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1835" activeTab="3"/>
  </bookViews>
  <sheets>
    <sheet name="Sheet1 (2)" sheetId="8" r:id="rId1"/>
    <sheet name="Sheet1" sheetId="2" r:id="rId2"/>
    <sheet name="Sheet2" sheetId="3" r:id="rId3"/>
    <sheet name="Sheet3" sheetId="4" r:id="rId4"/>
    <sheet name="Sheet4" sheetId="5" r:id="rId5"/>
    <sheet name="Sheet5" sheetId="6" r:id="rId6"/>
    <sheet name="Sheet6" sheetId="7" r:id="rId7"/>
  </sheets>
  <definedNames>
    <definedName name="_xlnm.Print_Titles" localSheetId="1">Sheet1!$4:$7</definedName>
    <definedName name="_xlnm.Print_Titles" localSheetId="0">'Sheet1 (2)'!$5:$7</definedName>
    <definedName name="_xlnm.Print_Titles" localSheetId="2">Sheet2!$5:$7</definedName>
    <definedName name="_xlnm.Print_Titles" localSheetId="3">Sheet3!$5:$7</definedName>
    <definedName name="_xlnm.Print_Titles" localSheetId="5">Sheet5!#REF!</definedName>
    <definedName name="_xlnm.Print_Titles" localSheetId="6">Sheet6!$5:$7</definedName>
    <definedName name="_xlnm.Print_Area" localSheetId="1">Sheet1!$A$1:$F$142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0" i="7" l="1"/>
  <c r="H15" i="7"/>
  <c r="H296" i="3"/>
  <c r="E138" i="4"/>
  <c r="H97" i="3"/>
  <c r="H880" i="7"/>
  <c r="I52" i="3"/>
  <c r="F184" i="4"/>
  <c r="I156" i="7"/>
  <c r="I186" i="7"/>
  <c r="G190" i="7"/>
  <c r="I132" i="7" l="1"/>
  <c r="E136" i="4"/>
  <c r="H878" i="7"/>
  <c r="G882" i="7"/>
  <c r="E77" i="8"/>
  <c r="E117" i="8"/>
  <c r="E114" i="8"/>
  <c r="D121" i="8"/>
  <c r="D30" i="8"/>
  <c r="E40" i="4"/>
  <c r="G36" i="7"/>
  <c r="J132" i="7" l="1"/>
  <c r="H504" i="7"/>
  <c r="E63" i="4"/>
  <c r="E53" i="4"/>
  <c r="H473" i="7"/>
  <c r="H471" i="7"/>
  <c r="E57" i="4" s="1"/>
  <c r="G470" i="7"/>
  <c r="G467" i="7"/>
  <c r="E66" i="4"/>
  <c r="E60" i="4"/>
  <c r="H407" i="7"/>
  <c r="H396" i="7" s="1"/>
  <c r="G405" i="7"/>
  <c r="G404" i="7"/>
  <c r="G402" i="7"/>
  <c r="G401" i="7"/>
  <c r="G399" i="7"/>
  <c r="G471" i="7" l="1"/>
  <c r="E85" i="8" l="1"/>
  <c r="I113" i="7" l="1"/>
  <c r="F183" i="4"/>
  <c r="E152" i="4"/>
  <c r="E67" i="4"/>
  <c r="G508" i="7"/>
  <c r="G506" i="7"/>
  <c r="E16" i="4" l="1"/>
  <c r="E50" i="4"/>
  <c r="H600" i="7"/>
  <c r="E18" i="8"/>
  <c r="F58" i="6" l="1"/>
  <c r="E120" i="2" l="1"/>
  <c r="E16" i="2"/>
  <c r="F141" i="2" l="1"/>
  <c r="H889" i="7" s="1"/>
  <c r="I390" i="7"/>
  <c r="E26" i="8" l="1"/>
  <c r="E23" i="8" s="1"/>
  <c r="I464" i="7" l="1"/>
  <c r="G478" i="7"/>
  <c r="E126" i="4" l="1"/>
  <c r="E56" i="4" l="1"/>
  <c r="G735" i="7"/>
  <c r="I722" i="7"/>
  <c r="G739" i="7"/>
  <c r="E54" i="6" l="1"/>
  <c r="D54" i="6" s="1"/>
  <c r="H261" i="7" l="1"/>
  <c r="G266" i="7"/>
  <c r="E119" i="4" l="1"/>
  <c r="F178" i="4"/>
  <c r="G476" i="7"/>
  <c r="F190" i="4"/>
  <c r="F179" i="4"/>
  <c r="H481" i="7"/>
  <c r="G486" i="7"/>
  <c r="G741" i="7"/>
  <c r="E34" i="4"/>
  <c r="G30" i="7"/>
  <c r="I600" i="7"/>
  <c r="E39" i="4"/>
  <c r="E38" i="4"/>
  <c r="G35" i="7"/>
  <c r="E48" i="4"/>
  <c r="G21" i="7"/>
  <c r="F182" i="4"/>
  <c r="G488" i="7"/>
  <c r="G119" i="7"/>
  <c r="I619" i="7"/>
  <c r="G629" i="7"/>
  <c r="I672" i="7"/>
  <c r="G675" i="7"/>
  <c r="G613" i="7"/>
  <c r="G737" i="7"/>
  <c r="F188" i="4"/>
  <c r="G43" i="7"/>
  <c r="D118" i="8" l="1"/>
  <c r="D119" i="8"/>
  <c r="D120" i="8"/>
  <c r="E110" i="2"/>
  <c r="E108" i="2"/>
  <c r="E107" i="2"/>
  <c r="E84" i="2"/>
  <c r="E79" i="2"/>
  <c r="E19" i="2"/>
  <c r="D17" i="8" l="1"/>
  <c r="I13" i="7"/>
  <c r="E87" i="4"/>
  <c r="I279" i="7"/>
  <c r="E127" i="2"/>
  <c r="E13" i="8"/>
  <c r="H630" i="7"/>
  <c r="G264" i="7"/>
  <c r="G47" i="7"/>
  <c r="I13" i="3" l="1"/>
  <c r="E119" i="2"/>
  <c r="D117" i="8"/>
  <c r="I635" i="7"/>
  <c r="G44" i="7"/>
  <c r="H156" i="7"/>
  <c r="E44" i="4"/>
  <c r="E31" i="4"/>
  <c r="E30" i="4"/>
  <c r="E32" i="4"/>
  <c r="E49" i="4"/>
  <c r="E46" i="4"/>
  <c r="E33" i="4"/>
  <c r="G17" i="7"/>
  <c r="F189" i="4"/>
  <c r="E45" i="4"/>
  <c r="E29" i="4"/>
  <c r="E20" i="2"/>
  <c r="H722" i="7"/>
  <c r="H672" i="7"/>
  <c r="I481" i="7"/>
  <c r="H464" i="7"/>
  <c r="H113" i="7"/>
  <c r="H13" i="7"/>
  <c r="D28" i="8"/>
  <c r="D26" i="8" s="1"/>
  <c r="H173" i="3" l="1"/>
  <c r="H225" i="3"/>
  <c r="I176" i="3"/>
  <c r="G736" i="7"/>
  <c r="G674" i="7"/>
  <c r="H651" i="7"/>
  <c r="G655" i="7"/>
  <c r="G654" i="7"/>
  <c r="G657" i="7"/>
  <c r="G653" i="7"/>
  <c r="H635" i="7"/>
  <c r="G650" i="7"/>
  <c r="G649" i="7"/>
  <c r="G648" i="7"/>
  <c r="G644" i="7"/>
  <c r="G640" i="7"/>
  <c r="G639" i="7"/>
  <c r="H619" i="7"/>
  <c r="G627" i="7"/>
  <c r="G624" i="7"/>
  <c r="G623" i="7"/>
  <c r="G622" i="7"/>
  <c r="I504" i="7"/>
  <c r="G521" i="7"/>
  <c r="G490" i="7"/>
  <c r="G489" i="7"/>
  <c r="H176" i="3"/>
  <c r="G487" i="7"/>
  <c r="G485" i="7"/>
  <c r="I173" i="3"/>
  <c r="G477" i="7"/>
  <c r="G475" i="7"/>
  <c r="G474" i="7"/>
  <c r="G473" i="7"/>
  <c r="G472" i="7"/>
  <c r="G469" i="7"/>
  <c r="I396" i="7"/>
  <c r="G409" i="7"/>
  <c r="G408" i="7"/>
  <c r="G407" i="7"/>
  <c r="G406" i="7"/>
  <c r="G400" i="7"/>
  <c r="I314" i="7"/>
  <c r="I324" i="7"/>
  <c r="G327" i="7"/>
  <c r="G326" i="7"/>
  <c r="H279" i="7"/>
  <c r="G282" i="7"/>
  <c r="H186" i="7"/>
  <c r="G187" i="7"/>
  <c r="G188" i="7"/>
  <c r="G189" i="7"/>
  <c r="G135" i="7"/>
  <c r="G134" i="7"/>
  <c r="G132" i="7"/>
  <c r="G127" i="7"/>
  <c r="G116" i="7"/>
  <c r="G115" i="7"/>
  <c r="G85" i="7"/>
  <c r="G45" i="7"/>
  <c r="G46" i="7"/>
  <c r="E47" i="4"/>
  <c r="G25" i="7"/>
  <c r="G20" i="7"/>
  <c r="G19" i="7"/>
  <c r="G18" i="7"/>
  <c r="E18" i="4"/>
  <c r="G16" i="7"/>
  <c r="I116" i="3" l="1"/>
  <c r="I147" i="3"/>
  <c r="G614" i="7"/>
  <c r="G615" i="7"/>
  <c r="G616" i="7"/>
  <c r="G520" i="7"/>
  <c r="G317" i="7"/>
  <c r="G316" i="7"/>
  <c r="H314" i="7"/>
  <c r="G724" i="7"/>
  <c r="G118" i="7"/>
  <c r="G125" i="7"/>
  <c r="D52" i="8"/>
  <c r="D51" i="8"/>
  <c r="E116" i="2"/>
  <c r="E108" i="8"/>
  <c r="D108" i="8" s="1"/>
  <c r="D23" i="8"/>
  <c r="D43" i="8"/>
  <c r="D42" i="8"/>
  <c r="D40" i="8"/>
  <c r="D31" i="8"/>
  <c r="D112" i="8"/>
  <c r="D105" i="8"/>
  <c r="D106" i="8"/>
  <c r="E124" i="8"/>
  <c r="D124" i="8" s="1"/>
  <c r="D123" i="8" s="1"/>
  <c r="D127" i="8"/>
  <c r="D126" i="8"/>
  <c r="D122" i="8"/>
  <c r="D114" i="8" s="1"/>
  <c r="D37" i="8"/>
  <c r="D33" i="8"/>
  <c r="D34" i="8"/>
  <c r="E48" i="8"/>
  <c r="D48" i="8" s="1"/>
  <c r="D143" i="8"/>
  <c r="F138" i="8"/>
  <c r="F92" i="8" s="1"/>
  <c r="E138" i="8"/>
  <c r="D107" i="8"/>
  <c r="D104" i="8"/>
  <c r="E101" i="8"/>
  <c r="D90" i="8"/>
  <c r="D87" i="8" s="1"/>
  <c r="F87" i="8"/>
  <c r="F62" i="8" s="1"/>
  <c r="D85" i="8"/>
  <c r="D84" i="8"/>
  <c r="D80" i="8"/>
  <c r="E62" i="8"/>
  <c r="D32" i="8"/>
  <c r="D20" i="8"/>
  <c r="D18" i="8"/>
  <c r="D16" i="8"/>
  <c r="D15" i="8"/>
  <c r="D13" i="8"/>
  <c r="D91" i="2"/>
  <c r="D62" i="8" l="1"/>
  <c r="E21" i="8"/>
  <c r="E123" i="8"/>
  <c r="E46" i="8"/>
  <c r="D46" i="8" s="1"/>
  <c r="D138" i="8"/>
  <c r="D77" i="8"/>
  <c r="F8" i="8"/>
  <c r="D101" i="8"/>
  <c r="E135" i="4"/>
  <c r="E10" i="8" l="1"/>
  <c r="D10" i="8" s="1"/>
  <c r="E92" i="8"/>
  <c r="D92" i="8" s="1"/>
  <c r="D21" i="8"/>
  <c r="D8" i="8" l="1"/>
  <c r="E8" i="8"/>
  <c r="D126" i="4"/>
  <c r="G122" i="7"/>
  <c r="G123" i="7"/>
  <c r="G124" i="7"/>
  <c r="G121" i="7"/>
  <c r="D119" i="4" l="1"/>
  <c r="D115" i="4" s="1"/>
  <c r="E115" i="4"/>
  <c r="E137" i="2" l="1"/>
  <c r="E151" i="4" l="1"/>
  <c r="G131" i="7" l="1"/>
  <c r="E91" i="4"/>
  <c r="G130" i="7"/>
  <c r="G738" i="7"/>
  <c r="I33" i="3" l="1"/>
  <c r="I31" i="3" s="1"/>
  <c r="G137" i="7"/>
  <c r="G138" i="7"/>
  <c r="D58" i="6"/>
  <c r="D42" i="2"/>
  <c r="D41" i="2"/>
  <c r="D50" i="4"/>
  <c r="D33" i="4"/>
  <c r="H52" i="3"/>
  <c r="H50" i="3" s="1"/>
  <c r="H13" i="3"/>
  <c r="G40" i="7"/>
  <c r="G41" i="7"/>
  <c r="G42" i="7"/>
  <c r="G49" i="7"/>
  <c r="G50" i="7"/>
  <c r="G51" i="7"/>
  <c r="G53" i="7"/>
  <c r="G54" i="7"/>
  <c r="G55" i="7"/>
  <c r="G57" i="7"/>
  <c r="G59" i="7"/>
  <c r="G60" i="7"/>
  <c r="G61" i="7"/>
  <c r="D87" i="2"/>
  <c r="D39" i="4"/>
  <c r="G496" i="7"/>
  <c r="G319" i="7"/>
  <c r="G320" i="7"/>
  <c r="G321" i="7"/>
  <c r="G322" i="7"/>
  <c r="G323" i="7"/>
  <c r="G324" i="7"/>
  <c r="D190" i="4"/>
  <c r="G136" i="7"/>
  <c r="G133" i="7"/>
  <c r="D44" i="4"/>
  <c r="D182" i="4"/>
  <c r="E111" i="2"/>
  <c r="D111" i="2" s="1"/>
  <c r="D84" i="2"/>
  <c r="D53" i="4"/>
  <c r="G186" i="7"/>
  <c r="G38" i="7"/>
  <c r="E13" i="2"/>
  <c r="D15" i="2"/>
  <c r="D16" i="2"/>
  <c r="E17" i="2"/>
  <c r="D17" i="2" s="1"/>
  <c r="D19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E47" i="2"/>
  <c r="D47" i="2" s="1"/>
  <c r="D50" i="2"/>
  <c r="D51" i="2"/>
  <c r="E55" i="2"/>
  <c r="D55" i="2" s="1"/>
  <c r="D57" i="2"/>
  <c r="D58" i="2"/>
  <c r="D59" i="2"/>
  <c r="D60" i="2"/>
  <c r="E64" i="2"/>
  <c r="D64" i="2" s="1"/>
  <c r="D66" i="2"/>
  <c r="F67" i="2"/>
  <c r="D67" i="2" s="1"/>
  <c r="D69" i="2"/>
  <c r="E70" i="2"/>
  <c r="D72" i="2"/>
  <c r="F73" i="2"/>
  <c r="D73" i="2" s="1"/>
  <c r="D75" i="2"/>
  <c r="D79" i="2"/>
  <c r="E80" i="2"/>
  <c r="D80" i="2" s="1"/>
  <c r="D82" i="2"/>
  <c r="D83" i="2"/>
  <c r="E85" i="2"/>
  <c r="D85" i="2" s="1"/>
  <c r="F92" i="2"/>
  <c r="D92" i="2" s="1"/>
  <c r="D94" i="2"/>
  <c r="F98" i="2"/>
  <c r="D98" i="2" s="1"/>
  <c r="D100" i="2"/>
  <c r="E101" i="2"/>
  <c r="D103" i="2"/>
  <c r="E104" i="2"/>
  <c r="D104" i="2" s="1"/>
  <c r="D107" i="2"/>
  <c r="D108" i="2"/>
  <c r="D109" i="2"/>
  <c r="D110" i="2"/>
  <c r="D114" i="2"/>
  <c r="D115" i="2"/>
  <c r="D116" i="2"/>
  <c r="D119" i="2"/>
  <c r="D120" i="2"/>
  <c r="D121" i="2"/>
  <c r="E122" i="2"/>
  <c r="D125" i="2"/>
  <c r="D126" i="2"/>
  <c r="D127" i="2"/>
  <c r="D130" i="2"/>
  <c r="D131" i="2"/>
  <c r="F132" i="2"/>
  <c r="D132" i="2" s="1"/>
  <c r="D135" i="2"/>
  <c r="D136" i="2"/>
  <c r="F137" i="2"/>
  <c r="D142" i="2"/>
  <c r="G12" i="3"/>
  <c r="G14" i="3"/>
  <c r="G15" i="3"/>
  <c r="H16" i="3"/>
  <c r="I16" i="3"/>
  <c r="G17" i="3"/>
  <c r="G18" i="3"/>
  <c r="G19" i="3"/>
  <c r="G21" i="3"/>
  <c r="G22" i="3"/>
  <c r="G23" i="3"/>
  <c r="H25" i="3"/>
  <c r="I25" i="3"/>
  <c r="G26" i="3"/>
  <c r="G27" i="3"/>
  <c r="H28" i="3"/>
  <c r="I28" i="3"/>
  <c r="G29" i="3"/>
  <c r="G30" i="3"/>
  <c r="G32" i="3"/>
  <c r="H34" i="3"/>
  <c r="I34" i="3"/>
  <c r="G35" i="3"/>
  <c r="G36" i="3"/>
  <c r="G38" i="3"/>
  <c r="I39" i="3"/>
  <c r="I37" i="3" s="1"/>
  <c r="G40" i="3"/>
  <c r="G41" i="3"/>
  <c r="G43" i="3"/>
  <c r="G44" i="3"/>
  <c r="G46" i="3"/>
  <c r="H47" i="3"/>
  <c r="I47" i="3"/>
  <c r="G48" i="3"/>
  <c r="G49" i="3"/>
  <c r="I50" i="3"/>
  <c r="G51" i="3"/>
  <c r="H53" i="3"/>
  <c r="I53" i="3"/>
  <c r="G54" i="3"/>
  <c r="G55" i="3"/>
  <c r="H56" i="3"/>
  <c r="I56" i="3"/>
  <c r="G57" i="3"/>
  <c r="G58" i="3"/>
  <c r="G59" i="3"/>
  <c r="H60" i="3"/>
  <c r="I60" i="3"/>
  <c r="G61" i="3"/>
  <c r="G62" i="3"/>
  <c r="G64" i="3"/>
  <c r="H65" i="3"/>
  <c r="I65" i="3"/>
  <c r="G66" i="3"/>
  <c r="G67" i="3"/>
  <c r="G68" i="3"/>
  <c r="G69" i="3"/>
  <c r="H70" i="3"/>
  <c r="I70" i="3"/>
  <c r="G71" i="3"/>
  <c r="G72" i="3"/>
  <c r="H73" i="3"/>
  <c r="I73" i="3"/>
  <c r="G74" i="3"/>
  <c r="G75" i="3"/>
  <c r="G76" i="3"/>
  <c r="H77" i="3"/>
  <c r="I77" i="3"/>
  <c r="G78" i="3"/>
  <c r="G79" i="3"/>
  <c r="H80" i="3"/>
  <c r="I80" i="3"/>
  <c r="G81" i="3"/>
  <c r="G82" i="3"/>
  <c r="H83" i="3"/>
  <c r="I83" i="3"/>
  <c r="G84" i="3"/>
  <c r="G85" i="3"/>
  <c r="H86" i="3"/>
  <c r="I86" i="3"/>
  <c r="G87" i="3"/>
  <c r="G88" i="3"/>
  <c r="G90" i="3"/>
  <c r="H91" i="3"/>
  <c r="I91" i="3"/>
  <c r="G91" i="3" s="1"/>
  <c r="G92" i="3"/>
  <c r="G93" i="3"/>
  <c r="G94" i="3"/>
  <c r="G96" i="3"/>
  <c r="G98" i="3"/>
  <c r="G99" i="3"/>
  <c r="H101" i="3"/>
  <c r="I101" i="3"/>
  <c r="G102" i="3"/>
  <c r="G103" i="3"/>
  <c r="G104" i="3"/>
  <c r="G105" i="3"/>
  <c r="G106" i="3"/>
  <c r="G107" i="3"/>
  <c r="G108" i="3"/>
  <c r="H109" i="3"/>
  <c r="I109" i="3"/>
  <c r="G110" i="3"/>
  <c r="G111" i="3"/>
  <c r="G112" i="3"/>
  <c r="G113" i="3"/>
  <c r="G115" i="3"/>
  <c r="G117" i="3"/>
  <c r="G118" i="3"/>
  <c r="G119" i="3"/>
  <c r="H121" i="3"/>
  <c r="I121" i="3"/>
  <c r="G122" i="3"/>
  <c r="G123" i="3"/>
  <c r="H124" i="3"/>
  <c r="I124" i="3"/>
  <c r="G125" i="3"/>
  <c r="G126" i="3"/>
  <c r="G127" i="3"/>
  <c r="G128" i="3"/>
  <c r="G129" i="3"/>
  <c r="H130" i="3"/>
  <c r="I130" i="3"/>
  <c r="G131" i="3"/>
  <c r="G132" i="3"/>
  <c r="G133" i="3"/>
  <c r="G134" i="3"/>
  <c r="G135" i="3"/>
  <c r="G136" i="3"/>
  <c r="G137" i="3"/>
  <c r="G138" i="3"/>
  <c r="H139" i="3"/>
  <c r="G140" i="3"/>
  <c r="G144" i="3"/>
  <c r="I145" i="3"/>
  <c r="G146" i="3"/>
  <c r="H148" i="3"/>
  <c r="I148" i="3"/>
  <c r="G149" i="3"/>
  <c r="G150" i="3"/>
  <c r="H151" i="3"/>
  <c r="I151" i="3"/>
  <c r="G152" i="3"/>
  <c r="G153" i="3"/>
  <c r="H154" i="3"/>
  <c r="I154" i="3"/>
  <c r="G155" i="3"/>
  <c r="G156" i="3"/>
  <c r="H157" i="3"/>
  <c r="I157" i="3"/>
  <c r="G158" i="3"/>
  <c r="G159" i="3"/>
  <c r="H160" i="3"/>
  <c r="I160" i="3"/>
  <c r="G161" i="3"/>
  <c r="G162" i="3"/>
  <c r="G164" i="3"/>
  <c r="H165" i="3"/>
  <c r="I165" i="3"/>
  <c r="G166" i="3"/>
  <c r="G167" i="3"/>
  <c r="H171" i="3"/>
  <c r="I171" i="3"/>
  <c r="G172" i="3"/>
  <c r="G173" i="3"/>
  <c r="H174" i="3"/>
  <c r="G175" i="3"/>
  <c r="H177" i="3"/>
  <c r="I177" i="3"/>
  <c r="G178" i="3"/>
  <c r="G179" i="3"/>
  <c r="G184" i="3"/>
  <c r="H185" i="3"/>
  <c r="I185" i="3"/>
  <c r="G186" i="3"/>
  <c r="G187" i="3"/>
  <c r="G188" i="3"/>
  <c r="G189" i="3"/>
  <c r="H190" i="3"/>
  <c r="I190" i="3"/>
  <c r="G191" i="3"/>
  <c r="G192" i="3"/>
  <c r="G193" i="3"/>
  <c r="G194" i="3"/>
  <c r="G195" i="3"/>
  <c r="H196" i="3"/>
  <c r="I196" i="3"/>
  <c r="G197" i="3"/>
  <c r="G198" i="3"/>
  <c r="G199" i="3"/>
  <c r="G200" i="3"/>
  <c r="G201" i="3"/>
  <c r="H202" i="3"/>
  <c r="I202" i="3"/>
  <c r="G203" i="3"/>
  <c r="G204" i="3"/>
  <c r="H205" i="3"/>
  <c r="I205" i="3"/>
  <c r="G206" i="3"/>
  <c r="G207" i="3"/>
  <c r="I208" i="3"/>
  <c r="G209" i="3"/>
  <c r="G210" i="3"/>
  <c r="G213" i="3"/>
  <c r="G215" i="3"/>
  <c r="G218" i="3"/>
  <c r="G220" i="3"/>
  <c r="G224" i="3"/>
  <c r="H226" i="3"/>
  <c r="I226" i="3"/>
  <c r="G227" i="3"/>
  <c r="G228" i="3"/>
  <c r="G229" i="3"/>
  <c r="G230" i="3"/>
  <c r="H231" i="3"/>
  <c r="I231" i="3"/>
  <c r="G232" i="3"/>
  <c r="G233" i="3"/>
  <c r="G234" i="3"/>
  <c r="G235" i="3"/>
  <c r="H236" i="3"/>
  <c r="I236" i="3"/>
  <c r="G237" i="3"/>
  <c r="G238" i="3"/>
  <c r="H239" i="3"/>
  <c r="I239" i="3"/>
  <c r="G240" i="3"/>
  <c r="G241" i="3"/>
  <c r="G247" i="3"/>
  <c r="H248" i="3"/>
  <c r="I248" i="3"/>
  <c r="G249" i="3"/>
  <c r="G250" i="3"/>
  <c r="G251" i="3"/>
  <c r="H252" i="3"/>
  <c r="I252" i="3"/>
  <c r="G253" i="3"/>
  <c r="G254" i="3"/>
  <c r="G255" i="3"/>
  <c r="H256" i="3"/>
  <c r="I256" i="3"/>
  <c r="G257" i="3"/>
  <c r="G258" i="3"/>
  <c r="G259" i="3"/>
  <c r="H260" i="3"/>
  <c r="I260" i="3"/>
  <c r="G261" i="3"/>
  <c r="G262" i="3"/>
  <c r="G263" i="3"/>
  <c r="H264" i="3"/>
  <c r="I264" i="3"/>
  <c r="G265" i="3"/>
  <c r="G266" i="3"/>
  <c r="H267" i="3"/>
  <c r="I267" i="3"/>
  <c r="G268" i="3"/>
  <c r="G269" i="3"/>
  <c r="G271" i="3"/>
  <c r="I275" i="3"/>
  <c r="G277" i="3"/>
  <c r="H279" i="3"/>
  <c r="I279" i="3"/>
  <c r="G280" i="3"/>
  <c r="G281" i="3"/>
  <c r="H282" i="3"/>
  <c r="I282" i="3"/>
  <c r="G283" i="3"/>
  <c r="G284" i="3"/>
  <c r="H285" i="3"/>
  <c r="I285" i="3"/>
  <c r="G286" i="3"/>
  <c r="G287" i="3"/>
  <c r="H288" i="3"/>
  <c r="I288" i="3"/>
  <c r="G289" i="3"/>
  <c r="G290" i="3"/>
  <c r="H291" i="3"/>
  <c r="I291" i="3"/>
  <c r="G292" i="3"/>
  <c r="G293" i="3"/>
  <c r="I294" i="3"/>
  <c r="G295" i="3"/>
  <c r="H297" i="3"/>
  <c r="I297" i="3"/>
  <c r="G298" i="3"/>
  <c r="G299" i="3"/>
  <c r="G300" i="3"/>
  <c r="G302" i="3"/>
  <c r="G303" i="3"/>
  <c r="I307" i="3"/>
  <c r="I305" i="3" s="1"/>
  <c r="H309" i="3"/>
  <c r="H307" i="3" s="1"/>
  <c r="F12" i="4"/>
  <c r="F10" i="4" s="1"/>
  <c r="D18" i="4"/>
  <c r="E19" i="4"/>
  <c r="D19" i="4" s="1"/>
  <c r="D21" i="4"/>
  <c r="D28" i="4"/>
  <c r="D29" i="4"/>
  <c r="D34" i="4"/>
  <c r="D35" i="4"/>
  <c r="D37" i="4"/>
  <c r="D40" i="4"/>
  <c r="D42" i="4"/>
  <c r="D45" i="4"/>
  <c r="D46" i="4"/>
  <c r="D47" i="4"/>
  <c r="D48" i="4"/>
  <c r="D49" i="4"/>
  <c r="D52" i="4"/>
  <c r="D55" i="4"/>
  <c r="D56" i="4"/>
  <c r="D59" i="4"/>
  <c r="D61" i="4"/>
  <c r="D62" i="4"/>
  <c r="D64" i="4"/>
  <c r="E70" i="4"/>
  <c r="D70" i="4" s="1"/>
  <c r="D72" i="4"/>
  <c r="D73" i="4"/>
  <c r="E74" i="4"/>
  <c r="D74" i="4" s="1"/>
  <c r="D76" i="4"/>
  <c r="D77" i="4"/>
  <c r="E78" i="4"/>
  <c r="D78" i="4" s="1"/>
  <c r="D80" i="4"/>
  <c r="D81" i="4"/>
  <c r="D82" i="4"/>
  <c r="D88" i="4"/>
  <c r="E89" i="4"/>
  <c r="D89" i="4" s="1"/>
  <c r="D91" i="4"/>
  <c r="D92" i="4"/>
  <c r="D95" i="4"/>
  <c r="D97" i="4"/>
  <c r="D98" i="4"/>
  <c r="E99" i="4"/>
  <c r="D99" i="4" s="1"/>
  <c r="D101" i="4"/>
  <c r="D102" i="4"/>
  <c r="D105" i="4"/>
  <c r="D106" i="4"/>
  <c r="E109" i="4"/>
  <c r="E107" i="4" s="1"/>
  <c r="F109" i="4"/>
  <c r="F107" i="4" s="1"/>
  <c r="F103" i="4" s="1"/>
  <c r="D111" i="4"/>
  <c r="D112" i="4"/>
  <c r="D113" i="4"/>
  <c r="D114" i="4"/>
  <c r="D117" i="4"/>
  <c r="D118" i="4"/>
  <c r="F121" i="4"/>
  <c r="F119" i="4" s="1"/>
  <c r="F115" i="4" s="1"/>
  <c r="D123" i="4"/>
  <c r="D124" i="4"/>
  <c r="D125" i="4"/>
  <c r="E129" i="4"/>
  <c r="D129" i="4" s="1"/>
  <c r="D131" i="4"/>
  <c r="D132" i="4"/>
  <c r="D134" i="4"/>
  <c r="D135" i="4"/>
  <c r="D136" i="4"/>
  <c r="D137" i="4"/>
  <c r="E139" i="4"/>
  <c r="D139" i="4" s="1"/>
  <c r="D141" i="4"/>
  <c r="D146" i="4"/>
  <c r="E147" i="4"/>
  <c r="D147" i="4" s="1"/>
  <c r="D150" i="4"/>
  <c r="D151" i="4"/>
  <c r="D153" i="4"/>
  <c r="E154" i="4"/>
  <c r="D154" i="4" s="1"/>
  <c r="D156" i="4"/>
  <c r="E157" i="4"/>
  <c r="D157" i="4" s="1"/>
  <c r="D159" i="4"/>
  <c r="D160" i="4"/>
  <c r="E161" i="4"/>
  <c r="D161" i="4" s="1"/>
  <c r="D163" i="4"/>
  <c r="E164" i="4"/>
  <c r="D164" i="4" s="1"/>
  <c r="D166" i="4"/>
  <c r="F167" i="4"/>
  <c r="F142" i="4" s="1"/>
  <c r="E169" i="4"/>
  <c r="E167" i="4" s="1"/>
  <c r="D177" i="4"/>
  <c r="D178" i="4"/>
  <c r="D184" i="4"/>
  <c r="E185" i="4"/>
  <c r="D187" i="4"/>
  <c r="D188" i="4"/>
  <c r="D189" i="4"/>
  <c r="F191" i="4"/>
  <c r="D191" i="4" s="1"/>
  <c r="D193" i="4"/>
  <c r="D194" i="4"/>
  <c r="D195" i="4"/>
  <c r="D196" i="4"/>
  <c r="F197" i="4"/>
  <c r="D197" i="4" s="1"/>
  <c r="D199" i="4"/>
  <c r="F200" i="4"/>
  <c r="D200" i="4" s="1"/>
  <c r="D202" i="4"/>
  <c r="D203" i="4"/>
  <c r="D204" i="4"/>
  <c r="D205" i="4"/>
  <c r="F208" i="4"/>
  <c r="D208" i="4" s="1"/>
  <c r="D210" i="4"/>
  <c r="D211" i="4"/>
  <c r="D212" i="4"/>
  <c r="F216" i="4"/>
  <c r="D216" i="4" s="1"/>
  <c r="D218" i="4"/>
  <c r="D219" i="4"/>
  <c r="D220" i="4"/>
  <c r="F221" i="4"/>
  <c r="D221" i="4" s="1"/>
  <c r="D223" i="4"/>
  <c r="F224" i="4"/>
  <c r="D224" i="4" s="1"/>
  <c r="D226" i="4"/>
  <c r="D227" i="4"/>
  <c r="D228" i="4"/>
  <c r="D229" i="4"/>
  <c r="F15" i="6"/>
  <c r="D15" i="6" s="1"/>
  <c r="D17" i="6"/>
  <c r="D18" i="6"/>
  <c r="F23" i="6"/>
  <c r="D23" i="6" s="1"/>
  <c r="D25" i="6"/>
  <c r="D26" i="6"/>
  <c r="F27" i="6"/>
  <c r="D27" i="6" s="1"/>
  <c r="D29" i="6"/>
  <c r="E33" i="6"/>
  <c r="F33" i="6"/>
  <c r="D35" i="6"/>
  <c r="D36" i="6"/>
  <c r="E37" i="6"/>
  <c r="F37" i="6"/>
  <c r="D38" i="6"/>
  <c r="D39" i="6"/>
  <c r="D40" i="6"/>
  <c r="F43" i="6"/>
  <c r="D43" i="6" s="1"/>
  <c r="D45" i="6"/>
  <c r="D46" i="6"/>
  <c r="D47" i="6"/>
  <c r="E48" i="6"/>
  <c r="F48" i="6"/>
  <c r="D50" i="6"/>
  <c r="D51" i="6"/>
  <c r="E52" i="6"/>
  <c r="D56" i="6"/>
  <c r="D57" i="6"/>
  <c r="D60" i="6"/>
  <c r="D65" i="6"/>
  <c r="F70" i="6"/>
  <c r="D70" i="6" s="1"/>
  <c r="D72" i="6"/>
  <c r="D73" i="6"/>
  <c r="F76" i="6"/>
  <c r="D76" i="6" s="1"/>
  <c r="D78" i="6"/>
  <c r="D79" i="6"/>
  <c r="E80" i="6"/>
  <c r="E74" i="6" s="1"/>
  <c r="E68" i="6" s="1"/>
  <c r="F80" i="6"/>
  <c r="D82" i="6"/>
  <c r="D83" i="6"/>
  <c r="G15" i="7"/>
  <c r="G22" i="7"/>
  <c r="G23" i="7"/>
  <c r="G24" i="7"/>
  <c r="G26" i="7"/>
  <c r="G27" i="7"/>
  <c r="G28" i="7"/>
  <c r="G29" i="7"/>
  <c r="G31" i="7"/>
  <c r="G32" i="7"/>
  <c r="G33" i="7"/>
  <c r="G34" i="7"/>
  <c r="G37" i="7"/>
  <c r="G39" i="7"/>
  <c r="H74" i="7"/>
  <c r="I74" i="7"/>
  <c r="G76" i="7"/>
  <c r="G77" i="7"/>
  <c r="H78" i="7"/>
  <c r="I78" i="7"/>
  <c r="G80" i="7"/>
  <c r="G81" i="7"/>
  <c r="H82" i="7"/>
  <c r="I82" i="7"/>
  <c r="I83" i="7"/>
  <c r="G83" i="7" s="1"/>
  <c r="G84" i="7"/>
  <c r="G86" i="7"/>
  <c r="G87" i="7"/>
  <c r="G88" i="7"/>
  <c r="G89" i="7"/>
  <c r="G90" i="7"/>
  <c r="G91" i="7"/>
  <c r="G92" i="7"/>
  <c r="G93" i="7"/>
  <c r="G94" i="7"/>
  <c r="G95" i="7"/>
  <c r="G96" i="7"/>
  <c r="G97" i="7"/>
  <c r="G98" i="7"/>
  <c r="H101" i="7"/>
  <c r="H99" i="7" s="1"/>
  <c r="I101" i="7"/>
  <c r="I99" i="7" s="1"/>
  <c r="G103" i="7"/>
  <c r="G104" i="7"/>
  <c r="H107" i="7"/>
  <c r="H105" i="7" s="1"/>
  <c r="I107" i="7"/>
  <c r="I105" i="7" s="1"/>
  <c r="G109" i="7"/>
  <c r="G110" i="7"/>
  <c r="G117" i="7"/>
  <c r="G120" i="7"/>
  <c r="G126" i="7"/>
  <c r="G128" i="7"/>
  <c r="G129" i="7"/>
  <c r="H141" i="7"/>
  <c r="H139" i="7" s="1"/>
  <c r="I141" i="7"/>
  <c r="I139" i="7" s="1"/>
  <c r="G143" i="7"/>
  <c r="G144" i="7"/>
  <c r="H147" i="7"/>
  <c r="H145" i="7" s="1"/>
  <c r="I147" i="7"/>
  <c r="G149" i="7"/>
  <c r="G150" i="7"/>
  <c r="I151" i="7"/>
  <c r="G151" i="7" s="1"/>
  <c r="G153" i="7"/>
  <c r="G154" i="7"/>
  <c r="I160" i="7"/>
  <c r="I158" i="7" s="1"/>
  <c r="G158" i="7" s="1"/>
  <c r="G162" i="7"/>
  <c r="G163" i="7"/>
  <c r="I166" i="7"/>
  <c r="I164" i="7" s="1"/>
  <c r="G164" i="7" s="1"/>
  <c r="G168" i="7"/>
  <c r="G169" i="7"/>
  <c r="I172" i="7"/>
  <c r="G172" i="7" s="1"/>
  <c r="G174" i="7"/>
  <c r="G175" i="7"/>
  <c r="I182" i="7"/>
  <c r="I180" i="7" s="1"/>
  <c r="G184" i="7"/>
  <c r="H195" i="7"/>
  <c r="I195" i="7"/>
  <c r="G197" i="7"/>
  <c r="G198" i="7"/>
  <c r="H199" i="7"/>
  <c r="I199" i="7"/>
  <c r="G201" i="7"/>
  <c r="G202" i="7"/>
  <c r="H203" i="7"/>
  <c r="I203" i="7"/>
  <c r="G205" i="7"/>
  <c r="G206" i="7"/>
  <c r="H209" i="7"/>
  <c r="H207" i="7" s="1"/>
  <c r="I209" i="7"/>
  <c r="I207" i="7" s="1"/>
  <c r="G211" i="7"/>
  <c r="G212" i="7"/>
  <c r="H215" i="7"/>
  <c r="I215" i="7"/>
  <c r="G217" i="7"/>
  <c r="G218" i="7"/>
  <c r="H219" i="7"/>
  <c r="I219" i="7"/>
  <c r="G221" i="7"/>
  <c r="G222" i="7"/>
  <c r="H225" i="7"/>
  <c r="H223" i="7" s="1"/>
  <c r="I225" i="7"/>
  <c r="I223" i="7" s="1"/>
  <c r="G227" i="7"/>
  <c r="G228" i="7"/>
  <c r="H231" i="7"/>
  <c r="H229" i="7" s="1"/>
  <c r="I231" i="7"/>
  <c r="I229" i="7" s="1"/>
  <c r="G233" i="7"/>
  <c r="G234" i="7"/>
  <c r="H237" i="7"/>
  <c r="H235" i="7" s="1"/>
  <c r="I237" i="7"/>
  <c r="I235" i="7" s="1"/>
  <c r="G239" i="7"/>
  <c r="G240" i="7"/>
  <c r="H243" i="7"/>
  <c r="H241" i="7" s="1"/>
  <c r="I243" i="7"/>
  <c r="I241" i="7" s="1"/>
  <c r="G245" i="7"/>
  <c r="G246" i="7"/>
  <c r="H251" i="7"/>
  <c r="I251" i="7"/>
  <c r="G253" i="7"/>
  <c r="G254" i="7"/>
  <c r="H255" i="7"/>
  <c r="I255" i="7"/>
  <c r="G257" i="7"/>
  <c r="G258" i="7"/>
  <c r="I261" i="7"/>
  <c r="G263" i="7"/>
  <c r="G265" i="7"/>
  <c r="G267" i="7"/>
  <c r="G268" i="7"/>
  <c r="G269" i="7"/>
  <c r="G270" i="7"/>
  <c r="H271" i="7"/>
  <c r="I271" i="7"/>
  <c r="G273" i="7"/>
  <c r="G274" i="7"/>
  <c r="H275" i="7"/>
  <c r="I275" i="7"/>
  <c r="G277" i="7"/>
  <c r="G278" i="7"/>
  <c r="H100" i="3"/>
  <c r="I100" i="3"/>
  <c r="G281" i="7"/>
  <c r="G283" i="7"/>
  <c r="H286" i="7"/>
  <c r="I286" i="7"/>
  <c r="G288" i="7"/>
  <c r="G289" i="7"/>
  <c r="H290" i="7"/>
  <c r="I290" i="7"/>
  <c r="G292" i="7"/>
  <c r="G293" i="7"/>
  <c r="H294" i="7"/>
  <c r="I294" i="7"/>
  <c r="G296" i="7"/>
  <c r="G297" i="7"/>
  <c r="H300" i="7"/>
  <c r="I300" i="7"/>
  <c r="G302" i="7"/>
  <c r="G303" i="7"/>
  <c r="H304" i="7"/>
  <c r="I304" i="7"/>
  <c r="G306" i="7"/>
  <c r="G307" i="7"/>
  <c r="H308" i="7"/>
  <c r="I308" i="7"/>
  <c r="G310" i="7"/>
  <c r="G311" i="7"/>
  <c r="H116" i="3"/>
  <c r="G318" i="7"/>
  <c r="G325" i="7"/>
  <c r="H328" i="7"/>
  <c r="I328" i="7"/>
  <c r="G330" i="7"/>
  <c r="G331" i="7"/>
  <c r="H332" i="7"/>
  <c r="I332" i="7"/>
  <c r="G334" i="7"/>
  <c r="G335" i="7"/>
  <c r="H336" i="7"/>
  <c r="I336" i="7"/>
  <c r="G338" i="7"/>
  <c r="G339" i="7"/>
  <c r="H340" i="7"/>
  <c r="I340" i="7"/>
  <c r="G342" i="7"/>
  <c r="G343" i="7"/>
  <c r="H346" i="7"/>
  <c r="H344" i="7" s="1"/>
  <c r="I346" i="7"/>
  <c r="I344" i="7" s="1"/>
  <c r="G348" i="7"/>
  <c r="G349" i="7"/>
  <c r="H352" i="7"/>
  <c r="I352" i="7"/>
  <c r="G354" i="7"/>
  <c r="G355" i="7"/>
  <c r="H356" i="7"/>
  <c r="I356" i="7"/>
  <c r="G358" i="7"/>
  <c r="G359" i="7"/>
  <c r="H360" i="7"/>
  <c r="I360" i="7"/>
  <c r="G362" i="7"/>
  <c r="G363" i="7"/>
  <c r="H364" i="7"/>
  <c r="I364" i="7"/>
  <c r="G366" i="7"/>
  <c r="G367" i="7"/>
  <c r="H370" i="7"/>
  <c r="I370" i="7"/>
  <c r="G372" i="7"/>
  <c r="G373" i="7"/>
  <c r="H374" i="7"/>
  <c r="I374" i="7"/>
  <c r="G376" i="7"/>
  <c r="G377" i="7"/>
  <c r="H378" i="7"/>
  <c r="I378" i="7"/>
  <c r="G380" i="7"/>
  <c r="G381" i="7"/>
  <c r="H382" i="7"/>
  <c r="I382" i="7"/>
  <c r="G384" i="7"/>
  <c r="G385" i="7"/>
  <c r="H388" i="7"/>
  <c r="H386" i="7" s="1"/>
  <c r="G391" i="7"/>
  <c r="H394" i="7"/>
  <c r="I394" i="7"/>
  <c r="G398" i="7"/>
  <c r="G403" i="7"/>
  <c r="H412" i="7"/>
  <c r="H410" i="7" s="1"/>
  <c r="I412" i="7"/>
  <c r="I410" i="7" s="1"/>
  <c r="G414" i="7"/>
  <c r="G415" i="7"/>
  <c r="H418" i="7"/>
  <c r="H416" i="7" s="1"/>
  <c r="I418" i="7"/>
  <c r="I416" i="7" s="1"/>
  <c r="G420" i="7"/>
  <c r="G421" i="7"/>
  <c r="H424" i="7"/>
  <c r="I424" i="7"/>
  <c r="I422" i="7" s="1"/>
  <c r="G426" i="7"/>
  <c r="G427" i="7"/>
  <c r="H430" i="7"/>
  <c r="H428" i="7" s="1"/>
  <c r="I430" i="7"/>
  <c r="I428" i="7" s="1"/>
  <c r="G432" i="7"/>
  <c r="G433" i="7"/>
  <c r="H436" i="7"/>
  <c r="I436" i="7"/>
  <c r="I434" i="7" s="1"/>
  <c r="G438" i="7"/>
  <c r="G439" i="7"/>
  <c r="H444" i="7"/>
  <c r="H442" i="7" s="1"/>
  <c r="I444" i="7"/>
  <c r="I442" i="7" s="1"/>
  <c r="G446" i="7"/>
  <c r="G447" i="7"/>
  <c r="H450" i="7"/>
  <c r="I450" i="7"/>
  <c r="G452" i="7"/>
  <c r="G453" i="7"/>
  <c r="G454" i="7"/>
  <c r="G455" i="7"/>
  <c r="G456" i="7"/>
  <c r="G457" i="7"/>
  <c r="G458" i="7"/>
  <c r="G459" i="7"/>
  <c r="G460" i="7"/>
  <c r="G461" i="7"/>
  <c r="H462" i="7"/>
  <c r="I462" i="7"/>
  <c r="G466" i="7"/>
  <c r="G468" i="7"/>
  <c r="I479" i="7"/>
  <c r="G483" i="7"/>
  <c r="G484" i="7"/>
  <c r="H493" i="7"/>
  <c r="H491" i="7" s="1"/>
  <c r="I493" i="7"/>
  <c r="I491" i="7" s="1"/>
  <c r="G495" i="7"/>
  <c r="H182" i="3"/>
  <c r="I502" i="7"/>
  <c r="G507" i="7"/>
  <c r="G509" i="7"/>
  <c r="G510" i="7"/>
  <c r="G511" i="7"/>
  <c r="G512" i="7"/>
  <c r="G513" i="7"/>
  <c r="G514" i="7"/>
  <c r="G515" i="7"/>
  <c r="G516" i="7"/>
  <c r="G517" i="7"/>
  <c r="G518" i="7"/>
  <c r="G519" i="7"/>
  <c r="H526" i="7"/>
  <c r="I526" i="7"/>
  <c r="G528" i="7"/>
  <c r="G529" i="7"/>
  <c r="H530" i="7"/>
  <c r="I530" i="7"/>
  <c r="G532" i="7"/>
  <c r="G533" i="7"/>
  <c r="H534" i="7"/>
  <c r="I534" i="7"/>
  <c r="G536" i="7"/>
  <c r="G537" i="7"/>
  <c r="H540" i="7"/>
  <c r="I540" i="7"/>
  <c r="G542" i="7"/>
  <c r="G543" i="7"/>
  <c r="H544" i="7"/>
  <c r="I544" i="7"/>
  <c r="G546" i="7"/>
  <c r="G547" i="7"/>
  <c r="H548" i="7"/>
  <c r="I548" i="7"/>
  <c r="G550" i="7"/>
  <c r="G551" i="7"/>
  <c r="H552" i="7"/>
  <c r="I552" i="7"/>
  <c r="G554" i="7"/>
  <c r="G555" i="7"/>
  <c r="H558" i="7"/>
  <c r="I558" i="7"/>
  <c r="G560" i="7"/>
  <c r="G561" i="7"/>
  <c r="H562" i="7"/>
  <c r="I562" i="7"/>
  <c r="G564" i="7"/>
  <c r="G565" i="7"/>
  <c r="H566" i="7"/>
  <c r="I566" i="7"/>
  <c r="G568" i="7"/>
  <c r="G569" i="7"/>
  <c r="H570" i="7"/>
  <c r="I570" i="7"/>
  <c r="G572" i="7"/>
  <c r="G573" i="7"/>
  <c r="H576" i="7"/>
  <c r="H574" i="7" s="1"/>
  <c r="I576" i="7"/>
  <c r="I574" i="7" s="1"/>
  <c r="G578" i="7"/>
  <c r="G579" i="7"/>
  <c r="H582" i="7"/>
  <c r="I582" i="7"/>
  <c r="I580" i="7" s="1"/>
  <c r="G584" i="7"/>
  <c r="G585" i="7"/>
  <c r="H588" i="7"/>
  <c r="I588" i="7"/>
  <c r="G590" i="7"/>
  <c r="G591" i="7"/>
  <c r="H592" i="7"/>
  <c r="I592" i="7"/>
  <c r="G594" i="7"/>
  <c r="G595" i="7"/>
  <c r="H598" i="7"/>
  <c r="I598" i="7"/>
  <c r="G602" i="7"/>
  <c r="G603" i="7"/>
  <c r="G604" i="7"/>
  <c r="G605" i="7"/>
  <c r="G606" i="7"/>
  <c r="G607" i="7"/>
  <c r="G608" i="7"/>
  <c r="G609" i="7"/>
  <c r="G610" i="7"/>
  <c r="G612" i="7"/>
  <c r="I219" i="3"/>
  <c r="G621" i="7"/>
  <c r="G625" i="7"/>
  <c r="G626" i="7"/>
  <c r="G628" i="7"/>
  <c r="I630" i="7"/>
  <c r="G631" i="7"/>
  <c r="G632" i="7"/>
  <c r="G633" i="7"/>
  <c r="G634" i="7"/>
  <c r="I221" i="3"/>
  <c r="G637" i="7"/>
  <c r="G638" i="7"/>
  <c r="G641" i="7"/>
  <c r="G642" i="7"/>
  <c r="G643" i="7"/>
  <c r="G645" i="7"/>
  <c r="G646" i="7"/>
  <c r="G651" i="7"/>
  <c r="G656" i="7"/>
  <c r="H658" i="7"/>
  <c r="I658" i="7"/>
  <c r="G660" i="7"/>
  <c r="G661" i="7"/>
  <c r="G662" i="7"/>
  <c r="G663" i="7"/>
  <c r="G664" i="7"/>
  <c r="G665" i="7"/>
  <c r="G666" i="7"/>
  <c r="G667" i="7"/>
  <c r="H668" i="7"/>
  <c r="I668" i="7"/>
  <c r="G670" i="7"/>
  <c r="G671" i="7"/>
  <c r="G676" i="7"/>
  <c r="G677" i="7"/>
  <c r="H680" i="7"/>
  <c r="I680" i="7"/>
  <c r="G682" i="7"/>
  <c r="G683" i="7"/>
  <c r="H684" i="7"/>
  <c r="I684" i="7"/>
  <c r="G686" i="7"/>
  <c r="G687" i="7"/>
  <c r="H688" i="7"/>
  <c r="I688" i="7"/>
  <c r="G690" i="7"/>
  <c r="G691" i="7"/>
  <c r="H694" i="7"/>
  <c r="I694" i="7"/>
  <c r="G696" i="7"/>
  <c r="G697" i="7"/>
  <c r="H698" i="7"/>
  <c r="I698" i="7"/>
  <c r="G700" i="7"/>
  <c r="G701" i="7"/>
  <c r="H702" i="7"/>
  <c r="I702" i="7"/>
  <c r="G704" i="7"/>
  <c r="G705" i="7"/>
  <c r="H708" i="7"/>
  <c r="H706" i="7" s="1"/>
  <c r="I708" i="7"/>
  <c r="I706" i="7" s="1"/>
  <c r="G710" i="7"/>
  <c r="G711" i="7"/>
  <c r="H714" i="7"/>
  <c r="H712" i="7" s="1"/>
  <c r="I714" i="7"/>
  <c r="I712" i="7" s="1"/>
  <c r="G716" i="7"/>
  <c r="G717" i="7"/>
  <c r="I246" i="3"/>
  <c r="I244" i="3" s="1"/>
  <c r="G725" i="7"/>
  <c r="G726" i="7"/>
  <c r="G727" i="7"/>
  <c r="G728" i="7"/>
  <c r="G729" i="7"/>
  <c r="G730" i="7"/>
  <c r="G731" i="7"/>
  <c r="G732" i="7"/>
  <c r="G733" i="7"/>
  <c r="G734" i="7"/>
  <c r="G740" i="7"/>
  <c r="H742" i="7"/>
  <c r="I742" i="7"/>
  <c r="G743" i="7"/>
  <c r="G744" i="7"/>
  <c r="G745" i="7"/>
  <c r="G747" i="7"/>
  <c r="H748" i="7"/>
  <c r="I748" i="7"/>
  <c r="G749" i="7"/>
  <c r="G750" i="7"/>
  <c r="G751" i="7"/>
  <c r="H752" i="7"/>
  <c r="I752" i="7"/>
  <c r="G753" i="7"/>
  <c r="G754" i="7"/>
  <c r="G755" i="7"/>
  <c r="G757" i="7"/>
  <c r="H758" i="7"/>
  <c r="I758" i="7"/>
  <c r="G759" i="7"/>
  <c r="G760" i="7"/>
  <c r="G761" i="7"/>
  <c r="H762" i="7"/>
  <c r="I762" i="7"/>
  <c r="G763" i="7"/>
  <c r="G764" i="7"/>
  <c r="G765" i="7"/>
  <c r="G767" i="7"/>
  <c r="H768" i="7"/>
  <c r="I768" i="7"/>
  <c r="G769" i="7"/>
  <c r="G770" i="7"/>
  <c r="G771" i="7"/>
  <c r="H772" i="7"/>
  <c r="I772" i="7"/>
  <c r="G773" i="7"/>
  <c r="G774" i="7"/>
  <c r="G775" i="7"/>
  <c r="G776" i="7"/>
  <c r="H780" i="7"/>
  <c r="G782" i="7"/>
  <c r="G783" i="7"/>
  <c r="G784" i="7"/>
  <c r="G785" i="7"/>
  <c r="G786" i="7"/>
  <c r="G787" i="7"/>
  <c r="G788" i="7"/>
  <c r="G789" i="7"/>
  <c r="G790" i="7"/>
  <c r="G791" i="7"/>
  <c r="I792" i="7"/>
  <c r="G792" i="7" s="1"/>
  <c r="G794" i="7"/>
  <c r="G795" i="7"/>
  <c r="I798" i="7"/>
  <c r="G798" i="7" s="1"/>
  <c r="G800" i="7"/>
  <c r="G801" i="7"/>
  <c r="I804" i="7"/>
  <c r="I802" i="7" s="1"/>
  <c r="G806" i="7"/>
  <c r="G807" i="7"/>
  <c r="I810" i="7"/>
  <c r="I808" i="7" s="1"/>
  <c r="G808" i="7" s="1"/>
  <c r="G812" i="7"/>
  <c r="G813" i="7"/>
  <c r="G814" i="7"/>
  <c r="G815" i="7"/>
  <c r="G816" i="7"/>
  <c r="G817" i="7"/>
  <c r="G818" i="7"/>
  <c r="G819" i="7"/>
  <c r="H824" i="7"/>
  <c r="I824" i="7"/>
  <c r="G826" i="7"/>
  <c r="G827" i="7"/>
  <c r="H828" i="7"/>
  <c r="I828" i="7"/>
  <c r="G830" i="7"/>
  <c r="G831" i="7"/>
  <c r="H834" i="7"/>
  <c r="H832" i="7" s="1"/>
  <c r="I834" i="7"/>
  <c r="I832" i="7" s="1"/>
  <c r="G836" i="7"/>
  <c r="G837" i="7"/>
  <c r="H840" i="7"/>
  <c r="H838" i="7" s="1"/>
  <c r="I840" i="7"/>
  <c r="I838" i="7" s="1"/>
  <c r="G842" i="7"/>
  <c r="G843" i="7"/>
  <c r="H846" i="7"/>
  <c r="H844" i="7" s="1"/>
  <c r="I846" i="7"/>
  <c r="I844" i="7" s="1"/>
  <c r="G848" i="7"/>
  <c r="G849" i="7"/>
  <c r="H852" i="7"/>
  <c r="I852" i="7"/>
  <c r="I850" i="7" s="1"/>
  <c r="G854" i="7"/>
  <c r="G855" i="7"/>
  <c r="H858" i="7"/>
  <c r="H856" i="7" s="1"/>
  <c r="I858" i="7"/>
  <c r="I856" i="7" s="1"/>
  <c r="G860" i="7"/>
  <c r="G861" i="7"/>
  <c r="H864" i="7"/>
  <c r="H862" i="7" s="1"/>
  <c r="I864" i="7"/>
  <c r="I862" i="7" s="1"/>
  <c r="G866" i="7"/>
  <c r="G867" i="7"/>
  <c r="H868" i="7"/>
  <c r="H874" i="7"/>
  <c r="I874" i="7"/>
  <c r="G876" i="7"/>
  <c r="G877" i="7"/>
  <c r="I878" i="7"/>
  <c r="G880" i="7"/>
  <c r="G881" i="7"/>
  <c r="I887" i="7"/>
  <c r="I885" i="7" s="1"/>
  <c r="I883" i="7" s="1"/>
  <c r="H887" i="7"/>
  <c r="H885" i="7" s="1"/>
  <c r="H883" i="7" s="1"/>
  <c r="G890" i="7"/>
  <c r="H850" i="7"/>
  <c r="H301" i="3"/>
  <c r="E22" i="4"/>
  <c r="D22" i="4" s="1"/>
  <c r="D24" i="4"/>
  <c r="D61" i="6"/>
  <c r="D70" i="2"/>
  <c r="G261" i="7" l="1"/>
  <c r="E17" i="4"/>
  <c r="I304" i="3"/>
  <c r="I216" i="3"/>
  <c r="I214" i="3" s="1"/>
  <c r="I448" i="7"/>
  <c r="I440" i="7" s="1"/>
  <c r="H448" i="7"/>
  <c r="H272" i="3"/>
  <c r="I223" i="3"/>
  <c r="H278" i="3"/>
  <c r="H275" i="3" s="1"/>
  <c r="G275" i="3" s="1"/>
  <c r="H223" i="3"/>
  <c r="H211" i="3"/>
  <c r="G211" i="3" s="1"/>
  <c r="G279" i="3"/>
  <c r="G83" i="3"/>
  <c r="I259" i="7"/>
  <c r="I97" i="3"/>
  <c r="I95" i="3" s="1"/>
  <c r="D17" i="4"/>
  <c r="D122" i="2"/>
  <c r="E95" i="2"/>
  <c r="I312" i="7"/>
  <c r="I120" i="3"/>
  <c r="G120" i="3" s="1"/>
  <c r="H617" i="7"/>
  <c r="I225" i="3"/>
  <c r="G225" i="3" s="1"/>
  <c r="I617" i="7"/>
  <c r="G282" i="3"/>
  <c r="I183" i="3"/>
  <c r="G157" i="3"/>
  <c r="D25" i="2"/>
  <c r="E22" i="2"/>
  <c r="G248" i="3"/>
  <c r="D101" i="2"/>
  <c r="D13" i="2"/>
  <c r="F215" i="4"/>
  <c r="F213" i="4" s="1"/>
  <c r="F206" i="4" s="1"/>
  <c r="G635" i="7"/>
  <c r="E65" i="4"/>
  <c r="D65" i="4" s="1"/>
  <c r="D31" i="4"/>
  <c r="G100" i="3"/>
  <c r="G160" i="7"/>
  <c r="F52" i="6"/>
  <c r="D52" i="6" s="1"/>
  <c r="I72" i="7"/>
  <c r="G28" i="3"/>
  <c r="G236" i="3"/>
  <c r="G226" i="3"/>
  <c r="G34" i="3"/>
  <c r="D67" i="4"/>
  <c r="I822" i="7"/>
  <c r="H556" i="7"/>
  <c r="G166" i="7"/>
  <c r="D121" i="4"/>
  <c r="G147" i="7"/>
  <c r="I796" i="7"/>
  <c r="G796" i="7" s="1"/>
  <c r="G309" i="3"/>
  <c r="G852" i="7"/>
  <c r="G768" i="7"/>
  <c r="G588" i="7"/>
  <c r="G548" i="7"/>
  <c r="G544" i="7"/>
  <c r="G530" i="7"/>
  <c r="G374" i="7"/>
  <c r="G364" i="7"/>
  <c r="G332" i="7"/>
  <c r="G297" i="3"/>
  <c r="G196" i="3"/>
  <c r="G154" i="3"/>
  <c r="G130" i="3"/>
  <c r="G86" i="3"/>
  <c r="G60" i="3"/>
  <c r="G874" i="7"/>
  <c r="I145" i="7"/>
  <c r="G145" i="7" s="1"/>
  <c r="G171" i="3"/>
  <c r="H63" i="3"/>
  <c r="G185" i="3"/>
  <c r="G25" i="3"/>
  <c r="H678" i="7"/>
  <c r="I556" i="7"/>
  <c r="H213" i="7"/>
  <c r="G450" i="7"/>
  <c r="G846" i="7"/>
  <c r="G304" i="7"/>
  <c r="I298" i="7"/>
  <c r="D152" i="4"/>
  <c r="H11" i="7"/>
  <c r="D169" i="4"/>
  <c r="G252" i="3"/>
  <c r="G16" i="3"/>
  <c r="G444" i="7"/>
  <c r="G706" i="7"/>
  <c r="G291" i="3"/>
  <c r="G285" i="3"/>
  <c r="G264" i="3"/>
  <c r="G151" i="3"/>
  <c r="G148" i="3"/>
  <c r="G53" i="3"/>
  <c r="D60" i="4"/>
  <c r="G308" i="7"/>
  <c r="G294" i="7"/>
  <c r="G275" i="7"/>
  <c r="G271" i="7"/>
  <c r="G255" i="7"/>
  <c r="G199" i="7"/>
  <c r="G195" i="7"/>
  <c r="D33" i="6"/>
  <c r="G256" i="3"/>
  <c r="G160" i="3"/>
  <c r="I143" i="3"/>
  <c r="G47" i="3"/>
  <c r="I368" i="7"/>
  <c r="I63" i="3"/>
  <c r="I45" i="3"/>
  <c r="H778" i="7"/>
  <c r="G672" i="7"/>
  <c r="D80" i="6"/>
  <c r="F21" i="6"/>
  <c r="D21" i="6" s="1"/>
  <c r="G177" i="3"/>
  <c r="G165" i="3"/>
  <c r="G314" i="7"/>
  <c r="G124" i="3"/>
  <c r="D66" i="4"/>
  <c r="G752" i="7"/>
  <c r="H746" i="7"/>
  <c r="H756" i="7"/>
  <c r="I756" i="7"/>
  <c r="I766" i="7"/>
  <c r="G504" i="7"/>
  <c r="E103" i="4"/>
  <c r="E93" i="4" s="1"/>
  <c r="D93" i="4" s="1"/>
  <c r="E36" i="4"/>
  <c r="D36" i="4" s="1"/>
  <c r="E144" i="4"/>
  <c r="D144" i="4" s="1"/>
  <c r="D38" i="4"/>
  <c r="I872" i="7"/>
  <c r="I870" i="7" s="1"/>
  <c r="I868" i="7" s="1"/>
  <c r="G868" i="7" s="1"/>
  <c r="I538" i="7"/>
  <c r="I524" i="7"/>
  <c r="H298" i="7"/>
  <c r="I170" i="3"/>
  <c r="I168" i="3" s="1"/>
  <c r="D109" i="4"/>
  <c r="G328" i="7"/>
  <c r="H193" i="7"/>
  <c r="H502" i="7"/>
  <c r="G502" i="7" s="1"/>
  <c r="G430" i="7"/>
  <c r="G714" i="7"/>
  <c r="G243" i="7"/>
  <c r="G804" i="7"/>
  <c r="E31" i="6"/>
  <c r="E19" i="6" s="1"/>
  <c r="E13" i="6" s="1"/>
  <c r="E52" i="2"/>
  <c r="D52" i="2" s="1"/>
  <c r="G592" i="7"/>
  <c r="H586" i="7"/>
  <c r="G491" i="7"/>
  <c r="G481" i="7"/>
  <c r="G436" i="7"/>
  <c r="G424" i="7"/>
  <c r="G412" i="7"/>
  <c r="G382" i="7"/>
  <c r="G378" i="7"/>
  <c r="G370" i="7"/>
  <c r="G356" i="7"/>
  <c r="G58" i="7"/>
  <c r="G52" i="7"/>
  <c r="G48" i="7"/>
  <c r="F31" i="6"/>
  <c r="G202" i="3"/>
  <c r="G190" i="3"/>
  <c r="G101" i="3"/>
  <c r="G77" i="3"/>
  <c r="G70" i="3"/>
  <c r="G56" i="3"/>
  <c r="H284" i="7"/>
  <c r="D30" i="4"/>
  <c r="D16" i="4"/>
  <c r="D107" i="4"/>
  <c r="G858" i="7"/>
  <c r="H221" i="3"/>
  <c r="G221" i="3" s="1"/>
  <c r="I182" i="3"/>
  <c r="I180" i="3" s="1"/>
  <c r="I720" i="7"/>
  <c r="G418" i="7"/>
  <c r="G702" i="7"/>
  <c r="G698" i="7"/>
  <c r="G688" i="7"/>
  <c r="G684" i="7"/>
  <c r="G668" i="7"/>
  <c r="G630" i="7"/>
  <c r="I586" i="7"/>
  <c r="G582" i="7"/>
  <c r="G570" i="7"/>
  <c r="G566" i="7"/>
  <c r="G562" i="7"/>
  <c r="G558" i="7"/>
  <c r="G552" i="7"/>
  <c r="G540" i="7"/>
  <c r="G534" i="7"/>
  <c r="G336" i="7"/>
  <c r="G219" i="7"/>
  <c r="G203" i="7"/>
  <c r="I193" i="7"/>
  <c r="G82" i="7"/>
  <c r="F74" i="6"/>
  <c r="F68" i="6" s="1"/>
  <c r="F66" i="6" s="1"/>
  <c r="D48" i="6"/>
  <c r="D37" i="6"/>
  <c r="E68" i="4"/>
  <c r="D68" i="4" s="1"/>
  <c r="G288" i="3"/>
  <c r="G267" i="3"/>
  <c r="G260" i="3"/>
  <c r="G239" i="3"/>
  <c r="G231" i="3"/>
  <c r="G205" i="3"/>
  <c r="G856" i="7"/>
  <c r="H350" i="7"/>
  <c r="G121" i="3"/>
  <c r="G109" i="3"/>
  <c r="G80" i="3"/>
  <c r="G73" i="3"/>
  <c r="G65" i="3"/>
  <c r="I174" i="3"/>
  <c r="G174" i="3" s="1"/>
  <c r="G176" i="3"/>
  <c r="G52" i="3"/>
  <c r="D63" i="4"/>
  <c r="G180" i="7"/>
  <c r="I178" i="7"/>
  <c r="G182" i="7"/>
  <c r="H72" i="7"/>
  <c r="E133" i="4"/>
  <c r="D138" i="4"/>
  <c r="I301" i="3"/>
  <c r="G301" i="3" s="1"/>
  <c r="G304" i="3"/>
  <c r="G344" i="7"/>
  <c r="H822" i="7"/>
  <c r="I692" i="7"/>
  <c r="I678" i="7"/>
  <c r="H524" i="7"/>
  <c r="I213" i="7"/>
  <c r="H24" i="3"/>
  <c r="H20" i="3" s="1"/>
  <c r="H180" i="3"/>
  <c r="H368" i="7"/>
  <c r="G748" i="7"/>
  <c r="G576" i="7"/>
  <c r="H249" i="7"/>
  <c r="I170" i="7"/>
  <c r="G170" i="7" s="1"/>
  <c r="H434" i="7"/>
  <c r="G434" i="7" s="1"/>
  <c r="F185" i="4"/>
  <c r="D185" i="4" s="1"/>
  <c r="G346" i="7"/>
  <c r="H479" i="7"/>
  <c r="G479" i="7" s="1"/>
  <c r="H538" i="7"/>
  <c r="H222" i="3"/>
  <c r="G222" i="3" s="1"/>
  <c r="G600" i="7"/>
  <c r="G286" i="7"/>
  <c r="G396" i="7"/>
  <c r="G694" i="7"/>
  <c r="G824" i="7"/>
  <c r="G107" i="7"/>
  <c r="G878" i="7"/>
  <c r="H872" i="7"/>
  <c r="G850" i="7"/>
  <c r="H766" i="7"/>
  <c r="G762" i="7"/>
  <c r="G758" i="7"/>
  <c r="I746" i="7"/>
  <c r="G742" i="7"/>
  <c r="G712" i="7"/>
  <c r="G360" i="7"/>
  <c r="I350" i="7"/>
  <c r="G340" i="7"/>
  <c r="G300" i="7"/>
  <c r="G290" i="7"/>
  <c r="I284" i="7"/>
  <c r="G279" i="7"/>
  <c r="I249" i="7"/>
  <c r="G251" i="7"/>
  <c r="G241" i="7"/>
  <c r="G231" i="7"/>
  <c r="G223" i="7"/>
  <c r="E43" i="4"/>
  <c r="E41" i="4" s="1"/>
  <c r="D41" i="4" s="1"/>
  <c r="D32" i="4"/>
  <c r="G78" i="7"/>
  <c r="G74" i="7"/>
  <c r="D183" i="4"/>
  <c r="F180" i="4"/>
  <c r="D180" i="4" s="1"/>
  <c r="G278" i="3"/>
  <c r="G462" i="7"/>
  <c r="G394" i="7"/>
  <c r="G105" i="7"/>
  <c r="G99" i="7"/>
  <c r="H312" i="7"/>
  <c r="E51" i="4"/>
  <c r="D51" i="4" s="1"/>
  <c r="G101" i="7"/>
  <c r="G209" i="7"/>
  <c r="H259" i="7"/>
  <c r="G680" i="7"/>
  <c r="G493" i="7"/>
  <c r="G141" i="7"/>
  <c r="H580" i="7"/>
  <c r="G580" i="7" s="1"/>
  <c r="G864" i="7"/>
  <c r="G464" i="7"/>
  <c r="G772" i="7"/>
  <c r="H422" i="7"/>
  <c r="G422" i="7" s="1"/>
  <c r="G215" i="7"/>
  <c r="G526" i="7"/>
  <c r="G708" i="7"/>
  <c r="G658" i="7"/>
  <c r="G828" i="7"/>
  <c r="I111" i="7"/>
  <c r="G237" i="7"/>
  <c r="G840" i="7"/>
  <c r="G352" i="7"/>
  <c r="G834" i="7"/>
  <c r="G225" i="7"/>
  <c r="G810" i="7"/>
  <c r="H170" i="3"/>
  <c r="H692" i="7"/>
  <c r="E54" i="4"/>
  <c r="D54" i="4" s="1"/>
  <c r="G428" i="7"/>
  <c r="G229" i="7"/>
  <c r="D167" i="4"/>
  <c r="E76" i="2"/>
  <c r="D76" i="2" s="1"/>
  <c r="F88" i="2"/>
  <c r="D88" i="2" s="1"/>
  <c r="E45" i="2"/>
  <c r="D45" i="2" s="1"/>
  <c r="D137" i="2"/>
  <c r="D22" i="2"/>
  <c r="F95" i="2"/>
  <c r="D213" i="4"/>
  <c r="H270" i="3"/>
  <c r="H216" i="3"/>
  <c r="G598" i="7"/>
  <c r="G574" i="7"/>
  <c r="G448" i="7"/>
  <c r="G416" i="7"/>
  <c r="H114" i="3"/>
  <c r="G116" i="3"/>
  <c r="H95" i="3"/>
  <c r="G235" i="7"/>
  <c r="G207" i="7"/>
  <c r="G832" i="7"/>
  <c r="G802" i="7"/>
  <c r="H219" i="3"/>
  <c r="G619" i="7"/>
  <c r="G442" i="7"/>
  <c r="G410" i="7"/>
  <c r="I392" i="7"/>
  <c r="H42" i="3"/>
  <c r="G139" i="7"/>
  <c r="E66" i="6"/>
  <c r="H11" i="3"/>
  <c r="G862" i="7"/>
  <c r="G844" i="7"/>
  <c r="G838" i="7"/>
  <c r="G223" i="3"/>
  <c r="H305" i="3"/>
  <c r="G305" i="3" s="1"/>
  <c r="G307" i="3"/>
  <c r="H45" i="3"/>
  <c r="G50" i="3"/>
  <c r="D133" i="4" l="1"/>
  <c r="H208" i="3"/>
  <c r="G208" i="3" s="1"/>
  <c r="I24" i="3"/>
  <c r="I20" i="3" s="1"/>
  <c r="G20" i="3" s="1"/>
  <c r="D215" i="4"/>
  <c r="G97" i="3"/>
  <c r="H183" i="3"/>
  <c r="G183" i="3" s="1"/>
  <c r="I114" i="3"/>
  <c r="G114" i="3" s="1"/>
  <c r="E10" i="2"/>
  <c r="I217" i="3"/>
  <c r="I212" i="3" s="1"/>
  <c r="H596" i="7"/>
  <c r="H440" i="7"/>
  <c r="H247" i="7"/>
  <c r="G617" i="7"/>
  <c r="G746" i="7"/>
  <c r="F19" i="6"/>
  <c r="F13" i="6" s="1"/>
  <c r="D13" i="6" s="1"/>
  <c r="G63" i="3"/>
  <c r="G298" i="7"/>
  <c r="G95" i="3"/>
  <c r="G556" i="7"/>
  <c r="G822" i="7"/>
  <c r="G72" i="7"/>
  <c r="G692" i="7"/>
  <c r="G182" i="3"/>
  <c r="I191" i="7"/>
  <c r="G213" i="7"/>
  <c r="G678" i="7"/>
  <c r="G870" i="7"/>
  <c r="H191" i="7"/>
  <c r="G180" i="3"/>
  <c r="D103" i="4"/>
  <c r="G45" i="3"/>
  <c r="I780" i="7"/>
  <c r="G259" i="7"/>
  <c r="G284" i="7"/>
  <c r="G872" i="7"/>
  <c r="G368" i="7"/>
  <c r="G524" i="7"/>
  <c r="G756" i="7"/>
  <c r="E148" i="4"/>
  <c r="D148" i="4" s="1"/>
  <c r="H522" i="7"/>
  <c r="I596" i="7"/>
  <c r="G350" i="7"/>
  <c r="G766" i="7"/>
  <c r="I11" i="7"/>
  <c r="G11" i="7" s="1"/>
  <c r="G586" i="7"/>
  <c r="E127" i="4"/>
  <c r="D127" i="4" s="1"/>
  <c r="D57" i="4"/>
  <c r="G13" i="7"/>
  <c r="H392" i="7"/>
  <c r="D74" i="6"/>
  <c r="H820" i="7"/>
  <c r="I11" i="3"/>
  <c r="G11" i="3" s="1"/>
  <c r="G193" i="7"/>
  <c r="D31" i="6"/>
  <c r="G56" i="7"/>
  <c r="I522" i="7"/>
  <c r="H246" i="3"/>
  <c r="E58" i="4"/>
  <c r="D58" i="4" s="1"/>
  <c r="D43" i="4"/>
  <c r="I163" i="3"/>
  <c r="I273" i="3"/>
  <c r="G24" i="3"/>
  <c r="H89" i="3"/>
  <c r="I820" i="7"/>
  <c r="G312" i="7"/>
  <c r="G538" i="7"/>
  <c r="E14" i="4"/>
  <c r="E61" i="2"/>
  <c r="I176" i="7"/>
  <c r="G178" i="7"/>
  <c r="E27" i="4"/>
  <c r="D27" i="4" s="1"/>
  <c r="G249" i="7"/>
  <c r="H168" i="3"/>
  <c r="G170" i="3"/>
  <c r="D95" i="2"/>
  <c r="F61" i="2"/>
  <c r="F8" i="2" s="1"/>
  <c r="H217" i="3"/>
  <c r="G219" i="3"/>
  <c r="G216" i="3"/>
  <c r="H214" i="3"/>
  <c r="D206" i="4"/>
  <c r="I142" i="3"/>
  <c r="D68" i="6"/>
  <c r="H39" i="3"/>
  <c r="G42" i="3"/>
  <c r="D66" i="6"/>
  <c r="H294" i="3" l="1"/>
  <c r="G296" i="3"/>
  <c r="H147" i="3"/>
  <c r="H145" i="3" s="1"/>
  <c r="I778" i="7"/>
  <c r="I718" i="7" s="1"/>
  <c r="D19" i="6"/>
  <c r="E8" i="2"/>
  <c r="G217" i="3"/>
  <c r="G522" i="7"/>
  <c r="I9" i="7"/>
  <c r="I272" i="3"/>
  <c r="I270" i="3" s="1"/>
  <c r="G191" i="7"/>
  <c r="E142" i="4"/>
  <c r="D142" i="4" s="1"/>
  <c r="G780" i="7"/>
  <c r="G820" i="7"/>
  <c r="G13" i="3"/>
  <c r="G392" i="7"/>
  <c r="I9" i="3"/>
  <c r="H720" i="7"/>
  <c r="H718" i="7" s="1"/>
  <c r="G722" i="7"/>
  <c r="G145" i="3"/>
  <c r="H143" i="3"/>
  <c r="G143" i="3" s="1"/>
  <c r="G440" i="7"/>
  <c r="E12" i="4"/>
  <c r="D14" i="4"/>
  <c r="D61" i="2"/>
  <c r="G156" i="7"/>
  <c r="G176" i="7"/>
  <c r="E25" i="4"/>
  <c r="H244" i="3"/>
  <c r="G246" i="3"/>
  <c r="H163" i="3"/>
  <c r="G168" i="3"/>
  <c r="D20" i="2"/>
  <c r="H37" i="3"/>
  <c r="G39" i="3"/>
  <c r="G596" i="7"/>
  <c r="I139" i="3"/>
  <c r="G142" i="3"/>
  <c r="H212" i="3"/>
  <c r="G212" i="3" s="1"/>
  <c r="G214" i="3"/>
  <c r="G294" i="3" l="1"/>
  <c r="H273" i="3"/>
  <c r="G273" i="3" s="1"/>
  <c r="G147" i="3"/>
  <c r="G778" i="7"/>
  <c r="D25" i="4"/>
  <c r="G163" i="3"/>
  <c r="G720" i="7"/>
  <c r="D87" i="4"/>
  <c r="G272" i="3"/>
  <c r="D12" i="4"/>
  <c r="F215" i="7"/>
  <c r="G244" i="3"/>
  <c r="H242" i="3"/>
  <c r="D8" i="2"/>
  <c r="D10" i="2"/>
  <c r="G390" i="7"/>
  <c r="I388" i="7"/>
  <c r="G37" i="3"/>
  <c r="I242" i="3"/>
  <c r="G270" i="3"/>
  <c r="G139" i="3"/>
  <c r="E85" i="4" l="1"/>
  <c r="E83" i="4" s="1"/>
  <c r="E10" i="4" s="1"/>
  <c r="E8" i="4" s="1"/>
  <c r="G718" i="7"/>
  <c r="D179" i="4"/>
  <c r="F175" i="4"/>
  <c r="G242" i="3"/>
  <c r="G388" i="7"/>
  <c r="I386" i="7"/>
  <c r="I247" i="7" s="1"/>
  <c r="I8" i="7" l="1"/>
  <c r="D85" i="4"/>
  <c r="D83" i="4"/>
  <c r="D175" i="4"/>
  <c r="F173" i="4"/>
  <c r="G386" i="7"/>
  <c r="I89" i="3" l="1"/>
  <c r="D10" i="4"/>
  <c r="D173" i="4"/>
  <c r="F171" i="4"/>
  <c r="G247" i="7"/>
  <c r="I8" i="3" l="1"/>
  <c r="G89" i="3"/>
  <c r="F8" i="4"/>
  <c r="D171" i="4"/>
  <c r="D8" i="4" l="1"/>
  <c r="E10" i="5"/>
  <c r="F9" i="6" s="1"/>
  <c r="F64" i="6" s="1"/>
  <c r="F41" i="6" s="1"/>
  <c r="F11" i="6" s="1"/>
  <c r="H111" i="7" l="1"/>
  <c r="G111" i="7" s="1"/>
  <c r="G113" i="7"/>
  <c r="H33" i="3"/>
  <c r="H31" i="3" s="1"/>
  <c r="H9" i="7" l="1"/>
  <c r="H8" i="7" s="1"/>
  <c r="G8" i="7" s="1"/>
  <c r="H9" i="3"/>
  <c r="G31" i="3"/>
  <c r="G33" i="3"/>
  <c r="G9" i="7" l="1"/>
  <c r="G9" i="3"/>
  <c r="H8" i="3"/>
  <c r="G8" i="3" l="1"/>
  <c r="D10" i="5"/>
  <c r="E9" i="6" l="1"/>
  <c r="E64" i="6" s="1"/>
  <c r="D64" i="6" s="1"/>
  <c r="C10" i="5"/>
  <c r="D9" i="6" s="1"/>
  <c r="E41" i="6" l="1"/>
  <c r="E11" i="6" s="1"/>
  <c r="D11" i="6" s="1"/>
  <c r="D41" i="6" l="1"/>
</calcChain>
</file>

<file path=xl/sharedStrings.xml><?xml version="1.0" encoding="utf-8"?>
<sst xmlns="http://schemas.openxmlformats.org/spreadsheetml/2006/main" count="3082" uniqueCount="1109">
  <si>
    <t xml:space="preserve"> -Î³åÇï³É ¹ñ³Ù³ßÝáñÑÝ»ñ ÙÇç³½·³ÛÇÝ Ï³½Ù³Ï»ñåáõÃÛáõÝÝ»ñÇÝ</t>
  </si>
  <si>
    <t>0</t>
  </si>
  <si>
    <t>1</t>
  </si>
  <si>
    <t>2</t>
  </si>
  <si>
    <t>x+C88</t>
  </si>
  <si>
    <t>êàòÆ²È²Î²Ü ²ä²ÐàìàôÂÚ²Ü Üä²êîÜºð</t>
  </si>
  <si>
    <t>4712</t>
  </si>
  <si>
    <t xml:space="preserve"> - êáóÇ³É³Ï³Ý ³å³ÑáíáõÃÛ³Ý µÝ»Õ»Ý Ýå³ëïÝ»ñ Í³é³ÛáõÃÛáõÝÝ»ñ Ù³ïáõóáÕÝ»ñÇÝ</t>
  </si>
  <si>
    <t>³Û¹ ÃíáõÙ` Ñ³Ù³ÛÝùÇ µÛáõç»Ç í³ñã³Ï³Ý Ù³ëÇ å³Ñáõëï³ÛÇÝ ýáÝ¹Çó ýáÝ¹³ÛÇÝ Ù³ë Ï³ï³ñíáÕ Ñ³ïÏ³óáõÙÝ»ñ</t>
  </si>
  <si>
    <t xml:space="preserve"> - Ð³Ù³ÛÝù³ÛÇÝ Ýß³Ý³ÏáõÃÛ³Ý é³½Ù³í³ñ³Ï³Ý å³ß³ñÝ»ñ</t>
  </si>
  <si>
    <t xml:space="preserve"> - ÜÛáõÃ»ñ ¨ å³ñ³·³Ý»ñ</t>
  </si>
  <si>
    <t xml:space="preserve"> - ì»ñ³í³×³éùÇ Ñ³Ù³ñ Ý³Ë³ï»ëí³Í ³åñ³ÝùÝ»ñ</t>
  </si>
  <si>
    <t>³Û¹ ÃíáõÙ Í³Ëë»ñÇ í»ñÍ³ÝáõÙÁ` Áëï µÛáõç»ï³ÛÇÝ Í³Ëë»ñÇ ïÝï»ë³·Çï³Ï³Ý ¹³ë³Ï³ñ·Ù³Ý Ñá¹í³ÍÝ»ñÇ</t>
  </si>
  <si>
    <t>......................................................</t>
  </si>
  <si>
    <t>Ðá¹í³ÍÇ NN</t>
  </si>
  <si>
    <t>îáÕÇ NN</t>
  </si>
  <si>
    <t>í³ñã³Ï³Ý Ù³ë</t>
  </si>
  <si>
    <t>ýáÝ¹³ÛÇÝ Ù³ë</t>
  </si>
  <si>
    <t xml:space="preserve">  îáÕÇ NN</t>
  </si>
  <si>
    <t>´Ûáõç»ï³ÛÇÝ Í³Ëë»ñÇ ·áñÍ³é³Ï³Ý ¹³ë³Ï³ñ·Ù³Ý µ³ÅÇÝÝ»ñÇ, ËÙµ»ñÇ ¨ ¹³ë»ñÇ ³Ýí³ÝáõÙÝ»ñÁ</t>
  </si>
  <si>
    <t>(Ñ³½³ñ ¹ñ³ÙÝ»ñáí)</t>
  </si>
  <si>
    <t xml:space="preserve">  ÀÝ¹³Ù»ÝÁ   (ë.7 +ë.8)</t>
  </si>
  <si>
    <t>Ð²îì²Ì 3</t>
  </si>
  <si>
    <t>Ð²Ø²ÚÜøÆ  ´ÚàôæºÆ  Ì²ÊêºðÀ`  Àêî  ´Úàôæºî²ÚÆÜ Ì²ÊêºðÆ îÜîºê²¶Æî²Î²Ü ¸²ê²Î²ð¶Ø²Ü</t>
  </si>
  <si>
    <t xml:space="preserve"> îáÕÇ NN  </t>
  </si>
  <si>
    <t>ÀÝ¹³Ù»ÝÁ (ë.5+ë.6)</t>
  </si>
  <si>
    <t xml:space="preserve">                     </t>
  </si>
  <si>
    <t>Ð²Ø²ÚÜøÆ ´ÚàôæºÆ ØÆæàòÜºðÆ î²ðºìºðæÆ Ð²ìºÈàôð¸À  Î²Ø  ¸ºüÆòÆîÀ  (ä²Î²êàôð¸À)</t>
  </si>
  <si>
    <t xml:space="preserve"> - êå³éÙ³Ý Ñ³Ù³ñ Ý³Ë³ï»ëí³Í å³ß³ñÝ»ñÇ Çñ³óáõÙÇó Ùáõïù»ñ</t>
  </si>
  <si>
    <t xml:space="preserve"> - ì»ñ³í³×³éùÇ Ñ³Ù³ñ ³åñ³ÝùÝ»ñÇ Çñ³óáõÙÇó Ùáõïù»ñ</t>
  </si>
  <si>
    <t xml:space="preserve"> - ²ñï³¹ñ³Ï³Ý å³ß³ñÝ»ñÇ Çñ³óáõÙÇó Ùáõïù»ñ</t>
  </si>
  <si>
    <t>´²ðÒð²ðÄºø ²ÎîÆìÜºðÆ Æð²òàôØÆò Øàôîøºð</t>
  </si>
  <si>
    <t xml:space="preserve"> àâ ÜÚàôÂ²Î²Ü â²ðî²¸ðì²Ì ²ÎîÆìÜºðÆ Æð²òàôØÆò Øàôîøºð</t>
  </si>
  <si>
    <t xml:space="preserve"> è²¼Ø²ì²ð²Î²Ü Ð²Ø²ÚÜø²ÚÆÜ ä²Þ²ðÜºðÆ Æð²òàôØÆò Øàôîøºð</t>
  </si>
  <si>
    <t xml:space="preserve"> -êáõµëÇ¹Ç³Ý»ñ áã å»ï³Ï³Ý (áã h³Ù³ÛÝù³ÛÇÝ) ýÇÝ³Ýë³Ï³Ý  Ï³½Ù³Ï»ñåáõÃÛáõÝÝ»ñÇÝ </t>
  </si>
  <si>
    <t xml:space="preserve"> -Î³åÇï³É ¹ñ³Ù³ßÝáñÑÝ»ñ ûï³ñ»ñÏñÛ³ Ï³é³í³ñáõÃÛáõÝÝ»ñÇÝ</t>
  </si>
  <si>
    <t xml:space="preserve"> -²ßË³ï³í³ñÓÇ ýáÝ¹</t>
  </si>
  <si>
    <t xml:space="preserve"> -²ÛÉ Ñ³ñÏ»ñ</t>
  </si>
  <si>
    <t xml:space="preserve"> -´Ý³Ï³Ý ³Õ»ïÝ»ñÇó ³é³ç³ó³Í íÝ³ëí³ÍùÝ»ñÇ Ï³Ù íÝ³ëÝ»ñÇ í»ñ³Ï³Ý·ÝáõÙ</t>
  </si>
  <si>
    <t xml:space="preserve"> -´³ñÓñ³ñÅ»ù ³ÏïÇíÝ»ñ</t>
  </si>
  <si>
    <t xml:space="preserve"> -ÐáÕ</t>
  </si>
  <si>
    <t xml:space="preserve"> -ÀÝ¹»ñù³ÛÇÝ ³ÏïÇíÝ»ñ</t>
  </si>
  <si>
    <t xml:space="preserve">     X</t>
  </si>
  <si>
    <t>8111</t>
  </si>
  <si>
    <t>8121</t>
  </si>
  <si>
    <t>8131</t>
  </si>
  <si>
    <t>1110</t>
  </si>
  <si>
    <t>Þ²ðÄ²Î²Ü ¶àôÚøÆ Æð²òàôØÆò Øàôîøºð</t>
  </si>
  <si>
    <t xml:space="preserve">²ÜÞ²ðÄ ¶àôÚøÆ Æð²òàôØÆò Øàôîøºð </t>
  </si>
  <si>
    <t>1130</t>
  </si>
  <si>
    <t>²ÚÈ ÐÆØÜ²Î²Ü ØÆæàòÜºðÆ Æð²òàôØÆò Øàôîøºð</t>
  </si>
  <si>
    <t>8211</t>
  </si>
  <si>
    <t>1210</t>
  </si>
  <si>
    <t>1220</t>
  </si>
  <si>
    <t>1221</t>
  </si>
  <si>
    <t>8221</t>
  </si>
  <si>
    <t>8222</t>
  </si>
  <si>
    <t>8223</t>
  </si>
  <si>
    <t>1310</t>
  </si>
  <si>
    <t>8311</t>
  </si>
  <si>
    <t>ú¶î²Î²ð Ð²Ü²ÌàÜºðÆ Æð²òàôØÆò Øàôîøºð</t>
  </si>
  <si>
    <t xml:space="preserve"> ²ÚÈ ´Ü²Î²Ü Ì²¶àôØ àôÜºòàÔ ÐÆØÜ²Î²Ü ØÆæàòÜºðÆ ÆðòàôØÆò Øàôîøºð</t>
  </si>
  <si>
    <t>8411</t>
  </si>
  <si>
    <t>8412</t>
  </si>
  <si>
    <t>8413</t>
  </si>
  <si>
    <t>8414</t>
  </si>
  <si>
    <t>01</t>
  </si>
  <si>
    <t>02</t>
  </si>
  <si>
    <t>03</t>
  </si>
  <si>
    <t>üÇ½ÇÏ³Ï³Ý ³ÝÓ³Ýó ¨ Ï³½Ù³Ï»ñåáõÃÛáõÝÝ»ñÇ ÝíÇñ³µ»ñáõÃÛáõÝÇó Ñ³Ù³ÛÝùÇÝ, í»ñçÇÝÇë »ÝÃ³Ï³ µÛáõç»ï³ÛÇÝ ÑÇÙÝ³ñÏÝ»ñÇ ïÝûñÇÝÙ³ÝÝ ³Ýó³Í ·áõÛùÇ (ÑÇÙÝ³Ï³Ý ÙÇçáó Ï³Ù áã ÝÛáõÃ³Ï³Ý ³ÏïÇí ãÑ³Ý¹Çë³óáÕ) Çñ³óáõÙÇó ¨ ¹ñ³Ù³Ï³Ý ÙÇçáóÝ»ñÇó ÁÝÃ³óÇÏ Í³Ëë»ñÇ ýÇÝ³Ýë³íáñÙ³Ý Ñ³Ù³ñ Ñ³Ù³ÛÝùÇ µÛáõç» ëï³óí³Í Ùáõïù»ñ` ïñ³Ù³¹ñí³Í ³ñï³ùÇÝ ³ÕµÛáõñÝ»ñÇó</t>
  </si>
  <si>
    <t>üÇ½ÇÏ³Ï³Ý ³ÝÓ³Ýó ¨ Ï³½Ù³Ï»ñåáõÃÛáõÝÝ»ñÇ ÝíÇñ³µ»ñáõÃÛáõÝÇó Ñ³Ù³ÛÝùÇÝ, í»ñçÇÝÇë »ÝÃ³Ï³ µÛáõç»ï³ÛÇÝ ÑÇÙÝ³ñÏÝ»ñÇ ïÝûñÇÝÙ³ÝÝ ³Ýó³Í ·áõÛùÇ (ÑÇÙÝ³Ï³Ý ÙÇçáó Ï³Ù áã ÝÛáõÃ³Ï³Ý ³ÏïÇí ãÑ³Ý¹Çë³óáÕ) Çñ³óáõÙÇó ¨ ¹ñ³Ù³Ï³Ý ÙÇçáóÝ»ñÇó ÁÝÃ³óÇÏ Í³Ëë»ñÇ ýÇÝ³Ýë³íáñÙ³Ý Ñ³Ù³ñ Ñ³Ù³ÛÝùÇ µÛáõç» ëï³óí³Í Ùáõïù»ñ` ïñ³Ù³¹ñí³Í Ý»ñùÇÝ ³ÕµÛáõñÝ»ñÇó</t>
  </si>
  <si>
    <t>´³ÅÝ»ïÇñ³Ï³Ý ÁÝÏ»ñáõÃÛáõÝÝ»ñáõÙ Ñ³Ù³ÛÝùÇ Ù³ëÝ³ÏóáõÃÛ³Ý ¹ÇÙ³ó Ñ³Ù³ÛÝùÇ µÛáõç» Ï³ï³ñíáÕ Ù³ëÑ³ÝáõÙÝ»ñ (ß³Ñ³µ³ÅÇÝÝ»ñ)</t>
  </si>
  <si>
    <t>04</t>
  </si>
  <si>
    <t>àéá·áõÙ</t>
  </si>
  <si>
    <t>05</t>
  </si>
  <si>
    <t>06</t>
  </si>
  <si>
    <t>07</t>
  </si>
  <si>
    <t>²ñï³ÑÇí³Ý¹³Ýáó³ÛÇÝ Í³é³ÛáõÃÛáõÝÝ»ñ</t>
  </si>
  <si>
    <t>²éáÕç³å³Ñ³Ï³Ý Ñ³ñ³ÏÇó Í³é³ÛáõÃÛáõÝÝ»ñ ¨ Íñ³·ñ»ñ</t>
  </si>
  <si>
    <t>08</t>
  </si>
  <si>
    <t>¶ñ³¹³ñ³ÝÝ»ñ</t>
  </si>
  <si>
    <t>Â³Ý·³ñ³ÝÝ»ñ ¨ óáõó³ëñ³ÑÝ»ñ</t>
  </si>
  <si>
    <t>²ÛÉ Ùß³ÏáõÃ³ÛÇÝ Ï³½Ù³Ï»ñåáõÃÛáõÝÝ»ñ</t>
  </si>
  <si>
    <t>²ñí»ëï</t>
  </si>
  <si>
    <t>ÎÇÝ»Ù³ïá·ñ³ýÇ³</t>
  </si>
  <si>
    <t>Ðáõß³ñÓ³ÝÝ»ñÇ ¨ Ùß³ÏáõÛÃ³ÛÇÝ ³ñÅ»ùÝ»ñÇ í»ñ³Ï³Ý·ÝáõÙ ¨ å³Ñå³ÝáõÙ</t>
  </si>
  <si>
    <t>09</t>
  </si>
  <si>
    <t xml:space="preserve">î³ññ³Ï³Ý ÁÝ¹Ñ³Ýáõñ ÏñÃáõÃÛáõÝ </t>
  </si>
  <si>
    <t>ØÇçÝ³Ï³ñ· ÁÝ¹Ñ³Ýáõñ ÏñÃáõÃÛáõÝ</t>
  </si>
  <si>
    <t>ÐÇÙÝ³Ï³Ý ÁÝ¹Ñ³Ýáõñ ÏñÃáõÃÛáõÝ</t>
  </si>
  <si>
    <t>ØÇçÝ³Ï³ñ·(ÉñÇí) ÁÝ¹Ñ³Ýáõñ ÏñÃáõÃÛáõÝ</t>
  </si>
  <si>
    <t>Ü³ËÝ³Ï³Ý Ù³ëÝ³·Çï³Ï³Ý (³ñÑ»ëï³·áñÍ³Ï³Ý) ¨ ÙÇçÇÝ Ù³ëÝ³·Çï³Ï³Ý ÏñÃáõÃÛáõÝ</t>
  </si>
  <si>
    <t>Ü³ËÝ³Ï³Ý Ù³ëÝ³·Çï³Ï³Ý (³ñÑ»ëï³·áñÍ³Ï³Ý) ÏñÃáõÃÛáõÝ</t>
  </si>
  <si>
    <t>ØÇçÇÝ Ù³ëÝ³·Çï³Ï³Ý ÏñÃáõÃÛáõÝ</t>
  </si>
  <si>
    <t>´³ñÓñ³·áõÛÝ Ù³ëÝ³·Çï³Ï³Ý ÏñÃáõÃÛáõÝ</t>
  </si>
  <si>
    <t>Ð»ïµáõÑ³Ï³Ý Ù³ëÝ³·Çï³Ï³Ý ÏñÃáõÃÛáõÝ</t>
  </si>
  <si>
    <t>²ñï³¹åñáó³Ï³Ý ¹³ëïÇ³ñ³ÏáõÃÛáõÝ</t>
  </si>
  <si>
    <t>Èñ³óáõóÇã ÏñÃáõÃÛáõÝ</t>
  </si>
  <si>
    <t>ì³ï³éáÕçáõÃÛáõÝ ¨ ³Ý³ßË³ïáõÝ³ÏáõÃÛáõÝ</t>
  </si>
  <si>
    <t>10</t>
  </si>
  <si>
    <t>11</t>
  </si>
  <si>
    <t>4115</t>
  </si>
  <si>
    <t>4111</t>
  </si>
  <si>
    <t>4112</t>
  </si>
  <si>
    <t>4121</t>
  </si>
  <si>
    <t xml:space="preserve"> -êáóÇ³É³Ï³Ý ³å³ÑáíáõÃÛ³Ý í×³ñÝ»ñ</t>
  </si>
  <si>
    <t>4131</t>
  </si>
  <si>
    <t xml:space="preserve"> -¶áñÍ³éÝ³Ï³Ý ¨ µ³ÝÏ³ÛÇÝ Í³é³ÛáõÃÛáõÝÝ»ñÇ Í³Ëë»ñ</t>
  </si>
  <si>
    <t>4211</t>
  </si>
  <si>
    <t>4212</t>
  </si>
  <si>
    <t>4213</t>
  </si>
  <si>
    <t>4214</t>
  </si>
  <si>
    <t>4215</t>
  </si>
  <si>
    <t>4216</t>
  </si>
  <si>
    <t>4217</t>
  </si>
  <si>
    <t xml:space="preserve">ä»ï³Ï³Ý å³ñïùÇ ·Íáí ·áñÍ³éÝáõÃÛáõÝÝ»ñ </t>
  </si>
  <si>
    <t>Øß³ÏáõÛÃÇ ïÝ»ñ, ³ÏáõÙµÝ»ñ, Ï»ÝïñáÝÝ»ñ</t>
  </si>
  <si>
    <t>Ð»éáõëï³é³¹ÇáÑ³Õáñ¹áõÙÝ»ñ</t>
  </si>
  <si>
    <t xml:space="preserve">ÐàÔÆ Æð²òàôØÆò Øàôîøºð  </t>
  </si>
  <si>
    <t>9</t>
  </si>
  <si>
    <t>Ü³Ë³¹åñáó³Ï³Ý ¨ ï³ññ³Ï³Ý ÁÝ¹Ñ³Ýáõñ ÏñÃáõÃÛáõÝ</t>
  </si>
  <si>
    <t>êáóÇ³É³Ï³Ý å³ßïå³ÝáõÃÛ³ÝÁ ïñ³Ù³¹ñíáÕ ûÅ³¹³Ï Í³é³ÛáõÃÛáõÝÝ»ñ (³ÛÉ ¹³ë»ñÇÝ ãå³ïÏ³ÝáÕ)</t>
  </si>
  <si>
    <t xml:space="preserve">  Ð²îì²Ì  5</t>
  </si>
  <si>
    <t xml:space="preserve"> -ì»ñ³å³ïñ³ëïÙ³Ý ¨ áõëáõóÙ³Ý ÝÛáõÃ»ñ (³ßË³ïáÕÝ»ñÇ í»ñ³å³ïñ³ëïáõÙ)</t>
  </si>
  <si>
    <t xml:space="preserve">        ³Û¹ ÃíáõÙ`</t>
  </si>
  <si>
    <t xml:space="preserve">     ³Û¹ ÃíáõÙ`</t>
  </si>
  <si>
    <t xml:space="preserve"> -àã ÝÛáõÃ³Ï³Ý ã³ñï³¹ñí³Í ³ÏïÇíÝ»ñ</t>
  </si>
  <si>
    <t>Ðñ³ï³ñ³ÏãáõÃÛáõÝÝ»ñ, ËÙµ³·ñáõÃÛáõÝÝ»ñ</t>
  </si>
  <si>
    <t>î»Õ»Ï³ïíáõÃÛ³Ý Ó»éùµ»ñáõÙ</t>
  </si>
  <si>
    <t>ÎñáÝ³Ï³Ý ¨ Ñ³ë³ñ³Ï³Ï³Ý ³ÛÉ Í³é³ÛáõÃÛáõÝÝ»ñ</t>
  </si>
  <si>
    <t>ºñÇï³ë³ñ¹³Ï³Ý Íñ³·ñ»ñ</t>
  </si>
  <si>
    <t>ø³Õ³ù³Ï³Ý Ïáõë³ÏóáõÃÛáõÝÝ»ñ, Ñ³ë³ñ³Ï³Ï³Ý Ï³½Ù³Ï»ñåáõÃÛáõÝÝ»ñ, ³ñÑÙÇáõÃÛáõÝÝ»ñ</t>
  </si>
  <si>
    <t xml:space="preserve"> </t>
  </si>
  <si>
    <t>4637</t>
  </si>
  <si>
    <t>4638</t>
  </si>
  <si>
    <t>4639</t>
  </si>
  <si>
    <t xml:space="preserve"> -Î³åÇï³É ¹ñ³Ù³ßÝáñÑÝ»ñ å»ï³Ï³Ý ¨ Ñ³Ù³ÛÝùÝ»ñÇ áã ³é¨ïñ³ÛÇÝ Ï³½Ù³Ï»ñåáõÃÛáõÝÝ»ñÇÝ</t>
  </si>
  <si>
    <t xml:space="preserve"> -Î³åÇï³É ¹ñ³Ù³ßÝáñÑÝ»ñ å»ï³Ï³Ý ¨ Ñ³Ù³ÛÝùÝ»ñÇ  ³é¨ïñ³ÛÇÝ Ï³½Ù³Ï»ñåáõÃÛáõÝÝ»ñÇÝ</t>
  </si>
  <si>
    <t>4655</t>
  </si>
  <si>
    <t>4656</t>
  </si>
  <si>
    <t>4657</t>
  </si>
  <si>
    <t>4726</t>
  </si>
  <si>
    <t>4727</t>
  </si>
  <si>
    <t>4728</t>
  </si>
  <si>
    <t>4729</t>
  </si>
  <si>
    <t xml:space="preserve"> -ÐáõÕ³ñÏ³íáñáõÃÛ³Ý Ýå³ëïÝ»ñ µÛáõç»Çó</t>
  </si>
  <si>
    <t xml:space="preserve"> -ÎñÃ³Ï³Ý, Ùß³ÏáõÃ³ÛÇÝ ¨ ëåáñï³ÛÇÝ Ýå³ëïÝ»ñ µÛáõç»Çó</t>
  </si>
  <si>
    <t xml:space="preserve"> -´Ý³Ï³ñ³Ý³ÛÇÝ Ýå³ëïÝ»ñ µÛáõç»Çó</t>
  </si>
  <si>
    <t xml:space="preserve"> -²ÛÉ Ýå³ëïÝ»ñ µÛáõç»Çó</t>
  </si>
  <si>
    <t xml:space="preserve"> -Î»Ýë³Ãáß³ÏÝ»ñ</t>
  </si>
  <si>
    <t>4741</t>
  </si>
  <si>
    <t>4811</t>
  </si>
  <si>
    <t>4819</t>
  </si>
  <si>
    <t>¹) Ð³Ù³ÛÝùÇ ï³ñ³ÍùáõÙ á·»ÉÇó ËÙÇãùÝ»ñÇ ¨ (Ï³Ù) ÍË³ËáïÇ ³ñï³¹ñ³ÝùÇ í³×³éùÇ, ÇëÏ Ñ³Ýñ³ÛÇÝ ëÝÝ¹Ç ûµÛ»ÏïÝ»ñáõÙ` á·»ÉÇó ËÙÇãùÝ»ñÇ ¨ (Ï³Ù) ÍË³ËáïÇ ³ñï³¹ñ³ÝùÇ Çñ³óÙ³Ý ÃáõÛÉïíáõÃÛ³Ý Ñ³Ù³ñ</t>
  </si>
  <si>
    <t xml:space="preserve">½) Ð³Ù³ÛÝùÇ ï³ñ³ÍùáõÙ Ñ»ÕáõÏ í³é»ÉÇùÇ, ï»ËÝÇÏ³Ï³Ý Ñ»ÕáõÏÝ»ñÇ,  Ñ»ÕáõÏ³óí³Í ·³½»ñÇ Ù³Ýñ³Í³Ë ³é¨ïñÇ Ï»ï»ñáõÙ Ñ»ÕáõÏ í³é»ÉÇùÇ, ï»ËÝÇÏ³Ï³Ý Ñ»ÕáõÏÝ»ñÇ,  Ñ»ÕáõÏ³óí³Í ·³½»ñÇ í³×³éùÇ ÃáõÛÉïíáõÃÛ³Ý Ñ³Ù³ñ </t>
  </si>
  <si>
    <t xml:space="preserve">¿) Ð³Ù³ÛÝùÇ ï³ñ³ÍùáõÙ ³é¨ïñÇ, Ñ³Ýñ³ÛÇÝ ëÝÝ¹Ç, ½í³ñ×³ÝùÇ, ß³ÑáõÙáí Ë³Õ»ñÇ ¨ íÇ×³Ï³Ë³Õ»ñÇ Ï³½Ù³Ï»ñåÙ³Ý ûµÛ»ÏïÝ»ñÁ, µ³ÕÝÇùÝ»ñÁ (ë³áõÝ³Ý»ñÁ), Ë³Õ³ïÝ»ñÁ Å³ÙÁ 24.00-Çó Ñ»ïá ³ßË³ï»Éáõ ÃáõÛÉïíáõÃÛ³Ý Ñ³Ù³ñ </t>
  </si>
  <si>
    <t>Á) Ð³Ù³ù³Õ³ù³ÛÇÝ Ï³ÝáÝÝ»ñÇÝ Ñ³Ù³å³ï³ëË³Ý ºñ¨³Ý ù³Õ³ùÇ ¨ ù³Õ³ù³ÛÇÝ Ñ³Ù³ÛÝùÝ»ñÇ ï³ñ³ÍùáõÙ ÁÝï³ÝÇ Ï»Ý¹³ÝÇÝ»ñ å³Ñ»Éáõ ÃáõÛÉïíáõÃÛ³Ý Ñ³Ù³ñ</t>
  </si>
  <si>
    <t>Ã) Ð³Ù³ÛÝùÇ ï³ñ³ÍùáõÙ ³ñï³ùÇÝ ·áí³½¹ ï»Õ³¹ñ»Éáõ ÃáõÛÉïíáõÃÛ³Ý Ñ³Ù³ñ</t>
  </si>
  <si>
    <t xml:space="preserve">Å) Ð³Ù³ÛÝùÇ ³ñËÇíÇó ÷³ëï³ÃÕÃ»ñÇ å³ï×»Ý»ñ ¨ ÏñÏÝûñÇÝ³ÏÝ»ñ ïñ³Ù³¹ñ»Éáõ Ñ³Ù³ñ </t>
  </si>
  <si>
    <t>Å³) Ð³Ù³ÛÝùÇ ï³ñ³ÍùáõÙ (µ³ó³éáõÃÛ³Ùµ Ã³Õ³ÛÇÝ Ñ³Ù³ÛÝùÝ»ñÇ) Ù³ñ¹³ï³ñ ï³ùëáõ (µ³ó³éáõÃÛ³Ùµ »ñÃáõÕ³ÛÇÝ ï³ùëÇÝ»ñÇ) Í³é³ÛáõÃÛáõÝ Çñ³Ï³Ý³óÝ»Éáõ ÃáõÛÉïíáõÃÛ³Ý Ñ³Ù³ñ</t>
  </si>
  <si>
    <t>Åµ) Â³ÝÏ³ñÅ»ù Ù»ï³ÕÝ»ñÇó å³ïñ³ëïí³Í Çñ»ñÇ Ù³Ýñ³Í³Ë ³éáõí³×³éùÇ ÃáõÛÉïíáõÃÛ³Ý Ñ³Ù³ñ</t>
  </si>
  <si>
    <t>·) ²ÛÉ Ñ³ñÏ»ñÇó ¨ å³ñï³¹Çñ í×³ñÝ»ñÇó Ï³ï³ñíáÕ Ù³ëÑ³ÝáõÙÝ»ñ</t>
  </si>
  <si>
    <t>µ) ä»ï³Ï³Ý µÛáõç»Çó ïñ³Ù³¹ñíáÕ ³ÛÉ ¹áï³óÇ³Ý»ñ</t>
  </si>
  <si>
    <t>·) ä»ï³Ï³Ý µÛáõç»Çó ïñ³Ù³¹ñíáÕ Ýå³ï³Ï³ÛÇÝ Ñ³ïÏ³óáõÙÝ»ñ (ëáõµí»ÝóÇ³Ý»ñ)</t>
  </si>
  <si>
    <t>1342</t>
  </si>
  <si>
    <t>(ïáÕ 1341 + ïáÕ 1342)</t>
  </si>
  <si>
    <t>(ïáÕ 1351 + ïáÕ 1352 + ïáÕ 1353)</t>
  </si>
  <si>
    <t>Øáõïù»ñ Ñ³Ù³ÛÝùÇ µÛáõç»Ç ÝÏ³ïÙ³Ùµ ëï³ÝÓÝ³Í å³ÛÙ³Ý³·ñ³ÛÇÝ å³ñï³íáñáõÃÛáõÝÝ»ñÇ ãÏ³ï³ñÙ³Ý ¹ÇÙ³ó ·³ÝÓíáÕ ïáõÛÅ»ñÇó</t>
  </si>
  <si>
    <t>3.7 ÀÝÃ³óÇÏ áã å³ßïáÝ³Ï³Ý ¹ñ³Ù³ßÝáñÑÝ»ñ</t>
  </si>
  <si>
    <t>(ïáÕ 1381 + ïáÕ 1382)</t>
  </si>
  <si>
    <t>1390</t>
  </si>
  <si>
    <t>1391</t>
  </si>
  <si>
    <t>1392</t>
  </si>
  <si>
    <t>1393</t>
  </si>
  <si>
    <t xml:space="preserve"> -ÜíÇñ³ïíáõÃÛáõÝÝ»ñ ³ÛÉ ß³ÑáõÛÃ ãÑ»ï³åÝ¹áÕ Ï³½Ù³Ï»ñåáõÃÛáõÝÝ»ñÇÝ</t>
  </si>
  <si>
    <t>4821</t>
  </si>
  <si>
    <t>4823</t>
  </si>
  <si>
    <t>4824</t>
  </si>
  <si>
    <t xml:space="preserve"> -ä³ñï³¹Çñ í×³ñÝ»ñ</t>
  </si>
  <si>
    <t xml:space="preserve"> -ä»ï³Ï³Ý Ñ³ïí³ÍÇ ï³ñµ»ñ Ù³Ï³ñ¹³ÏÝ»ñÇ ÏáÕÙÇó ÙÇÙÛ³Ýó ÝÏ³ïÙ³Ùµ ÏÇñ³éíáÕ ïáõÛÅ»ñ</t>
  </si>
  <si>
    <t>4831</t>
  </si>
  <si>
    <t>4841</t>
  </si>
  <si>
    <t>4842</t>
  </si>
  <si>
    <t xml:space="preserve"> -²ÛÉ µÝ³Ï³Ý å³ï×³éÝ»ñáí ëï³ó³Í íÝ³ëí³ÍùÝ»ñÇ í»ñ³Ï³Ý·ÝáõÙ</t>
  </si>
  <si>
    <t xml:space="preserve"> -Î³é³í³ñÙ³Ý Ù³ñÙÇÝÝ»ñÇ ·áñÍáõÝ»áõÃÛ³Ý Ñ»ï¨³Ýùáí ³é³ç³ó³Í íÝ³ëí³ÍùÝ»ñÇ  Ï³Ù íÝ³ëÝ»ñÇ í»ñ³Ï³Ý·ÝáõÙ </t>
  </si>
  <si>
    <t>4851</t>
  </si>
  <si>
    <t>4861</t>
  </si>
  <si>
    <t xml:space="preserve"> -²ÛÉ Í³Ëë»ñ</t>
  </si>
  <si>
    <t>4891</t>
  </si>
  <si>
    <t>5111</t>
  </si>
  <si>
    <t>5112</t>
  </si>
  <si>
    <t>5113</t>
  </si>
  <si>
    <t xml:space="preserve"> -ä³Ñáõëï³ÛÇÝ ÙÇçáóÝ»ñ</t>
  </si>
  <si>
    <t>5121</t>
  </si>
  <si>
    <t>5122</t>
  </si>
  <si>
    <t>5129</t>
  </si>
  <si>
    <t>5131</t>
  </si>
  <si>
    <t>5132</t>
  </si>
  <si>
    <t xml:space="preserve"> -²×»óíáÕ ³ÏïÇíÝ»ñ</t>
  </si>
  <si>
    <t>5211</t>
  </si>
  <si>
    <t>5221</t>
  </si>
  <si>
    <t>5231</t>
  </si>
  <si>
    <t>5241</t>
  </si>
  <si>
    <t xml:space="preserve"> -êå³éÙ³Ý Ýå³ï³Ïáí å³ÑíáÕ å³ß³ñÝ»ñ</t>
  </si>
  <si>
    <t>5133</t>
  </si>
  <si>
    <t>5134</t>
  </si>
  <si>
    <t>5311</t>
  </si>
  <si>
    <t>5411</t>
  </si>
  <si>
    <t>5421</t>
  </si>
  <si>
    <t>5431</t>
  </si>
  <si>
    <t xml:space="preserve"> -²ÛÉ µÝ³Ï³Ý Í³·áõÙ áõÝ»óáÕ ³ÏïÇíÝ»ñ</t>
  </si>
  <si>
    <t>5441</t>
  </si>
  <si>
    <t>4222</t>
  </si>
  <si>
    <t>4229</t>
  </si>
  <si>
    <t>4231</t>
  </si>
  <si>
    <t>4232</t>
  </si>
  <si>
    <t>4233</t>
  </si>
  <si>
    <t>4234</t>
  </si>
  <si>
    <t>4236</t>
  </si>
  <si>
    <t>4237</t>
  </si>
  <si>
    <t>4239</t>
  </si>
  <si>
    <t>4241</t>
  </si>
  <si>
    <t>4251</t>
  </si>
  <si>
    <t>4252</t>
  </si>
  <si>
    <t>4261</t>
  </si>
  <si>
    <t>4262</t>
  </si>
  <si>
    <t>4263</t>
  </si>
  <si>
    <t>4264</t>
  </si>
  <si>
    <t>4265</t>
  </si>
  <si>
    <t>4266</t>
  </si>
  <si>
    <t>4267</t>
  </si>
  <si>
    <t>4269</t>
  </si>
  <si>
    <t>4411</t>
  </si>
  <si>
    <t>4412</t>
  </si>
  <si>
    <t>4421</t>
  </si>
  <si>
    <t>4422</t>
  </si>
  <si>
    <t>4431</t>
  </si>
  <si>
    <t>4432</t>
  </si>
  <si>
    <t>4433</t>
  </si>
  <si>
    <t>4511</t>
  </si>
  <si>
    <t>4512</t>
  </si>
  <si>
    <t>4521</t>
  </si>
  <si>
    <t>4522</t>
  </si>
  <si>
    <t>4611</t>
  </si>
  <si>
    <t>4612</t>
  </si>
  <si>
    <t>4621</t>
  </si>
  <si>
    <t>4622</t>
  </si>
  <si>
    <t>í³ñã³Ï³Ý µÛáõç»</t>
  </si>
  <si>
    <t>ýáÝ¹³ÛÇÝ µÛáõç»</t>
  </si>
  <si>
    <t xml:space="preserve">        X</t>
  </si>
  <si>
    <t>x</t>
  </si>
  <si>
    <t>1000</t>
  </si>
  <si>
    <t>1100</t>
  </si>
  <si>
    <t>1200</t>
  </si>
  <si>
    <t>1300</t>
  </si>
  <si>
    <t>(Ñ³½³ñ ¹ñ³Ùáí)</t>
  </si>
  <si>
    <t>Description</t>
  </si>
  <si>
    <t>ÊáõÙµ</t>
  </si>
  <si>
    <t>¸³ë</t>
  </si>
  <si>
    <t xml:space="preserve"> X</t>
  </si>
  <si>
    <t>X</t>
  </si>
  <si>
    <t>GENERAL PUBLIC SERVICES</t>
  </si>
  <si>
    <t>Executive and Legislative Organs, Financial and Fiscal Affairs, External Affairs</t>
  </si>
  <si>
    <t>Executive and legislative organs</t>
  </si>
  <si>
    <t xml:space="preserve">üÇÝ³Ýë³Ï³Ý ¨ Ñ³ñÏ³µÛáõç»ï³ÛÇÝ Ñ³ñ³µ»ñáõÃÛáõÝÝ»ñ </t>
  </si>
  <si>
    <t>Financial and fiscal affairs</t>
  </si>
  <si>
    <t>3.9 ²ÛÉ »Ï³ÙáõïÝ»ñ</t>
  </si>
  <si>
    <t>ì³ñã³Ï³Ý Çñ³í³Ë³ËïáõÙÝ»ñÇ Ñ³Ù³ñ ï»Õ³Ï³Ý ÇÝùÝ³Ï³é³í³ñÙ³Ý Ù³ñÙÇÝÝ»ñÇ ÏáÕÙÇó å³ï³ëË³Ý³ïíáõÃÛ³Ý ÙÇçáóÝ»ñÇ ÏÇñ³éáõÙÇó »Ï³ÙáõïÝ»ñ</t>
  </si>
  <si>
    <t xml:space="preserve">²ñï³ùÇÝ Ñ³ñ³µ»ñáõÃÛáõÝÝ»ñ </t>
  </si>
  <si>
    <t>External affairs</t>
  </si>
  <si>
    <t>²ñï³ùÇÝ ïÝï»ë³Ï³Ý û·ÝáõÃÛáõÝ</t>
  </si>
  <si>
    <t>Foreign Economic Aid</t>
  </si>
  <si>
    <t>Economic aid to developing countries and countries in transition</t>
  </si>
  <si>
    <t xml:space="preserve">ØÇç³½·³ÛÇÝ Ï³½Ù³Ï»ñåáõÃÛáõÝÝ»ñÇ ÙÇçáóáí ïñ³Ù³¹ñíáÕ ïÝï»ë³Ï³Ý û·ÝáõÃÛáõÝ </t>
  </si>
  <si>
    <t>Economic aid routed through international organizations</t>
  </si>
  <si>
    <t>ÀÝ¹Ñ³Ýáõñ µÝáõÛÃÇ Í³é³ÛáõÃÛáõÝÝ»ñ</t>
  </si>
  <si>
    <t>General Services</t>
  </si>
  <si>
    <t xml:space="preserve">²ßË³ï³Ï³½ÙÇ /Ï³¹ñ»ñÇ/ ·Íáí ÁÝ¹Ñ³Ýáõñ µÝáõÛÃÇ Í³é³ÛáõÃÛáõÝÝ»ñ </t>
  </si>
  <si>
    <t>General personnel services</t>
  </si>
  <si>
    <t xml:space="preserve">Ìñ³·ñÙ³Ý ¨ íÇ×³Ï³·ñ³Ï³Ý ÁÝ¹Ñ³Ýáõñ Í³é³ÛáõÃÛáõÝÝ»ñ </t>
  </si>
  <si>
    <t>Overall planning and statistical services</t>
  </si>
  <si>
    <t xml:space="preserve">ÀÝ¹Ñ³Ýáõñ µÝáõÛÃÇ ³ÛÉ Í³é³ÛáõÃÛáõÝÝ»ñ </t>
  </si>
  <si>
    <t>Other general services</t>
  </si>
  <si>
    <t>ÀÝ¹Ñ³Ýáõñ µÝáõÛÃÇ Ñ»ï³½áï³Ï³Ý ³ßË³ï³Ýù</t>
  </si>
  <si>
    <t>Basic Research</t>
  </si>
  <si>
    <t xml:space="preserve">ÀÝ¹Ñ³Ýáõñ µÝáõÛÃÇ Ñ»ï³½áï³Ï³Ý ³ßË³ï³Ýù </t>
  </si>
  <si>
    <t>Basic research</t>
  </si>
  <si>
    <t xml:space="preserve">ÀÝ¹Ñ³Ýáõñ µÝáõÛÃÇ Ñ³Ýñ³ÛÇÝ Í³é³ÛáõÃÛáõÝÝ»ñÇ ·Íáí Ñ»ï³½áï³Ï³Ý ¨ Ý³Ë³·Í³ÛÇÝ ³ßË³ï³ÝùÝ»ñ </t>
  </si>
  <si>
    <t>R&amp;D General Public Services</t>
  </si>
  <si>
    <t xml:space="preserve">ÀÝ¹Ñ³Ýáõñ µÝáõÛÃÇ Ñ³Ýñ³ÛÇÝ Í³é³ÛáõÃÛáõÝÝ»ñ ·Íáí Ñ»ï³½áï³Ï³Ý ¨ Ý³Ë³·Í³ÛÇÝ ³ßË³ï³ÝùÝ»ñ  </t>
  </si>
  <si>
    <t>R&amp;D General public services</t>
  </si>
  <si>
    <t>ÀÝ¹Ñ³Ýáõñ µÝáõÛÃÇ Ñ³Ýñ³ÛÇÝ Í³é³ÛáõÃÛáõÝÝ»ñ (³ÛÉ ¹³ë»ñÇÝ ãå³ïÏ³ÝáÕ)</t>
  </si>
  <si>
    <t>General Services Not Elsewhere Classified</t>
  </si>
  <si>
    <t>êáóÇ³É³Ï³Ý Ñ³ïáõÏ ³ñïáÝáõÃÛáõÝÝ»ñ (³ÛÉ ¹³ë»ñÇÝ ãå³ïÏ³ÝáÕ)</t>
  </si>
  <si>
    <t xml:space="preserve">ÀÝ¹Ñ³Ýáõñ µÝáõÛÃÇ Ñ³Ýñ³ÛÇÝ Í³é³ÛáõÃÛáõÝÝ»ñ (³ÛÉ ¹³ë»ñÇÝ ãå³ïÏ³ÝáÕ) </t>
  </si>
  <si>
    <t>ÀÜ¸²ØºÜÀ Ð²ìºÈàôð¸À (+) Î²Ø ¸ºüÆòÆîÀ (ä²Î²êàôð¸À(-) )</t>
  </si>
  <si>
    <t>(+)</t>
  </si>
  <si>
    <t>(-)</t>
  </si>
  <si>
    <t>ì´ äü ü´ Ñ³ïÏ³óáõÙ</t>
  </si>
  <si>
    <t>General services not elsewhere classified</t>
  </si>
  <si>
    <t>Î³é³í³ñáõÃÛ³Ý ï³ñµ»ñ Ù³Ï³ñ¹³ÏÝ»ñÇ ÙÇç¨ Çñ³Ï³Ý³óíáÕ ÁÝ¹Ñ³Ýáõñ µÝáõÛÃÇ ïñ³Ýëý»ñïÝ»ñ</t>
  </si>
  <si>
    <t>Transfers of a General Character Between Different Levels of Government</t>
  </si>
  <si>
    <t>Transfers of a general character between different levels of government</t>
  </si>
  <si>
    <t>DEFENSE</t>
  </si>
  <si>
    <t>è³½Ù³Ï³Ý å³ßïå³ÝáõÃÛáõÝ</t>
  </si>
  <si>
    <t>Military Defense</t>
  </si>
  <si>
    <t xml:space="preserve">è³½Ù³Ï³Ý å³ßïå³ÝáõÃÛáõÝ </t>
  </si>
  <si>
    <t>Military defense</t>
  </si>
  <si>
    <t>ø³Õ³ù³óÇ³Ï³Ý å³ßïå³ÝáõÃÛáõÝ</t>
  </si>
  <si>
    <t>Civil Defense</t>
  </si>
  <si>
    <t xml:space="preserve">ø³Õ³ù³óÇ³Ï³Ý å³ßïå³ÝáõÃÛáõÝ </t>
  </si>
  <si>
    <t>Civil defense</t>
  </si>
  <si>
    <t>²ñï³ùÇÝ é³½Ù³Ï³Ý û·ÝáõÃÛáõÝ</t>
  </si>
  <si>
    <t>Foreign Military Aid</t>
  </si>
  <si>
    <t xml:space="preserve">²ñï³ùÇÝ é³½Ù³Ï³Ý û·ÝáõÃÛáõÝ </t>
  </si>
  <si>
    <t>Foreign military aid</t>
  </si>
  <si>
    <t>Ð»ï³½áï³Ï³Ý ¨ Ý³Ë³·Í³ÛÇÝ ³ßË³ï³ÝùÝ»ñ å³ßïå³ÝáõÃÛ³Ý áÉáñïáõÙ</t>
  </si>
  <si>
    <t>R&amp;D Defense</t>
  </si>
  <si>
    <t>ä³ßïå³ÝáõÃÛáõÝ (³ÛÉ ¹³ë»ñÇÝ ãå³ïÏ³ÝáÕ)</t>
  </si>
  <si>
    <t>Defense Not Elsewhere Classified</t>
  </si>
  <si>
    <t>Defense not elsewhere classified</t>
  </si>
  <si>
    <t>PUBLIC ORDER AND SAFETY</t>
  </si>
  <si>
    <t>àëïÇÏ³ÝáõÃÛáõÝ</t>
  </si>
  <si>
    <t>Police Services</t>
  </si>
  <si>
    <t>Police services</t>
  </si>
  <si>
    <t>Fire Protection Services</t>
  </si>
  <si>
    <t>Fire protection services</t>
  </si>
  <si>
    <t>Law Courts</t>
  </si>
  <si>
    <t xml:space="preserve">¸³ï³ñ³ÝÝ»ñ </t>
  </si>
  <si>
    <t>Law courts</t>
  </si>
  <si>
    <t>Î³É³Ý³í³Ûñ»ñ</t>
  </si>
  <si>
    <t>Prisons</t>
  </si>
  <si>
    <t xml:space="preserve">Î³É³Ý³í³Ûñ»ñ </t>
  </si>
  <si>
    <t>R&amp;D Public Order and Safety</t>
  </si>
  <si>
    <t>R&amp;D Public order and safety</t>
  </si>
  <si>
    <t>Public Order and Safety Not Elsewhere Classified</t>
  </si>
  <si>
    <t>Public order and safety not elsewhere classified</t>
  </si>
  <si>
    <t>ECONOMIC AFFAIRS</t>
  </si>
  <si>
    <t>ÀÝ¹Ñ³Ýáõñ µÝáõÛÃÇ ïÝï»ë³Ï³Ý, ³é¨ïñ³ÛÇÝ ¨ ³ßË³ï³ÝùÇ ·Íáí Ñ³ñ³µ»ñáõÃÛáõÝÝ»ñ</t>
  </si>
  <si>
    <t>1165</t>
  </si>
  <si>
    <t>(ïáÕ 1161 + ïáÕ 1165 )</t>
  </si>
  <si>
    <t>General Economic, Commercial and Labor Affairs</t>
  </si>
  <si>
    <t xml:space="preserve">ÀÝ¹Ñ³Ýáõñ µÝáõÛÃÇ ïÝï»ë³Ï³Ý ¨ ³é¨ïñ³ÛÇÝ Ñ³ñ³µ»ñáõÃÛáõÝÝ»ñ </t>
  </si>
  <si>
    <t>General economic and commercial affairs</t>
  </si>
  <si>
    <t xml:space="preserve">²ßË³ï³ÝùÇ Ñ»ï Ï³åí³Í ÁÝ¹Ñ³Ýáõñ µÝáõÛÃÇ Ñ³ñ³µ»ñáõÃÛáõÝÝ»ñ </t>
  </si>
  <si>
    <t>General labor affairs</t>
  </si>
  <si>
    <t>¶ÛáõÕ³ïÝï»ëáõÃÛáõÝ, ³Ýï³é³ÛÇÝ ïÝï»ëáõÃÛáõÝ, ÓÏÝáñëáõÃÛáõÝ ¨ áñëáñ¹áõÃÛáõÝ</t>
  </si>
  <si>
    <t>Agriculture, Forestry, Fishing and Hunting</t>
  </si>
  <si>
    <t xml:space="preserve">¶ÛáõÕ³ïÝï»ëáõÃÛáõÝ </t>
  </si>
  <si>
    <t>Agriculture</t>
  </si>
  <si>
    <t xml:space="preserve">²Ýï³é³ÛÇÝ ïÝï»ëáõÃÛáõÝ </t>
  </si>
  <si>
    <t>Forestry</t>
  </si>
  <si>
    <t>ÒÏÝáñëáõÃÛáõÝ ¨ áñëáñ¹áõÃÛáõÝ</t>
  </si>
  <si>
    <t>Fishing and hunting</t>
  </si>
  <si>
    <t>ì³é»ÉÇù ¨ ¿Ý»ñ·»ïÇÏ³</t>
  </si>
  <si>
    <t>Fuel and Energy</t>
  </si>
  <si>
    <t>ø³ñ³ÍáõË  ¨ ³ÛÉ Ï³ñÍñ µÝ³Ï³Ý í³é»ÉÇù</t>
  </si>
  <si>
    <t>Coal and other solid mineral fuels</t>
  </si>
  <si>
    <t xml:space="preserve">Ü³íÃ³ÙÃ»ñù ¨ µÝ³Ï³Ý ·³½ </t>
  </si>
  <si>
    <t>Petroleum and natural gas</t>
  </si>
  <si>
    <t>ØÇçáõÏ³ÛÇÝ í³é»ÉÇù</t>
  </si>
  <si>
    <t>Nuclear fuel</t>
  </si>
  <si>
    <t>ì³é»ÉÇùÇ ³ÛÉ ï»ë³ÏÝ»ñ</t>
  </si>
  <si>
    <t>Other fuels</t>
  </si>
  <si>
    <t xml:space="preserve">¾É»Ïïñ³¿Ý»ñ·Ç³ </t>
  </si>
  <si>
    <t>Electricity</t>
  </si>
  <si>
    <t>àã ¿É»Ïïñ³Ï³Ý ¿Ý»ñ·Ç³</t>
  </si>
  <si>
    <t>Non-electric energy</t>
  </si>
  <si>
    <t>È»éÝ³³ñ¹ÛáõÝ³Ñ³ÝáõÙ, ³ñ¹ÛáõÝ³µ»ñáõÃÛáõÝ ¨ ßÇÝ³ñ³ñáõÃÛáõÝ</t>
  </si>
  <si>
    <t>Mining, Manufacturing and Construction</t>
  </si>
  <si>
    <t>Ð³Ýù³ÛÇÝ é»ëáõñëÝ»ñÇ ³ñ¹ÛáõÝ³Ñ³ÝáõÙ, µ³ó³éáõÃÛ³Ùµ µÝ³Ï³Ý í³é»ÉÇùÇ</t>
  </si>
  <si>
    <t>Mining of mineral resources other than mineral fuels</t>
  </si>
  <si>
    <t xml:space="preserve">²ñ¹ÛáõÝ³µ»ñáõÃÛáõÝ </t>
  </si>
  <si>
    <t>Manufacturing</t>
  </si>
  <si>
    <t xml:space="preserve">ÞÇÝ³ñ³ñáõÃÛáõÝ </t>
  </si>
  <si>
    <t>Construction</t>
  </si>
  <si>
    <t>îñ³Ýëåáñï</t>
  </si>
  <si>
    <t>Transport</t>
  </si>
  <si>
    <t xml:space="preserve">×³Ý³å³ñÑ³ÛÇÝ ïñ³Ýëåáñï </t>
  </si>
  <si>
    <t>Road transport</t>
  </si>
  <si>
    <t xml:space="preserve">æñ³ÛÇÝ ïñ³Ýëåáñï </t>
  </si>
  <si>
    <t>Water transport</t>
  </si>
  <si>
    <t xml:space="preserve">ºñÏ³ÃáõÕ³ÛÇÝ ïñ³Ýëåáñï </t>
  </si>
  <si>
    <t>Railway transport</t>
  </si>
  <si>
    <t xml:space="preserve">ú¹³ÛÇÝ ïñ³Ýëåáñï </t>
  </si>
  <si>
    <t>Air transport</t>
  </si>
  <si>
    <t xml:space="preserve">ÊáÕáí³Ï³ß³ñ³ÛÇÝ ¨ ³ÛÉ ïñ³Ýëåáñï </t>
  </si>
  <si>
    <t>Pipeline and other transport</t>
  </si>
  <si>
    <t>Î³å</t>
  </si>
  <si>
    <t>Communication</t>
  </si>
  <si>
    <t xml:space="preserve">Î³å </t>
  </si>
  <si>
    <t>²ÛÉ µÝ³·³í³éÝ»ñ</t>
  </si>
  <si>
    <t>Other Industries</t>
  </si>
  <si>
    <t xml:space="preserve">Ø»Í³Í³Ë ¨ Ù³Ýñ³Í³Ë ³é¨ïáõñ, ³åñ³ÝùÝ»ñÇ å³Ñå³ÝáõÙ ¨ å³Ñ»ëï³íáñáõÙ  </t>
  </si>
  <si>
    <t>Distributive trades, storage and warehousing</t>
  </si>
  <si>
    <t>ÐÛáõñ³ÝáóÝ»ñ ¨ Ñ³ë³ñ³Ï³Ï³Ý ëÝÝ¹Ç ûµÛ»ÏïÝ»ñ</t>
  </si>
  <si>
    <t>Hotels and restaurants</t>
  </si>
  <si>
    <t xml:space="preserve">¼µáë³ßñçáõÃÛáõÝ </t>
  </si>
  <si>
    <t>Tourism</t>
  </si>
  <si>
    <t xml:space="preserve">¼³ñ·³óÙ³Ý µ³½Ù³Ýå³ï³Ï Íñ³·ñ»ñ </t>
  </si>
  <si>
    <t>Multipurpose development projects</t>
  </si>
  <si>
    <t>îÝï»ë³Ï³Ý Ñ³ñ³µ»ñáõÃÛáõÝÝ»ñÇ ·Íáí Ñ»ï³½áï³Ï³Ý ¨ Ý³Ë³·Í³ÛÇÝ ³ßË³ï³ÝùÝ»ñ</t>
  </si>
  <si>
    <t>R&amp;D Economic Affairs</t>
  </si>
  <si>
    <t>ÀÝ¹Ñ³Ýáõñ µÝáõÛÃÇ ïÝï»ë³Ï³Ý, ³é¨ïñ³ÛÇÝ ¨ ³ßË³ï³ÝùÇ Ñ³ñó»ñÇ ·Íáí Ñ»ï³½áï³Ï³Ý ¨ Ý³Ë³·Í³ÛÇÝ ³ßË³ï³ÝùÝ»ñ</t>
  </si>
  <si>
    <t>R&amp;D General economic, commercial and labor affairs</t>
  </si>
  <si>
    <t>¶ÛáõÕ³ïÝï»ëáõÃÛ³Ý, ³Ýï³é³ÛÇÝ ïÝï»ëáõÃÛ³Ý, ÓÏÝáñëáõÃÛ³Ý ¨ áñëáñ¹áõÃÛ³Ý ·Íáí Ñ»ï³½áï³Ï³Ý ¨ Ý³Ë³·Í³ÛÇÝ ³ßË³ï³ÝùÝ»ñ</t>
  </si>
  <si>
    <t>R&amp;D Agriculture, forestry, fishing and hunting</t>
  </si>
  <si>
    <t>ì³é»ÉÇùÇ ¨ ¿Ý»ñ·»ïÇÏ³ÛÇ ·Íáí Ñ»ï³½áï³Ï³Ý ¨ Ý³Ë³·Í³ÛÇÝ ³ßË³ï³ÝùÝ»ñ</t>
  </si>
  <si>
    <t>R&amp;D Fuel and energy</t>
  </si>
  <si>
    <t xml:space="preserve">È»éÝ³³ñ¹ÛáõÝ³Ñ³ÝÙ³Ý, ³ñ¹ÛáõÝ³µ»ñáõÃÛ³Ý ¨ ßÇÝ³ñ³ñáõÃÛ³Ý ·Íáí Ñ»ï³½áï³Ï³Ý ¨ Ý³Ë³·Í³ÛÇÝ ³ßË³ï³ÝùÝ»ñ </t>
  </si>
  <si>
    <t>R&amp;D Mining, manufacturing and construction</t>
  </si>
  <si>
    <t>îñ³ÝëåáñïÇ ·Íáí Ñ»ï³½áï³Ï³Ý ¨ Ý³Ë³·Í³ÛÇÝ ³ßË³ï³ÝùÝ»ñ</t>
  </si>
  <si>
    <t>R&amp;D Transport</t>
  </si>
  <si>
    <t>Î³åÇ ·Íáí Ñ»ï³½áï³Ï³Ý ¨ Ý³Ë³·Í³ÛÇÝ ³ßË³ï³ÝùÝ»ñ</t>
  </si>
  <si>
    <t>R&amp;D Communications</t>
  </si>
  <si>
    <t>²ÛÉ µÝ³·³í³éÝ»ñÇ ·Íáí Ñ»ï³½áï³Ï³Ý ¨ Ý³Ë³·Í³ÛÇÝ ³ßË³ï³ÝùÝ»ñ</t>
  </si>
  <si>
    <t>R&amp;D Other industries</t>
  </si>
  <si>
    <t>îÝï»ë³Ï³Ý Ñ³ñ³µ»ñáõÃÛáõÝÝ»ñ (³ÛÉ ¹³ë»ñÇÝ ãå³ïÏ³ÝáÕ)</t>
  </si>
  <si>
    <t>Economic Affairs Not Elsewhere Classified</t>
  </si>
  <si>
    <t>Economic affairs not elsewhere classified</t>
  </si>
  <si>
    <t>ENVIRONMENTAL PROTECTION</t>
  </si>
  <si>
    <t>²Õµ³Ñ³ÝáõÙ</t>
  </si>
  <si>
    <t>Waste Management</t>
  </si>
  <si>
    <t>Waste management</t>
  </si>
  <si>
    <t>Î»Õï³çñ»ñÇ Ñ»é³óáõÙ</t>
  </si>
  <si>
    <t>Waste Water Management</t>
  </si>
  <si>
    <t xml:space="preserve">Î»Õï³çñ»ñÇ Ñ»é³óáõÙ </t>
  </si>
  <si>
    <t>Waste water management</t>
  </si>
  <si>
    <t>Þñç³Ï³ ÙÇç³í³ÛñÇ ³ÕïáïÙ³Ý ¹»Ù å³Ûù³ñ</t>
  </si>
  <si>
    <t>Pollution Abatement</t>
  </si>
  <si>
    <t>Pollution abatement</t>
  </si>
  <si>
    <t>Î»Ýë³µ³½Ù³½³ÝáõÃÛ³Ý ¨ µÝáõÃÛ³Ý  å³ßïå³ÝáõÃÛáõÝ</t>
  </si>
  <si>
    <t>Protection of Biodiversity and Landscape</t>
  </si>
  <si>
    <t>Protection of biodiversity and landscape</t>
  </si>
  <si>
    <t>Þñç³Ï³ ÙÇç³í³ÛñÇ å³ßïå³ÝáõÃÛ³Ý ·Íáí Ñ»ï³½áï³Ï³Ý ¨ Ý³Ë³·Í³ÛÇÝ ³ßË³ï³ÝùÝ»ñ</t>
  </si>
  <si>
    <t>R&amp;D Environmental Protection</t>
  </si>
  <si>
    <t>R&amp;D Environmental protection</t>
  </si>
  <si>
    <t>Þñç³Ï³ ÙÇç³í³ÛñÇ å³ßïå³ÝáõÃÛáõÝ (³ÛÉ ¹³ë»ñÇÝ ãå³ïÏ³ÝáÕ)</t>
  </si>
  <si>
    <t>Environmental Protection Not Elsewhere Classified</t>
  </si>
  <si>
    <t>Environmental protection not elsewhere classified</t>
  </si>
  <si>
    <t>HOUSING AND COMMUNITY AMENITIES</t>
  </si>
  <si>
    <t>´Ý³Ï³ñ³Ý³ÛÇÝ ßÇÝ³ñ³ñáõÃÛáõÝ</t>
  </si>
  <si>
    <t>Housing Development</t>
  </si>
  <si>
    <t xml:space="preserve">´Ý³Ï³ñ³Ý³ÛÇÝ ßÇÝ³ñ³ñáõÃÛáõÝ </t>
  </si>
  <si>
    <t>Housing development</t>
  </si>
  <si>
    <t>Ð³Ù³ÛÝù³ÛÇÝ ½³ñ·³óáõÙ</t>
  </si>
  <si>
    <t>Community Development</t>
  </si>
  <si>
    <t>Community development</t>
  </si>
  <si>
    <t>æñ³Ù³ï³Ï³ñ³ñáõÙ</t>
  </si>
  <si>
    <t>Water Supply</t>
  </si>
  <si>
    <t xml:space="preserve">æñ³Ù³ï³Ï³ñ³ñáõÙ </t>
  </si>
  <si>
    <t>Water supply</t>
  </si>
  <si>
    <t>öáÕáóÝ»ñÇ Éáõë³íáñáõÙ</t>
  </si>
  <si>
    <t>Street Lighting</t>
  </si>
  <si>
    <t xml:space="preserve">öáÕáóÝ»ñÇ Éáõë³íáñáõÙ </t>
  </si>
  <si>
    <t>Street lighting</t>
  </si>
  <si>
    <t>úñ»Ýùáí Ý³Ë³ï»ëí³Í ¹»åù»ñáõÙ µ³ÝÏ»ñáõÙ Ñ³Ù³ÛÝùÇ µÛáõç»Ç Å³Ù³Ý³Ï³íáñ ³½³ï ÙÇçáóÝ»ñÇ ï»Õ³µ³ßËáõÙÇó ¨ ¹»åá½ÇïÝ»ñÇó ëï³óí³Í ïáÏáë³í×³ñÝ»ñ</t>
  </si>
  <si>
    <t>úñ»Ýùáí ¨ Çñ³í³Ï³Ý ³ÛÉ ³Ïï»ñáí ë³ÑÙ³Ýí³Í` Ñ³Ù³ÛÝùÇ µÛáõç»Ç Ùáõïù³·ñÙ³Ý »ÝÃ³Ï³ ³ÛÉ »Ï³ÙáõïÝ»ñ</t>
  </si>
  <si>
    <t>1334</t>
  </si>
  <si>
    <t>1340</t>
  </si>
  <si>
    <t>1341</t>
  </si>
  <si>
    <t>úñ»Ýùáí å»ï³Ï³Ý µÛáõç» ³Ùñ³·ñíáÕ Ñ³ñÏ»ñÇó ¨ ³ÛÉ å³ñï³¹Çñ í×³ñÝ»ñÇó  Ù³ëÑ³ÝáõÙÝ»ñ Ñ³Ù³ÛÝùÝ»ñÇ µÛáõç»Ý»ñ (ïáÕ 1162 + ïáÕ 1163 + ïáÕ 1164)</t>
  </si>
  <si>
    <t xml:space="preserve">´Ý³Ï³ñ³Ý³ÛÇÝ ßÇÝ³ñ³ñáõÃÛ³Ý ¨ ÏáÙáõÝ³É Í³é³ÛáõÃÛáõÝÝ»ñÇ ·Íáí Ñ»ï³½áï³Ï³Ý ¨ Ý³Ë³·Í³ÛÇÝ ³ßË³ï³ÝùÝ»ñ </t>
  </si>
  <si>
    <t>R&amp;D Housing and Community Amenities</t>
  </si>
  <si>
    <t>R&amp;D Housing and community amenities</t>
  </si>
  <si>
    <t>1372</t>
  </si>
  <si>
    <t>´Ý³Ï³ñ³Ý³ÛÇÝ ßÇÝ³ñ³ñáõÃÛ³Ý ¨ ÏáÙáõÝ³É Í³é³ÛáõÃÛáõÝÝ»ñ (³ÛÉ ¹³ë»ñÇÝ ãå³ïÏ³ÝáÕ)</t>
  </si>
  <si>
    <t>Housing and Community Amenities Not Elsewhere Classified</t>
  </si>
  <si>
    <t>Housing and community amenities not elsewhere classified</t>
  </si>
  <si>
    <t>HEALTH</t>
  </si>
  <si>
    <t>´ÅßÏ³Ï³Ý ³åñ³ÝùÝ»ñ, ë³ñù»ñ ¨ ë³ñù³íáñáõÙÝ»ñ</t>
  </si>
  <si>
    <t>Medical products, Appliances and Equipment</t>
  </si>
  <si>
    <t>¸»Õ³·áñÍ³Ï³Ý ³åñ³ÝùÝ»ñ</t>
  </si>
  <si>
    <t>Pharmaceutical products</t>
  </si>
  <si>
    <t>²ÛÉ µÅßÏ³Ï³Ý ³åñ³ÝùÝ»ñ</t>
  </si>
  <si>
    <t>Other medical products</t>
  </si>
  <si>
    <t>Therapeutic appliances and equipment</t>
  </si>
  <si>
    <t>Outpatient Services</t>
  </si>
  <si>
    <t>ÀÝ¹Ñ³Ýáõñ µÝáõÛÃÇ µÅßÏ³Ï³Ý Í³é³ÛáõÃÛáõÝÝ»ñ</t>
  </si>
  <si>
    <t>General medical services</t>
  </si>
  <si>
    <t>Ø³ëÝ³·Çï³óí³Í µÅßÏ³Ï³Ý Í³é³ÛáõÃÛáõÝÝ»ñ</t>
  </si>
  <si>
    <t>Specialized medical services</t>
  </si>
  <si>
    <t>Dental services</t>
  </si>
  <si>
    <t>ä³ñ³µÅßÏ³Ï³Ý Í³é³ÛáõÃÛáõÝÝ»ñ</t>
  </si>
  <si>
    <t>Paramedical services</t>
  </si>
  <si>
    <t>ÐÇí³Ý¹³Ýáó³ÛÇÝ Í³é³ÛáõÃÛáõÝÝ»ñ</t>
  </si>
  <si>
    <t>3.8 Î³åÇï³É áã å³ßïáÝ³Ï³Ý ¹ñ³Ù³ßÝáñÑÝ»ñ</t>
  </si>
  <si>
    <t>(ïáÕ 1391 + ïáÕ 1392 + ïáÕ 1393)</t>
  </si>
  <si>
    <t>Hospital Services</t>
  </si>
  <si>
    <t xml:space="preserve">ÀÝ¹Ñ³Ýáõñ µÝáõÛÃÇ ÑÇí³Ý¹³Ýáó³ÛÇÝ Í³é³ÛáõÃÛáõÝÝ»ñ </t>
  </si>
  <si>
    <t>General hospital services</t>
  </si>
  <si>
    <t>Ø³ëÝ³·Çï³óí³Í ÑÇí³Ý¹³Ýáó³ÛÇÝ Í³é³ÛáõÃÛáõÝÝ»ñ</t>
  </si>
  <si>
    <t>Specialized hospital services</t>
  </si>
  <si>
    <t>´ÅßÏ³Ï³Ý, Ùáñ ¨ Ù³ÝÏ³Ý Ï»ÝïñáÝÝ»ñÇ  Í³é³ÛáõÃÛáõÝÝ»ñ</t>
  </si>
  <si>
    <t>Medical and maternity center services</t>
  </si>
  <si>
    <t>ÐÇí³Ý¹Ç ËÝ³ÙùÇ ¨ ³éáÕçáõÃÛ³Ý í»ñ³Ï³Ý·ÝÙ³Ý ïÝ³ÛÇÝ Í³é³ÛáõÃÛáõÝÝ»ñ</t>
  </si>
  <si>
    <t>Nursing and convalescent home services</t>
  </si>
  <si>
    <t>Ð³Ýñ³ÛÇÝ ³éáÕç³å³Ñ³Ï³Ý Í³é³ÛáõÃÛáõÝÝ»ñ</t>
  </si>
  <si>
    <t>Public Health Services</t>
  </si>
  <si>
    <t>Public health services</t>
  </si>
  <si>
    <t xml:space="preserve">²éáÕç³å³ÑáõÃÛ³Ý ·Íáí Ñ»ï³½áï³Ï³Ý ¨ Ý³Ë³·Í³ÛÇÝ ³ßË³ï³ÝùÝ»ñ </t>
  </si>
  <si>
    <t>R&amp;D Health</t>
  </si>
  <si>
    <t>²éáÕç³å³ÑáõÃÛáõÝ (³ÛÉ ¹³ë»ñÇÝ ãå³ïÏ³ÝáÕ)</t>
  </si>
  <si>
    <t>Health Not Elsewhere Classified</t>
  </si>
  <si>
    <t>Health not elsewhere classified</t>
  </si>
  <si>
    <t>RECREATION, CULTURE and RELIGION</t>
  </si>
  <si>
    <t>Ð³Ý·ëïÇ ¨ ëåáñïÇ Í³é³ÛáõÃÛáõÝÝ»ñ</t>
  </si>
  <si>
    <t>Recreational and Sporting Services</t>
  </si>
  <si>
    <t>Recreational and sporting services</t>
  </si>
  <si>
    <t>Øß³ÏáõÃ³ÛÇÝ Í³é³ÛáõÃÛáõÝÝ»ñ</t>
  </si>
  <si>
    <t>Cultural Services</t>
  </si>
  <si>
    <t>Cultural services</t>
  </si>
  <si>
    <t>è³¹Çá ¨ Ñ»éáõëï³Ñ³Õáñ¹áõÙÝ»ñÇ Ñ»é³ñÓ³ÏÙ³Ý ¨ Ññ³ï³ñ³Ïã³Ï³Ý Í³é³ÛáõÃÛáõÝÝ»ñ</t>
  </si>
  <si>
    <t>Broadcasting and Publishing Services</t>
  </si>
  <si>
    <t>Broadcasting and publishing services</t>
  </si>
  <si>
    <t>Religious and Other Community Services</t>
  </si>
  <si>
    <t>Religious and other community services</t>
  </si>
  <si>
    <t>Ð³Ý·ëïÇ, Ùß³ÏáõÛÃÇ ¨ ÏñáÝÇ ·Íáí Ñ»ï³½áï³Ï³Ý ¨ Ý³Ë³·Í³ÛÇÝ ³ßË³ï³ÝùÝ»ñ</t>
  </si>
  <si>
    <t>R&amp;D Recreation, Culture and Religion</t>
  </si>
  <si>
    <t>R&amp;D Recreation, culture and religion</t>
  </si>
  <si>
    <t>Ð³Ý·Çëï, Ùß³ÏáõÛÃ ¨ ÏñáÝ (³ÛÉ ¹³ë»ñÇÝ ãå³ïÏ³ÝáÕ)</t>
  </si>
  <si>
    <t>ºÏ³Ùï³ï»ë³ÏÝ»ñÁ</t>
  </si>
  <si>
    <t xml:space="preserve">³Û¹ ÃíáõÙª </t>
  </si>
  <si>
    <t>1. Ð²ðÎºð ºì îàôðøºð</t>
  </si>
  <si>
    <t>1.1 ¶áõÛù³ÛÇÝ Ñ³ñÏ»ñ ³Ýß³ñÅ ·áõÛùÇó</t>
  </si>
  <si>
    <t xml:space="preserve">³Û¹ ÃíáõÙ`  </t>
  </si>
  <si>
    <t>¶áõÛù³Ñ³ñÏ Ñ³Ù³ÛÝùÝ»ñÇ í³ñã³Ï³Ý ï³ñ³ÍùÝ»ñáõÙ ·ïÝíáÕ ß»Ýù»ñÇ ¨ ßÇÝáõÃÛáõÝÝ»ñÇ Ñ³Ù³ñ</t>
  </si>
  <si>
    <t>ÐáÕÇ Ñ³ñÏ Ñ³Ù³ÛÝùÝ»ñÇ í³ñã³Ï³Ý ï³ñ³ÍùÝ»ñáõÙ ·ïÝíáÕ ÑáÕÇ Ñ³Ù³ñ</t>
  </si>
  <si>
    <t xml:space="preserve"> 1.2 ¶áõÛù³ÛÇÝ Ñ³ñÏ»ñ ³ÛÉ ·áõÛùÇó</t>
  </si>
  <si>
    <t>¶áõÛù³Ñ³ñÏ ÷áË³¹ñ³ÙÇçáóÝ»ñÇ Ñ³Ù³ñ</t>
  </si>
  <si>
    <t>1.3 ²åñ³ÝùÝ»ñÇ û·ï³·áñÍÙ³Ý Ï³Ù ·áñÍáõÝ»áõÃÛ³Ý Çñ³Ï³Ý³óÙ³Ý ÃáõÛÉïíáõÃÛ³Ý í×³ñÝ»ñ</t>
  </si>
  <si>
    <t>î»Õ³Ï³Ý ïáõñù»ñ</t>
  </si>
  <si>
    <t>³³) ÐÇÙÝ³Ï³Ý ßÇÝáõÃÛáõÝÝ»ñÇ Ñ³Ù³ñ</t>
  </si>
  <si>
    <t>³µ) àã ÑÇÙÝ³Ï³Ý ßÇÝáõÃÛáõÝÝ»ñÇ Ñ³Ù³ñ</t>
  </si>
  <si>
    <t>´Ûáõç»ï³ÛÇÝ Í³Ëë»ñÇ ·áñÍ³é³Ï³Ý ¹³ë³Ï³ñ·Ù³Ý µ³ÅÇÝÝ»ñÇ, ËÙµ»ñÇ ¨ ¹³ë»ñÇ, ÇÝãå»ë Ý³¨ µÛáõç»ï³ÛÇÝ Í³Ëë»ñÇ ïÝï»ë³·Çï³Ï³Ý ¹³ë³Ï³ñ·Ù³Ý Ñá¹í³ÍÝ»ñÇ ³Ýí³ÝáõÙÝ»ñÁ</t>
  </si>
  <si>
    <t xml:space="preserve">µ) Ð³Ù³ÛÝùÇ í³ñã³Ï³Ý ï³ñ³ÍùáõÙ ß»Ýù»ñÇ, ßÇÝáõÃÛáõÝÝ»ñÇ, ù³Õ³ù³ßÇÝ³Ï³Ý ³ÛÉ ûµÛ»ÏïÝ»ñÇ í»ñ³Ï³éáõóÙ³Ý, áõÅ»Õ³óÙ³Ý, í»ñ³Ï³Ý·ÝÙ³Ý, ³ñ¹Ç³Ï³Ý³óÙ³Ý ³ßË³ï³ÝùÝ»ñ (µ³ó³éáõÃÛ³Ùµ ÐÐ ûñ»Ýë¹ñõÃÛ³Ùµ ë³ÑÙ³Ýí³Í` ßÇÝ³ñ³ñáõÃÛ³Ý ÃáõÛÉïíáõÃÛáõÝ ãå³Ñ³ÝçíáÕ ¹»åù»ñÇ) Ï³ï³ñ»Éáõ ÃáõÛÉïíáõÃÛ³Ý Ñ³Ù³ñ </t>
  </si>
  <si>
    <t>·) Ð³Ù³ÛÝùÇ í³ñã³Ï³Ý ï³ñ³ÍùáõÙ ß»Ýù»ñÇ, ßÇÝáõÃÛáõÝÝ»ñÇ, ù³Õ³ù³ßÇÝ³Ï³Ý ³ÛÉ ûµÛ»ÏïÝ»ñÇ  ù³Ý¹Ù³Ý ÃáõÛÉïíáõÃÛ³Ý Ñ³Ù³ñ</t>
  </si>
  <si>
    <t>») Ð³Ù³ÛÝùÇ ï³ñ³ÍùáõÙ µ³óûÃÛ³ í³×³éù Ï³½Ù³Ï»ñå»Éáõ ÃáõÛÉïíáõÃÛ³Ý Ñ³Ù³ñ</t>
  </si>
  <si>
    <t>1.4 ²åñ³ÝùÝ»ñÇ Ù³ï³Ï³ñ³ñáõÙÇó ¨ Í³é³ÛáõÃÛáõÝÝ»ñÇ Ù³ïáõóáõÙÇó ³ÛÉ å³ñï³¹Çñ í×³ñÝ»ñ</t>
  </si>
  <si>
    <t>Ð³Ù³ÛÝùÇ µÛáõç» í×³ñíáÕ å»ï³Ï³Ý ïáõñù»ñ</t>
  </si>
  <si>
    <t xml:space="preserve">³) ø³Õ³ù³óÇ³Ï³Ý Ï³óáõÃÛ³Ý ³Ïï»ñ ·ñ³Ýó»Éáõ, ¹ñ³Ýó Ù³ëÇÝ ù³Õ³ù³óÇÝ»ñÇÝ ÏñÏÝ³ÏÇ íÏ³Û³Ï³ÝÝ»ñ, ù³Õ³ù³óÇ³Ï³Ý Ï³óáõÃÛ³Ý ³Ïï»ñáõÙ Ï³ï³ñí³Í ·ñ³éáõÙÝ»ñáõÙ ÷á÷áËáõÃÛáõÝÝ»ñ, Éñ³óáõÙÝ»ñ, áõÕÕáõÙÝ»ñ Ï³ï³ñ»Éáõ ¨ í»ñ³Ï³Ý·ÝÙ³Ý Ï³å³ÏóáõÃÛ³Ùµ íÏ³Û³Ï³ÝÝ»ñ ï³Éáõ Ñ³Ù³ñ </t>
  </si>
  <si>
    <t xml:space="preserve">µ) Üáï³ñ³Ï³Ý ·ñ³ë»ÝÛ³ÏÝ»ñÇ ÏáÕÙÇó Ýáï³ñ³Ï³Ý Í³é³ÛáõÃÛáõÝÝ»ñ Ï³ï³ñ»Éáõ, Ýáï³ñ³Ï³Ý Ï³ñ·áí í³í»ñ³óí³Í ÷³ëï³ÃÕÃ»ñÇ ÏñÏÝûñÇÝ³ÏÝ»ñ ï³Éáõ, Ýßí³Í Ù³ñÙÇÝÝ»ñÇ ÏáÕÙÇó ·áñÍ³ñùÝ»ñÇ Ý³Ë³·Í»ñ ¨ ¹ÇÙáõÙÝ»ñ Ï³½Ù»Éáõ, ÷³ëï³ÃÕÃ»ñÇ å³ï×»Ý»ñ Ñ³Ý»Éáõ ¨ ¹ñ³ÝóÇó ù³Õí³ÍùÝ»ñ ï³Éáõ Ñ³Ù³ñ </t>
  </si>
  <si>
    <t xml:space="preserve"> 1.5 ²ÛÉ Ñ³ñÏ³ÛÇÝ »Ï³ÙáõïÝ»ñ</t>
  </si>
  <si>
    <t>³) ºÏ³Ùï³Ñ³ñÏ</t>
  </si>
  <si>
    <t>µ) Þ³ÑáõÃ³Ñ³ñÏ</t>
  </si>
  <si>
    <t>2. ä²ÞîàÜ²Î²Ü ¸ð²Ø²ÞÜàðÐÜºð</t>
  </si>
  <si>
    <t>2.1  ÀÝÃ³óÇÏ ³ñï³ùÇÝ å³ßïáÝ³Ï³Ý ¹ñ³Ù³ßÝáñÑÝ»ñ` ëï³óí³Í ³ÛÉ å»ïáõÃÛáõÝÝ»ñÇó</t>
  </si>
  <si>
    <t>2.2 Î³åÇï³É ³ñï³ùÇÝ å³ßïáÝ³Ï³Ý ¹ñ³Ù³ßÝáñÑÝ»ñ` ëï³óí³Í ³ÛÉ å»ïáõÃÛáõÝÝ»ñÇó</t>
  </si>
  <si>
    <t>2.3 ÀÝÃ³óÇÏ ³ñï³ùÇÝ å³ßïáÝ³Ï³Ý ¹ñ³Ù³ßÝáñÑÝ»ñ`  ëï³óí³Í ÙÇç³½·³ÛÇÝ Ï³½Ù³Ï»ñåáõÃÛáõÝÝ»ñÇó</t>
  </si>
  <si>
    <t xml:space="preserve">Ð³Ù³ÛÝùÇ µÛáõç» Ùáõïù³·ñíáÕ ³ñï³ùÇÝ å³ßïáÝ³Ï³Ý ¹ñ³Ù³ßÝáñÑÝ»ñ` ëï³óí³Í ÙÇç³½·³ÛÇÝ Ï³½Ù³Ï»ñåáõÃÛáõÝÝ»ñÇó ÁÝÃ³óÇÏ Í³Ëë»ñÇ ýÇÝ³Ýë³íáñÙ³Ý Ýå³ï³Ïáí </t>
  </si>
  <si>
    <t>4111......................................................</t>
  </si>
  <si>
    <t>2.4 Î³åÇï³É ³ñï³ùÇÝ å³ßïáÝ³Ï³Ý ¹ñ³Ù³ßÝáñÑÝ»ñ`  ëï³óí³Í ÙÇç³½·³ÛÇÝ Ï³½Ù³Ï»ñåáõÃÛáõÝÝ»ñÇó</t>
  </si>
  <si>
    <t xml:space="preserve">Ð³Ù³ÛÝùÇ µÛáõç» Ùáõïù³·ñíáÕ ³ñï³ùÇÝ å³ßïáÝ³Ï³Ý ¹ñ³Ù³ßÝáñÑÝ»ñ` ëï³óí³Í ÙÇç³½·³ÛÇÝ Ï³½Ù³Ï»ñåáõÃÛáõÝÝ»ñÇó Ï³åÇï³É Í³Ëë»ñÇ ýÇÝ³Ýë³íáñÙ³Ý Ýå³ï³Ïáí </t>
  </si>
  <si>
    <t>Ð³Ù³ÛÝù³ÛÇÝ ½³ñ·³óáõÙ /´ÎÌ/</t>
  </si>
  <si>
    <t>2.5 ÀÝÃ³óÇÏ Ý»ñùÇÝ å³ßïáÝ³Ï³Ý ¹ñ³Ù³ßÝáñÑÝ»ñ` ëï³óí³Í Ï³é³í³ñÙ³Ý ³ÛÉ Ù³Ï³ñ¹³ÏÝ»ñÇó</t>
  </si>
  <si>
    <t>³) ä»ï³Ï³Ý µÛáõç»Çó ýÇÝ³Ýë³Ï³Ý Ñ³Ù³Ñ³ñÃ»óÙ³Ý ëÏ½µáõÝùáí ïñ³Ù³¹ñíáÕ ¹áï³óÇ³Ý»ñ</t>
  </si>
  <si>
    <t>µ³) Ð³Ù³ÛÝùÇ µÛáõç»Ç »Ï³ÙáõïÝ»ñÁ Ýí³½»óÝáÕ` ÐÐ ûñ»ÝùÝ»ñÇ ÏÇñ³ñÏÙ³Ý ³ñ¹ÛáõÝùáõÙ Ñ³Ù³ÛÝùÇ µÛáõç»Ç »Ï³ÙáõïÝ»ñÇ ÏáñáõëïÝ»ñÇ å»ïáõÃÛ³Ý ÏáÕÙÇó ÷áËÑ³ïáõóíáÕ ·áõÙ³ñÝ»ñ</t>
  </si>
  <si>
    <t xml:space="preserve"> 2.6 Î³åÇï³É Ý»ñùÇÝ å³ßïáÝ³Ï³Ý ¹ñ³Ù³ßÝáñÑÝ»ñ` ëï³óí³Í Ï³é³í³ñÙ³Ý ³ÛÉ Ù³Ï³ñ¹³ÏÝ»ñÇó</t>
  </si>
  <si>
    <t>³) ä»ï³Ï³Ý µÛáõç»Çó Ï³åÇï³É Í³Ëë»ñÇ ýÇÝ³Ýë³íáñÙ³Ý Ýå³ï³Ï³ÛÇÝ Ñ³ïÏ³óáõÙÝ»ñ (ëáõµí»ÝóÇ³Ý»ñ)</t>
  </si>
  <si>
    <t>3. ²ÚÈ ºÎ²ØàôîÜºð</t>
  </si>
  <si>
    <t>3.1 îáÏáëÝ»ñ</t>
  </si>
  <si>
    <t>3.2 Þ³Ñ³µ³ÅÇÝÝ»ñ</t>
  </si>
  <si>
    <t>3.3 ¶áõÛùÇ í³ñÓ³Ï³ÉáõÃÛáõÝÇó »Ï³ÙáõïÝ»ñ</t>
  </si>
  <si>
    <t xml:space="preserve">Ð³Ù³ÛÝùÇ í³ñã³Ï³Ý ï³ñ³ÍùáõÙ ·ïÝíáÕ å»ïáõÃÛ³Ý ¨ Ñ³Ù³ÛÝùÇ ë»÷³Ï³ÝáõÃÛ³ÝÁ å³ïÏ³ÝáÕ ÑáÕ³Ù³ë»ñÇ Ï³éáõó³å³ïÙ³Ý Çñ³íáõÝùÇ ¹ÇÙ³ó ·³ÝÓíáÕ í³ñÓ³í×³ñÝ»ñ </t>
  </si>
  <si>
    <t>²ÛÉ ·áõÛùÇ í³ñÓ³Ï³ÉáõÃÛáõÝÇó Ùáõïù»ñ</t>
  </si>
  <si>
    <t>3.4 Ð³Ù³ÛÝùÇ µÛáõç»Ç »Ï³ÙáõïÝ»ñ ³åñ³ÝùÝ»ñÇ Ù³ï³Ï³ñ³ñáõÙÇó ¨ Í³é³ÛáõÃÛáõÝÝ»ñÇ Ù³ïáõóáõÙÇó</t>
  </si>
  <si>
    <t>3.5 ì³ñã³Ï³Ý ·³ÝÓáõÙÝ»ñ</t>
  </si>
  <si>
    <t>î»Õ³Ï³Ý í×³ñÝ»ñ</t>
  </si>
  <si>
    <t xml:space="preserve">Ð³Ù³ÛÝùÇ í³ñã³Ï³Ý ï³ñ³ÍùáõÙ ÇÝùÝ³Ï³Ù Ï³éáõóí³Í ß»Ýù»ñÇ, ßÇÝáõÃÛáõÝÝ»ñÇ ûñÇÝ³Ï³Ý³óÙ³Ý Ñ³Ù³ñ í×³ñÝ»ñ </t>
  </si>
  <si>
    <t xml:space="preserve">3.6 Øáõïù»ñ ïáõÛÅ»ñÇó, ïáõ·³ÝùÝ»ñÇó </t>
  </si>
  <si>
    <t>ÜíÇñ³ïíáõÃÛ³Ý, Å³é³Ý·áõÃÛ³Ý Çñ³íáõÝùáí  ýÇ½ÇÏ³Ï³Ý ³ÝÓ³ÝóÇó ¨ Ï³½Ù³Ï»ñåáõÃÛáõÝÝ»ñÇó Ñ³Ù³ÛÝùÇÝ, í»ñçÇÝÇë »ÝÃ³Ï³ µÛáõç»ï³ÛÇÝ ÑÇÙÝ³ñÏÝ»ñÇ ïÝûñÇÝÙ³ÝÝ ³Ýó³Í ·áõÛùÇ (ÑÇÙÝ³Ï³Ý ÙÇçáó Ï³Ù áã ÝÛáõÃ³Ï³Ý ³ÏïÇí ãÑ³Ý¹Çë³óáÕ) Çñ³óáõÙÇó ¨ ¹ñ³Ù³Ï³Ý ÙÇçáóÝ»ñÇó Ï³åÇï³É Í³Ëë»ñÇ ýÇÝ³Ýë³íáñÙ³Ý Ñ³Ù³ñ Ñ³Ù³ÛÝùÇ µÛáõç» ëï³óí³Í Ùáõïù»ñ` ïñ³Ù³¹ñí³Í ³ñï³ùÇÝ ³ÕµÛáõñÝ»ñÇó</t>
  </si>
  <si>
    <t xml:space="preserve">ÜíÇñ³ïíáõÃÛ³Ý, Å³é³Ý·áõÃÛ³Ý Çñ³íáõÝùáí  ýÇ½ÇÏ³Ï³Ý ³ÝÓ³ÝóÇó ¨ Ï³½Ù³Ï»ñåáõÃÛáõÝÝ»ñÇó Ñ³Ù³ÛÝùÇÝ, í»ñçÇÝÇë »ÝÃ³Ï³ µÛáõç»ï³ÛÇÝ ÑÇÙÝ³ñÏÝ»ñÇ ïÝûñÇÝÙ³ÝÝ ³Ýó³Í ·áõÛùÇ (ÑÇÙÝ³Ï³Ý ÙÇçáó Ï³Ù áã ÝÛáõÃ³Ï³Ý ³ÏïÇí ãÑ³Ý¹Çë³óáÕ) Çñ³óáõÙÇó ¨ ¹ñ³Ù³Ï³Ý ÙÇçáóÝ»ñÇó Ï³åÇï³É Í³Ëë»ñÇ Çñ³Ï³Ý³óÙ³Ý Ñ³Ù³ñ Ñ³Ù³ÛÝùÇ µÛáõç» ëï³óí³Í Ùáõïù»ñ` ïñ³Ù³¹ñí³Í Ý»ñùÇÝ ³ÕµÛáõñÝ»ñÇó  </t>
  </si>
  <si>
    <t xml:space="preserve">Ð³Ù³ÛÝùÇ ·áõÛùÇÝ å³ï×³é³Í íÝ³ëÝ»ñÇ ÷áËÑ³ïáõóáõÙÇó Ùáõïù»ñ </t>
  </si>
  <si>
    <t>Ð²Ø²ÚÜøÆ ´ÚàôæºÆ ºÎ²ØàôîÜºðÀ</t>
  </si>
  <si>
    <t>(ïáÕ 1110 + ïáÕ 1120 + ïáÕ 1130 + ïáÕ 1150 + ïáÕ 1160)</t>
  </si>
  <si>
    <t>1111</t>
  </si>
  <si>
    <t>1121</t>
  </si>
  <si>
    <t>1131</t>
  </si>
  <si>
    <t>1132</t>
  </si>
  <si>
    <t xml:space="preserve">³) Ð³Ù³ÛÝùÇ ï³ñ³ÍùáõÙ Ýáñ ß»Ýù»ñÇ, ßÇÝáõÃÛáõÝÝ»ñÇ (Ý»ñ³éÛ³É áã ÑÇÙÝ³Ï³Ý)  ßÇÝ³ñ³ñáõÃÛáõÝ (ï»Õ³¹ñÙ³Ý) ÃáõÛÉïíáõÃÛ³Ý Ñ³Ù³ñ (ïáÕ 1133 + ïáÕ 1334),  </t>
  </si>
  <si>
    <t>1133</t>
  </si>
  <si>
    <t>1134</t>
  </si>
  <si>
    <t>1135</t>
  </si>
  <si>
    <t>1136</t>
  </si>
  <si>
    <t>1137</t>
  </si>
  <si>
    <t>1138</t>
  </si>
  <si>
    <t>1139</t>
  </si>
  <si>
    <t>1140</t>
  </si>
  <si>
    <t>1141</t>
  </si>
  <si>
    <t>1142</t>
  </si>
  <si>
    <t>1143</t>
  </si>
  <si>
    <t>1144</t>
  </si>
  <si>
    <t>1150</t>
  </si>
  <si>
    <t>1151</t>
  </si>
  <si>
    <t>(ïáÕ 1152 + ïáÕ 1153 )</t>
  </si>
  <si>
    <t>1152</t>
  </si>
  <si>
    <t>1153</t>
  </si>
  <si>
    <t>1160</t>
  </si>
  <si>
    <t>1161</t>
  </si>
  <si>
    <t>1162</t>
  </si>
  <si>
    <t>1163</t>
  </si>
  <si>
    <t>1164</t>
  </si>
  <si>
    <t>(ïáÕ 1210 + ïáÕ 1220 + ïáÕ 1230 + ïáÕ 1240 + ïáÕ 1250 + ïáÕ 1260)</t>
  </si>
  <si>
    <t>1211</t>
  </si>
  <si>
    <t>1230</t>
  </si>
  <si>
    <t>1231</t>
  </si>
  <si>
    <t>1240</t>
  </si>
  <si>
    <t>1241</t>
  </si>
  <si>
    <t>1250</t>
  </si>
  <si>
    <t>1251</t>
  </si>
  <si>
    <t>1254</t>
  </si>
  <si>
    <t>1255</t>
  </si>
  <si>
    <t>1256</t>
  </si>
  <si>
    <t>1257</t>
  </si>
  <si>
    <t>1258</t>
  </si>
  <si>
    <t>1260</t>
  </si>
  <si>
    <t>1261</t>
  </si>
  <si>
    <t>1262</t>
  </si>
  <si>
    <t>1311</t>
  </si>
  <si>
    <t>1320</t>
  </si>
  <si>
    <t>1321</t>
  </si>
  <si>
    <t>1330</t>
  </si>
  <si>
    <t>(ïáÕ 1331 + ïáÕ 1332 + ïáÕ 1333 + 1334)</t>
  </si>
  <si>
    <t>1331</t>
  </si>
  <si>
    <t>1332</t>
  </si>
  <si>
    <t>1333</t>
  </si>
  <si>
    <t>1350</t>
  </si>
  <si>
    <t>1351</t>
  </si>
  <si>
    <t>1352</t>
  </si>
  <si>
    <t>1353</t>
  </si>
  <si>
    <t>1360</t>
  </si>
  <si>
    <t>(ïáÕ 1361 + ïáÕ 1362)</t>
  </si>
  <si>
    <t>1361</t>
  </si>
  <si>
    <t>1362</t>
  </si>
  <si>
    <t>1370</t>
  </si>
  <si>
    <t>(ïáÕ 1371 + ïáÕ 1372)</t>
  </si>
  <si>
    <t>1371</t>
  </si>
  <si>
    <t>1380</t>
  </si>
  <si>
    <t>1381</t>
  </si>
  <si>
    <t>1382</t>
  </si>
  <si>
    <t>Recreation, Culture and Religion Not Elsewhere Classified</t>
  </si>
  <si>
    <t>Recreation, culture and religion not elsewhere classified</t>
  </si>
  <si>
    <t>EDUCATION</t>
  </si>
  <si>
    <t>Pre-primary and Primary Education</t>
  </si>
  <si>
    <t xml:space="preserve">Ü³Ë³¹åñáó³Ï³Ý ÏñÃáõÃÛáõÝ </t>
  </si>
  <si>
    <t>Pre-primary education</t>
  </si>
  <si>
    <t>Primary education</t>
  </si>
  <si>
    <t>Secondary Education</t>
  </si>
  <si>
    <t>Lower-secondary education</t>
  </si>
  <si>
    <t>Upper-secondary education</t>
  </si>
  <si>
    <t>Post-secondary Non-tertiary Education</t>
  </si>
  <si>
    <t>Post-secondary non-tertiary education</t>
  </si>
  <si>
    <t>´³ñÓñ³·áõÛÝ ÏñÃáõÃÛáõÝ</t>
  </si>
  <si>
    <t>Tertiary Education</t>
  </si>
  <si>
    <t>First stage of tertiary education</t>
  </si>
  <si>
    <t>Second stage of tertiary education</t>
  </si>
  <si>
    <t xml:space="preserve">Àëï Ù³Ï³ñ¹³ÏÝ»ñÇ ã¹³ë³Ï³ñ·íáÕ ÏñÃáõÃÛáõÝ </t>
  </si>
  <si>
    <t>Education Not Definable By Level</t>
  </si>
  <si>
    <t>Education not definable by level</t>
  </si>
  <si>
    <t xml:space="preserve">ÎñÃáõÃÛ³ÝÁ ïñ³Ù³¹ñíáÕ ûÅ³Ý¹³Ï Í³é³ÛáõÃÛáõÝÝ»ñ </t>
  </si>
  <si>
    <t>Susidiary Services to Education</t>
  </si>
  <si>
    <t>Susidiary services to education</t>
  </si>
  <si>
    <t>ÎñÃáõÃÛ³Ý áÉáñïáõÙ Ñ»ï³½áï³Ï³Ý ¨ Ý³Ë³·Í³ÛÇÝ ³ßË³ï³ÝùÝ»ñ</t>
  </si>
  <si>
    <t>R&amp;D Education</t>
  </si>
  <si>
    <t>ÎñÃáõÃÛáõÝ (³ÛÉ ¹³ë»ñÇÝ ãå³ïÏ³ÝáÕ)</t>
  </si>
  <si>
    <t>Education Not Elsewhere Classified</t>
  </si>
  <si>
    <t>Education not elsewhere classified</t>
  </si>
  <si>
    <t>SOCIAL PROTECTION</t>
  </si>
  <si>
    <t>Sickness and Disability</t>
  </si>
  <si>
    <t>ì³ï³éáÕçáõÃÛáõÝ</t>
  </si>
  <si>
    <t>Sickness</t>
  </si>
  <si>
    <t>²Ý³ßË³ïáõÝ³ÏáõÃÛáõÝ</t>
  </si>
  <si>
    <t>Disability</t>
  </si>
  <si>
    <t>Ì»ñáõÃÛáõÝ</t>
  </si>
  <si>
    <t>Old Age</t>
  </si>
  <si>
    <t>Old age</t>
  </si>
  <si>
    <t xml:space="preserve">Ð³ñ³½³ïÇÝ Ïáñóñ³Í ³ÝÓÇÝù </t>
  </si>
  <si>
    <t>Survivors</t>
  </si>
  <si>
    <t>ÀÝï³ÝÇùÇ ³Ý¹³ÙÝ»ñ ¨ ½³í³ÏÝ»ñ</t>
  </si>
  <si>
    <t>Family and Children</t>
  </si>
  <si>
    <t>Family and children</t>
  </si>
  <si>
    <t>¶áñÍ³½ñÏáõÃÛáõÝ</t>
  </si>
  <si>
    <t>Unemployment</t>
  </si>
  <si>
    <t xml:space="preserve">´Ý³Ï³ñ³Ý³ÛÇÝ ³å³ÑáíáõÙ </t>
  </si>
  <si>
    <t>Housing</t>
  </si>
  <si>
    <t xml:space="preserve">êáóÇ³É³Ï³Ý Ñ³ïáõÏ ³ñïáÝáõÃÛáõÝÝ»ñ (³ÛÉ ¹³ë»ñÇÝ ãå³ïÏ³ÝáÕ) </t>
  </si>
  <si>
    <t>Social Exclusion Not Elsewhere Classified</t>
  </si>
  <si>
    <t>ÐáÕÇ Ñ³ñÏÇ ¨ ·áõÛù³Ñ³ñÏÇ ·Íáí Ñ³Ù³ÛÝùÇ µÛáõç» í×³ñáõÙÝ»ñÇ µÝ³·³í³éáõÙ µ³ó³Ñ³Ûïí³Í Ñ³ñÏ³ÛÇÝ ûñ»Ýë¹ñáõÃÛ³Ý Ë³ËïáõÙÝ»ñÇ Ñ³Ù³ñ Ñ³ñÏ³ïáõÝ»ñÇó ·³ÝÓíáÕ ïáõÛÅ»ñ ¨ ïáõ·³ÝùÝ»ñ, áñáÝù ã»Ý Ñ³ßí³ñÏíáõÙ ³Û¹ Ñ³ñÏ»ñÇ ·áõÙ³ñÝ»ñÇ ÝÏ³ïÙ³Ùµ</t>
  </si>
  <si>
    <t>Social exclusion not elsewhere classified</t>
  </si>
  <si>
    <t xml:space="preserve">êáóÇ³É³Ï³Ý å³ßïå³ÝáõÃÛ³Ý áÉáñïáõÙ Ñ»ï³½áï³Ï³Ý ¨ Ý³Ë³·Í³ÛÇÝ ³ßË³ï³ÝùÝ»ñ </t>
  </si>
  <si>
    <t>R&amp;D Social Protection</t>
  </si>
  <si>
    <t>R&amp;D Social protection</t>
  </si>
  <si>
    <t>êáóÇ³É³Ï³Ý å³ßïå³ÝáõÃÛáõÝ (³ÛÉ ¹³ë»ñÇÝ ãå³ïÏ³ÝáÕ)</t>
  </si>
  <si>
    <t>Social Protection Not Elsewhere Classified</t>
  </si>
  <si>
    <t>Social protection not elsewhere classified</t>
  </si>
  <si>
    <t>´³-ÅÇÝ</t>
  </si>
  <si>
    <t>úñ»Ýë¹Çñ ¨ ·áñÍ³¹Çñ Ù³ñÙÇÝÝ»ñ, å»ï³Ï³Ý Ï³é³í³ñáõÙ, ‎ýÇÝ³Ýë³Ï³Ý ¨ Ñ³ñÏ³µÛáõç»ï³ÛÇÝ Ñ³ñ³µ»ñáõÃÛáõÝÝ»ñ, ³ñï³ùÇÝ Ñ³ñ³µ»ñáõÃÛáõÝÝ»ñ</t>
  </si>
  <si>
    <t xml:space="preserve">úñ»Ýë¹Çñ ¨ ·áñÍ³¹Çñ Ù³ñÙÇÝÝ»ñ,å»ï³Ï³Ý Ï³é³í³ñáõÙ </t>
  </si>
  <si>
    <t>²ñï³ùÇÝ ïÝï»ë³Ï³Ý ³ç³ÏóáõÃÛáõÝ</t>
  </si>
  <si>
    <t xml:space="preserve"> - ï»Õ³Ï³Ý ÇÝùÝ³Ï³é³íñÙ³Ý Ù³ñÙÇÝÝ»ñÇÝ                                 (ïáÕ  4535+ïáÕ 4536)</t>
  </si>
  <si>
    <t xml:space="preserve"> - ï»Õ³Ï³Ý ÇÝùÝ³Ï³é³íñÙ³Ý Ù³ñÙÇÝÝ»ñÇÝ                                 (ïáÕ  4545+ïáÕ 4546)</t>
  </si>
  <si>
    <t>6000</t>
  </si>
  <si>
    <t>6100</t>
  </si>
  <si>
    <t>6110</t>
  </si>
  <si>
    <t>6120</t>
  </si>
  <si>
    <t>6130</t>
  </si>
  <si>
    <t>6200</t>
  </si>
  <si>
    <t>6210</t>
  </si>
  <si>
    <t>6220</t>
  </si>
  <si>
    <t>6221</t>
  </si>
  <si>
    <t>6222</t>
  </si>
  <si>
    <t>6223</t>
  </si>
  <si>
    <t>6300</t>
  </si>
  <si>
    <t>6310</t>
  </si>
  <si>
    <t>6400</t>
  </si>
  <si>
    <t>6410</t>
  </si>
  <si>
    <t>4711</t>
  </si>
  <si>
    <t xml:space="preserve"> - îÝ³ÛÇÝ ïÝï»ëáõÃÛáõÝÝ»ñÇÝ ¹ñ³Ùáí í×³ñíáÕ ëáóÇ³É³Ï³Ý ³å³ÑáíáõÃÛ³Ý í×³ñÝ»ñ</t>
  </si>
  <si>
    <t xml:space="preserve"> - îÝ³ÛÇÝ ïÝï»ëáõÃÛáõÝÝ»ñÇÝ Í³é³ÛáõÃÛáõÝÝ»ñ Ù³ïáõóáÕ` ß³ÑáõÛÃ ãÑ»ï³åÝ¹áÕ Ï³½Ù³Ï»ñåáõÃÛáõÝÝ»ñÇÝ ÝíÇñ³ïíáõÃÛáõÝÝ»ñ</t>
  </si>
  <si>
    <t>ýáÝ¹³ÛÇÝ    Ù³ë</t>
  </si>
  <si>
    <t>6420</t>
  </si>
  <si>
    <t>6430</t>
  </si>
  <si>
    <t>6440</t>
  </si>
  <si>
    <t>2.3. Ð³Ù³ÛÝùÇ µÛáõç»Ç ÙÇçáóÝ»ñÇ ï³ñ»ëÏ½µÇ ³½³ï  ÙÝ³óáñ¹Á`  (ïáÕ 8191+ïáÕ 8194)</t>
  </si>
  <si>
    <t xml:space="preserve"> - »ÝÃ³Ï³ ¿ áõÕÕÙ³Ý Ñ³Ù³ÛÝùÇ µÛáõç»Ç ýáÝ¹³ÛÇÝ  Ù³ë                         (ïáÕ 8191 - ïáÕ 8192)</t>
  </si>
  <si>
    <t xml:space="preserve"> 2.3.2. Ð³Ù³ÛÝùÇ µÛáõç»Ç ýáÝ¹³ÛÇÝ Ù³ëÇ ÙÇçáóÝ»ñÇ ï³ñ»ëÏ½µÇ ÙÝ³óáñ¹  (ïáÕ 8195 + ïáÕ 8196)</t>
  </si>
  <si>
    <t>8199³</t>
  </si>
  <si>
    <t>Ð³ë³ñ³Ï³Ï³Ý Ï³ñ· ¨ ³Ýíï³Ý·áõÃÛáõÝ</t>
  </si>
  <si>
    <t>²½·³ÛÇÝ ³Ýíï³Ý·áõÃÛáõÝ</t>
  </si>
  <si>
    <t>ä»ï³Ï³Ý å³Ñå³ÝáõÃÛáõÝ</t>
  </si>
  <si>
    <t>öñÏ³ñ³ñ Í³é³ÛáõÃÛáõÝ</t>
  </si>
  <si>
    <t xml:space="preserve">öñÏ³ñ³ñ Í³é³ÛáõÃÛáõÝ </t>
  </si>
  <si>
    <t>¸³ï³Ï³Ý ·áñÍáõÝ»áõÃÛáõÝ ¨ Çñ³í³Ï³Ý å³ßïå³ÝáõÃÛáõÝ</t>
  </si>
  <si>
    <t>Æñ³í³Ï³Ý å³ßïå³ÝáõÃÛáõÝ</t>
  </si>
  <si>
    <t>¸³ï³Ë³½áõÃÛáõÝ</t>
  </si>
  <si>
    <t>´ÅßÏ³Ï³Ý ë³ñù»ñ ¨ ë³ñù³íáñáõÙÝ»ñ</t>
  </si>
  <si>
    <t xml:space="preserve">êïáÙ³ïáÉá·Ç³Ï³Ý Í³é³ÛáõÃÛáõÝÝ»ñ </t>
  </si>
  <si>
    <t xml:space="preserve">ÐÐ Ï³é³í³ñáõÃÛ³Ý ¨ Ñ³Ù³ÛÝùÝ»ñÇ å³Ñáõëï³ÛÇÝ ýáÝ¹ </t>
  </si>
  <si>
    <t>ÐÐ Ñ³Ù³ÛÝùÝ»ñÇ å³Ñáõëï³ÛÇÝ ýáÝ¹</t>
  </si>
  <si>
    <t xml:space="preserve">îáÕÇ          NN  </t>
  </si>
  <si>
    <t xml:space="preserve">´Ûáõç»ï³ÛÇÝ Í³Ëë»ñÇ ïÝï»ë³·Çï³Ï³Ý ¹³ë³Ï³ñ·Ù³Ý Ñá¹í³ÍÝ»ñÇ </t>
  </si>
  <si>
    <t>³Ýí³ÝáõÙÝ»ñÁ</t>
  </si>
  <si>
    <t xml:space="preserve"> NN </t>
  </si>
  <si>
    <t>3</t>
  </si>
  <si>
    <t xml:space="preserve"> -²ßË³ïáÕÝ»ñÇ ³ßË³ï³í³ñÓ»ñ ¨ Ñ³í»É³í×³ñÝ»ñ</t>
  </si>
  <si>
    <t xml:space="preserve"> - ä³ñ·¨³ïñáõÙÝ»ñ, ¹ñ³Ù³Ï³Ý Ëñ³ËáõëáõÙÝ»ñ ¨ Ñ³ïáõÏ í×³ñÝ»ñ</t>
  </si>
  <si>
    <t xml:space="preserve"> -²ÛÉ í³ñÓ³ïñáõÃÛáõÝÝ»ñ </t>
  </si>
  <si>
    <t xml:space="preserve"> -´Ý»Õ»Ý ³ßË³ï³í³ñÓ»ñ ¨ Ñ³í»É³í×³ñÝ»ñ</t>
  </si>
  <si>
    <t xml:space="preserve"> -ÎáÙáõÝ³É Í³é³ÛáõÃÛáõÝÝ»ñ</t>
  </si>
  <si>
    <t xml:space="preserve"> -Î³åÇ Í³é³ÛáõÃÛáõÝÝ»ñ</t>
  </si>
  <si>
    <t xml:space="preserve"> -²å³Ñáí³·ñ³Ï³Ý Í³Ëë»ñ</t>
  </si>
  <si>
    <t xml:space="preserve"> -¶áõÛùÇ ¨ ë³ñù³íáñáõÙÝ»ñÇ í³ñÓ³Ï³ÉáõÃÛáõÝ</t>
  </si>
  <si>
    <t xml:space="preserve"> -²ñï³·»ñ³ï»ëã³Ï³Ý Í³Ëë»ñ</t>
  </si>
  <si>
    <t xml:space="preserve"> -Ü»ñùÇÝ ·áñÍáõÕáõÙÝ»ñ</t>
  </si>
  <si>
    <t xml:space="preserve"> -²ñï³ë³ÑÙ³ÝÛ³Ý ·áñÍáõÕáõÙÝ»ñÇ ·Íáí Í³Ëë»ñ</t>
  </si>
  <si>
    <t xml:space="preserve"> -²ÛÉ ïñ³Ýëåáñï³ÛÇÝ Í³Ëë»ñ</t>
  </si>
  <si>
    <t xml:space="preserve"> -ì³ñã³Ï³Ý Í³é³ÛáõÃÛáõÝÝ»ñ</t>
  </si>
  <si>
    <t xml:space="preserve"> -Ð³Ù³Ï³ñ·ã³ÛÇÝ Í³é³ÛáõÃÛáõÝÝ»ñ</t>
  </si>
  <si>
    <t xml:space="preserve"> -²ßË³ï³Ï³½ÙÇ Ù³ëÝ³·Çï³Ï³Ý ½³ñ·³óÙ³Ý Í³é³ÛáõÃÛáõÝÝ»ñ</t>
  </si>
  <si>
    <t xml:space="preserve"> -î»Õ³Ï³ïí³Ï³Ý Í³é³ÛáõÃÛáõÝÝ»ñ</t>
  </si>
  <si>
    <t xml:space="preserve"> -Î³é³í³ñã³Ï³Ý Í³é³ÛáõÃÛáõÝÝ»ñ</t>
  </si>
  <si>
    <t xml:space="preserve"> - Î»Ýó³Õ³ÛÇÝ ¨ Ñ³Ýñ³ÛÇÝ ëÝÝ¹Ç Í³é³ÛáõÃÛáõÝÝ»ñ</t>
  </si>
  <si>
    <t xml:space="preserve"> -Ü»ñÏ³Û³óáõóã³Ï³Ý Í³Ëë»ñ</t>
  </si>
  <si>
    <t xml:space="preserve"> -ÀÝ¹Ñ³Ýáõñ µÝáõÛÃÇ ³ÛÉ Í³é³ÛáõÃÛáõÝÝ»ñ</t>
  </si>
  <si>
    <t xml:space="preserve"> -Ø³ëÝ³·Çï³Ï³Ý Í³é³ÛáõÃÛáõÝÝ»ñ</t>
  </si>
  <si>
    <t xml:space="preserve"> -Þ»Ýù»ñÇ ¨ Ï³éáõÛóÝ»ñÇ ÁÝÃ³óÇÏ Ýáñá·áõÙ ¨ å³Ñå³ÝáõÙ</t>
  </si>
  <si>
    <t xml:space="preserve"> -Ø»ù»Ý³Ý»ñÇ ¨ ë³ñù³íáñáõÙÝ»ñÇ ÁÝÃ³óÇÏ Ýáñá·áõÙ ¨ å³Ñå³ÝáõÙ</t>
  </si>
  <si>
    <t>2.4. Ð³Ù³ÛÝùÇ µÛáõç»Ç ýáÝ¹³ÛÇÝ Ù³ëÇ Å³Ù³Ý³Ï³íáñ ³½³ï ÙÇçáóÝ»ñÇ ïñ³Ù³¹ñáõÙ í³ñã³Ï³Ý Ù³ë</t>
  </si>
  <si>
    <t xml:space="preserve">2.5. Ð³Ù³ÛÝùÇ µÛáõç»Ç ýáÝ¹³ÛÇÝ Ù³ëÇ Å³Ù³Ý³Ï³íáñ ³½³ï ÙÇçáóÝ»ñÇó í³ñã³Ï³Ý Ù³ë ïñ³Ù³¹ñí³Í ÙÇçáóÝ»ñÇ í»ñ³¹³ñÓ ýáÝ¹³ÛÇÝ Ù³ë </t>
  </si>
  <si>
    <t>áñÇó` Í³Ëë»ñÇ ýÇÝ³Ýë³íáñÙ³ÝÁ ãáõÕÕí³Í Ñ³Ù³ÛÝùÇ µÛáõç»Ç ÙÇçáóÝ»ñÇ ï³ñ»ëÏ½µÇ ³½³ï ÙÝ³óáñ¹Ç ·áõÙ³ñÁ</t>
  </si>
  <si>
    <t xml:space="preserve"> 2.3.1. Ð³Ù³ÛÝùÇ µÛáõç»Ç í³ñã³Ï³Ý Ù³ëÇ ÙÇçáóÝ»ñÇ ï³ñ»ëÏ½µÇ ³½³ï ÙÝ³óáñ¹ </t>
  </si>
  <si>
    <t xml:space="preserve">  - ³é³Ýó í³ñã³Ï³Ý Ù³ëÇ ÙÇçáóÝ»ñÇ ï³ñ»ëÏ½µÇ ³½³ï ÙÝ³óáñ¹Çó ýáÝ¹³ÛÇÝ  Ù³ë Ùáõïù³·ñÙ³Ý »ÝÃ³Ï³ ·áõÙ³ñÇ </t>
  </si>
  <si>
    <t xml:space="preserve"> - í³ñã³Ï³Ý Ù³ëÇ ÙÇçáóÝ»ñÇ ï³ñ»ëÏ½µÇ ³½³ï ÙÝ³óáñ¹Çó ýáÝ¹³ÛÇÝ  Ù³ë Ùáõïù³·ñÙ³Ý »ÝÃ³Ï³ ·áõÙ³ñÁ (ïáÕ 9193)</t>
  </si>
  <si>
    <t>Ð²Ø²ÚÜøÆ  ´ÚàôæºÆ  Ð²ìºÈàôð¸Æ  ú¶î²¶àðÌØ²Ü  àôÔÔàôÂÚàôÜÜºðÀ  Î²Ø ¸ºüÆòÆîÆ (ä²Î²êàôð¸Æ)  üÆÜ²Üê²ìàðØ²Ü  ²Ô´ÚàôðÜºðÀ</t>
  </si>
  <si>
    <t xml:space="preserve"> -¶ñ³ë»ÝÛ³Ï³ÛÇÝ ÝÛáõÃ»ñ ¨ Ñ³·áõëï</t>
  </si>
  <si>
    <t xml:space="preserve"> -¶ÛáõÕ³ïÝï»ë³Ï³Ý ³åñ³ÝùÝ»ñ</t>
  </si>
  <si>
    <t xml:space="preserve"> -îñ³Ýëåáñï³ÛÇÝ ÝÛáõÃ»ñ</t>
  </si>
  <si>
    <t xml:space="preserve"> -Þñç³Ï³ ÙÇç³í³ÛñÇ å³ßïå³ÝáõÃÛ³Ý ¨ ·Çï³Ï³Ý ÝÛáõÃ»ñ</t>
  </si>
  <si>
    <t xml:space="preserve"> -²éáÕç³å³Ñ³Ï³Ý  ¨ É³µáñ³ïáñ ÝÛáõÃ»ñ</t>
  </si>
  <si>
    <t xml:space="preserve"> -Î»Ýó³Õ³ÛÇÝ ¨ Ñ³Ýñ³ÛÇÝ ëÝÝ¹Ç ÝÛáõÃ»ñ</t>
  </si>
  <si>
    <t xml:space="preserve"> -Ð³ïáõÏ Ýå³ï³Ï³ÛÇÝ ³ÛÉ ÝÛáõÃ»ñ</t>
  </si>
  <si>
    <t xml:space="preserve"> -Ü»ñùÇÝ ³ñÅ»ÃÕÃ»ñÇ ïáÏáë³í×³ñÝ»ñ</t>
  </si>
  <si>
    <t xml:space="preserve"> -Ü»ñùÇÝ í³ñÏ»ñÇ ïáÏáë³í×³ñÝ»ñ</t>
  </si>
  <si>
    <t xml:space="preserve"> -²ñï³ùÇÝ ³ñÅ»ÃÕÃ»ñÇ ·Íáí ïáÏáë³í×³ñÝ»ñ</t>
  </si>
  <si>
    <t xml:space="preserve"> -²ñï³ùÇÝ í³ñÏ»ñÇ ·Íáí ïáÏáë³í×³ñÝ»ñ</t>
  </si>
  <si>
    <t xml:space="preserve"> -öáË³Ý³ÏÙ³Ý Ïáõñë»ñÇ µ³ó³ë³Ï³Ý ï³ñµ»ñáõÃÛáõÝ</t>
  </si>
  <si>
    <t xml:space="preserve"> -îáõÛÅ»ñ</t>
  </si>
  <si>
    <t xml:space="preserve"> -öáË³éáõÃÛáõÝÝ»ñÇ ·Íáí ïáõñù»ñ</t>
  </si>
  <si>
    <t xml:space="preserve"> -êáõµëÇ¹Ç³Ý»ñ áã-ýÇÝ³Ýë³Ï³Ý å»ï³Ï³Ý (h³Ù³ÛÝù³ÛÇÝ) Ï³½Ù³Ï»ñåáõÃÛáõÝÝ»ñÇÝ </t>
  </si>
  <si>
    <t>(ïáÕ 1251 + ïáÕ 1254 + ïáÕ 1257 + ïáÕ 1258)</t>
  </si>
  <si>
    <t xml:space="preserve">Ð³Ù³ÛÝùÇ µÛáõç» Ùáõïù³·ñíáÕ ³ñï³ùÇÝ å³ßïáÝ³Ï³Ý ¹ñ³Ù³ßÝáñÑÝ»ñ` ëï³óí³Í ³ÛÉ å»ïáõÃÛáõÝÝ»ñÇ ï»Õ³Ï³Ý ÇÝùÝ³Ï³é³í³ñÙ³Ý Ù³ñÙÇÝÝ»ñÇó ÁÝÃ³óÇÏ Í³Ëë»ñÇ ýÇÝ³Ýë³íáñÙ³Ý Ýå³ï³Ïáí </t>
  </si>
  <si>
    <t xml:space="preserve">Ð³Ù³ÛÝùÇ µÛáõç» Ùáõïù³·ñíáÕ ³ñï³ùÇÝ å³ßïáÝ³Ï³Ý ¹ñ³Ù³ßÝáñÑÝ»ñ` ëï³óí³Í ³ÛÉ å»ïáõÃÛáõÝÝ»ñÇ  ï»Õ³Ï³Ý ÇÝùÝ³Ï³é³í³ñÙ³Ý Ù³ñÙÇÝÝ»ñÇó Ï³åÇï³É Í³Ëë»ñÇ ýÇÝ³Ýë³íáñÙ³Ý Ýå³ï³Ïáí </t>
  </si>
  <si>
    <t>µµ)  ³ÛÉ ¹áï³óÇ³Ý»ñ</t>
  </si>
  <si>
    <t>(ïáÕ 1261 + ïáÕ 1262)</t>
  </si>
  <si>
    <t xml:space="preserve">Ð³Ù³ÛÝùÇ ë»÷³Ï³ÝáõÃÛáõÝ Ñ³Ù³ñíáÕ ÑáÕ»ñÇ í³ñÓ³Ï³ÉáõÃÛ³Ý í³ñÓ³í×³ñÝ»ñ </t>
  </si>
  <si>
    <t xml:space="preserve">Ð³Ù³ÛÝùÇ í³ñã³Ï³Ý ï³ñ³ÍùáõÙ ·ïÝíáÕ å»ï³Ï³Ý ë»÷³Ï³ÝáõÃÛáõÝ Ñ³Ù³ñíáÕ ÑáÕ»ñÇ í³ñÓ³Ï³ÉáõÃÛ³Ý í³ñÓ³í×³ñÝ»ñ </t>
  </si>
  <si>
    <t>Ð³Ù³ÛÝùÇ ë»÷³Ï³ÝáõÃÛáõÝ Ñ³Ý¹Çë³óáÕ, ³Û¹ ÃíáõÙ` ïÇñ³½áõñÏ, Ñ³Ù³ÛÝùÇÝ áñå»ë ë»÷³Ï³ÝáõÃÛáõÝ ³Ýó³Í ³åñ³ÝùÝ»ñÇ (µ³ó³éáõÃÛ³Ùµ ÑÇÙÝ³Ï³Ý ÙÇçáó, áã ÝÛáõÃ³Ï³Ý Ï³Ù µ³ñÓñ³ñÅ»ù ³ÏïÇí Ñ³Ý¹Çë³óáÕ, ÇÝãå»ë Ý³¨ Ñ³Ù³ÛÝùÇ å³ÑáõëïÝ»ñáõÙ å³ÑíáÕ ³åñ³Ýù³ÝÛáõÃ³Ï³Ý ³ñÅ»ùÝ»ñÇ) í³×³éùÇó Ùáõïù»ñ</t>
  </si>
  <si>
    <t xml:space="preserve"> ä»ïáõÃÛ³Ý ÏáÕÙÇó ï»Õ³Ï³Ý ÇÝùÝ³Ï³é³í³ñÙ³Ý Ù³ñÙÇÝÝ»ñÇÝ å³ïíÇñ³Ïí³Í ÉÇ³½áñáõÃÛáõÝÝ»ñÇ Çñ³Ï³Ý³óÙ³Ý Í³Ëë»ñÇ ýÇÝ³Ýë³íáñÙ³Ý Ñ³Ù³ñ å»ï³Ï³Ý µÛáõç»Çó ëï³óíáÕ ÙÇçáóÝ»ñ</t>
  </si>
  <si>
    <t>úñ»Ýùáí ë³ÑÙ³Ýí³Í ¹»åù»ñáõÙ Ñ³Ù³ÛÝù³ÛÇÝ ÑÇÙÝ³ñÏÝ»ñÇ ÏáÕÙÇó ³é³Ýó ï»Õ³Ï³Ý ïáõñùÇ ·³ÝÓÙ³Ý Ù³ïáõóíáÕ Í³é³ÛáõÃÛáõÝÝ»ñÇ Ï³Ù Ï³ï³ñíáÕ ·áñÍáÕáõÃÛáõÝÝ»ñÇ ¹ÇÙ³ó ëï³óíáÕ (·³ÝÓíáÕ) í×³ñÝ»ñ</t>
  </si>
  <si>
    <t>1145</t>
  </si>
  <si>
    <t>àã ýÇÝ³Ýë³Ï³Ý ³ÏïÇíÝ»ñÇ Çñ³óáõÙÇó Ùáõïù»ñ</t>
  </si>
  <si>
    <t>ì³ñã³Ï³Ý µÛáõç»Ç å³Ñáõëï³ÛÇÝ ýáÝ¹Çó ýáÝ¹³ÛÇÝ µÛáõç» Ï³ï³ñíáÕ Ñ³ïÏ³óáõÙÝ»ñÇó Ùáõïù»ñ /5-20%/</t>
  </si>
  <si>
    <t xml:space="preserve"> -êáõµëÇ¹Ç³Ý»ñ ýÇÝ³Ýë³Ï³Ý å»ï³Ï³Ý (h³Ù³ÛÝù³ÛÇÝ) Ï³½Ù³Ï»ñåáõÃÛáõÝÝ»ñÇÝ </t>
  </si>
  <si>
    <t xml:space="preserve"> - Çñ³í³µ³Ý³Ï³Ý ³ÝÓ³Ýó Ï³ÝáÝ³¹ñ³Ï³Ý Ï³åÇï³ÉáõÙ å»ï³Ï³Ý Ù³ëÝ³ÏóáõÃÛ³Ý, å»ï³Ï³Ý ë»÷³Ï³ÝáõÃÛáõÝ Ñ³Ý¹Çë³óáÕ ³Ýß³ñÅ ·áõÛùÇ (µ³ó³éáõÃÛ³Ùµ ÑáÕ»ñÇ), ³Û¹ ÃíáõÙª ³Ý³í³ñï ßÇÝ³ñ³ñáõÃÛ³Ý ûµÛ»ÏïÝ»ñÇ Ù³ëÝ³íáñ»óáõÙÇó  ³é³ç³ó³Í ÙÇçáóÝ»ñÇó Ñ³Ù³ÛÝùÇ µÛáõç» Ù³ëÑ³ÝáõÙÇó Ùáõïù»ñ</t>
  </si>
  <si>
    <t xml:space="preserve"> - Ñ³Ù³ÛÝù³ÛÇÝ ë»÷³Ï³ÝáõÃÛ³Ý µ³ÅÝ»ïáÙë»ñÇ ¨ Ï³åÇï³ÉáõÙ Ñ³Ù³ÛÝùÇ Ù³ëÝ³ÏóáõÃÛ³Ý Çñ³óáõÙÇó Ùáõïù»ñ</t>
  </si>
  <si>
    <t xml:space="preserve"> - µ³ÅÝ»ïáÙë»ñ ¨ Ï³åÇï³ÉáõÙ ³ÛÉ Ù³ëÝ³ÏóáõÃÛáõÝ Ó»éùµ»ñáõÙ</t>
  </si>
  <si>
    <t xml:space="preserve"> - »ÝÃ³Ï³ ¿ áõÕÕÙ³Ý Ñ³Ù³ÛÝùÇ µÛáõç»Ç í³ñã³Ï³Ý Ù³ëÇó Ý³Ëáñ¹ ï³ñáõÙ ýÇÝ³Ýë³íáñÙ³Ý »ÝÃ³Ï³, ë³Ï³ÛÝ ãýÇÝ³Ýë³íáñí³Í`³éÏ³ å³ñï³íáñáõÃÛáõÝÝ»ñÇ Ï³ï³ñÙ³ÝÁ </t>
  </si>
  <si>
    <t>³Û¹ ÃíáõÙ`</t>
  </si>
  <si>
    <t>áñÇó`</t>
  </si>
  <si>
    <t xml:space="preserve">  Ð²îì²Ì  4</t>
  </si>
  <si>
    <t xml:space="preserve">  - ÑÇÙÝ³Ï³Ý ·áõÙ³ñÇ Ù³ñáõÙ</t>
  </si>
  <si>
    <t xml:space="preserve">³Û¹ ÃíáõÙ` </t>
  </si>
  <si>
    <t xml:space="preserve"> - Ý³ËÏÇÝáõÙ ïñ³Ù³¹ñí³Í ÷áË³ïíáõÃÛáõÝÝ»ñÇ ¹ÇÙ³ó ëï³óíáÕ Ù³ñáõÙÝ»ñÇó Ùáõïù»ñ</t>
  </si>
  <si>
    <t xml:space="preserve"> - ÷áË³ïíáõÃÛáõÝÝ»ñÇ ïñ³Ù³¹ñáõÙ</t>
  </si>
  <si>
    <t xml:space="preserve">2.2. öáË³ïíáõÃÛáõÝÝ»ñ </t>
  </si>
  <si>
    <t xml:space="preserve">2.1. ´³ÅÝ»ïáÙë»ñ ¨ Ï³åÇï³ÉáõÙ ³ÛÉ Ù³ëÝ³ÏóáõÃÛáõÝ </t>
  </si>
  <si>
    <t xml:space="preserve">  - ÃáÕ³ñÏáõÙÇó ¨ ï»Õ³µ³ßËáõÙÇó Ùáõïù»ñ</t>
  </si>
  <si>
    <t xml:space="preserve"> 1.1. ²ñÅ»ÃÕÃ»ñ (µ³ó³éáõÃÛ³Ùµ µ³ÅÝ»ïáÙë»ñÇ ¨ Ï³åÇï³ÉáõÙ ³ÛÉ Ù³ëÝ³ÏóáõÃÛ³Ý) </t>
  </si>
  <si>
    <t>Ð²îì²Ì  1</t>
  </si>
  <si>
    <t xml:space="preserve"> - ¹ñ³Ù³ßÝáñÑÝ»ñ ÐÐ å»ï³Ï³Ý µÛáõç»ÇÝ  </t>
  </si>
  <si>
    <t xml:space="preserve"> - ¹ñ³Ù³ßÝáñÑÝ»ñ ÐÐ ³ÛÉ Ñ³Ù³ÛÝù»ñÇ µÛáõç»Ý»ñÇÝ  </t>
  </si>
  <si>
    <t>9121</t>
  </si>
  <si>
    <t>6121</t>
  </si>
  <si>
    <t>9122</t>
  </si>
  <si>
    <t>6122</t>
  </si>
  <si>
    <t>³Û¹ ÃíáõÙ` ºñ¨³ÝÇ Ñ³Ù³ù³Õ³ù³ÛÇÝ Í³Ëë»ñÇ ýÇÝ³Ýë³íáñÙ³Ý Ñ³Ù³ñ</t>
  </si>
  <si>
    <t xml:space="preserve"> ºñ¨³ÝÇ Ñ³Ù³ù³Õ³ù³ÛÇÝ Í³Ëë»ñÇ ýÇÝ³Ýë³íáñÙ³Ý Ñ³Ù³ñ</t>
  </si>
  <si>
    <t xml:space="preserve">áñÇó` </t>
  </si>
  <si>
    <t xml:space="preserve">³ÛÉ Ñ³Ù³ÛÝùÝ»ñÇÝ </t>
  </si>
  <si>
    <t xml:space="preserve"> - ÐÐ å»ï³Ï³Ý µÛáõç»ÇÝ</t>
  </si>
  <si>
    <t xml:space="preserve">ÐÐ ³ÛÉ Ñ³Ù³ÛÝùÝ»ñÇÝ </t>
  </si>
  <si>
    <t xml:space="preserve"> - ³ÛÉ</t>
  </si>
  <si>
    <t xml:space="preserve">îáÕÇ NN  </t>
  </si>
  <si>
    <t>å»ï³Ï³Ý µÛáõç»Çó</t>
  </si>
  <si>
    <t xml:space="preserve">  - í³ñÏ»ñÇ ëï³óáõÙ</t>
  </si>
  <si>
    <t>³ÛÉ ³ÕµÛáõñÝ»ñÇó</t>
  </si>
  <si>
    <t xml:space="preserve">  - ëï³óí³Í í³ñÏ»ñÇ ÑÇÙÝ³Ï³Ý  ·áõÙ³ñÇ Ù³ñáõÙ</t>
  </si>
  <si>
    <t>³ÛÉ ³ÕµÛáõñÝ»ñÇÝ</t>
  </si>
  <si>
    <t xml:space="preserve">  - µÛáõç»ï³ÛÇÝ ÷áË³ïíáõÃÛáõÝÝ»ñÇ ëï³óáõÙ</t>
  </si>
  <si>
    <t>ÐÐ ³ÛÉ Ñ³Ù³ÛÝùÝ»ñÇ µÛáõç»Ý»ñÇÝ</t>
  </si>
  <si>
    <t>ÐÐ å»ï³Ï³Ý µÛáõç»ÇÝ</t>
  </si>
  <si>
    <t>ÐÐ å»ï³Ï³Ý µÛáõç»Çó</t>
  </si>
  <si>
    <t>ÐÐ ³ÛÉ Ñ³Ù³ÛÝùÝ»ñÇ µÛáõç»Ý»ñÇó</t>
  </si>
  <si>
    <t xml:space="preserve">  - ëï³óí³Í ÷áË³ïíáõÃÛáõÝÝ»ñÇ ·áõÙ³ñÇ Ù³ñáõÙ</t>
  </si>
  <si>
    <t>1.2.1. ì³ñÏ»ñ</t>
  </si>
  <si>
    <t>1.2.2. öáË³ïíáõÃÛáõÝÝ»ñ</t>
  </si>
  <si>
    <t>í³ñã³Ï³Ý    Ù³ë</t>
  </si>
  <si>
    <t xml:space="preserve">Ð»ï³½áï³Ï³Ý áõ Ý³Ë³·Í³ÛÇÝ ³ßË³ï³ÝùÝ»ñ Ñ³ë³ñ³Ï³Ï³Ý Ï³ñ·Ç ¨ ³Ýíï³Ý·áõÃÛ³Ý áÉáñïáõÙ </t>
  </si>
  <si>
    <t>Ð³ë³ñ³Ï³Ï³Ý Ï³ñ· ¨ ³Ýíï³Ý·áõÃÛáõÝ  (³ÛÉ ¹³ë»ñÇÝ ãå³ïÏ³ÝáÕ)</t>
  </si>
  <si>
    <t>Ð³ë³ñ³Ï³Ï³Ý Ï³ñ· ¨ ³Ýíï³Ý·áõÃÛáõÝ (³ÛÉ ¹³ë»ñÇÝ ãå³ïÏ³ÝáÕ)</t>
  </si>
  <si>
    <t>9111</t>
  </si>
  <si>
    <t>6111</t>
  </si>
  <si>
    <t>9112</t>
  </si>
  <si>
    <t>6112</t>
  </si>
  <si>
    <t>9213</t>
  </si>
  <si>
    <t>6213</t>
  </si>
  <si>
    <t>9212</t>
  </si>
  <si>
    <t>6212</t>
  </si>
  <si>
    <t xml:space="preserve">  - ÷áË³ïíáõÃÛáõÝÝ»ñÇ ëï³óáõÙ</t>
  </si>
  <si>
    <t>ÀÝ¹³Ù»ÝÁ (ë.4+ë.5)</t>
  </si>
  <si>
    <t xml:space="preserve"> -ÀÝÃ³óÇÏ ¹ñ³Ù³ßÝáñÑÝ»ñ  ÙÇç³½·³ÛÇÝ Ï³½Ù³Ï»ñåáõÃÛáõÝÝ»ñÇÝ</t>
  </si>
  <si>
    <t xml:space="preserve"> - ÀÝÃ³óÇÏ ¹ñ³Ù³ßÝáñÑÝ»ñ å»ï³Ï³Ý ¨ Ñ³Ù³ÛÝùÝ»ñÇ áã ³é¨ïñ³ÛÇÝ Ï³½Ù³Ï»ñåáõÃÛáõÝÝ»ñÇÝ</t>
  </si>
  <si>
    <r>
      <t xml:space="preserve">                      ÀÜ¸²ØºÜÀ  ºÎ²ØàôîÜºð                          </t>
    </r>
    <r>
      <rPr>
        <sz val="10"/>
        <rFont val="Arial LatArm"/>
        <family val="2"/>
      </rPr>
      <t>(ïáÕ 1100 + ïáÕ 1200+ïáÕ 1300)</t>
    </r>
  </si>
  <si>
    <r>
      <t xml:space="preserve"> </t>
    </r>
    <r>
      <rPr>
        <b/>
        <u/>
        <sz val="14"/>
        <rFont val="Arial LatArm"/>
        <family val="2"/>
      </rPr>
      <t>Ð²îì²Ì 2</t>
    </r>
  </si>
  <si>
    <r>
      <t xml:space="preserve"> </t>
    </r>
    <r>
      <rPr>
        <b/>
        <sz val="12"/>
        <rFont val="Arial LatArm"/>
        <family val="2"/>
      </rPr>
      <t>Ð²Ø²ÚÜøÆ  ´ÚàôæºÆ Ì²ÊêºðÀ` Àêî ´Úàôæºî²ÚÆÜ Ì²ÊêºðÆ  ¶àðÌ²è²Î²Ü ¸²ê²Î²ð¶Ø²Ü</t>
    </r>
  </si>
  <si>
    <r>
      <t xml:space="preserve">         </t>
    </r>
    <r>
      <rPr>
        <b/>
        <sz val="10"/>
        <rFont val="Arial LatArm"/>
        <family val="2"/>
      </rPr>
      <t xml:space="preserve">                                </t>
    </r>
  </si>
  <si>
    <r>
      <t>ÀÜ¸²ØºÜÀ Ì²Êêºð</t>
    </r>
    <r>
      <rPr>
        <b/>
        <sz val="11"/>
        <rFont val="Arial LatArm"/>
        <family val="2"/>
      </rPr>
      <t xml:space="preserve"> </t>
    </r>
    <r>
      <rPr>
        <sz val="8"/>
        <rFont val="Arial LatArm"/>
        <family val="2"/>
      </rPr>
      <t>(ïáÕ2100+ïáÕ2200+ïáÕ2300+ïáÕ2400+ïáÕ2500+ïáÕ2600+ ïáÕ2700+ïáÕ2800+ïáÕ2900+ïáÕ3000+ïáÕ3100)</t>
    </r>
  </si>
  <si>
    <r>
      <t>ÀÜ¸Ð²Üàôð ´ÜàôÚÂÆ Ð²Üð²ÚÆÜ Ì²è²ÚàôÂÚàôÜÜºð</t>
    </r>
    <r>
      <rPr>
        <sz val="8"/>
        <rFont val="Arial LatArm"/>
        <family val="2"/>
      </rPr>
      <t xml:space="preserve"> (ïáÕ2110+ïáÕ2120+ïáÕ2130+ïáÕ2140+ïáÕ2150+ïáÕ2160+ïáÕ2170+ïáÕ2180)                                                                                        </t>
    </r>
  </si>
  <si>
    <r>
      <t xml:space="preserve">ä²Þîä²ÜàôÂÚàôÜ </t>
    </r>
    <r>
      <rPr>
        <sz val="8"/>
        <rFont val="Arial LatArm"/>
        <family val="2"/>
      </rPr>
      <t>(ïáÕ2210+2220+ïáÕ2230+ïáÕ2240+ïáÕ2250)</t>
    </r>
  </si>
  <si>
    <r>
      <t xml:space="preserve">Ð²ê²ð²Î²Î²Ü Î²ð¶, ²Üìî²Ü¶àôÂÚàôÜ ¨ ¸²î²Î²Ü ¶àðÌàôÜºàôÂÚàôÜ </t>
    </r>
    <r>
      <rPr>
        <sz val="8"/>
        <rFont val="Arial LatArm"/>
        <family val="2"/>
      </rPr>
      <t>(ïáÕ2310+ïáÕ2320+ïáÕ2330+ïáÕ2340+ïáÕ2350+ïáÕ2360+ïáÕ2370)</t>
    </r>
  </si>
  <si>
    <r>
      <t>îÜîºê²Î²Ü Ð²ð²´ºðàôÂÚàôÜÜºð (</t>
    </r>
    <r>
      <rPr>
        <sz val="8"/>
        <rFont val="Arial LatArm"/>
        <family val="2"/>
      </rPr>
      <t>ïáÕ2410+ïáÕ2420+ïáÕ2430+ïáÕ2440+ïáÕ2450+ïáÕ2460+ïáÕ2470+ïáÕ2480+ïáÕ2490</t>
    </r>
    <r>
      <rPr>
        <b/>
        <sz val="9"/>
        <rFont val="Arial LatArm"/>
        <family val="2"/>
      </rPr>
      <t>)</t>
    </r>
  </si>
  <si>
    <r>
      <t xml:space="preserve">Þðæ²Î² ØÆæ²ì²ÚðÆ ä²Þîä²ÜàôÂÚàôÜ </t>
    </r>
    <r>
      <rPr>
        <sz val="8"/>
        <rFont val="Arial LatArm"/>
        <family val="2"/>
      </rPr>
      <t>(ïáÕ2510+ïáÕ2520+ïáÕ2530+ïáÕ2540+ïáÕ2550+ïáÕ2560)</t>
    </r>
  </si>
  <si>
    <r>
      <t xml:space="preserve">´Ü²Î²ð²Ü²ÚÆÜ ÞÆÜ²ð²ðàôÂÚàôÜ ºì ÎàØàôÜ²È Ì²è²ÚàôÂÚàôÜ </t>
    </r>
    <r>
      <rPr>
        <sz val="8"/>
        <rFont val="Arial LatArm"/>
        <family val="2"/>
      </rPr>
      <t>(ïáÕ3610+ïáÕ3620+ïáÕ3630+ïáÕ3640+ïáÕ3650+ïáÕ3660)</t>
    </r>
  </si>
  <si>
    <r>
      <t>²èàÔæ²ä²ÐàôÂÚàôÜ (</t>
    </r>
    <r>
      <rPr>
        <sz val="8"/>
        <rFont val="Arial LatArm"/>
        <family val="2"/>
      </rPr>
      <t>ïáÕ2710+ïáÕ2720+ïáÕ2730+ïáÕ2740+ïáÕ2750+ïáÕ2760</t>
    </r>
    <r>
      <rPr>
        <b/>
        <sz val="9"/>
        <rFont val="Arial LatArm"/>
        <family val="2"/>
      </rPr>
      <t>)</t>
    </r>
  </si>
  <si>
    <r>
      <t xml:space="preserve">Ð²Ü¶Æêî, ØÞ²ÎàôÚÂ ºì ÎðàÜ </t>
    </r>
    <r>
      <rPr>
        <sz val="8"/>
        <rFont val="Arial LatArm"/>
        <family val="2"/>
      </rPr>
      <t>(ïáÕ2810+ïáÕ2820+ïáÕ2830+ïáÕ2840+ïáÕ2850+ïáÕ2860)</t>
    </r>
  </si>
  <si>
    <r>
      <t xml:space="preserve">ÎðÂàôÂÚàôÜ </t>
    </r>
    <r>
      <rPr>
        <sz val="8"/>
        <rFont val="Arial LatArm"/>
        <family val="2"/>
      </rPr>
      <t>(ïáÕ2910+ïáÕ2920+ïáÕ2930+ïáÕ2940+ïáÕ2950+ïáÕ2960+ïáÕ2970+ïáÕ2980)</t>
    </r>
  </si>
  <si>
    <r>
      <t xml:space="preserve">êàòÆ²È²Î²Ü ä²Þîä²ÜàôÂÚàôÜ </t>
    </r>
    <r>
      <rPr>
        <sz val="8"/>
        <rFont val="Arial LatArm"/>
        <family val="2"/>
      </rPr>
      <t xml:space="preserve">(ïáÕ3010+ïáÕ3020+ïáÕ3030+ïáÕ3040+ïáÕ3050+ïáÕ3060+ïáÕ3070+ïáÕ3080+ïáÕ3090) </t>
    </r>
  </si>
  <si>
    <r>
      <t xml:space="preserve">ÐÆØÜ²Î²Ü ´²ÄÆÜÜºðÆÜ â¸²êìàÔ ä²Ðàôêî²ÚÆÜ üàÜ¸ºð </t>
    </r>
    <r>
      <rPr>
        <sz val="8"/>
        <rFont val="Arial LatArm"/>
        <family val="2"/>
      </rPr>
      <t>(ïáÕ3110)</t>
    </r>
  </si>
  <si>
    <r>
      <t xml:space="preserve">       </t>
    </r>
    <r>
      <rPr>
        <b/>
        <sz val="12"/>
        <rFont val="Arial LatArm"/>
        <family val="2"/>
      </rPr>
      <t xml:space="preserve">          </t>
    </r>
  </si>
  <si>
    <r>
      <t xml:space="preserve">           </t>
    </r>
    <r>
      <rPr>
        <b/>
        <sz val="12"/>
        <rFont val="Arial LatArm"/>
        <family val="2"/>
      </rPr>
      <t xml:space="preserve">  ÀÜ¸²ØºÜÀ</t>
    </r>
    <r>
      <rPr>
        <b/>
        <sz val="11"/>
        <rFont val="Arial LatArm"/>
        <family val="2"/>
      </rPr>
      <t xml:space="preserve">   </t>
    </r>
    <r>
      <rPr>
        <b/>
        <sz val="12"/>
        <rFont val="Arial LatArm"/>
        <family val="2"/>
      </rPr>
      <t xml:space="preserve"> Ì²Êêºð              </t>
    </r>
    <r>
      <rPr>
        <b/>
        <sz val="11"/>
        <rFont val="Arial LatArm"/>
        <family val="2"/>
      </rPr>
      <t xml:space="preserve"> </t>
    </r>
    <r>
      <rPr>
        <sz val="8"/>
        <rFont val="Arial LatArm"/>
        <family val="2"/>
      </rPr>
      <t>(ïáÕ4050+ïáÕ5000+ïáÕ 6000)</t>
    </r>
  </si>
  <si>
    <r>
      <t xml:space="preserve">².   ÀÜÂ²òÆÎ  Ì²Êêºðª                </t>
    </r>
    <r>
      <rPr>
        <sz val="10"/>
        <rFont val="Arial LatArm"/>
        <family val="2"/>
      </rPr>
      <t xml:space="preserve">(ïáÕ4100+ïáÕ4200+ïáÕ4300+ïáÕ4400+ïáÕ4500+ ïáÕ4600+ïáÕ4700)    </t>
    </r>
    <r>
      <rPr>
        <b/>
        <sz val="10"/>
        <rFont val="Arial LatArm"/>
        <family val="2"/>
      </rPr>
      <t xml:space="preserve">   </t>
    </r>
    <r>
      <rPr>
        <b/>
        <sz val="12"/>
        <rFont val="Arial LatArm"/>
        <family val="2"/>
      </rPr>
      <t xml:space="preserve">                                                                                                                </t>
    </r>
  </si>
  <si>
    <r>
      <t xml:space="preserve">1.1 ²ÞÊ²î²ÜøÆ ì²ðÒ²îðàôÂÚàôÜ </t>
    </r>
    <r>
      <rPr>
        <sz val="8"/>
        <rFont val="Arial LatArm"/>
        <family val="2"/>
      </rPr>
      <t xml:space="preserve">(ïáÕ4110+ïáÕ4120+ïáÕ4130) </t>
    </r>
    <r>
      <rPr>
        <sz val="10"/>
        <rFont val="Arial LatArm"/>
        <family val="2"/>
      </rPr>
      <t xml:space="preserve"> </t>
    </r>
    <r>
      <rPr>
        <b/>
        <sz val="10"/>
        <rFont val="Arial LatArm"/>
        <family val="2"/>
      </rPr>
      <t xml:space="preserve">                                                                   </t>
    </r>
  </si>
  <si>
    <r>
      <t xml:space="preserve">¸ð²Øàì ìÖ²ðìàÔ ²ÞÊ²î²ì²ðÒºð ºì Ð²ìºÈ²ìÖ²ðÜºð </t>
    </r>
    <r>
      <rPr>
        <sz val="8"/>
        <rFont val="Arial LatArm"/>
        <family val="2"/>
      </rPr>
      <t>(ïáÕ4111+ïáÕ4112+ ïáÕ4114)</t>
    </r>
  </si>
  <si>
    <r>
      <t xml:space="preserve">´ÜºÔºÜ ²ÞÊ²î²ì²ðÒºð ºì Ð²ìºÈ²ìÖ²ðÜºð </t>
    </r>
    <r>
      <rPr>
        <sz val="8"/>
        <rFont val="Arial LatArm"/>
        <family val="2"/>
      </rPr>
      <t>(ïáÕ4121)</t>
    </r>
  </si>
  <si>
    <r>
      <t xml:space="preserve">ö²êî²òÆ êàòÆ²È²Î²Ü ²ä²ÐàìàôÂÚ²Ü ìÖ²ðÜºð </t>
    </r>
    <r>
      <rPr>
        <sz val="8"/>
        <rFont val="Arial LatArm"/>
        <family val="2"/>
      </rPr>
      <t>(ïáÕ4131)</t>
    </r>
  </si>
  <si>
    <r>
      <t xml:space="preserve">1.2 Ì²è²ÚàôÂÚàôÜÜºðÆ ºì ²äð²ÜøÜºðÆ Òºèø ´ºðàôØ </t>
    </r>
    <r>
      <rPr>
        <sz val="8"/>
        <rFont val="Arial LatArm"/>
        <family val="2"/>
      </rPr>
      <t>(ïáÕ4210+ïáÕ4220+ïáÕ4230+ïáÕ4240+ïáÕ4250+ïáÕ4260)</t>
    </r>
  </si>
  <si>
    <r>
      <t xml:space="preserve">Þ²ðàôÜ²Î²Î²Ü Ì²Êêºð </t>
    </r>
    <r>
      <rPr>
        <sz val="8"/>
        <rFont val="Arial LatArm"/>
        <family val="2"/>
      </rPr>
      <t>(ïáÕ4211+ïáÕ4212+ïáÕ4213+ïáÕ4214+ïáÕ4215+ïáÕ4216+ïáÕ4217)</t>
    </r>
  </si>
  <si>
    <r>
      <t xml:space="preserve"> -</t>
    </r>
    <r>
      <rPr>
        <b/>
        <sz val="9"/>
        <rFont val="Arial LatArm"/>
        <family val="2"/>
      </rPr>
      <t>¾Ý»ñ·»ïÇÏ  Í³é³ÛáõÃÛáõÝÝ»ñ</t>
    </r>
  </si>
  <si>
    <r>
      <t xml:space="preserve"> ¶àðÌàôÔàôØÜºðÆ ºì Þðæ²¶²ÚàôÂÚàôÜÜºðÆ Ì²Êêºð </t>
    </r>
    <r>
      <rPr>
        <sz val="8"/>
        <rFont val="Arial LatArm"/>
        <family val="2"/>
      </rPr>
      <t>(ïáÕ4221+ïáÕ4222+ïáÕ4223)</t>
    </r>
  </si>
  <si>
    <r>
      <t xml:space="preserve">ä²ÚØ²Ü²¶ð²ÚÆÜ ²ÚÈ Ì²è²ÚàôÂÚàôÜÜºðÆ Òºèø ´ºðàôØ </t>
    </r>
    <r>
      <rPr>
        <sz val="8"/>
        <rFont val="Arial LatArm"/>
        <family val="2"/>
      </rPr>
      <t>(ïáÕ4231+ïáÕ4232+ïáÕ4233+ïáÕ4234+ïáÕ4235+ïáÕ4236+ïáÕ4237+ïáÕ4238)</t>
    </r>
  </si>
  <si>
    <r>
      <t xml:space="preserve"> ²ÚÈ Ø²êÜ²¶Æî²Î²Ü Ì²è²ÚàôÂÚàôÜÜºðÆ Òºèø ´ºðàôØ  </t>
    </r>
    <r>
      <rPr>
        <sz val="8"/>
        <rFont val="Arial LatArm"/>
        <family val="2"/>
      </rPr>
      <t>(ïáÕ 4241)</t>
    </r>
  </si>
  <si>
    <r>
      <t xml:space="preserve">ÀÜÂ²òÆÎ Üàðà¶àôØ ºì ä²Ðä²ÜàôØ (Í³é³ÛáõÃÛáõÝÝ»ñ ¨ ÝÛáõÃ»ñ) </t>
    </r>
    <r>
      <rPr>
        <sz val="8"/>
        <rFont val="Arial LatArm"/>
        <family val="2"/>
      </rPr>
      <t>(ïáÕ4251+ïáÕ4252)</t>
    </r>
  </si>
  <si>
    <r>
      <t xml:space="preserve"> ÜÚàôÂºð </t>
    </r>
    <r>
      <rPr>
        <sz val="8"/>
        <rFont val="Arial LatArm"/>
        <family val="2"/>
      </rPr>
      <t>(ïáÕ4261+ïáÕ4262+ïáÕ4263+ïáÕ4264+ïáÕ4265+ïáÕ4266+ïáÕ4267+ïáÕ4268)</t>
    </r>
  </si>
  <si>
    <r>
      <t xml:space="preserve"> </t>
    </r>
    <r>
      <rPr>
        <b/>
        <sz val="9"/>
        <rFont val="Arial LatArm"/>
        <family val="2"/>
      </rPr>
      <t xml:space="preserve">1.3 îàÎàê²ìÖ²ðÜºð </t>
    </r>
    <r>
      <rPr>
        <sz val="8"/>
        <rFont val="Arial LatArm"/>
        <family val="2"/>
      </rPr>
      <t>(ïáÕ4310+ïáÕ 4320+ïáÕ4330)</t>
    </r>
  </si>
  <si>
    <r>
      <t xml:space="preserve">ÜºðøÆÜ îàÎàê²ìÖ²ðÜºð </t>
    </r>
    <r>
      <rPr>
        <sz val="8"/>
        <rFont val="Arial LatArm"/>
        <family val="2"/>
      </rPr>
      <t>(ïáÕ4311+ïáÕ4312)</t>
    </r>
  </si>
  <si>
    <r>
      <t>²ðî²øÆÜ îàÎàê²ìÖ²ðÜºð</t>
    </r>
    <r>
      <rPr>
        <b/>
        <i/>
        <sz val="8"/>
        <rFont val="Arial LatArm"/>
        <family val="2"/>
      </rPr>
      <t xml:space="preserve"> </t>
    </r>
    <r>
      <rPr>
        <sz val="8"/>
        <rFont val="Arial LatArm"/>
        <family val="2"/>
      </rPr>
      <t>(ïáÕ4321+ïáÕ4322)</t>
    </r>
  </si>
  <si>
    <r>
      <t xml:space="preserve">öàÊ²èàôÂÚàôÜÜºðÆ Ðºî Î²äì²Ì ìÖ²ðÜºð </t>
    </r>
    <r>
      <rPr>
        <sz val="8"/>
        <rFont val="Arial LatArm"/>
        <family val="2"/>
      </rPr>
      <t xml:space="preserve">(ïáÕ4331+ïáÕ4332+ïáÕ4333) </t>
    </r>
  </si>
  <si>
    <r>
      <t>1.4 êàô´êÆ¸Æ²Üºð</t>
    </r>
    <r>
      <rPr>
        <b/>
        <sz val="8"/>
        <rFont val="Arial LatArm"/>
        <family val="2"/>
      </rPr>
      <t xml:space="preserve"> </t>
    </r>
    <r>
      <rPr>
        <sz val="8"/>
        <rFont val="Arial LatArm"/>
        <family val="2"/>
      </rPr>
      <t xml:space="preserve"> (ïáÕ4410+ïáÕ4420)</t>
    </r>
  </si>
  <si>
    <r>
      <t xml:space="preserve">êàô´êÆ¸Æ²Üºð äºî²Î²Ü (Ð²Ø²ÚÜø²ÚÆÜ) Î²¼Ø²ÎºðäàôÂÚàôÜÜºðÆÜ </t>
    </r>
    <r>
      <rPr>
        <sz val="8"/>
        <rFont val="Arial LatArm"/>
        <family val="2"/>
      </rPr>
      <t>(ïáÕ4411+ïáÕ4412)</t>
    </r>
  </si>
  <si>
    <r>
      <t>êàô´êÆ¸Æ²Üºð àâ äºî²Î²Ü (àâ Ð²Ø²ÚÜø²ÚÆÜ) Î²¼Ø²ÎºðäàôÂÚàôÜÜºðÆÜ</t>
    </r>
    <r>
      <rPr>
        <b/>
        <i/>
        <sz val="8"/>
        <rFont val="Arial LatArm"/>
        <family val="2"/>
      </rPr>
      <t xml:space="preserve"> </t>
    </r>
    <r>
      <rPr>
        <sz val="8"/>
        <rFont val="Arial LatArm"/>
        <family val="2"/>
      </rPr>
      <t>(ïáÕ4421+ïáÕ4422)</t>
    </r>
  </si>
  <si>
    <r>
      <t xml:space="preserve">1.5 ¸ð²Ø²ÞÜàðÐÜºð </t>
    </r>
    <r>
      <rPr>
        <sz val="8"/>
        <rFont val="Arial LatArm"/>
        <family val="2"/>
      </rPr>
      <t>(ïáÕ4510+ïáÕ4520+ïáÕ4530+ïáÕ4540)</t>
    </r>
  </si>
  <si>
    <r>
      <t>¸ð²Ø²ÞÜàðÐÜºð úî²ðºðÎðÚ² Î²è²ì²ðàôÂÚàôÜÜºðÆÜ</t>
    </r>
    <r>
      <rPr>
        <sz val="8"/>
        <rFont val="Arial LatArm"/>
        <family val="2"/>
      </rPr>
      <t xml:space="preserve"> (ïáÕ4511+ïáÕ4512)</t>
    </r>
  </si>
  <si>
    <r>
      <t xml:space="preserve"> -</t>
    </r>
    <r>
      <rPr>
        <b/>
        <sz val="9"/>
        <rFont val="Arial LatArm"/>
        <family val="2"/>
      </rPr>
      <t>ÀÝÃ³óÇÏ ¹ñ³Ù³ßÝáñÑÝ»ñ ûï³ñ»ñÏñÛ³ Ï³é³í³ñáõÃÛáõÝÝ»ñÇÝ</t>
    </r>
  </si>
  <si>
    <r>
      <t>¸ð²Ø²ÞÜàðÐÜºð ØÆæ²¼¶²ÚÆÜ Î²¼Ø²ÎºðäàôÂÚàôÜÜºðÆÜ</t>
    </r>
    <r>
      <rPr>
        <sz val="8"/>
        <rFont val="Arial LatArm"/>
        <family val="2"/>
      </rPr>
      <t xml:space="preserve"> (ïáÕ4521+ïáÕ4522)</t>
    </r>
  </si>
  <si>
    <r>
      <t>ÀÜÂ²òÆÎ ¸ð²Ø²ÞÜàðÐÜºð äºî²Î²Ü Ð²îì²ÌÆ ²ÚÈ Ø²Î²ð¸²ÎÜºðÆÜ</t>
    </r>
    <r>
      <rPr>
        <sz val="9"/>
        <rFont val="Arial LatArm"/>
        <family val="2"/>
      </rPr>
      <t xml:space="preserve"> </t>
    </r>
    <r>
      <rPr>
        <sz val="8"/>
        <rFont val="Arial LatArm"/>
        <family val="2"/>
      </rPr>
      <t>(ïáÕ4531+ïáÕ4532+ïáÕ4533)</t>
    </r>
  </si>
  <si>
    <r>
      <t xml:space="preserve"> - ²ÛÉ ÁÝÃ³óÇÏ ¹ñ³Ù³ßÝáñÑÝ»ñ                                                           </t>
    </r>
    <r>
      <rPr>
        <sz val="9"/>
        <rFont val="Arial LatArm"/>
        <family val="2"/>
      </rPr>
      <t>(ïáÕ 4534+ïáÕ 4537 +ïáÕ 4538)</t>
    </r>
  </si>
  <si>
    <r>
      <t>Î²äÆî²È ¸ð²Ø²ÞÜàðÐÜºð äºî²Î²Ü Ð²îì²ÌÆ ²ÚÈ Ø²Î²ð¸²ÎÜºðÆÜ</t>
    </r>
    <r>
      <rPr>
        <sz val="9"/>
        <rFont val="Arial LatArm"/>
        <family val="2"/>
      </rPr>
      <t xml:space="preserve"> </t>
    </r>
    <r>
      <rPr>
        <sz val="8"/>
        <rFont val="Arial LatArm"/>
        <family val="2"/>
      </rPr>
      <t>(ïáÕ4541+ïáÕ4542+ïáÕ4543)</t>
    </r>
  </si>
  <si>
    <r>
      <t xml:space="preserve"> -²ÛÉ Ï³åÇï³É ¹ñ³Ù³ßÝáñÑÝ»ñ                                              </t>
    </r>
    <r>
      <rPr>
        <sz val="9"/>
        <rFont val="Arial LatArm"/>
        <family val="2"/>
      </rPr>
      <t xml:space="preserve"> (ïáÕ 4544+ïáÕ 4547 +ïáÕ 4548)</t>
    </r>
  </si>
  <si>
    <r>
      <t xml:space="preserve">1.6 êàòÆ²È²Î²Ü Üä²êîÜºð ºì ÎºÜê²ÂàÞ²ÎÜºð </t>
    </r>
    <r>
      <rPr>
        <sz val="8"/>
        <rFont val="Arial LatArm"/>
        <family val="2"/>
      </rPr>
      <t>(ïáÕ4610+ïáÕ4630+ïáÕ4640)</t>
    </r>
  </si>
  <si>
    <r>
      <t xml:space="preserve"> êàòÆ²È²Î²Ü ú¶ÜàôÂÚ²Ü ¸ð²Ø²Î²Ü ²ðî²Ð²ÚîàôÂÚ²Ø´ Üä²êîÜºð (´ÚàôæºÆò) </t>
    </r>
    <r>
      <rPr>
        <sz val="8"/>
        <rFont val="Arial LatArm"/>
        <family val="2"/>
      </rPr>
      <t xml:space="preserve">(ïáÕ4631+ïáÕ4632+ïáÕ4633+ïáÕ4634) </t>
    </r>
  </si>
  <si>
    <r>
      <t xml:space="preserve"> ÎºÜê²ÂàÞ²ÎÜºð </t>
    </r>
    <r>
      <rPr>
        <sz val="8"/>
        <rFont val="Arial LatArm"/>
        <family val="2"/>
      </rPr>
      <t xml:space="preserve">(ïáÕ4641) </t>
    </r>
  </si>
  <si>
    <r>
      <t xml:space="preserve">1.7 ²ÚÈ Ì²Êêºð </t>
    </r>
    <r>
      <rPr>
        <sz val="8"/>
        <rFont val="Arial LatArm"/>
        <family val="2"/>
      </rPr>
      <t>(ïáÕ4710+ïáÕ4720+ïáÕ4730+ïáÕ4740+ïáÕ4750+ïáÕ4760+ïáÕ4770)</t>
    </r>
  </si>
  <si>
    <r>
      <t xml:space="preserve">ÜìÆð²îìàôÂÚàôÜÜºð àâ Î²è²ì²ð²Î²Ü (Ð²ê²ð²Î²Î²Ü) Î²¼Ø²ÎºðäàôÂÚàôÜÜºðÆÜ </t>
    </r>
    <r>
      <rPr>
        <sz val="8"/>
        <rFont val="Arial LatArm"/>
        <family val="2"/>
      </rPr>
      <t xml:space="preserve">(ïáÕ4711+ïáÕ4712) </t>
    </r>
  </si>
  <si>
    <r>
      <t xml:space="preserve">Ð²ðÎºð, ä²ðî²¸Æð ìÖ²ðÜºð ºì îàôÚÄºð, àðàÜø Î²è²ì²ðØ²Ü î²ð´ºð Ø²Î²ð¸²ÎÜºðÆ ÎàÔØÆò ÎÆð²èìàôØ ºÜ ØÆØÚ²Üò ÜÎ²îØ²Ø´ </t>
    </r>
    <r>
      <rPr>
        <sz val="8"/>
        <rFont val="Arial LatArm"/>
        <family val="2"/>
      </rPr>
      <t>(ïáÕ4721+ïáÕ4722+ïáÕ4723+ïáÕ4724)</t>
    </r>
  </si>
  <si>
    <r>
      <t xml:space="preserve">¸²î²ð²ÜÜºðÆ ÎàÔØÆò ÜÞ²Ü²Îì²Ì îàôÚÄºð ºì îàô¶²ÜøÜºð </t>
    </r>
    <r>
      <rPr>
        <sz val="8"/>
        <rFont val="Arial LatArm"/>
        <family val="2"/>
      </rPr>
      <t>(ïáÕ4731)</t>
    </r>
  </si>
  <si>
    <r>
      <t xml:space="preserve"> -</t>
    </r>
    <r>
      <rPr>
        <b/>
        <sz val="9"/>
        <rFont val="Arial LatArm"/>
        <family val="2"/>
      </rPr>
      <t>¸³ï³ñ³ÝÝ»ñÇ ÏáÕÙÇó Ýß³Ý³Ïí³Í ïáõÛÅ»ñ ¨ ïáõ·³ÝùÝ»ñ</t>
    </r>
  </si>
  <si>
    <r>
      <t xml:space="preserve"> </t>
    </r>
    <r>
      <rPr>
        <b/>
        <i/>
        <sz val="9"/>
        <rFont val="Arial LatArm"/>
        <family val="2"/>
      </rPr>
      <t xml:space="preserve">´Ü²Î²Ü ²ÔºîÜºðÆò Î²Ø ²ÚÈ ´Ü²Î²Ü ä²îÖ²èÜºðàì ²è²æ²ò²Ì ìÜ²êÜºðÆ Î²Ø ìÜ²êì²ÌøÜºðÆ ìºð²Î²Ü¶ÜàôØ </t>
    </r>
    <r>
      <rPr>
        <sz val="8"/>
        <rFont val="Arial LatArm"/>
        <family val="2"/>
      </rPr>
      <t>(ïáÕ4741+ïáÕ4742)</t>
    </r>
  </si>
  <si>
    <r>
      <t xml:space="preserve">Î²è²ì²ðØ²Ü Ø²ðØÆÜÜºðÆ ¶àðÌàôÜºàôÂÚ²Ü Ðºîºì²Üøàì ²è²æ²ò²Ì ìÜ²êÜºðÆ Î²Ø ìÜ²êì²ÌøÜºðÆ </t>
    </r>
    <r>
      <rPr>
        <sz val="9"/>
        <rFont val="Arial LatArm"/>
        <family val="2"/>
      </rPr>
      <t xml:space="preserve"> </t>
    </r>
    <r>
      <rPr>
        <b/>
        <i/>
        <sz val="9"/>
        <rFont val="Arial LatArm"/>
        <family val="2"/>
      </rPr>
      <t xml:space="preserve">ìºð²Î²Ü¶ÜàôØ </t>
    </r>
    <r>
      <rPr>
        <sz val="8"/>
        <rFont val="Arial LatArm"/>
        <family val="2"/>
      </rPr>
      <t>(ïáÕ4751)</t>
    </r>
  </si>
  <si>
    <r>
      <t xml:space="preserve"> </t>
    </r>
    <r>
      <rPr>
        <b/>
        <i/>
        <sz val="9"/>
        <rFont val="Arial LatArm"/>
        <family val="2"/>
      </rPr>
      <t xml:space="preserve">²ÚÈ Ì²Êêºð </t>
    </r>
    <r>
      <rPr>
        <sz val="9"/>
        <rFont val="Arial LatArm"/>
        <family val="2"/>
      </rPr>
      <t>(ïáÕ4761)</t>
    </r>
  </si>
  <si>
    <r>
      <t xml:space="preserve">ä²Ðàôêî²ÚÆÜ ØÆæàòÜºð </t>
    </r>
    <r>
      <rPr>
        <sz val="9"/>
        <rFont val="Arial LatArm"/>
        <family val="2"/>
      </rPr>
      <t>(ïáÕ4771)</t>
    </r>
  </si>
  <si>
    <r>
      <t xml:space="preserve">´. àâ üÆÜ²Üê²Î²Ü ²ÎîÆìÜºðÆ ¶Ìàì Ì²Êêºð                     </t>
    </r>
    <r>
      <rPr>
        <sz val="10"/>
        <rFont val="Arial LatArm"/>
        <family val="2"/>
      </rPr>
      <t>(ïáÕ5100+ïáÕ5200+ïáÕ5300+ïáÕ5400)</t>
    </r>
  </si>
  <si>
    <r>
      <t xml:space="preserve">1.1. ÐÆØÜ²Î²Ü ØÆæàòÜºð                                 </t>
    </r>
    <r>
      <rPr>
        <sz val="8"/>
        <rFont val="Arial LatArm"/>
        <family val="2"/>
      </rPr>
      <t>(ïáÕ5110+ïáÕ5120+ïáÕ5130)</t>
    </r>
  </si>
  <si>
    <r>
      <t xml:space="preserve">ÞºÜøºð ºì ÞÆÜàôÂÚàôÜÜºð                                       </t>
    </r>
    <r>
      <rPr>
        <sz val="8"/>
        <rFont val="Arial LatArm"/>
        <family val="2"/>
      </rPr>
      <t>(ïáÕ5111+ïáÕ5112+ïáÕ5113)</t>
    </r>
  </si>
  <si>
    <r>
      <t xml:space="preserve">ØºøºÜ²Üºð ºì ê²ðø²ìàðàôØÜºð                                       </t>
    </r>
    <r>
      <rPr>
        <sz val="8"/>
        <rFont val="Arial LatArm"/>
        <family val="2"/>
      </rPr>
      <t>(ïáÕ5121+ ïáÕ5122+ïáÕ5123)</t>
    </r>
  </si>
  <si>
    <r>
      <t xml:space="preserve"> ²ÚÈ ÐÆØÜ²Î²Ü ØÆæàòÜºð                                                             </t>
    </r>
    <r>
      <rPr>
        <sz val="8"/>
        <rFont val="Arial LatArm"/>
        <family val="2"/>
      </rPr>
      <t>(ïáÕ 5131+ïáÕ 5132+ïáÕ 5133+ ïáÕ5134)</t>
    </r>
  </si>
  <si>
    <r>
      <t xml:space="preserve">1.2 ä²Þ²ðÜºð </t>
    </r>
    <r>
      <rPr>
        <sz val="8"/>
        <rFont val="Arial LatArm"/>
        <family val="2"/>
      </rPr>
      <t>(ïáÕ5211+ïáÕ5221+ïáÕ5231+ïáÕ5241)</t>
    </r>
  </si>
  <si>
    <r>
      <t xml:space="preserve">1.3 ´²ðÒð²ðÄºø ²ÎîÆìÜºð </t>
    </r>
    <r>
      <rPr>
        <sz val="8"/>
        <rFont val="Arial LatArm"/>
        <family val="2"/>
      </rPr>
      <t>(ïáÕ 5311)</t>
    </r>
  </si>
  <si>
    <r>
      <t xml:space="preserve">1.4 â²ðî²¸ðì²Ì ԱԿՏԻՎՆԵՐ                              </t>
    </r>
    <r>
      <rPr>
        <sz val="8"/>
        <rFont val="Arial LatArm"/>
        <family val="2"/>
      </rPr>
      <t>(ïáÕ 5411+ïáÕ 5421+ïáÕ 5431+ïáÕ5441)</t>
    </r>
  </si>
  <si>
    <r>
      <t xml:space="preserve"> ¶. àâ üÆÜ²Üê²Î²Ü ²ÎîÆìÜºðÆ Æð²òàôØÆò Øàôîøºð </t>
    </r>
    <r>
      <rPr>
        <sz val="10"/>
        <rFont val="Arial LatArm"/>
        <family val="2"/>
      </rPr>
      <t>(ïáÕ6100+ïáÕ6200+ïáÕ6300+ïáÕ6400)</t>
    </r>
  </si>
  <si>
    <r>
      <t>ÐÆØÜ²Î²Ü ØÆæàòÜºðÆ Æð²òàôØÆò Øàôîøºð</t>
    </r>
    <r>
      <rPr>
        <sz val="10"/>
        <rFont val="Arial LatArm"/>
        <family val="2"/>
      </rPr>
      <t xml:space="preserve"> (ïáÕ6110+ïáÕ6120+ïáÕ6130)   /6501/</t>
    </r>
  </si>
  <si>
    <r>
      <t>ä²Þ²ðÜºðÆ Æð²òàôØÆò Øàôîøºð</t>
    </r>
    <r>
      <rPr>
        <b/>
        <i/>
        <sz val="11"/>
        <rFont val="Arial LatArm"/>
        <family val="2"/>
      </rPr>
      <t xml:space="preserve"> </t>
    </r>
    <r>
      <rPr>
        <sz val="10"/>
        <rFont val="Arial LatArm"/>
        <family val="2"/>
      </rPr>
      <t>(ïáÕ6210+ïáÕ6220)</t>
    </r>
  </si>
  <si>
    <r>
      <t xml:space="preserve">²ÚÈ ä²Þ²ðÜºðÆ Æð²òàôØÆò Øàôîøºð </t>
    </r>
    <r>
      <rPr>
        <i/>
        <sz val="10"/>
        <rFont val="Arial LatArm"/>
        <family val="2"/>
      </rPr>
      <t>(ïáÕ6221+ïáÕ6222+ïáÕ6223)</t>
    </r>
  </si>
  <si>
    <r>
      <t xml:space="preserve">´²ðÒð²ðÄºø ²ÎîÆìÜºðÆ Æð²òàôØÆò Øàôîøºð </t>
    </r>
    <r>
      <rPr>
        <sz val="11"/>
        <rFont val="Arial LatArm"/>
        <family val="2"/>
      </rPr>
      <t xml:space="preserve"> </t>
    </r>
    <r>
      <rPr>
        <i/>
        <sz val="10"/>
        <rFont val="Arial LatArm"/>
        <family val="2"/>
      </rPr>
      <t xml:space="preserve"> </t>
    </r>
    <r>
      <rPr>
        <sz val="10"/>
        <rFont val="Arial LatArm"/>
        <family val="2"/>
      </rPr>
      <t>(ïáÕ 6310)</t>
    </r>
  </si>
  <si>
    <r>
      <t>â²ðî²¸ðì²Ì ²ÎîÆìÜºðÆ Æð²òàôØÆò Øàôîøºð</t>
    </r>
    <r>
      <rPr>
        <b/>
        <i/>
        <sz val="11"/>
        <rFont val="Arial LatArm"/>
        <family val="2"/>
      </rPr>
      <t xml:space="preserve">`                                                   </t>
    </r>
    <r>
      <rPr>
        <sz val="10"/>
        <rFont val="Arial LatArm"/>
        <family val="2"/>
      </rPr>
      <t>(ïáÕ6410+ïáÕ6420+ïáÕ6430+ïáÕ6440)  /6502/</t>
    </r>
  </si>
  <si>
    <r>
      <t xml:space="preserve">                         ÀÜ¸²ØºÜÀ`                                </t>
    </r>
    <r>
      <rPr>
        <sz val="9"/>
        <rFont val="Arial LatArm"/>
        <family val="2"/>
      </rPr>
      <t xml:space="preserve"> (ïáÕ 8100+ïáÕ 8200), (ïáÕ 8000 Ñ³Ï³é³Ï Ýß³Ýáí)</t>
    </r>
  </si>
  <si>
    <r>
      <t xml:space="preserve">                ². ÜºðøÆÜ ²Ô´ÚàôðÜºð                       </t>
    </r>
    <r>
      <rPr>
        <sz val="9"/>
        <rFont val="Arial LatArm"/>
        <family val="2"/>
      </rPr>
      <t>(ïáÕ 8110+ïáÕ 8160)</t>
    </r>
  </si>
  <si>
    <r>
      <t xml:space="preserve">1. öàÊ²èàô ØÆæàòÜºð                                           </t>
    </r>
    <r>
      <rPr>
        <i/>
        <sz val="9"/>
        <rFont val="Arial LatArm"/>
        <family val="2"/>
      </rPr>
      <t>(ïáÕ 8111+ïáÕ 8120)</t>
    </r>
  </si>
  <si>
    <r>
      <t>1.2. ì³ñÏ»ñ ¨ ÷áË³ïíáõÃÛáõÝÝ»ñ (ëï³óáõÙ ¨ Ù³ñáõÙ)                                                                     (</t>
    </r>
    <r>
      <rPr>
        <sz val="9"/>
        <rFont val="Arial LatArm"/>
        <family val="2"/>
      </rPr>
      <t>ïáÕ 8121+ïáÕ8140)</t>
    </r>
    <r>
      <rPr>
        <b/>
        <sz val="9"/>
        <rFont val="Arial LatArm"/>
        <family val="2"/>
      </rPr>
      <t xml:space="preserve"> </t>
    </r>
  </si>
  <si>
    <r>
      <t xml:space="preserve">2. üÆÜ²Üê²Î²Ü ²ÎîÆìÜºð                                                     </t>
    </r>
    <r>
      <rPr>
        <i/>
        <sz val="9"/>
        <rFont val="Arial LatArm"/>
        <family val="2"/>
      </rPr>
      <t>(ïáÕ8161+ïáÕ8170+ïáÕ8190-ïáÕ8197+ïáÕ8198+ïáÕ8199)</t>
    </r>
  </si>
  <si>
    <r>
      <t xml:space="preserve">2.6. Ð³Ù³ÛÝùÇ µÛáõç»Ç Ñ³ßíáõÙ ÙÇçáóÝ»ñÇ ÙÝ³óáñ¹Ý»ñÁ Ñ³ßí»ïáõ Å³Ù³Ý³Ï³Ñ³ïí³ÍáõÙ  </t>
    </r>
    <r>
      <rPr>
        <sz val="9"/>
        <rFont val="Arial LatArm"/>
        <family val="2"/>
      </rPr>
      <t>(ïáÕ8010- ïáÕ 8110 - ïáÕ 8161 - ïáÕ 8170- ïáÕ 8190- ïáÕ 8197- ïáÕ 8198 - ïáÕ 8210)</t>
    </r>
  </si>
  <si>
    <r>
      <t xml:space="preserve">                              ´. ²ðî²øÆÜ ²Ô´ÚàôðÜºð                                       </t>
    </r>
    <r>
      <rPr>
        <sz val="9"/>
        <rFont val="Arial LatArm"/>
        <family val="2"/>
      </rPr>
      <t>(ïáÕ 8210)</t>
    </r>
  </si>
  <si>
    <r>
      <t xml:space="preserve">1. öàÊ²èàô ØÆæàòÜºð                                                                              </t>
    </r>
    <r>
      <rPr>
        <i/>
        <sz val="9"/>
        <rFont val="Arial LatArm"/>
        <family val="2"/>
      </rPr>
      <t>(ïáÕ 8211+ïáÕ 8220)</t>
    </r>
  </si>
  <si>
    <r>
      <t xml:space="preserve">1.2. ì³ñÏ»ñ ¨ ÷áË³ïíáõÃÛáõÝÝ»ñ (ëï³óáõÙ ¨ Ù³ñáõÙ)                          </t>
    </r>
    <r>
      <rPr>
        <sz val="9"/>
        <rFont val="Arial LatArm"/>
        <family val="2"/>
      </rPr>
      <t>ïáÕ 8221+ïáÕ 8240</t>
    </r>
  </si>
  <si>
    <r>
      <t xml:space="preserve"> </t>
    </r>
    <r>
      <rPr>
        <b/>
        <u/>
        <sz val="14"/>
        <rFont val="Arial LatArm"/>
        <family val="2"/>
      </rPr>
      <t>Ð²îì²Ì 6</t>
    </r>
  </si>
  <si>
    <r>
      <t xml:space="preserve"> </t>
    </r>
    <r>
      <rPr>
        <b/>
        <sz val="12"/>
        <rFont val="Arial LatArm"/>
        <family val="2"/>
      </rPr>
      <t>Ð²Ø²ÚÜøÆ  ´ÚàôæºÆ Ì²ÊêºðÀ` Àêî ´Úàôæºî²ÚÆÜ Ì²ÊêºðÆ  ¶àðÌ²è²Î²Ü ºì îÜîºê²¶Æî²Î²Ü  ¸²ê²Î²ð¶Ø²Ü</t>
    </r>
  </si>
  <si>
    <t xml:space="preserve"> - ÀÝÃ³óÇÏ ¹ñ³Ù³ßÝáñÑÝ»ñ å»ï³Ï³Ý ¨ Ñ³Ù³ÛÝùÝ»ñÇ  ³é¨ïñ³ÛÇÝ Ï³½Ù³Ï»ñåáõÃÛáõÝÝ»ñÇÝ</t>
  </si>
  <si>
    <t xml:space="preserve"> - àã ÝÛáõÃ³Ï³Ý ÑÇÙÝ³Ï³Ý ÙÇçáóÝ»ñ</t>
  </si>
  <si>
    <t xml:space="preserve"> - ¶»á¹»½Ç³Ï³Ý ù³ñï»½³·ñ³Ï³Ý Í³Ëë»ñ</t>
  </si>
  <si>
    <t xml:space="preserve"> - Ü³Ë³·Í³Ñ»ï³½áï³Ï³Ý Í³Ëë»ñ</t>
  </si>
  <si>
    <t xml:space="preserve"> - îñ³Ýëåáñï³ÛÇÝ ë³ñù³íáñáõÙÝ»ñ</t>
  </si>
  <si>
    <t xml:space="preserve"> - ì³ñã³Ï³Ý ë³ñù³íáñáõÙÝ»ñ</t>
  </si>
  <si>
    <t xml:space="preserve"> - ²ÛÉ Ù»ù»Ý³Ý»ñ ¨ ë³ñù³íáñáõÙÝ»ñ</t>
  </si>
  <si>
    <t xml:space="preserve"> - Þ»Ýù»ñÇ ¨ ßÇÝáõÃÛáõÝÝ»ñÇ Ó»éù µ»ñáõÙ</t>
  </si>
  <si>
    <t xml:space="preserve"> - Þ»Ýù»ñÇ ¨ ßÇÝáõÃÛáõÝÝ»ñÇ Ï³éáõóáõÙ</t>
  </si>
  <si>
    <t xml:space="preserve"> - Þ»Ýù»ñÇ ¨ ßÇÝáõÃÛáõÝÝ»ñÇ Ï³åÇï³É í»ñ³Ýáñá·áõÙ</t>
  </si>
  <si>
    <t xml:space="preserve"> -êáõµëÇ¹Ç³Ý»ñ áã å»ï³Ï³Ý (áã B118h³Ù³ÛÝù³ÛÇÝ) áã ýÇÝ³Ýë³Ï³Ý Ï³½Ù³Ï»ñåáõÃÛáõÝÝ»ñÇÝ </t>
  </si>
  <si>
    <t>Խողովակաշարային տրանսպորտ</t>
  </si>
  <si>
    <t>(ïáÕ 1132 + ïáÕ 1135 + ïáÕ 1136 + ïáÕ 1137 + ïáÕ 1138 + ïáÕ 1139 + ïáÕ 1140 + ïáÕ 1141 + ïáÕ 1142 + ïáÕ 1143 + ïáÕ 1144+ïáÕ 1145+ïáÕ1146 + ïáÕ 1147 + ïáÕ 1148 + ïáÕ 1149+ïáÕ 1150)</t>
  </si>
  <si>
    <t>¹) ԱÛÉ Ñ³Ù³ÛÝùÝ»ñÇ µÛáõç»Ý»ñÇó ÁÝÃ³óÇÏ Í³Ëë»ñÇ ýÇÝ³Ýë³íáñÙ³Ý Ýå³ï³Ïáí ëï³óíáÕ å³ßïáÝ³Ï³Ý ¹ñ³Ù³ßÝáñÑÝ»ñ</t>
  </si>
  <si>
    <t>µ) ԱÛÉ Ñ³Ù³ÛÝùÝ»ñÇó Ï³åÇï³É Í³Ëë»ñÇ ýÇÝ³Ýë³íáñÙ³Ý Ýå³ï³Ïáí ëï³óíáÕ å³ßïáÝ³Ï³Ý ¹ñ³Ù³ßÝáñÑÝ»ñ</t>
  </si>
  <si>
    <t xml:space="preserve">(ïáÕ 1310 + ïáÕ 1320 + ïáÕ 1330 + ïáÕ 1340 + ïáÕ 1350 + ïáÕ 1360 + ïáÕ 1370 + ïáÕ 1380+ïáÕ 1390)  </t>
  </si>
  <si>
    <t>1146</t>
  </si>
  <si>
    <t>Åգ) Ավտոկայանատեղի համար</t>
  </si>
  <si>
    <t>1147</t>
  </si>
  <si>
    <t>Åդ) Համայնքի տարածքում գտնվող խանութներում, կրպակներում տեխնիկական հեղուկների վաճառքի ÃáõÛÉïíáõÃÛ³Ý Ñ³Ù³ñ</t>
  </si>
  <si>
    <t>1148</t>
  </si>
  <si>
    <t>Åե) Համայնքի տարածքում հանրային սննդի կազմակերպման և իրացման ÃáõÛÉïíáõÃÛ³Ý Ñ³Ù³ñ</t>
  </si>
  <si>
    <t>Åզ) Հայաստանի Հանրապետության համայնքների անվանումները ֆիրմային անվանումներում օգտագործելու ÃáõÛÉïíáõÃÛ³Ý Ñ³Ù³ñ</t>
  </si>
  <si>
    <t>1149</t>
  </si>
  <si>
    <t>Åէ) այլ տեղական տուրքեր</t>
  </si>
  <si>
    <t>Թալինի քաղաքային համայնք</t>
  </si>
  <si>
    <t xml:space="preserve">²Õµ³Ñ³ÝáõÙ                                  </t>
  </si>
  <si>
    <t>2021</t>
  </si>
  <si>
    <t>.08.01</t>
  </si>
  <si>
    <t>......4726................................................</t>
  </si>
  <si>
    <t>ՀԱՏՎԱԾ  1</t>
  </si>
  <si>
    <t>ՀԱՄԱՅՆՔԻ ԲՅՈՒՋԵԻ ԵԿԱՄՈՒՏՆԵՐԸ</t>
  </si>
  <si>
    <t>(հազար դրամով)</t>
  </si>
  <si>
    <t>Տողի NN</t>
  </si>
  <si>
    <t>Եկամտատեսակները</t>
  </si>
  <si>
    <t>Հոդվածի NN</t>
  </si>
  <si>
    <t>Ընդամենը (ս.5+ս.6)</t>
  </si>
  <si>
    <t>այդ թվում`</t>
  </si>
  <si>
    <t>վարչական մաս</t>
  </si>
  <si>
    <t>ֆոնդային մաս</t>
  </si>
  <si>
    <t xml:space="preserve">այդ թվում՝ </t>
  </si>
  <si>
    <t>1. ՀԱՐԿԵՐ ԵՎ ՏՈՒՐՔԵՐ</t>
  </si>
  <si>
    <t>(տող 1110 + տող 1120 + տող 1130 + տող 1150 + տող 1160)</t>
  </si>
  <si>
    <t xml:space="preserve">այդ թվում`  </t>
  </si>
  <si>
    <t>1.1 Գույքային հարկեր անշարժ գույքից</t>
  </si>
  <si>
    <t>Գույքահարկ համայնքների վարչական տարածքներում գտնվող շենքերի և շինությունների համար</t>
  </si>
  <si>
    <t>1112</t>
  </si>
  <si>
    <t>Հողի հարկ համայնքների վարչական տարածքներում գտնվող հողի համար</t>
  </si>
  <si>
    <t xml:space="preserve"> 1.2 Գույքային հարկեր այլ գույքից</t>
  </si>
  <si>
    <t>Գույքահարկ փոխադրամիջոցների համար</t>
  </si>
  <si>
    <t>1.3 Ապրանքների օգտագործման կամ գործունեության իրականացման թույլտվության վճարներ</t>
  </si>
  <si>
    <t>Տեղական տուրքեր</t>
  </si>
  <si>
    <t>(տող 1132 + տող 1135 + տող 1136 + տող 1137 + տող 1138 + տող 1139 + տող 1140 + տող 1141 + տող 1142 + տող 1143 + տող 1144+տող 1145+ տող 1146+տող 1147տող +1148+ տող 1149+տող 1150)</t>
  </si>
  <si>
    <t xml:space="preserve">ա) Համայնքի տարածքում նոր շենքերի, շինությունների (ներառյալ ոչ հիմնական)  շինարարություն (տեղադրման) թույլտվության համար (տող 1133 + տող 1334),  </t>
  </si>
  <si>
    <t>որից`</t>
  </si>
  <si>
    <t>աա) Հիմնական շինությունների համար</t>
  </si>
  <si>
    <t>աբ) Ոչ հիմնական շինությունների համար</t>
  </si>
  <si>
    <t>բ) Համայնքի վարչական տարածքում շենքերի, շինությունների, քաղաքաշինական այլ օբյեկտների վերակառուցման, ուժեղացման, վերականգնման, արդիականացման աշխատանքներ (բացառությամբ ՀՀ օրենսդրւթյամբ սահմանված` շինարարության թույլտվություն չպահանջվող դեպքերի) կատարելու թո</t>
  </si>
  <si>
    <t>գ) Համայնքի վարչական տարածքում շենքերի, շինությունների, քաղաքաշինական այլ օբյեկտների  քանդման թույլտվության համար</t>
  </si>
  <si>
    <t>դ) Համայնքի տարածքում ոգելից խմիչքների և (կամ) ծխախոտի արտադրանքի վաճառքի, իսկ հանրային սննդի օբյեկտներում` ոգելից խմիչքների և (կամ) ծխախոտի արտադրանքի իրացման թույլտվության համար</t>
  </si>
  <si>
    <t>ե) Համայնքի տարածքում բացօթյա վաճառք կազմակերպելու թույլտվության համար</t>
  </si>
  <si>
    <t>զ) Համայնքի տարածքում հեղուկ վառելիքի, սեղմված բնական կամ հեղուկացված նավթային գազերի մանրածախ առևտրի կետերում հեղուկ վառելիքի և (կամ) սեղմված բնական կամ հեղուկացված նավթային գազերի և տեխնիկական հեղուկների վաճառքի թույլտվության համար</t>
  </si>
  <si>
    <t xml:space="preserve">է) Համայնքի տարածքում առևտրի, հանրային սննդի, զվարճանքի, շահումով խաղերի և վիճակախաղերի կազմակերպման օբյեկտները, բաղնիքները (սաունաները), խաղատները ժամը 24.00-ից հետո աշխատելու թույլտվության համար </t>
  </si>
  <si>
    <t>ը) Համաքաղաքային կանոններին համապատասխան Երևան քաղաքի և քաղաքային համայնքների տարածքում ընտանի կենդանիներ պահելու թույլտվության համար</t>
  </si>
  <si>
    <t>թ) Համայնքի տարածքում արտաքին գովազդ տեղադրելու թույլտվության համար</t>
  </si>
  <si>
    <t xml:space="preserve">ժ) Համայնքի արխիվից փաստաթղթերի պատճեներ և կրկնօրինակներ տրամադրելու համար </t>
  </si>
  <si>
    <t>ժա) Համայնքի տարածքում (բացառությամբ թաղային համայնքների) մարդատար տաքսու (բացառությամբ երթուղային տաքսիների) ծառայություն իրականացնելու թույլտվության համար</t>
  </si>
  <si>
    <t>ժբ) Թանկարժեք մետաղներից պատրաստված իրերի մանրածախ առուվաճառքի թույլտվության համար</t>
  </si>
  <si>
    <t>Ժգ) Ավտոկայանատեղի համար</t>
  </si>
  <si>
    <t>Ժդ) Համայնքի տարածքում գտնվող խանութներում, կրպակներում տեխնիկական հեղուկների վաճառքի թույլտվության համար</t>
  </si>
  <si>
    <t xml:space="preserve">Ժե) Համայնքի տարածքում հանրային սննդի կազմակերպման և իրացման թույլտվության համար </t>
  </si>
  <si>
    <t>Ժզ) Հայաստանի Հանրապետության համայնքերի անվանումները ֆիրմային անվանումներում օգտագործելու թույլտվության համար</t>
  </si>
  <si>
    <t>ժէ) այլ տեղական տուրքեր</t>
  </si>
  <si>
    <t>1.4 Ապրանքների մատակարարումից և ծառայությունների մատուցումից այլ պարտադիր վճարներ</t>
  </si>
  <si>
    <t>Համայնքի բյուջե վճարվող պետական տուրքեր</t>
  </si>
  <si>
    <t>(տող 1152 + տող 1153 )</t>
  </si>
  <si>
    <t xml:space="preserve">ա) Քաղաքացիական կացության ակտեր գրանցելու, դրանց մասին քաղաքացիներին կրկնակի վկայականներ, քաղաքացիական կացության ակտերում կատարված գրառումներում փոփոխություններ, լրացումներ, ուղղումներ կատարելու և վերականգնման կապակցությամբ վկայականներ տալու համար </t>
  </si>
  <si>
    <t xml:space="preserve">բ) Նոտարական գրասենյակների կողմից նոտարական ծառայություններ կատարելու, նոտարական կարգով վավերացված փաստաթղթերի կրկնօրինակներ տալու, նշված մարմինների կողմից գործարքների նախագծեր և դիմումներ կազմելու, փաստաթղթերի պատճեներ հանելու և դրանցից քաղվածքներ տալու </t>
  </si>
  <si>
    <t xml:space="preserve"> 1.5 Այլ հարկային եկամուտներ</t>
  </si>
  <si>
    <t>(տող 1161 + տող 1165 )</t>
  </si>
  <si>
    <t>Օրենքով պետական բյուջե ամրագրվող հարկերից և այլ պարտադիր վճարներից  մասհանումներ համայնքների բյուջեներ</t>
  </si>
  <si>
    <t>(տող 1162 + տող 1163 + տող 1164)</t>
  </si>
  <si>
    <t>ա) Եկամտահարկ</t>
  </si>
  <si>
    <t>բ) Շահութահարկ</t>
  </si>
  <si>
    <t>գ) Օրենքով պետական բյուջեին ամրագրվող այլ հարկերից և պարտադիր վճարներից կատարվող մասհանումները` յուրաքանչյուր տարվա պետական բյուջեի մասին օրենքով սահմանվող չափերով</t>
  </si>
  <si>
    <t>Հողի հարկի և գույքահարկի գծով համայնքի բյուջե վճարումների բնագավառում բացահայտված հարկային օրենսդրության խախտումների համար հարկատուներից գանձվող տույժեր և տուգանքներ, որոնք չեն հաշվարկվում այդ հարկերի գումարների նկատմամբ</t>
  </si>
  <si>
    <t>2. ՊԱՇՏՈՆԱԿԱՆ ԴՐԱՄԱՇՆՈՐՀՆԵՐ</t>
  </si>
  <si>
    <t>(տող 1210 + տող 1220 + տող 1230 + տող 1240 + տող 1250 + տող 1260)</t>
  </si>
  <si>
    <t>2.1  Ընթացիկ արտաքին պաշտոնական դրամաշնորհներ` ստացված այլ պետություններից</t>
  </si>
  <si>
    <t xml:space="preserve">Համայնքի բյուջե մուտքագրվող արտաքին պաշտոնական դրամաշնորհներ` ստացված այլ պետությունների տեղական ինքնակառավարման մարմիններից ընթացիկ ծախսերի ֆինանսավորման նպատակով </t>
  </si>
  <si>
    <t>2.2 Կապիտալ արտաքին պաշտոնական դրամաշնորհներ` ստացված այլ պետություններից</t>
  </si>
  <si>
    <t xml:space="preserve">Համայնքի բյուջե մուտքագրվող արտաքին պաշտոնական դրամաշնորհներ` ստացված այլ պետությունների  տեղական ինքնակառավարման մարմիններից կապիտալ ծախսերի ֆինանսավորման նպատակով </t>
  </si>
  <si>
    <t>2.3 Ընթացիկ արտաքին պաշտոնական դրամաշնորհներ`  ստացված միջազգային կազմակերպություններից</t>
  </si>
  <si>
    <t xml:space="preserve">Համայնքի բյուջե մուտքագրվող արտաքին պաշտոնական դրամաշնորհներ` ստացված միջազգային կազմակերպություններից ընթացիկ ծախսերի ֆինանսավորման նպատակով </t>
  </si>
  <si>
    <t>2.4 Կապիտալ արտաքին պաշտոնական դրամաշնորհներ`  ստացված միջազգային կազմակերպություններից</t>
  </si>
  <si>
    <t xml:space="preserve">Համայնքի բյուջե մուտքագրվող արտաքին պաշտոնական դրամաշնորհներ` ստացված միջազգային կազմակերպություններից կապիտալ ծախսերի ֆինանսավորման նպատակով </t>
  </si>
  <si>
    <t>2.5 Ընթացիկ ներքին պաշտոնական դրամաշնորհներ` ստացված կառավարման այլ մակարդակներից</t>
  </si>
  <si>
    <t>(տող 1251 + տող 1254 + տող 1257 + տող 1258)</t>
  </si>
  <si>
    <t>ա) Պետական բյուջեից ֆինանսական համահարթեցման սկզբունքով տրամադրվող դոտացիաներ</t>
  </si>
  <si>
    <t>բ) Պետական բյուջեից համայնքի վարչական բյուջեին տրամադրվող այլ դոտացիաներ</t>
  </si>
  <si>
    <t>բա) Համայնքի բյուջեի եկամուտները նվազեցնող` ՀՀ օրենքների կիրարկման արդյունքում համայնքի բյուջեի եկամուտների կորուստների պետության կողմից փոխհատուցվող գումարներ</t>
  </si>
  <si>
    <t>բբ) Պետական բյուջեից համայնքի վարչական բյուջեին տրամադրվող այլ դոտացիաներ</t>
  </si>
  <si>
    <t>գ) Պետական բյուջեից համայնքի վարչական բյուջեին տրամադրվող նպատակային հատկացումներ (սուբվենցիաներ)</t>
  </si>
  <si>
    <t>դ) Այլ համայնքների բյուջեներից ընթացիկ ծախսերի ֆինանսավորման նպատակով ստացվող պաշտոնական դրամաշնորհներ</t>
  </si>
  <si>
    <t xml:space="preserve"> 2.6 Կապիտալ ներքին պաշտոնական դրամաշնորհներ` ստացված կառավարման այլ մակարդակներից</t>
  </si>
  <si>
    <t>(տող 1261 + տող 1262)</t>
  </si>
  <si>
    <t>ա) Պետական բյուջեից կապիտալ ծախսերի ֆինանսավորման նպատակային հատկացումներ (սուբվենցիաներ)</t>
  </si>
  <si>
    <t>բ) Այլ համայնքներից կապիտալ ծախսերի ֆինանսավորման նպատակով ստացվող պաշտոնական դրամաշնորհներ</t>
  </si>
  <si>
    <t>3. ԱՅԼ ԵԿԱՄՈՒՏՆԵՐ</t>
  </si>
  <si>
    <t>(տող 1310 + տող 1320 + տող 1330 + տող 1340 + տող 1350 + տող 1360 + տող 1370 + տող 1380+ տող 1390)</t>
  </si>
  <si>
    <t>3.1 Տոկոսներ</t>
  </si>
  <si>
    <t>Բանկերում համայնքի բյուջեի ժամանակավոր ազատ միջոցների տեղաբաշխումից և դեպոզիտներից ստացված տոկոսավճարներ</t>
  </si>
  <si>
    <t>3.2 Շահաբաժիններ</t>
  </si>
  <si>
    <t>Բաժնետիրական ընկերություններում համայնքի մասնակցության դիմաց համայնքի բյուջե մուտքագրվող շահաբաժիններ</t>
  </si>
  <si>
    <t>3.3 Գույքի վարձակալությունից եկամուտներ</t>
  </si>
  <si>
    <t>(տող 1331 + տող 1332 + տող 1333 + 1334)</t>
  </si>
  <si>
    <t xml:space="preserve">Համայնքի սեփականություն համարվող հողերի վարձավճարներ </t>
  </si>
  <si>
    <t xml:space="preserve">Համայնքի վարչական տարածքում գտնվող պետական սեփականություն համարվող հողերի վարձավճարներ </t>
  </si>
  <si>
    <t xml:space="preserve">Համայնքի վարչական տարածքում գտնվող պետության և համայնքի սեփականությանը պատկանող հողամասերի կառուցապատման իրավունքի դիմաց գանձվող վարձավճարներ </t>
  </si>
  <si>
    <t>Այլ գույքի վարձակալությունից մուտքեր</t>
  </si>
  <si>
    <t>3.4 Համայնքի բյուջեի եկամուտներ ապրանքների մատակարարումից և ծառայությունների մատուցումից</t>
  </si>
  <si>
    <t>(տող 1341 + տող 1342+ տող 1343)</t>
  </si>
  <si>
    <t>Համայնքի սեփականություն հանդիսացող, այդ թվում` տիրազուրկ, համայնքին որպես սեփականություն անցած ապրանքների (բացառությամբ հիմնական միջոց, ոչ նյութական կամ բարձրարժեք ակտիվ հանդիսացող, ինչպես նաև համայնքի պահուստներում պահվող ապրանքանյութական արժեքների) վաճա</t>
  </si>
  <si>
    <t xml:space="preserve"> Պետության կողմից տեղական ինքնակառավարման մարմիններին պատվիրակված լիազորությունների իրականացման ծախսերի ֆինանսավորման համար պետական բյուջեից ստացվող միջոցներ</t>
  </si>
  <si>
    <t>1343</t>
  </si>
  <si>
    <t>Օրենքով սահմանված դեպքերում համայնքային հիմնարկների կողմից առանց տեղական տուրքի գանձման մատուցվող ծառայությունների կամ կատարվող գործողությունների դիմաց ստացվող (գանձվող) այլ վճարներ</t>
  </si>
  <si>
    <t>3.5 Վարչական գանձումներ</t>
  </si>
  <si>
    <t>(տող 1351 + տող 1352)</t>
  </si>
  <si>
    <t>Տեղական վճարներ`</t>
  </si>
  <si>
    <t>աղբահանում</t>
  </si>
  <si>
    <t>անասնաբուժական ծառայություն</t>
  </si>
  <si>
    <t xml:space="preserve">Համայնքի վարչական տարածքում ինքնակամ կառուցված շենքերի, շինությունների օրինականացման համար վճարներ </t>
  </si>
  <si>
    <t xml:space="preserve">3.6 Մուտքեր տույժերից, տուգանքներից </t>
  </si>
  <si>
    <t>(տող 1361 + տող 1362)</t>
  </si>
  <si>
    <t>Վարչական իրավախախտումների համար տեղական ինքնակառավարման մարմինների կողմից պատասխանատվության միջոցների կիրառումից եկամուտներ</t>
  </si>
  <si>
    <t>Մուտքեր համայնքի բյուջեի նկատմամբ ստանձնած պայմանագրային պարտավորությունների չկատարման դիմաց գանձվող գծով տույժերից</t>
  </si>
  <si>
    <t>3.7 Ընթացիկ ոչ պաշտոնական դրամաշնորհներ</t>
  </si>
  <si>
    <t>(տող 1371 + տող 1372)</t>
  </si>
  <si>
    <t>Ֆիզիկական անձանց և կազմակերպությունների նվիրաբերությունից համայնքին, վերջինիս ենթակա բյուջետային հիմնարկների տնօրինմանն անցած գույքի (հիմնական միջոց կամ ոչ նյութական ակտիվ չհանդիսացող) իրացումից և դրամական միջոցներից ընթացիկ ծախսերի ֆինանսավորման համար հա</t>
  </si>
  <si>
    <t>3.8 Կապիտալ ոչ պաշտոնական դրամաշնորհներ</t>
  </si>
  <si>
    <t>(տող 1381 + տող 1382)</t>
  </si>
  <si>
    <t>Նվիրատվության, ժառանգության իրավունքով  ֆիզիկական անձանցից և կազմակերպություններից համայնքին, վերջինիս ենթակա բյուջետային հիմնարկների տնօրինմանն անցած գույքի (հիմնական միջոց կամ ոչ նյութական ակտիվ չհանդիսացող) իրացումից և դրամական միջոցներից կապիտալ ծախսե</t>
  </si>
  <si>
    <t>3.9 Այլ եկամուտներ</t>
  </si>
  <si>
    <t>(տող 1391 + տող 1392 + տող 1393)</t>
  </si>
  <si>
    <t xml:space="preserve">Համայնքի գույքին պատճառած վնասների փոխհատուցումից մուտքեր </t>
  </si>
  <si>
    <t>Վարչական բյուջեի պահուստային ֆոնդից ֆոնդային բյուջե կատարվող հատկացումներից մուտքեր</t>
  </si>
  <si>
    <t>Օրենքով և իրավական այլ ակտերով սահմանված` համայնքի բյուջե մուտքագրման ենթակա այլ եկամուտներ</t>
  </si>
  <si>
    <t>Տեղեկություններ գույքահարկի և հողի հարկի, հողերի և այլ գույքի վարձակալության վարձավճարների գծով առանձին ցուցանիշների վերաբերյալ</t>
  </si>
  <si>
    <t>N</t>
  </si>
  <si>
    <t>ապառքը տարեսկզբի դրությամբ</t>
  </si>
  <si>
    <t>ապառքը տարեվերջի դրությամբ</t>
  </si>
  <si>
    <t>տվյալ տարվա հաշվարկա յին գումարը</t>
  </si>
  <si>
    <t>Ա</t>
  </si>
  <si>
    <t>Հողի հարկ համայնքների վարչական տարածքներում գտնվող հողերի համար</t>
  </si>
  <si>
    <t>Հողերի վարձակալության վարձավճարներ</t>
  </si>
  <si>
    <t>Այլ գույքի վարձակալության վարձավճարներ</t>
  </si>
  <si>
    <t xml:space="preserve">                                                                                                                                                              </t>
  </si>
  <si>
    <t>ծնողական վճար</t>
  </si>
  <si>
    <t xml:space="preserve">              ø³Õ³ù³óÇ³Ï³Ý å³ßïå³ÝáõÃÛáõÝ             </t>
  </si>
  <si>
    <t>1113</t>
  </si>
  <si>
    <t>Համայնքի բյուջե մուտքագրվող անշարժ գույքի հարկ</t>
  </si>
  <si>
    <t>այդ թվում`  (տող 1111 + տող 1112 + տող 1113 )</t>
  </si>
  <si>
    <r>
      <t xml:space="preserve">ԸՆԴԱՄԵՆԸ  ԵԿԱՄՈՒՏՆԵՐ                        </t>
    </r>
    <r>
      <rPr>
        <b/>
        <sz val="10"/>
        <rFont val="GHEA Grapalat"/>
        <family val="3"/>
      </rPr>
      <t>(տող 1100 + տող 1200+տող 1300)</t>
    </r>
  </si>
  <si>
    <t>այլ տեղական վճարներ/ ջրի վարձ/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</si>
</sst>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0">
    <numFmt numFmtId="164" formatCode="_-* #,##0.00_р_._-;\-* #,##0.00_р_._-;_-* &quot;-&quot;??_р_._-;_-@_-"/>
    <numFmt numFmtId="165" formatCode="0000"/>
    <numFmt numFmtId="166" formatCode="000"/>
    <numFmt numFmtId="167" formatCode="#\ ###"/>
    <numFmt numFmtId="168" formatCode="#.0\ ###"/>
    <numFmt numFmtId="169" formatCode="#.\ ###"/>
    <numFmt numFmtId="170" formatCode="0.0"/>
    <numFmt numFmtId="171" formatCode="##.\ ###"/>
    <numFmt numFmtId="172" formatCode="###.\ ###"/>
    <numFmt numFmtId="173" formatCode="##.###"/>
    <numFmt numFmtId="174" formatCode="##.##"/>
    <numFmt numFmtId="175" formatCode="##.####"/>
    <numFmt numFmtId="176" formatCode="##.#####"/>
    <numFmt numFmtId="177" formatCode=".\ ;"/>
    <numFmt numFmtId="178" formatCode="#.##"/>
    <numFmt numFmtId="179" formatCode="###.0"/>
    <numFmt numFmtId="180" formatCode="####.\ ###"/>
    <numFmt numFmtId="181" formatCode="_-* #,##0.0_р_._-;\-* #,##0.0_р_._-;_-* &quot;-&quot;??_р_._-;_-@_-"/>
    <numFmt numFmtId="182" formatCode="#.#####"/>
    <numFmt numFmtId="183" formatCode="0.0000"/>
  </numFmts>
  <fonts count="68" x14ac:knownFonts="1">
    <font>
      <sz val="10"/>
      <name val="Arial"/>
    </font>
    <font>
      <sz val="10"/>
      <name val="Arial Armenian"/>
      <family val="2"/>
    </font>
    <font>
      <b/>
      <sz val="10"/>
      <name val="Arial Armenian"/>
      <family val="2"/>
    </font>
    <font>
      <b/>
      <sz val="12"/>
      <name val="Arial Armenian"/>
      <family val="2"/>
    </font>
    <font>
      <sz val="8"/>
      <name val="Arial Armenian"/>
      <family val="2"/>
    </font>
    <font>
      <b/>
      <sz val="11"/>
      <name val="Arial Armenian"/>
      <family val="2"/>
    </font>
    <font>
      <b/>
      <i/>
      <sz val="10"/>
      <name val="Arial Armenian"/>
      <family val="2"/>
    </font>
    <font>
      <b/>
      <i/>
      <sz val="8"/>
      <name val="Arial Armenian"/>
      <family val="2"/>
    </font>
    <font>
      <i/>
      <sz val="10"/>
      <name val="Arial Armenian"/>
      <family val="2"/>
    </font>
    <font>
      <sz val="9"/>
      <name val="Arial Armenian"/>
      <family val="2"/>
    </font>
    <font>
      <b/>
      <i/>
      <sz val="9"/>
      <name val="Arial Armenian"/>
      <family val="2"/>
    </font>
    <font>
      <sz val="12"/>
      <name val="Arial Armenian"/>
      <family val="2"/>
    </font>
    <font>
      <sz val="11"/>
      <name val="Arial Armenian"/>
      <family val="2"/>
    </font>
    <font>
      <b/>
      <sz val="9"/>
      <name val="Arial Armenian"/>
      <family val="2"/>
    </font>
    <font>
      <b/>
      <i/>
      <sz val="12"/>
      <name val="Arial Armenian"/>
      <family val="2"/>
    </font>
    <font>
      <b/>
      <sz val="10"/>
      <name val="Arial"/>
      <family val="2"/>
      <charset val="204"/>
    </font>
    <font>
      <sz val="9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color indexed="10"/>
      <name val="Arial LatArm"/>
      <family val="2"/>
    </font>
    <font>
      <sz val="10"/>
      <name val="Arial Armenian"/>
      <family val="2"/>
    </font>
    <font>
      <b/>
      <sz val="10"/>
      <color indexed="10"/>
      <name val="Arial LatArm"/>
      <family val="2"/>
    </font>
    <font>
      <sz val="10"/>
      <name val="Arial LatArm"/>
      <family val="2"/>
    </font>
    <font>
      <sz val="12"/>
      <name val="Arial LatArm"/>
      <family val="2"/>
    </font>
    <font>
      <b/>
      <u/>
      <sz val="14"/>
      <name val="Arial LatArm"/>
      <family val="2"/>
    </font>
    <font>
      <b/>
      <sz val="12"/>
      <name val="Arial LatArm"/>
      <family val="2"/>
    </font>
    <font>
      <sz val="8"/>
      <name val="Arial LatArm"/>
      <family val="2"/>
    </font>
    <font>
      <b/>
      <sz val="10.5"/>
      <name val="Arial LatArm"/>
      <family val="2"/>
    </font>
    <font>
      <b/>
      <sz val="10"/>
      <name val="Arial LatArm"/>
      <family val="2"/>
    </font>
    <font>
      <sz val="11"/>
      <name val="Arial LatArm"/>
      <family val="2"/>
    </font>
    <font>
      <b/>
      <sz val="14"/>
      <name val="Arial LatArm"/>
      <family val="2"/>
    </font>
    <font>
      <b/>
      <i/>
      <sz val="10"/>
      <name val="Arial LatArm"/>
      <family val="2"/>
    </font>
    <font>
      <b/>
      <i/>
      <sz val="11"/>
      <name val="Arial LatArm"/>
      <family val="2"/>
    </font>
    <font>
      <sz val="9"/>
      <name val="Arial LatArm"/>
      <family val="2"/>
    </font>
    <font>
      <b/>
      <sz val="8"/>
      <name val="Arial LatArm"/>
      <family val="2"/>
    </font>
    <font>
      <sz val="8"/>
      <color indexed="10"/>
      <name val="Arial LatArm"/>
      <family val="2"/>
    </font>
    <font>
      <b/>
      <i/>
      <sz val="8"/>
      <name val="Arial LatArm"/>
      <family val="2"/>
    </font>
    <font>
      <b/>
      <i/>
      <sz val="9"/>
      <name val="Arial LatArm"/>
      <family val="2"/>
    </font>
    <font>
      <b/>
      <sz val="11"/>
      <name val="Arial LatArm"/>
      <family val="2"/>
    </font>
    <font>
      <b/>
      <i/>
      <sz val="12"/>
      <name val="Arial LatArm"/>
      <family val="2"/>
    </font>
    <font>
      <b/>
      <sz val="9"/>
      <name val="Arial LatArm"/>
      <family val="2"/>
    </font>
    <font>
      <i/>
      <sz val="11"/>
      <name val="Arial LatArm"/>
      <family val="2"/>
    </font>
    <font>
      <i/>
      <sz val="9"/>
      <name val="Arial LatArm"/>
      <family val="2"/>
    </font>
    <font>
      <i/>
      <sz val="10"/>
      <name val="Arial LatArm"/>
      <family val="2"/>
    </font>
    <font>
      <sz val="9"/>
      <color indexed="8"/>
      <name val="Arial LatArm"/>
      <family val="2"/>
    </font>
    <font>
      <b/>
      <sz val="9"/>
      <color indexed="8"/>
      <name val="Arial LatArm"/>
      <family val="2"/>
    </font>
    <font>
      <sz val="8"/>
      <color indexed="8"/>
      <name val="Arial LatArm"/>
      <family val="2"/>
    </font>
    <font>
      <i/>
      <sz val="12"/>
      <name val="Arial LatArm"/>
      <family val="2"/>
    </font>
    <font>
      <sz val="9"/>
      <color rgb="FFFF0000"/>
      <name val="Arial LatArm"/>
      <family val="2"/>
    </font>
    <font>
      <sz val="12"/>
      <color rgb="FFFF0000"/>
      <name val="Arial LatArm"/>
      <family val="2"/>
    </font>
    <font>
      <b/>
      <sz val="10"/>
      <color rgb="FFFF0000"/>
      <name val="Arial LatArm"/>
      <family val="2"/>
    </font>
    <font>
      <sz val="10"/>
      <color rgb="FFFF0000"/>
      <name val="Arial LatArm"/>
      <family val="2"/>
    </font>
    <font>
      <b/>
      <sz val="8"/>
      <color indexed="10"/>
      <name val="Arial LatArm"/>
      <family val="2"/>
    </font>
    <font>
      <b/>
      <sz val="9"/>
      <color indexed="10"/>
      <name val="Arial LatArm"/>
      <family val="2"/>
    </font>
    <font>
      <b/>
      <u/>
      <sz val="14"/>
      <name val="GHEA Grapalat"/>
      <family val="3"/>
    </font>
    <font>
      <sz val="10"/>
      <name val="GHEA Grapalat"/>
      <family val="3"/>
    </font>
    <font>
      <b/>
      <sz val="12"/>
      <name val="GHEA Grapalat"/>
      <family val="3"/>
    </font>
    <font>
      <sz val="12"/>
      <name val="GHEA Grapalat"/>
      <family val="3"/>
    </font>
    <font>
      <sz val="8"/>
      <name val="GHEA Grapalat"/>
      <family val="3"/>
    </font>
    <font>
      <b/>
      <sz val="10"/>
      <name val="GHEA Grapalat"/>
      <family val="3"/>
    </font>
    <font>
      <b/>
      <sz val="10.5"/>
      <name val="GHEA Grapalat"/>
      <family val="3"/>
    </font>
    <font>
      <b/>
      <sz val="11"/>
      <name val="GHEA Grapalat"/>
      <family val="3"/>
    </font>
    <font>
      <sz val="11"/>
      <name val="GHEA Grapalat"/>
      <family val="3"/>
    </font>
    <font>
      <b/>
      <sz val="10"/>
      <name val="GHEA Grapalat"/>
      <family val="3"/>
    </font>
    <font>
      <b/>
      <sz val="10"/>
      <color theme="1"/>
      <name val="Arial LatArm"/>
      <family val="2"/>
    </font>
    <font>
      <b/>
      <sz val="10"/>
      <name val="GHEA Grapalat"/>
      <family val="3"/>
    </font>
    <font>
      <sz val="11"/>
      <color rgb="FF000000"/>
      <name val="Arial"/>
      <family val="2"/>
    </font>
    <font>
      <sz val="11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20" fillId="0" borderId="0"/>
    <xf numFmtId="164" fontId="17" fillId="0" borderId="0" applyFont="0" applyFill="0" applyBorder="0" applyAlignment="0" applyProtection="0"/>
    <xf numFmtId="0" fontId="67" fillId="0" borderId="0"/>
  </cellStyleXfs>
  <cellXfs count="982">
    <xf numFmtId="0" fontId="0" fillId="0" borderId="0" xfId="0"/>
    <xf numFmtId="0" fontId="1" fillId="0" borderId="0" xfId="0" applyFont="1"/>
    <xf numFmtId="0" fontId="4" fillId="0" borderId="0" xfId="0" applyFont="1"/>
    <xf numFmtId="165" fontId="9" fillId="0" borderId="0" xfId="0" applyNumberFormat="1" applyFont="1" applyAlignment="1">
      <alignment horizontal="center" vertical="top"/>
    </xf>
    <xf numFmtId="0" fontId="10" fillId="0" borderId="0" xfId="0" applyFont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0" borderId="0" xfId="0" applyFont="1"/>
    <xf numFmtId="0" fontId="12" fillId="0" borderId="0" xfId="0" applyFont="1" applyAlignment="1">
      <alignment vertical="top" wrapText="1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4" fillId="0" borderId="0" xfId="0" applyFont="1"/>
    <xf numFmtId="0" fontId="12" fillId="0" borderId="0" xfId="0" applyFont="1" applyAlignment="1">
      <alignment horizontal="left" vertical="top" wrapText="1"/>
    </xf>
    <xf numFmtId="0" fontId="4" fillId="2" borderId="0" xfId="0" applyFont="1" applyFill="1" applyAlignment="1">
      <alignment horizontal="center" vertical="center"/>
    </xf>
    <xf numFmtId="0" fontId="15" fillId="0" borderId="0" xfId="0" applyFont="1" applyAlignment="1">
      <alignment horizontal="center"/>
    </xf>
    <xf numFmtId="0" fontId="1" fillId="2" borderId="0" xfId="0" applyFont="1" applyFill="1" applyAlignment="1">
      <alignment horizontal="left" wrapText="1"/>
    </xf>
    <xf numFmtId="0" fontId="8" fillId="2" borderId="0" xfId="0" applyFont="1" applyFill="1" applyAlignment="1">
      <alignment vertical="top" wrapText="1"/>
    </xf>
    <xf numFmtId="0" fontId="1" fillId="2" borderId="0" xfId="0" applyFont="1" applyFill="1" applyAlignment="1">
      <alignment vertical="top" wrapText="1"/>
    </xf>
    <xf numFmtId="0" fontId="2" fillId="2" borderId="0" xfId="0" applyFont="1" applyFill="1" applyAlignment="1">
      <alignment vertical="top" wrapText="1"/>
    </xf>
    <xf numFmtId="0" fontId="6" fillId="2" borderId="0" xfId="0" applyFont="1" applyFill="1" applyAlignment="1">
      <alignment vertical="top" wrapText="1"/>
    </xf>
    <xf numFmtId="0" fontId="2" fillId="2" borderId="0" xfId="0" applyFont="1" applyFill="1" applyAlignment="1">
      <alignment wrapText="1"/>
    </xf>
    <xf numFmtId="0" fontId="2" fillId="2" borderId="0" xfId="0" applyFont="1" applyFill="1" applyAlignment="1">
      <alignment vertical="center" wrapText="1"/>
    </xf>
    <xf numFmtId="0" fontId="6" fillId="2" borderId="0" xfId="0" applyFont="1" applyFill="1" applyAlignment="1">
      <alignment wrapText="1"/>
    </xf>
    <xf numFmtId="0" fontId="1" fillId="2" borderId="0" xfId="0" applyFont="1" applyFill="1" applyAlignment="1">
      <alignment wrapText="1"/>
    </xf>
    <xf numFmtId="0" fontId="1" fillId="2" borderId="0" xfId="0" applyFont="1" applyFill="1" applyAlignment="1">
      <alignment horizontal="left" vertical="top" wrapText="1"/>
    </xf>
    <xf numFmtId="0" fontId="1" fillId="2" borderId="0" xfId="0" applyFont="1" applyFill="1" applyAlignment="1">
      <alignment vertical="center" wrapText="1"/>
    </xf>
    <xf numFmtId="0" fontId="8" fillId="2" borderId="0" xfId="0" applyFont="1" applyFill="1" applyAlignment="1">
      <alignment vertical="center" wrapText="1"/>
    </xf>
    <xf numFmtId="0" fontId="6" fillId="2" borderId="0" xfId="0" applyFont="1" applyFill="1" applyAlignment="1">
      <alignment vertical="center" wrapText="1"/>
    </xf>
    <xf numFmtId="49" fontId="1" fillId="2" borderId="0" xfId="0" applyNumberFormat="1" applyFont="1" applyFill="1" applyAlignment="1">
      <alignment wrapText="1"/>
    </xf>
    <xf numFmtId="0" fontId="5" fillId="2" borderId="0" xfId="0" applyFont="1" applyFill="1" applyAlignment="1">
      <alignment vertical="top" wrapText="1"/>
    </xf>
    <xf numFmtId="0" fontId="2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 vertical="top"/>
    </xf>
    <xf numFmtId="0" fontId="5" fillId="2" borderId="0" xfId="0" applyFont="1" applyFill="1" applyAlignment="1">
      <alignment horizontal="center" vertical="center" wrapText="1"/>
    </xf>
    <xf numFmtId="0" fontId="6" fillId="0" borderId="0" xfId="0" applyFont="1"/>
    <xf numFmtId="49" fontId="4" fillId="0" borderId="0" xfId="0" applyNumberFormat="1" applyFont="1" applyAlignment="1">
      <alignment horizontal="center" vertical="top"/>
    </xf>
    <xf numFmtId="166" fontId="7" fillId="0" borderId="0" xfId="0" applyNumberFormat="1" applyFont="1" applyAlignment="1">
      <alignment horizontal="center" vertical="top"/>
    </xf>
    <xf numFmtId="166" fontId="4" fillId="0" borderId="0" xfId="0" applyNumberFormat="1" applyFont="1" applyAlignment="1">
      <alignment horizontal="center" vertical="top"/>
    </xf>
    <xf numFmtId="165" fontId="4" fillId="0" borderId="0" xfId="0" applyNumberFormat="1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16" fillId="0" borderId="0" xfId="0" applyFont="1"/>
    <xf numFmtId="49" fontId="9" fillId="2" borderId="0" xfId="0" applyNumberFormat="1" applyFont="1" applyFill="1" applyAlignment="1">
      <alignment horizontal="center"/>
    </xf>
    <xf numFmtId="49" fontId="9" fillId="2" borderId="0" xfId="0" applyNumberFormat="1" applyFont="1" applyFill="1" applyAlignment="1">
      <alignment horizontal="center" vertical="center"/>
    </xf>
    <xf numFmtId="49" fontId="9" fillId="2" borderId="0" xfId="0" applyNumberFormat="1" applyFont="1" applyFill="1" applyAlignment="1">
      <alignment horizontal="center" vertical="top"/>
    </xf>
    <xf numFmtId="49" fontId="10" fillId="2" borderId="0" xfId="0" applyNumberFormat="1" applyFont="1" applyFill="1" applyAlignment="1">
      <alignment horizontal="center"/>
    </xf>
    <xf numFmtId="49" fontId="9" fillId="2" borderId="0" xfId="0" applyNumberFormat="1" applyFont="1" applyFill="1" applyAlignment="1">
      <alignment horizontal="center" vertical="center" wrapText="1"/>
    </xf>
    <xf numFmtId="49" fontId="10" fillId="2" borderId="0" xfId="0" applyNumberFormat="1" applyFont="1" applyFill="1" applyAlignment="1">
      <alignment horizontal="center" vertical="center" wrapText="1"/>
    </xf>
    <xf numFmtId="49" fontId="9" fillId="2" borderId="0" xfId="0" applyNumberFormat="1" applyFont="1" applyFill="1" applyAlignment="1">
      <alignment horizontal="center" vertical="top" wrapText="1"/>
    </xf>
    <xf numFmtId="49" fontId="10" fillId="2" borderId="0" xfId="0" applyNumberFormat="1" applyFont="1" applyFill="1" applyAlignment="1">
      <alignment horizontal="center" vertical="top" wrapText="1"/>
    </xf>
    <xf numFmtId="49" fontId="10" fillId="2" borderId="0" xfId="0" applyNumberFormat="1" applyFont="1" applyFill="1" applyAlignment="1">
      <alignment horizontal="center" vertical="top"/>
    </xf>
    <xf numFmtId="0" fontId="9" fillId="0" borderId="0" xfId="0" applyFont="1"/>
    <xf numFmtId="0" fontId="3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17" fillId="0" borderId="0" xfId="0" applyFont="1"/>
    <xf numFmtId="0" fontId="18" fillId="0" borderId="0" xfId="0" applyFont="1"/>
    <xf numFmtId="49" fontId="13" fillId="0" borderId="0" xfId="0" applyNumberFormat="1" applyFont="1" applyAlignment="1">
      <alignment horizontal="center" vertical="center" wrapText="1"/>
    </xf>
    <xf numFmtId="167" fontId="19" fillId="0" borderId="1" xfId="1" applyNumberFormat="1" applyFont="1" applyBorder="1" applyAlignment="1" applyProtection="1">
      <alignment horizontal="center" vertical="center"/>
      <protection locked="0"/>
    </xf>
    <xf numFmtId="167" fontId="19" fillId="3" borderId="1" xfId="1" applyNumberFormat="1" applyFont="1" applyFill="1" applyBorder="1" applyAlignment="1" applyProtection="1">
      <alignment horizontal="center" vertical="center"/>
      <protection locked="0"/>
    </xf>
    <xf numFmtId="167" fontId="21" fillId="0" borderId="1" xfId="1" applyNumberFormat="1" applyFont="1" applyBorder="1" applyAlignment="1" applyProtection="1">
      <alignment horizontal="right" vertical="center"/>
      <protection locked="0"/>
    </xf>
    <xf numFmtId="167" fontId="21" fillId="0" borderId="2" xfId="1" applyNumberFormat="1" applyFont="1" applyBorder="1" applyAlignment="1" applyProtection="1">
      <alignment horizontal="right" vertical="center"/>
      <protection locked="0"/>
    </xf>
    <xf numFmtId="167" fontId="21" fillId="0" borderId="3" xfId="1" applyNumberFormat="1" applyFont="1" applyBorder="1" applyAlignment="1" applyProtection="1">
      <alignment horizontal="right" vertical="center"/>
      <protection locked="0"/>
    </xf>
    <xf numFmtId="0" fontId="17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7" fillId="5" borderId="1" xfId="0" applyFont="1" applyFill="1" applyBorder="1" applyAlignment="1">
      <alignment horizontal="center"/>
    </xf>
    <xf numFmtId="0" fontId="17" fillId="4" borderId="1" xfId="0" applyFont="1" applyFill="1" applyBorder="1"/>
    <xf numFmtId="0" fontId="1" fillId="0" borderId="1" xfId="0" applyFont="1" applyBorder="1" applyAlignment="1">
      <alignment wrapText="1"/>
    </xf>
    <xf numFmtId="168" fontId="21" fillId="0" borderId="5" xfId="1" applyNumberFormat="1" applyFont="1" applyBorder="1" applyAlignment="1" applyProtection="1">
      <alignment horizontal="right" vertical="center"/>
      <protection locked="0"/>
    </xf>
    <xf numFmtId="168" fontId="21" fillId="0" borderId="1" xfId="1" applyNumberFormat="1" applyFont="1" applyBorder="1" applyAlignment="1" applyProtection="1">
      <alignment horizontal="right" vertical="center"/>
      <protection locked="0"/>
    </xf>
    <xf numFmtId="168" fontId="21" fillId="0" borderId="2" xfId="1" applyNumberFormat="1" applyFont="1" applyBorder="1" applyAlignment="1" applyProtection="1">
      <alignment horizontal="right" vertical="center"/>
      <protection locked="0"/>
    </xf>
    <xf numFmtId="168" fontId="21" fillId="0" borderId="3" xfId="1" applyNumberFormat="1" applyFont="1" applyBorder="1" applyAlignment="1" applyProtection="1">
      <alignment horizontal="right" vertical="center"/>
      <protection locked="0"/>
    </xf>
    <xf numFmtId="168" fontId="19" fillId="0" borderId="1" xfId="1" applyNumberFormat="1" applyFont="1" applyBorder="1" applyAlignment="1" applyProtection="1">
      <alignment horizontal="center" vertical="center"/>
      <protection locked="0"/>
    </xf>
    <xf numFmtId="168" fontId="19" fillId="3" borderId="1" xfId="1" applyNumberFormat="1" applyFont="1" applyFill="1" applyBorder="1" applyAlignment="1" applyProtection="1">
      <alignment horizontal="center" vertical="center"/>
      <protection locked="0"/>
    </xf>
    <xf numFmtId="167" fontId="21" fillId="0" borderId="1" xfId="1" applyNumberFormat="1" applyFont="1" applyBorder="1" applyAlignment="1" applyProtection="1">
      <alignment horizontal="center" vertical="center"/>
      <protection locked="0"/>
    </xf>
    <xf numFmtId="0" fontId="22" fillId="0" borderId="0" xfId="0" applyFont="1"/>
    <xf numFmtId="0" fontId="22" fillId="0" borderId="0" xfId="0" applyFont="1" applyAlignment="1">
      <alignment horizontal="center"/>
    </xf>
    <xf numFmtId="0" fontId="22" fillId="0" borderId="1" xfId="0" applyFont="1" applyBorder="1" applyAlignment="1">
      <alignment horizontal="center"/>
    </xf>
    <xf numFmtId="0" fontId="22" fillId="0" borderId="1" xfId="0" applyFont="1" applyBorder="1"/>
    <xf numFmtId="170" fontId="22" fillId="0" borderId="1" xfId="0" applyNumberFormat="1" applyFont="1" applyBorder="1"/>
    <xf numFmtId="0" fontId="23" fillId="0" borderId="0" xfId="0" applyFont="1"/>
    <xf numFmtId="0" fontId="26" fillId="0" borderId="0" xfId="0" applyFont="1"/>
    <xf numFmtId="0" fontId="26" fillId="0" borderId="0" xfId="0" applyFont="1" applyAlignment="1">
      <alignment horizontal="center"/>
    </xf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vertical="center"/>
    </xf>
    <xf numFmtId="0" fontId="22" fillId="0" borderId="0" xfId="0" applyFont="1" applyAlignment="1">
      <alignment horizontal="right" vertical="center"/>
    </xf>
    <xf numFmtId="0" fontId="22" fillId="0" borderId="1" xfId="0" applyFont="1" applyBorder="1" applyAlignment="1">
      <alignment horizontal="centerContinuous" vertical="center" wrapText="1"/>
    </xf>
    <xf numFmtId="0" fontId="22" fillId="0" borderId="1" xfId="0" applyFont="1" applyBorder="1" applyAlignment="1">
      <alignment horizontal="center" vertical="center" wrapText="1"/>
    </xf>
    <xf numFmtId="49" fontId="22" fillId="0" borderId="1" xfId="0" applyNumberFormat="1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7" fillId="0" borderId="13" xfId="0" quotePrefix="1" applyFont="1" applyBorder="1" applyAlignment="1">
      <alignment horizontal="center" vertical="center"/>
    </xf>
    <xf numFmtId="49" fontId="25" fillId="0" borderId="19" xfId="0" quotePrefix="1" applyNumberFormat="1" applyFont="1" applyBorder="1" applyAlignment="1">
      <alignment horizontal="center" vertical="center" wrapText="1"/>
    </xf>
    <xf numFmtId="0" fontId="22" fillId="0" borderId="20" xfId="0" applyFont="1" applyBorder="1" applyAlignment="1">
      <alignment horizontal="center" vertical="center" wrapText="1"/>
    </xf>
    <xf numFmtId="49" fontId="22" fillId="0" borderId="20" xfId="0" applyNumberFormat="1" applyFont="1" applyBorder="1" applyAlignment="1">
      <alignment horizontal="center" vertical="center"/>
    </xf>
    <xf numFmtId="49" fontId="22" fillId="0" borderId="19" xfId="0" applyNumberFormat="1" applyFont="1" applyBorder="1" applyAlignment="1">
      <alignment horizontal="center" vertical="center"/>
    </xf>
    <xf numFmtId="0" fontId="28" fillId="0" borderId="13" xfId="0" quotePrefix="1" applyFont="1" applyBorder="1" applyAlignment="1">
      <alignment horizontal="center" vertical="center"/>
    </xf>
    <xf numFmtId="0" fontId="28" fillId="0" borderId="21" xfId="0" applyFont="1" applyBorder="1" applyAlignment="1">
      <alignment vertical="center" wrapText="1"/>
    </xf>
    <xf numFmtId="0" fontId="28" fillId="0" borderId="13" xfId="0" applyFont="1" applyBorder="1" applyAlignment="1">
      <alignment horizontal="center" vertical="center"/>
    </xf>
    <xf numFmtId="0" fontId="28" fillId="0" borderId="0" xfId="0" applyFont="1" applyAlignment="1">
      <alignment vertical="center"/>
    </xf>
    <xf numFmtId="0" fontId="22" fillId="0" borderId="19" xfId="0" applyFont="1" applyBorder="1" applyAlignment="1">
      <alignment vertical="center" wrapText="1"/>
    </xf>
    <xf numFmtId="0" fontId="22" fillId="0" borderId="20" xfId="0" applyFont="1" applyBorder="1" applyAlignment="1">
      <alignment vertical="center"/>
    </xf>
    <xf numFmtId="0" fontId="28" fillId="0" borderId="20" xfId="0" applyFont="1" applyBorder="1" applyAlignment="1">
      <alignment horizontal="center" vertical="center"/>
    </xf>
    <xf numFmtId="0" fontId="22" fillId="0" borderId="18" xfId="0" applyFont="1" applyBorder="1" applyAlignment="1">
      <alignment vertical="center"/>
    </xf>
    <xf numFmtId="0" fontId="28" fillId="0" borderId="18" xfId="0" applyFont="1" applyBorder="1" applyAlignment="1">
      <alignment horizontal="center" vertical="center"/>
    </xf>
    <xf numFmtId="0" fontId="28" fillId="0" borderId="13" xfId="0" applyFont="1" applyBorder="1" applyAlignment="1">
      <alignment vertical="center" wrapText="1"/>
    </xf>
    <xf numFmtId="0" fontId="28" fillId="0" borderId="0" xfId="0" applyFont="1" applyAlignment="1">
      <alignment horizontal="center" vertical="center"/>
    </xf>
    <xf numFmtId="0" fontId="22" fillId="0" borderId="20" xfId="0" applyFont="1" applyBorder="1" applyAlignment="1">
      <alignment vertical="center" wrapText="1"/>
    </xf>
    <xf numFmtId="49" fontId="22" fillId="0" borderId="1" xfId="0" quotePrefix="1" applyNumberFormat="1" applyFont="1" applyBorder="1" applyAlignment="1">
      <alignment horizontal="center" vertical="center"/>
    </xf>
    <xf numFmtId="0" fontId="22" fillId="0" borderId="1" xfId="0" applyFont="1" applyBorder="1" applyAlignment="1">
      <alignment horizontal="left" vertical="center" wrapText="1" indent="1"/>
    </xf>
    <xf numFmtId="168" fontId="22" fillId="3" borderId="1" xfId="0" applyNumberFormat="1" applyFont="1" applyFill="1" applyBorder="1" applyAlignment="1">
      <alignment horizontal="center" vertical="center"/>
    </xf>
    <xf numFmtId="0" fontId="22" fillId="0" borderId="1" xfId="0" quotePrefix="1" applyFont="1" applyBorder="1" applyAlignment="1">
      <alignment horizontal="center" vertical="center"/>
    </xf>
    <xf numFmtId="49" fontId="22" fillId="0" borderId="13" xfId="0" quotePrefix="1" applyNumberFormat="1" applyFont="1" applyBorder="1" applyAlignment="1">
      <alignment horizontal="center" vertical="center"/>
    </xf>
    <xf numFmtId="0" fontId="22" fillId="0" borderId="13" xfId="0" applyFont="1" applyBorder="1" applyAlignment="1">
      <alignment horizontal="left" vertical="center" wrapText="1" indent="1"/>
    </xf>
    <xf numFmtId="0" fontId="22" fillId="0" borderId="13" xfId="0" applyFont="1" applyBorder="1" applyAlignment="1">
      <alignment horizontal="center" vertical="center"/>
    </xf>
    <xf numFmtId="49" fontId="22" fillId="0" borderId="20" xfId="0" quotePrefix="1" applyNumberFormat="1" applyFont="1" applyBorder="1" applyAlignment="1">
      <alignment horizontal="center" vertical="center"/>
    </xf>
    <xf numFmtId="0" fontId="22" fillId="0" borderId="20" xfId="0" applyFont="1" applyBorder="1" applyAlignment="1">
      <alignment horizontal="left" vertical="center" wrapText="1" indent="1"/>
    </xf>
    <xf numFmtId="49" fontId="22" fillId="0" borderId="18" xfId="0" quotePrefix="1" applyNumberFormat="1" applyFont="1" applyBorder="1" applyAlignment="1">
      <alignment horizontal="center" vertical="center"/>
    </xf>
    <xf numFmtId="0" fontId="22" fillId="0" borderId="18" xfId="0" applyFont="1" applyBorder="1" applyAlignment="1">
      <alignment horizontal="left" vertical="center" wrapText="1" indent="1"/>
    </xf>
    <xf numFmtId="0" fontId="22" fillId="0" borderId="18" xfId="0" applyFont="1" applyBorder="1" applyAlignment="1">
      <alignment horizontal="center" vertical="center"/>
    </xf>
    <xf numFmtId="0" fontId="22" fillId="0" borderId="13" xfId="0" applyFont="1" applyBorder="1" applyAlignment="1">
      <alignment horizontal="left" vertical="center" wrapText="1" indent="2"/>
    </xf>
    <xf numFmtId="0" fontId="22" fillId="0" borderId="18" xfId="0" applyFont="1" applyBorder="1" applyAlignment="1">
      <alignment horizontal="left" vertical="center" wrapText="1" indent="2"/>
    </xf>
    <xf numFmtId="0" fontId="22" fillId="0" borderId="1" xfId="0" applyFont="1" applyBorder="1" applyAlignment="1">
      <alignment horizontal="left" vertical="center" wrapText="1" indent="3"/>
    </xf>
    <xf numFmtId="0" fontId="29" fillId="0" borderId="19" xfId="0" applyFont="1" applyBorder="1"/>
    <xf numFmtId="0" fontId="22" fillId="0" borderId="1" xfId="0" applyFont="1" applyBorder="1" applyAlignment="1">
      <alignment horizontal="left" vertical="center" wrapText="1" indent="2"/>
    </xf>
    <xf numFmtId="0" fontId="22" fillId="3" borderId="1" xfId="0" applyFont="1" applyFill="1" applyBorder="1" applyAlignment="1">
      <alignment horizontal="center" vertical="center"/>
    </xf>
    <xf numFmtId="170" fontId="22" fillId="3" borderId="1" xfId="0" applyNumberFormat="1" applyFont="1" applyFill="1" applyBorder="1" applyAlignment="1">
      <alignment horizontal="center" vertical="center"/>
    </xf>
    <xf numFmtId="170" fontId="22" fillId="3" borderId="18" xfId="0" applyNumberFormat="1" applyFont="1" applyFill="1" applyBorder="1" applyAlignment="1">
      <alignment horizontal="center" vertical="center"/>
    </xf>
    <xf numFmtId="49" fontId="22" fillId="0" borderId="1" xfId="0" applyNumberFormat="1" applyFont="1" applyBorder="1" applyAlignment="1">
      <alignment horizontal="centerContinuous" vertical="center"/>
    </xf>
    <xf numFmtId="0" fontId="26" fillId="0" borderId="0" xfId="0" applyFont="1" applyAlignment="1">
      <alignment wrapText="1"/>
    </xf>
    <xf numFmtId="0" fontId="22" fillId="0" borderId="18" xfId="0" applyFont="1" applyBorder="1" applyAlignment="1">
      <alignment vertical="center" wrapText="1"/>
    </xf>
    <xf numFmtId="1" fontId="22" fillId="0" borderId="1" xfId="0" applyNumberFormat="1" applyFont="1" applyBorder="1" applyAlignment="1">
      <alignment horizontal="center" vertical="center" wrapText="1"/>
    </xf>
    <xf numFmtId="49" fontId="28" fillId="0" borderId="13" xfId="0" quotePrefix="1" applyNumberFormat="1" applyFont="1" applyBorder="1" applyAlignment="1">
      <alignment horizontal="center" vertical="center"/>
    </xf>
    <xf numFmtId="1" fontId="28" fillId="0" borderId="13" xfId="0" applyNumberFormat="1" applyFont="1" applyBorder="1" applyAlignment="1">
      <alignment horizontal="center" vertical="center" wrapText="1"/>
    </xf>
    <xf numFmtId="49" fontId="28" fillId="0" borderId="18" xfId="0" quotePrefix="1" applyNumberFormat="1" applyFont="1" applyBorder="1" applyAlignment="1">
      <alignment horizontal="center" vertical="center"/>
    </xf>
    <xf numFmtId="1" fontId="22" fillId="0" borderId="13" xfId="0" applyNumberFormat="1" applyFont="1" applyBorder="1" applyAlignment="1">
      <alignment horizontal="center" vertical="center" wrapText="1"/>
    </xf>
    <xf numFmtId="1" fontId="22" fillId="0" borderId="18" xfId="0" applyNumberFormat="1" applyFont="1" applyBorder="1" applyAlignment="1">
      <alignment horizontal="center" vertical="center" wrapText="1"/>
    </xf>
    <xf numFmtId="49" fontId="22" fillId="0" borderId="18" xfId="0" applyNumberFormat="1" applyFont="1" applyBorder="1" applyAlignment="1">
      <alignment horizontal="center" vertical="center"/>
    </xf>
    <xf numFmtId="0" fontId="28" fillId="0" borderId="1" xfId="0" applyFont="1" applyBorder="1" applyAlignment="1">
      <alignment vertical="center" wrapText="1"/>
    </xf>
    <xf numFmtId="0" fontId="28" fillId="3" borderId="1" xfId="0" applyFont="1" applyFill="1" applyBorder="1" applyAlignment="1">
      <alignment horizontal="center" vertical="center"/>
    </xf>
    <xf numFmtId="0" fontId="22" fillId="0" borderId="0" xfId="0" applyFont="1" applyAlignment="1">
      <alignment vertical="center" wrapText="1"/>
    </xf>
    <xf numFmtId="0" fontId="22" fillId="2" borderId="0" xfId="0" applyFont="1" applyFill="1" applyAlignment="1">
      <alignment vertical="center"/>
    </xf>
    <xf numFmtId="0" fontId="22" fillId="2" borderId="0" xfId="0" applyFont="1" applyFill="1" applyAlignment="1">
      <alignment horizontal="center" vertical="center"/>
    </xf>
    <xf numFmtId="165" fontId="28" fillId="0" borderId="0" xfId="0" applyNumberFormat="1" applyFont="1" applyAlignment="1">
      <alignment horizontal="center" vertical="top"/>
    </xf>
    <xf numFmtId="0" fontId="28" fillId="0" borderId="0" xfId="0" applyFont="1" applyAlignment="1">
      <alignment horizontal="center" vertical="top"/>
    </xf>
    <xf numFmtId="0" fontId="28" fillId="0" borderId="0" xfId="0" applyFont="1" applyAlignment="1">
      <alignment horizontal="right" vertical="top"/>
    </xf>
    <xf numFmtId="165" fontId="25" fillId="0" borderId="0" xfId="0" applyNumberFormat="1" applyFont="1" applyAlignment="1">
      <alignment horizontal="center" vertical="top"/>
    </xf>
    <xf numFmtId="0" fontId="25" fillId="0" borderId="0" xfId="0" applyFont="1" applyAlignment="1">
      <alignment horizontal="center" vertical="top"/>
    </xf>
    <xf numFmtId="0" fontId="25" fillId="0" borderId="0" xfId="0" applyFont="1" applyAlignment="1">
      <alignment horizontal="left" vertical="top" wrapText="1"/>
    </xf>
    <xf numFmtId="0" fontId="29" fillId="0" borderId="0" xfId="0" applyFont="1" applyAlignment="1">
      <alignment vertical="top" wrapText="1"/>
    </xf>
    <xf numFmtId="0" fontId="33" fillId="0" borderId="22" xfId="0" applyFont="1" applyBorder="1" applyAlignment="1">
      <alignment horizontal="center" vertical="center" wrapText="1"/>
    </xf>
    <xf numFmtId="0" fontId="33" fillId="0" borderId="14" xfId="0" applyFont="1" applyBorder="1" applyAlignment="1">
      <alignment horizontal="center" vertical="center" wrapText="1"/>
    </xf>
    <xf numFmtId="49" fontId="34" fillId="0" borderId="5" xfId="0" applyNumberFormat="1" applyFont="1" applyBorder="1" applyAlignment="1">
      <alignment horizontal="center" vertical="center" wrapText="1"/>
    </xf>
    <xf numFmtId="49" fontId="34" fillId="0" borderId="6" xfId="0" applyNumberFormat="1" applyFont="1" applyBorder="1" applyAlignment="1">
      <alignment horizontal="center" vertical="center" wrapText="1"/>
    </xf>
    <xf numFmtId="49" fontId="34" fillId="0" borderId="23" xfId="0" applyNumberFormat="1" applyFont="1" applyBorder="1" applyAlignment="1">
      <alignment horizontal="center" vertical="center" wrapText="1"/>
    </xf>
    <xf numFmtId="49" fontId="34" fillId="0" borderId="14" xfId="0" applyNumberFormat="1" applyFont="1" applyBorder="1" applyAlignment="1">
      <alignment horizontal="center" vertical="center" wrapText="1"/>
    </xf>
    <xf numFmtId="49" fontId="34" fillId="0" borderId="24" xfId="0" applyNumberFormat="1" applyFont="1" applyBorder="1" applyAlignment="1">
      <alignment horizontal="center" vertical="center" wrapText="1"/>
    </xf>
    <xf numFmtId="49" fontId="34" fillId="0" borderId="25" xfId="0" applyNumberFormat="1" applyFont="1" applyBorder="1" applyAlignment="1">
      <alignment horizontal="center" vertical="center" wrapText="1"/>
    </xf>
    <xf numFmtId="49" fontId="34" fillId="0" borderId="10" xfId="0" applyNumberFormat="1" applyFont="1" applyBorder="1" applyAlignment="1">
      <alignment horizontal="center" vertical="center" wrapText="1"/>
    </xf>
    <xf numFmtId="0" fontId="35" fillId="0" borderId="5" xfId="0" applyFont="1" applyBorder="1" applyAlignment="1">
      <alignment horizontal="center" vertical="center" wrapText="1"/>
    </xf>
    <xf numFmtId="49" fontId="36" fillId="0" borderId="6" xfId="0" applyNumberFormat="1" applyFont="1" applyBorder="1" applyAlignment="1">
      <alignment horizontal="center" vertical="center" wrapText="1"/>
    </xf>
    <xf numFmtId="0" fontId="36" fillId="0" borderId="6" xfId="0" applyFont="1" applyBorder="1" applyAlignment="1">
      <alignment horizontal="center" vertical="center" wrapText="1"/>
    </xf>
    <xf numFmtId="0" fontId="37" fillId="0" borderId="23" xfId="0" applyFont="1" applyBorder="1" applyAlignment="1">
      <alignment horizontal="center" vertical="center" wrapText="1"/>
    </xf>
    <xf numFmtId="0" fontId="25" fillId="0" borderId="14" xfId="0" applyFont="1" applyBorder="1" applyAlignment="1">
      <alignment horizontal="center" vertical="center" wrapText="1" readingOrder="1"/>
    </xf>
    <xf numFmtId="166" fontId="32" fillId="0" borderId="24" xfId="0" applyNumberFormat="1" applyFont="1" applyBorder="1" applyAlignment="1">
      <alignment horizontal="center" vertical="center" wrapText="1"/>
    </xf>
    <xf numFmtId="0" fontId="26" fillId="0" borderId="7" xfId="0" applyFont="1" applyBorder="1" applyAlignment="1">
      <alignment horizontal="center" vertical="center"/>
    </xf>
    <xf numFmtId="49" fontId="34" fillId="0" borderId="26" xfId="0" applyNumberFormat="1" applyFont="1" applyBorder="1" applyAlignment="1">
      <alignment horizontal="center" vertical="center"/>
    </xf>
    <xf numFmtId="49" fontId="34" fillId="0" borderId="18" xfId="0" applyNumberFormat="1" applyFont="1" applyBorder="1" applyAlignment="1">
      <alignment horizontal="center" vertical="center"/>
    </xf>
    <xf numFmtId="49" fontId="34" fillId="0" borderId="27" xfId="0" applyNumberFormat="1" applyFont="1" applyBorder="1" applyAlignment="1">
      <alignment horizontal="center" vertical="center"/>
    </xf>
    <xf numFmtId="0" fontId="38" fillId="0" borderId="28" xfId="0" applyFont="1" applyBorder="1" applyAlignment="1">
      <alignment horizontal="center" vertical="center" wrapText="1" readingOrder="1"/>
    </xf>
    <xf numFmtId="166" fontId="38" fillId="0" borderId="29" xfId="0" applyNumberFormat="1" applyFont="1" applyBorder="1" applyAlignment="1">
      <alignment horizontal="center" vertical="center" wrapText="1"/>
    </xf>
    <xf numFmtId="0" fontId="26" fillId="0" borderId="7" xfId="0" applyFont="1" applyBorder="1" applyAlignment="1">
      <alignment vertical="center"/>
    </xf>
    <xf numFmtId="0" fontId="33" fillId="0" borderId="30" xfId="0" applyFont="1" applyBorder="1" applyAlignment="1">
      <alignment horizontal="left" vertical="top" wrapText="1" readingOrder="1"/>
    </xf>
    <xf numFmtId="166" fontId="38" fillId="0" borderId="29" xfId="0" applyNumberFormat="1" applyFont="1" applyBorder="1" applyAlignment="1">
      <alignment vertical="top" wrapText="1"/>
    </xf>
    <xf numFmtId="168" fontId="23" fillId="0" borderId="28" xfId="0" applyNumberFormat="1" applyFont="1" applyBorder="1"/>
    <xf numFmtId="168" fontId="23" fillId="0" borderId="26" xfId="0" applyNumberFormat="1" applyFont="1" applyBorder="1"/>
    <xf numFmtId="168" fontId="23" fillId="0" borderId="8" xfId="0" applyNumberFormat="1" applyFont="1" applyBorder="1"/>
    <xf numFmtId="0" fontId="26" fillId="0" borderId="2" xfId="0" applyFont="1" applyBorder="1" applyAlignment="1">
      <alignment vertical="center"/>
    </xf>
    <xf numFmtId="49" fontId="34" fillId="0" borderId="1" xfId="0" applyNumberFormat="1" applyFont="1" applyBorder="1" applyAlignment="1">
      <alignment horizontal="center" vertical="center"/>
    </xf>
    <xf numFmtId="49" fontId="34" fillId="0" borderId="31" xfId="0" applyNumberFormat="1" applyFont="1" applyBorder="1" applyAlignment="1">
      <alignment horizontal="center" vertical="center"/>
    </xf>
    <xf numFmtId="0" fontId="37" fillId="0" borderId="30" xfId="0" applyFont="1" applyBorder="1" applyAlignment="1">
      <alignment horizontal="left" vertical="top" wrapText="1" readingOrder="1"/>
    </xf>
    <xf numFmtId="0" fontId="32" fillId="0" borderId="32" xfId="0" applyFont="1" applyBorder="1" applyAlignment="1">
      <alignment horizontal="left" vertical="top" wrapText="1" readingOrder="1"/>
    </xf>
    <xf numFmtId="0" fontId="39" fillId="0" borderId="33" xfId="0" applyFont="1" applyBorder="1"/>
    <xf numFmtId="0" fontId="39" fillId="0" borderId="3" xfId="0" applyFont="1" applyBorder="1"/>
    <xf numFmtId="0" fontId="26" fillId="6" borderId="2" xfId="0" applyFont="1" applyFill="1" applyBorder="1" applyAlignment="1">
      <alignment vertical="center"/>
    </xf>
    <xf numFmtId="49" fontId="26" fillId="6" borderId="1" xfId="0" applyNumberFormat="1" applyFont="1" applyFill="1" applyBorder="1" applyAlignment="1">
      <alignment horizontal="center" vertical="center"/>
    </xf>
    <xf numFmtId="49" fontId="26" fillId="6" borderId="31" xfId="0" applyNumberFormat="1" applyFont="1" applyFill="1" applyBorder="1" applyAlignment="1">
      <alignment horizontal="center" vertical="center"/>
    </xf>
    <xf numFmtId="0" fontId="33" fillId="6" borderId="30" xfId="0" applyFont="1" applyFill="1" applyBorder="1" applyAlignment="1">
      <alignment horizontal="left" vertical="top" wrapText="1" readingOrder="1"/>
    </xf>
    <xf numFmtId="49" fontId="26" fillId="0" borderId="26" xfId="0" applyNumberFormat="1" applyFont="1" applyBorder="1" applyAlignment="1">
      <alignment horizontal="center" vertical="center"/>
    </xf>
    <xf numFmtId="49" fontId="26" fillId="0" borderId="1" xfId="0" applyNumberFormat="1" applyFont="1" applyBorder="1" applyAlignment="1">
      <alignment horizontal="center" vertical="center"/>
    </xf>
    <xf numFmtId="49" fontId="26" fillId="0" borderId="31" xfId="0" applyNumberFormat="1" applyFont="1" applyBorder="1" applyAlignment="1">
      <alignment horizontal="center" vertical="center"/>
    </xf>
    <xf numFmtId="166" fontId="29" fillId="0" borderId="32" xfId="0" applyNumberFormat="1" applyFont="1" applyBorder="1" applyAlignment="1">
      <alignment vertical="top" wrapText="1"/>
    </xf>
    <xf numFmtId="0" fontId="23" fillId="0" borderId="33" xfId="0" applyFont="1" applyBorder="1"/>
    <xf numFmtId="0" fontId="23" fillId="0" borderId="3" xfId="0" applyFont="1" applyBorder="1"/>
    <xf numFmtId="0" fontId="32" fillId="0" borderId="32" xfId="0" applyFont="1" applyBorder="1" applyAlignment="1">
      <alignment horizontal="justify" vertical="top" wrapText="1" readingOrder="1"/>
    </xf>
    <xf numFmtId="0" fontId="33" fillId="0" borderId="30" xfId="0" applyFont="1" applyBorder="1" applyAlignment="1">
      <alignment vertical="center" wrapText="1" readingOrder="1"/>
    </xf>
    <xf numFmtId="166" fontId="32" fillId="0" borderId="32" xfId="0" applyNumberFormat="1" applyFont="1" applyBorder="1" applyAlignment="1">
      <alignment vertical="top" wrapText="1"/>
    </xf>
    <xf numFmtId="0" fontId="29" fillId="0" borderId="32" xfId="0" applyFont="1" applyBorder="1" applyAlignment="1">
      <alignment vertical="top" wrapText="1"/>
    </xf>
    <xf numFmtId="168" fontId="39" fillId="0" borderId="33" xfId="0" applyNumberFormat="1" applyFont="1" applyBorder="1"/>
    <xf numFmtId="168" fontId="22" fillId="0" borderId="33" xfId="0" applyNumberFormat="1" applyFont="1" applyBorder="1"/>
    <xf numFmtId="168" fontId="23" fillId="0" borderId="33" xfId="0" applyNumberFormat="1" applyFont="1" applyBorder="1"/>
    <xf numFmtId="0" fontId="33" fillId="0" borderId="28" xfId="0" applyFont="1" applyBorder="1" applyAlignment="1">
      <alignment horizontal="left" vertical="top" wrapText="1" readingOrder="1"/>
    </xf>
    <xf numFmtId="0" fontId="22" fillId="0" borderId="33" xfId="0" applyFont="1" applyBorder="1"/>
    <xf numFmtId="0" fontId="26" fillId="0" borderId="2" xfId="0" applyFont="1" applyBorder="1" applyAlignment="1">
      <alignment horizontal="center" vertical="center"/>
    </xf>
    <xf numFmtId="0" fontId="38" fillId="0" borderId="32" xfId="0" applyFont="1" applyBorder="1" applyAlignment="1">
      <alignment horizontal="center" vertical="center" wrapText="1"/>
    </xf>
    <xf numFmtId="0" fontId="23" fillId="0" borderId="26" xfId="0" applyFont="1" applyBorder="1"/>
    <xf numFmtId="0" fontId="23" fillId="0" borderId="8" xfId="0" applyFont="1" applyBorder="1"/>
    <xf numFmtId="0" fontId="32" fillId="0" borderId="32" xfId="0" applyFont="1" applyBorder="1" applyAlignment="1">
      <alignment vertical="top" wrapText="1"/>
    </xf>
    <xf numFmtId="49" fontId="34" fillId="0" borderId="33" xfId="0" applyNumberFormat="1" applyFont="1" applyBorder="1" applyAlignment="1">
      <alignment horizontal="center" vertical="center"/>
    </xf>
    <xf numFmtId="0" fontId="40" fillId="0" borderId="30" xfId="0" applyFont="1" applyBorder="1" applyAlignment="1">
      <alignment horizontal="center" vertical="center" wrapText="1" readingOrder="1"/>
    </xf>
    <xf numFmtId="49" fontId="26" fillId="0" borderId="33" xfId="0" applyNumberFormat="1" applyFont="1" applyBorder="1" applyAlignment="1">
      <alignment horizontal="center" vertical="center"/>
    </xf>
    <xf numFmtId="49" fontId="26" fillId="6" borderId="33" xfId="0" applyNumberFormat="1" applyFont="1" applyFill="1" applyBorder="1" applyAlignment="1">
      <alignment horizontal="center" vertical="center"/>
    </xf>
    <xf numFmtId="0" fontId="29" fillId="6" borderId="32" xfId="0" applyFont="1" applyFill="1" applyBorder="1" applyAlignment="1">
      <alignment vertical="top" wrapText="1"/>
    </xf>
    <xf numFmtId="165" fontId="29" fillId="0" borderId="32" xfId="0" applyNumberFormat="1" applyFont="1" applyBorder="1" applyAlignment="1">
      <alignment vertical="top" wrapText="1"/>
    </xf>
    <xf numFmtId="0" fontId="23" fillId="0" borderId="33" xfId="0" applyFont="1" applyBorder="1" applyAlignment="1">
      <alignment horizontal="center"/>
    </xf>
    <xf numFmtId="168" fontId="39" fillId="0" borderId="3" xfId="0" applyNumberFormat="1" applyFont="1" applyBorder="1"/>
    <xf numFmtId="0" fontId="41" fillId="0" borderId="32" xfId="0" applyFont="1" applyBorder="1" applyAlignment="1">
      <alignment horizontal="left" vertical="top" wrapText="1" readingOrder="1"/>
    </xf>
    <xf numFmtId="0" fontId="32" fillId="6" borderId="32" xfId="0" applyFont="1" applyFill="1" applyBorder="1" applyAlignment="1">
      <alignment horizontal="left" vertical="top" wrapText="1" readingOrder="1"/>
    </xf>
    <xf numFmtId="170" fontId="22" fillId="0" borderId="33" xfId="0" applyNumberFormat="1" applyFont="1" applyBorder="1"/>
    <xf numFmtId="0" fontId="37" fillId="0" borderId="30" xfId="0" applyFont="1" applyBorder="1" applyAlignment="1">
      <alignment horizontal="left" vertical="top" wrapText="1"/>
    </xf>
    <xf numFmtId="0" fontId="33" fillId="0" borderId="30" xfId="0" applyFont="1" applyBorder="1" applyAlignment="1">
      <alignment horizontal="left" vertical="top" wrapText="1"/>
    </xf>
    <xf numFmtId="0" fontId="26" fillId="0" borderId="9" xfId="0" applyFont="1" applyBorder="1" applyAlignment="1">
      <alignment vertical="center"/>
    </xf>
    <xf numFmtId="49" fontId="26" fillId="0" borderId="13" xfId="0" applyNumberFormat="1" applyFont="1" applyBorder="1" applyAlignment="1">
      <alignment horizontal="center" vertical="center"/>
    </xf>
    <xf numFmtId="49" fontId="26" fillId="0" borderId="21" xfId="0" applyNumberFormat="1" applyFont="1" applyBorder="1" applyAlignment="1">
      <alignment horizontal="center" vertical="center"/>
    </xf>
    <xf numFmtId="0" fontId="33" fillId="0" borderId="34" xfId="0" applyFont="1" applyBorder="1" applyAlignment="1">
      <alignment horizontal="left" vertical="top" wrapText="1" readingOrder="1"/>
    </xf>
    <xf numFmtId="0" fontId="29" fillId="0" borderId="35" xfId="0" applyFont="1" applyBorder="1" applyAlignment="1">
      <alignment vertical="top" wrapText="1"/>
    </xf>
    <xf numFmtId="0" fontId="23" fillId="0" borderId="36" xfId="0" applyFont="1" applyBorder="1"/>
    <xf numFmtId="0" fontId="23" fillId="0" borderId="11" xfId="0" applyFont="1" applyBorder="1"/>
    <xf numFmtId="0" fontId="26" fillId="0" borderId="9" xfId="0" applyFont="1" applyBorder="1" applyAlignment="1">
      <alignment horizontal="center" vertical="center"/>
    </xf>
    <xf numFmtId="0" fontId="40" fillId="0" borderId="30" xfId="0" applyFont="1" applyBorder="1" applyAlignment="1">
      <alignment horizontal="center" vertical="center" wrapText="1"/>
    </xf>
    <xf numFmtId="0" fontId="29" fillId="0" borderId="32" xfId="0" applyFont="1" applyBorder="1" applyAlignment="1">
      <alignment horizontal="center" vertical="center" wrapText="1"/>
    </xf>
    <xf numFmtId="49" fontId="26" fillId="0" borderId="1" xfId="0" applyNumberFormat="1" applyFont="1" applyBorder="1" applyAlignment="1">
      <alignment horizontal="center" vertical="top"/>
    </xf>
    <xf numFmtId="49" fontId="26" fillId="0" borderId="31" xfId="0" applyNumberFormat="1" applyFont="1" applyBorder="1" applyAlignment="1">
      <alignment horizontal="center" vertical="top"/>
    </xf>
    <xf numFmtId="0" fontId="26" fillId="0" borderId="4" xfId="0" applyFont="1" applyBorder="1" applyAlignment="1">
      <alignment vertical="center"/>
    </xf>
    <xf numFmtId="49" fontId="26" fillId="0" borderId="37" xfId="0" applyNumberFormat="1" applyFont="1" applyBorder="1" applyAlignment="1">
      <alignment horizontal="center" vertical="top"/>
    </xf>
    <xf numFmtId="49" fontId="26" fillId="0" borderId="38" xfId="0" applyNumberFormat="1" applyFont="1" applyBorder="1" applyAlignment="1">
      <alignment horizontal="center" vertical="top"/>
    </xf>
    <xf numFmtId="0" fontId="33" fillId="0" borderId="39" xfId="0" applyFont="1" applyBorder="1" applyAlignment="1">
      <alignment horizontal="left" vertical="top" wrapText="1"/>
    </xf>
    <xf numFmtId="0" fontId="29" fillId="0" borderId="40" xfId="0" applyFont="1" applyBorder="1" applyAlignment="1">
      <alignment vertical="top" wrapText="1"/>
    </xf>
    <xf numFmtId="0" fontId="33" fillId="0" borderId="0" xfId="0" applyFont="1"/>
    <xf numFmtId="0" fontId="28" fillId="2" borderId="41" xfId="0" applyFont="1" applyFill="1" applyBorder="1" applyAlignment="1">
      <alignment horizontal="center" vertical="center" wrapText="1"/>
    </xf>
    <xf numFmtId="0" fontId="28" fillId="2" borderId="24" xfId="0" applyFont="1" applyFill="1" applyBorder="1" applyAlignment="1">
      <alignment horizontal="center" vertical="center" wrapText="1"/>
    </xf>
    <xf numFmtId="0" fontId="28" fillId="2" borderId="42" xfId="0" applyFont="1" applyFill="1" applyBorder="1" applyAlignment="1">
      <alignment horizontal="center" vertical="center" wrapText="1"/>
    </xf>
    <xf numFmtId="49" fontId="28" fillId="2" borderId="42" xfId="0" applyNumberFormat="1" applyFont="1" applyFill="1" applyBorder="1" applyAlignment="1">
      <alignment horizontal="center" vertical="center" wrapText="1"/>
    </xf>
    <xf numFmtId="0" fontId="28" fillId="0" borderId="14" xfId="0" applyFont="1" applyBorder="1" applyAlignment="1">
      <alignment horizontal="center" vertical="center" wrapText="1"/>
    </xf>
    <xf numFmtId="0" fontId="34" fillId="2" borderId="14" xfId="0" applyFont="1" applyFill="1" applyBorder="1" applyAlignment="1">
      <alignment horizontal="center"/>
    </xf>
    <xf numFmtId="0" fontId="26" fillId="2" borderId="41" xfId="0" applyFont="1" applyFill="1" applyBorder="1" applyAlignment="1">
      <alignment horizontal="center" vertical="center"/>
    </xf>
    <xf numFmtId="0" fontId="38" fillId="2" borderId="14" xfId="0" applyFont="1" applyFill="1" applyBorder="1" applyAlignment="1">
      <alignment horizontal="center" vertical="top" wrapText="1"/>
    </xf>
    <xf numFmtId="49" fontId="40" fillId="2" borderId="24" xfId="0" applyNumberFormat="1" applyFont="1" applyFill="1" applyBorder="1" applyAlignment="1">
      <alignment horizontal="center"/>
    </xf>
    <xf numFmtId="0" fontId="33" fillId="2" borderId="14" xfId="0" applyFont="1" applyFill="1" applyBorder="1" applyAlignment="1">
      <alignment horizontal="left" vertical="top" wrapText="1"/>
    </xf>
    <xf numFmtId="0" fontId="22" fillId="0" borderId="14" xfId="0" applyFont="1" applyBorder="1"/>
    <xf numFmtId="0" fontId="22" fillId="0" borderId="25" xfId="0" applyFont="1" applyBorder="1"/>
    <xf numFmtId="0" fontId="22" fillId="0" borderId="10" xfId="0" applyFont="1" applyBorder="1"/>
    <xf numFmtId="0" fontId="25" fillId="2" borderId="14" xfId="0" applyFont="1" applyFill="1" applyBorder="1" applyAlignment="1">
      <alignment horizontal="center" vertical="center" wrapText="1"/>
    </xf>
    <xf numFmtId="49" fontId="33" fillId="2" borderId="24" xfId="0" applyNumberFormat="1" applyFont="1" applyFill="1" applyBorder="1" applyAlignment="1">
      <alignment horizontal="center" vertical="center"/>
    </xf>
    <xf numFmtId="49" fontId="40" fillId="2" borderId="43" xfId="0" applyNumberFormat="1" applyFont="1" applyFill="1" applyBorder="1" applyAlignment="1">
      <alignment horizontal="center"/>
    </xf>
    <xf numFmtId="0" fontId="22" fillId="0" borderId="44" xfId="0" applyFont="1" applyBorder="1"/>
    <xf numFmtId="0" fontId="22" fillId="0" borderId="45" xfId="0" applyFont="1" applyBorder="1"/>
    <xf numFmtId="0" fontId="22" fillId="0" borderId="46" xfId="0" applyFont="1" applyBorder="1"/>
    <xf numFmtId="0" fontId="28" fillId="2" borderId="41" xfId="0" applyFont="1" applyFill="1" applyBorder="1" applyAlignment="1">
      <alignment vertical="center" wrapText="1"/>
    </xf>
    <xf numFmtId="49" fontId="33" fillId="2" borderId="41" xfId="0" applyNumberFormat="1" applyFont="1" applyFill="1" applyBorder="1" applyAlignment="1">
      <alignment horizontal="center" vertical="center" wrapText="1"/>
    </xf>
    <xf numFmtId="167" fontId="22" fillId="0" borderId="10" xfId="0" applyNumberFormat="1" applyFont="1" applyBorder="1" applyAlignment="1">
      <alignment horizontal="center"/>
    </xf>
    <xf numFmtId="0" fontId="26" fillId="2" borderId="47" xfId="0" applyFont="1" applyFill="1" applyBorder="1" applyAlignment="1">
      <alignment horizontal="center" vertical="center"/>
    </xf>
    <xf numFmtId="0" fontId="33" fillId="2" borderId="47" xfId="0" applyFont="1" applyFill="1" applyBorder="1" applyAlignment="1">
      <alignment horizontal="left" vertical="top" wrapText="1"/>
    </xf>
    <xf numFmtId="49" fontId="40" fillId="2" borderId="47" xfId="0" applyNumberFormat="1" applyFont="1" applyFill="1" applyBorder="1" applyAlignment="1">
      <alignment horizontal="center"/>
    </xf>
    <xf numFmtId="0" fontId="22" fillId="0" borderId="48" xfId="0" applyFont="1" applyBorder="1"/>
    <xf numFmtId="0" fontId="22" fillId="0" borderId="20" xfId="0" applyFont="1" applyBorder="1"/>
    <xf numFmtId="0" fontId="22" fillId="0" borderId="49" xfId="0" applyFont="1" applyBorder="1"/>
    <xf numFmtId="0" fontId="37" fillId="2" borderId="41" xfId="0" applyFont="1" applyFill="1" applyBorder="1" applyAlignment="1">
      <alignment horizontal="left" vertical="center" wrapText="1"/>
    </xf>
    <xf numFmtId="0" fontId="28" fillId="0" borderId="10" xfId="0" applyFont="1" applyBorder="1" applyAlignment="1">
      <alignment horizontal="center"/>
    </xf>
    <xf numFmtId="0" fontId="26" fillId="2" borderId="50" xfId="0" applyFont="1" applyFill="1" applyBorder="1" applyAlignment="1">
      <alignment horizontal="center" vertical="center"/>
    </xf>
    <xf numFmtId="0" fontId="33" fillId="2" borderId="42" xfId="0" applyFont="1" applyFill="1" applyBorder="1" applyAlignment="1">
      <alignment horizontal="left" vertical="top" wrapText="1"/>
    </xf>
    <xf numFmtId="49" fontId="33" fillId="2" borderId="50" xfId="0" applyNumberFormat="1" applyFont="1" applyFill="1" applyBorder="1" applyAlignment="1">
      <alignment horizontal="center" vertical="center" wrapText="1"/>
    </xf>
    <xf numFmtId="0" fontId="22" fillId="0" borderId="7" xfId="0" applyFont="1" applyBorder="1"/>
    <xf numFmtId="0" fontId="22" fillId="0" borderId="18" xfId="0" applyFont="1" applyBorder="1"/>
    <xf numFmtId="0" fontId="28" fillId="0" borderId="8" xfId="0" applyFont="1" applyBorder="1" applyAlignment="1">
      <alignment horizontal="center"/>
    </xf>
    <xf numFmtId="0" fontId="26" fillId="2" borderId="51" xfId="0" applyFont="1" applyFill="1" applyBorder="1" applyAlignment="1">
      <alignment horizontal="center" vertical="center"/>
    </xf>
    <xf numFmtId="49" fontId="40" fillId="0" borderId="51" xfId="0" applyNumberFormat="1" applyFont="1" applyBorder="1" applyAlignment="1">
      <alignment vertical="top" wrapText="1"/>
    </xf>
    <xf numFmtId="49" fontId="40" fillId="2" borderId="51" xfId="0" applyNumberFormat="1" applyFont="1" applyFill="1" applyBorder="1" applyAlignment="1">
      <alignment horizontal="center" vertical="center" wrapText="1"/>
    </xf>
    <xf numFmtId="0" fontId="28" fillId="0" borderId="3" xfId="0" applyFont="1" applyBorder="1" applyAlignment="1">
      <alignment horizontal="center"/>
    </xf>
    <xf numFmtId="49" fontId="40" fillId="0" borderId="51" xfId="0" applyNumberFormat="1" applyFont="1" applyBorder="1" applyAlignment="1">
      <alignment horizontal="center" vertical="center" wrapText="1"/>
    </xf>
    <xf numFmtId="0" fontId="26" fillId="2" borderId="52" xfId="0" applyFont="1" applyFill="1" applyBorder="1" applyAlignment="1">
      <alignment horizontal="center" vertical="center"/>
    </xf>
    <xf numFmtId="49" fontId="40" fillId="0" borderId="52" xfId="0" applyNumberFormat="1" applyFont="1" applyBorder="1" applyAlignment="1">
      <alignment vertical="top" wrapText="1"/>
    </xf>
    <xf numFmtId="49" fontId="40" fillId="0" borderId="52" xfId="0" applyNumberFormat="1" applyFont="1" applyBorder="1" applyAlignment="1">
      <alignment horizontal="center" vertical="center" wrapText="1"/>
    </xf>
    <xf numFmtId="0" fontId="28" fillId="0" borderId="11" xfId="0" applyFont="1" applyBorder="1" applyAlignment="1">
      <alignment horizontal="center"/>
    </xf>
    <xf numFmtId="49" fontId="37" fillId="0" borderId="41" xfId="0" applyNumberFormat="1" applyFont="1" applyBorder="1" applyAlignment="1">
      <alignment vertical="top" wrapText="1"/>
    </xf>
    <xf numFmtId="0" fontId="22" fillId="3" borderId="13" xfId="0" applyFont="1" applyFill="1" applyBorder="1"/>
    <xf numFmtId="0" fontId="28" fillId="0" borderId="53" xfId="0" applyFont="1" applyBorder="1" applyAlignment="1">
      <alignment horizontal="center"/>
    </xf>
    <xf numFmtId="168" fontId="22" fillId="0" borderId="18" xfId="0" applyNumberFormat="1" applyFont="1" applyBorder="1"/>
    <xf numFmtId="0" fontId="26" fillId="2" borderId="54" xfId="0" applyFont="1" applyFill="1" applyBorder="1" applyAlignment="1">
      <alignment horizontal="center" vertical="center"/>
    </xf>
    <xf numFmtId="49" fontId="37" fillId="0" borderId="54" xfId="0" applyNumberFormat="1" applyFont="1" applyBorder="1" applyAlignment="1">
      <alignment vertical="top" wrapText="1"/>
    </xf>
    <xf numFmtId="49" fontId="40" fillId="2" borderId="54" xfId="0" applyNumberFormat="1" applyFont="1" applyFill="1" applyBorder="1" applyAlignment="1">
      <alignment horizontal="center" vertical="center" wrapText="1"/>
    </xf>
    <xf numFmtId="49" fontId="40" fillId="0" borderId="41" xfId="0" applyNumberFormat="1" applyFont="1" applyBorder="1" applyAlignment="1">
      <alignment vertical="top" wrapText="1"/>
    </xf>
    <xf numFmtId="0" fontId="22" fillId="3" borderId="1" xfId="0" applyFont="1" applyFill="1" applyBorder="1"/>
    <xf numFmtId="49" fontId="37" fillId="0" borderId="51" xfId="0" applyNumberFormat="1" applyFont="1" applyBorder="1" applyAlignment="1">
      <alignment vertical="top" wrapText="1"/>
    </xf>
    <xf numFmtId="168" fontId="22" fillId="3" borderId="1" xfId="0" applyNumberFormat="1" applyFont="1" applyFill="1" applyBorder="1"/>
    <xf numFmtId="0" fontId="40" fillId="0" borderId="51" xfId="0" applyFont="1" applyBorder="1" applyAlignment="1">
      <alignment horizontal="center"/>
    </xf>
    <xf numFmtId="0" fontId="40" fillId="0" borderId="51" xfId="0" applyFont="1" applyBorder="1" applyAlignment="1">
      <alignment vertical="top" wrapText="1"/>
    </xf>
    <xf numFmtId="0" fontId="40" fillId="0" borderId="51" xfId="0" applyFont="1" applyBorder="1" applyAlignment="1">
      <alignment horizontal="center" vertical="center" wrapText="1"/>
    </xf>
    <xf numFmtId="0" fontId="33" fillId="2" borderId="50" xfId="0" applyFont="1" applyFill="1" applyBorder="1" applyAlignment="1">
      <alignment horizontal="left" vertical="top" wrapText="1"/>
    </xf>
    <xf numFmtId="49" fontId="40" fillId="0" borderId="47" xfId="0" applyNumberFormat="1" applyFont="1" applyBorder="1" applyAlignment="1">
      <alignment vertical="top" wrapText="1"/>
    </xf>
    <xf numFmtId="168" fontId="22" fillId="3" borderId="13" xfId="0" applyNumberFormat="1" applyFont="1" applyFill="1" applyBorder="1"/>
    <xf numFmtId="170" fontId="22" fillId="3" borderId="1" xfId="0" applyNumberFormat="1" applyFont="1" applyFill="1" applyBorder="1"/>
    <xf numFmtId="49" fontId="40" fillId="0" borderId="51" xfId="0" applyNumberFormat="1" applyFont="1" applyBorder="1" applyAlignment="1">
      <alignment vertical="center" wrapText="1"/>
    </xf>
    <xf numFmtId="49" fontId="40" fillId="0" borderId="54" xfId="0" applyNumberFormat="1" applyFont="1" applyBorder="1" applyAlignment="1">
      <alignment vertical="top" wrapText="1"/>
    </xf>
    <xf numFmtId="49" fontId="40" fillId="0" borderId="54" xfId="0" applyNumberFormat="1" applyFont="1" applyBorder="1" applyAlignment="1">
      <alignment horizontal="center" vertical="center" wrapText="1"/>
    </xf>
    <xf numFmtId="168" fontId="22" fillId="3" borderId="37" xfId="0" applyNumberFormat="1" applyFont="1" applyFill="1" applyBorder="1"/>
    <xf numFmtId="49" fontId="40" fillId="0" borderId="50" xfId="0" applyNumberFormat="1" applyFont="1" applyBorder="1" applyAlignment="1">
      <alignment vertical="top" wrapText="1"/>
    </xf>
    <xf numFmtId="0" fontId="22" fillId="0" borderId="13" xfId="0" applyFont="1" applyBorder="1"/>
    <xf numFmtId="0" fontId="22" fillId="3" borderId="37" xfId="0" applyFont="1" applyFill="1" applyBorder="1"/>
    <xf numFmtId="49" fontId="40" fillId="0" borderId="41" xfId="0" applyNumberFormat="1" applyFont="1" applyBorder="1" applyAlignment="1">
      <alignment vertical="center" wrapText="1"/>
    </xf>
    <xf numFmtId="49" fontId="37" fillId="0" borderId="41" xfId="0" applyNumberFormat="1" applyFont="1" applyBorder="1" applyAlignment="1">
      <alignment vertical="center" wrapText="1"/>
    </xf>
    <xf numFmtId="0" fontId="22" fillId="0" borderId="6" xfId="0" applyFont="1" applyBorder="1"/>
    <xf numFmtId="49" fontId="33" fillId="0" borderId="51" xfId="0" applyNumberFormat="1" applyFont="1" applyBorder="1" applyAlignment="1">
      <alignment vertical="top" wrapText="1"/>
    </xf>
    <xf numFmtId="168" fontId="22" fillId="0" borderId="7" xfId="0" applyNumberFormat="1" applyFont="1" applyBorder="1"/>
    <xf numFmtId="0" fontId="28" fillId="3" borderId="3" xfId="0" applyFont="1" applyFill="1" applyBorder="1" applyAlignment="1">
      <alignment horizontal="center"/>
    </xf>
    <xf numFmtId="0" fontId="40" fillId="0" borderId="52" xfId="0" applyFont="1" applyBorder="1" applyAlignment="1">
      <alignment vertical="top" wrapText="1"/>
    </xf>
    <xf numFmtId="0" fontId="33" fillId="0" borderId="51" xfId="0" applyFont="1" applyBorder="1" applyAlignment="1">
      <alignment vertical="top" wrapText="1"/>
    </xf>
    <xf numFmtId="0" fontId="22" fillId="0" borderId="2" xfId="0" applyFont="1" applyBorder="1"/>
    <xf numFmtId="0" fontId="26" fillId="2" borderId="51" xfId="0" applyFont="1" applyFill="1" applyBorder="1" applyAlignment="1">
      <alignment horizontal="center"/>
    </xf>
    <xf numFmtId="0" fontId="33" fillId="0" borderId="51" xfId="0" applyFont="1" applyBorder="1" applyAlignment="1">
      <alignment wrapText="1"/>
    </xf>
    <xf numFmtId="0" fontId="33" fillId="0" borderId="47" xfId="0" applyFont="1" applyBorder="1" applyAlignment="1">
      <alignment vertical="top" wrapText="1"/>
    </xf>
    <xf numFmtId="0" fontId="28" fillId="3" borderId="11" xfId="0" applyFont="1" applyFill="1" applyBorder="1" applyAlignment="1">
      <alignment horizontal="center"/>
    </xf>
    <xf numFmtId="0" fontId="28" fillId="0" borderId="6" xfId="0" applyFont="1" applyBorder="1" applyAlignment="1">
      <alignment horizontal="center"/>
    </xf>
    <xf numFmtId="0" fontId="40" fillId="0" borderId="50" xfId="0" applyFont="1" applyBorder="1" applyAlignment="1">
      <alignment vertical="top" wrapText="1"/>
    </xf>
    <xf numFmtId="0" fontId="28" fillId="0" borderId="1" xfId="0" applyFont="1" applyBorder="1" applyAlignment="1">
      <alignment horizontal="center"/>
    </xf>
    <xf numFmtId="0" fontId="40" fillId="0" borderId="54" xfId="0" applyFont="1" applyBorder="1" applyAlignment="1">
      <alignment vertical="top" wrapText="1"/>
    </xf>
    <xf numFmtId="0" fontId="33" fillId="0" borderId="50" xfId="0" applyFont="1" applyBorder="1" applyAlignment="1">
      <alignment vertical="top" wrapText="1"/>
    </xf>
    <xf numFmtId="0" fontId="33" fillId="0" borderId="42" xfId="0" applyFont="1" applyBorder="1" applyAlignment="1">
      <alignment vertical="top" wrapText="1"/>
    </xf>
    <xf numFmtId="0" fontId="28" fillId="0" borderId="37" xfId="0" applyFont="1" applyBorder="1" applyAlignment="1">
      <alignment horizontal="center"/>
    </xf>
    <xf numFmtId="0" fontId="28" fillId="3" borderId="53" xfId="0" applyFont="1" applyFill="1" applyBorder="1" applyAlignment="1">
      <alignment horizontal="center"/>
    </xf>
    <xf numFmtId="0" fontId="26" fillId="2" borderId="28" xfId="0" applyFont="1" applyFill="1" applyBorder="1" applyAlignment="1">
      <alignment horizontal="center" vertical="center"/>
    </xf>
    <xf numFmtId="0" fontId="33" fillId="2" borderId="55" xfId="0" applyFont="1" applyFill="1" applyBorder="1" applyAlignment="1">
      <alignment horizontal="left" vertical="top" wrapText="1"/>
    </xf>
    <xf numFmtId="49" fontId="40" fillId="2" borderId="50" xfId="0" applyNumberFormat="1" applyFont="1" applyFill="1" applyBorder="1" applyAlignment="1">
      <alignment horizontal="center"/>
    </xf>
    <xf numFmtId="0" fontId="22" fillId="0" borderId="8" xfId="0" applyFont="1" applyBorder="1"/>
    <xf numFmtId="0" fontId="26" fillId="2" borderId="30" xfId="0" applyFont="1" applyFill="1" applyBorder="1" applyAlignment="1">
      <alignment horizontal="center" vertical="center"/>
    </xf>
    <xf numFmtId="0" fontId="37" fillId="2" borderId="56" xfId="0" applyFont="1" applyFill="1" applyBorder="1" applyAlignment="1">
      <alignment horizontal="left" vertical="top" wrapText="1"/>
    </xf>
    <xf numFmtId="49" fontId="40" fillId="2" borderId="51" xfId="0" applyNumberFormat="1" applyFont="1" applyFill="1" applyBorder="1" applyAlignment="1">
      <alignment horizontal="center"/>
    </xf>
    <xf numFmtId="0" fontId="33" fillId="2" borderId="29" xfId="0" applyFont="1" applyFill="1" applyBorder="1" applyAlignment="1">
      <alignment horizontal="left" vertical="top" wrapText="1"/>
    </xf>
    <xf numFmtId="49" fontId="28" fillId="0" borderId="31" xfId="0" applyNumberFormat="1" applyFont="1" applyBorder="1" applyAlignment="1">
      <alignment vertical="top" wrapText="1"/>
    </xf>
    <xf numFmtId="0" fontId="26" fillId="2" borderId="57" xfId="0" applyFont="1" applyFill="1" applyBorder="1" applyAlignment="1">
      <alignment horizontal="center" vertical="center"/>
    </xf>
    <xf numFmtId="49" fontId="28" fillId="0" borderId="0" xfId="0" applyNumberFormat="1" applyFont="1" applyAlignment="1">
      <alignment vertical="top" wrapText="1"/>
    </xf>
    <xf numFmtId="49" fontId="40" fillId="2" borderId="52" xfId="0" applyNumberFormat="1" applyFont="1" applyFill="1" applyBorder="1" applyAlignment="1">
      <alignment horizontal="center"/>
    </xf>
    <xf numFmtId="0" fontId="26" fillId="2" borderId="14" xfId="0" applyFont="1" applyFill="1" applyBorder="1" applyAlignment="1">
      <alignment horizontal="center" vertical="center"/>
    </xf>
    <xf numFmtId="49" fontId="37" fillId="0" borderId="24" xfId="0" applyNumberFormat="1" applyFont="1" applyBorder="1" applyAlignment="1">
      <alignment vertical="top" wrapText="1"/>
    </xf>
    <xf numFmtId="49" fontId="40" fillId="0" borderId="32" xfId="0" applyNumberFormat="1" applyFont="1" applyBorder="1" applyAlignment="1">
      <alignment vertical="top" wrapText="1"/>
    </xf>
    <xf numFmtId="0" fontId="26" fillId="2" borderId="34" xfId="0" applyFont="1" applyFill="1" applyBorder="1" applyAlignment="1">
      <alignment horizontal="center" vertical="center"/>
    </xf>
    <xf numFmtId="49" fontId="40" fillId="0" borderId="35" xfId="0" applyNumberFormat="1" applyFont="1" applyBorder="1" applyAlignment="1">
      <alignment vertical="top" wrapText="1"/>
    </xf>
    <xf numFmtId="0" fontId="26" fillId="2" borderId="39" xfId="0" applyFont="1" applyFill="1" applyBorder="1" applyAlignment="1">
      <alignment horizontal="center" vertical="center"/>
    </xf>
    <xf numFmtId="49" fontId="40" fillId="0" borderId="40" xfId="0" applyNumberFormat="1" applyFont="1" applyBorder="1" applyAlignment="1">
      <alignment vertical="top" wrapText="1"/>
    </xf>
    <xf numFmtId="49" fontId="33" fillId="0" borderId="52" xfId="0" applyNumberFormat="1" applyFont="1" applyBorder="1" applyAlignment="1">
      <alignment vertical="top" wrapText="1"/>
    </xf>
    <xf numFmtId="49" fontId="42" fillId="0" borderId="41" xfId="0" applyNumberFormat="1" applyFont="1" applyBorder="1" applyAlignment="1">
      <alignment vertical="top" wrapText="1"/>
    </xf>
    <xf numFmtId="49" fontId="33" fillId="2" borderId="47" xfId="0" applyNumberFormat="1" applyFont="1" applyFill="1" applyBorder="1" applyAlignment="1">
      <alignment horizontal="center" vertical="center" wrapText="1"/>
    </xf>
    <xf numFmtId="168" fontId="22" fillId="0" borderId="20" xfId="0" applyNumberFormat="1" applyFont="1" applyBorder="1"/>
    <xf numFmtId="0" fontId="28" fillId="0" borderId="49" xfId="0" applyFont="1" applyBorder="1" applyAlignment="1">
      <alignment horizontal="center"/>
    </xf>
    <xf numFmtId="49" fontId="40" fillId="0" borderId="41" xfId="0" applyNumberFormat="1" applyFont="1" applyBorder="1" applyAlignment="1">
      <alignment horizontal="center" vertical="center" wrapText="1"/>
    </xf>
    <xf numFmtId="0" fontId="26" fillId="2" borderId="42" xfId="0" applyFont="1" applyFill="1" applyBorder="1" applyAlignment="1">
      <alignment horizontal="center" vertical="center"/>
    </xf>
    <xf numFmtId="49" fontId="33" fillId="0" borderId="42" xfId="0" applyNumberFormat="1" applyFont="1" applyBorder="1" applyAlignment="1">
      <alignment vertical="top" wrapText="1"/>
    </xf>
    <xf numFmtId="49" fontId="33" fillId="2" borderId="42" xfId="0" applyNumberFormat="1" applyFont="1" applyFill="1" applyBorder="1" applyAlignment="1">
      <alignment horizontal="center" vertical="center" wrapText="1"/>
    </xf>
    <xf numFmtId="0" fontId="28" fillId="3" borderId="58" xfId="0" applyFont="1" applyFill="1" applyBorder="1" applyAlignment="1">
      <alignment horizontal="center"/>
    </xf>
    <xf numFmtId="49" fontId="25" fillId="0" borderId="41" xfId="0" applyNumberFormat="1" applyFont="1" applyBorder="1" applyAlignment="1">
      <alignment horizontal="center" vertical="center" wrapText="1"/>
    </xf>
    <xf numFmtId="0" fontId="28" fillId="0" borderId="6" xfId="0" applyFont="1" applyBorder="1" applyAlignment="1">
      <alignment horizontal="center" vertical="center"/>
    </xf>
    <xf numFmtId="0" fontId="26" fillId="2" borderId="59" xfId="0" applyFont="1" applyFill="1" applyBorder="1" applyAlignment="1">
      <alignment horizontal="center" vertical="center"/>
    </xf>
    <xf numFmtId="49" fontId="40" fillId="0" borderId="51" xfId="0" applyNumberFormat="1" applyFont="1" applyBorder="1" applyAlignment="1">
      <alignment horizontal="center" vertical="top" wrapText="1"/>
    </xf>
    <xf numFmtId="0" fontId="22" fillId="3" borderId="3" xfId="0" applyFont="1" applyFill="1" applyBorder="1"/>
    <xf numFmtId="49" fontId="40" fillId="0" borderId="52" xfId="0" applyNumberFormat="1" applyFont="1" applyBorder="1" applyAlignment="1">
      <alignment horizontal="center" vertical="top" wrapText="1"/>
    </xf>
    <xf numFmtId="168" fontId="28" fillId="0" borderId="13" xfId="0" applyNumberFormat="1" applyFont="1" applyBorder="1" applyAlignment="1">
      <alignment horizontal="center"/>
    </xf>
    <xf numFmtId="49" fontId="33" fillId="0" borderId="50" xfId="0" applyNumberFormat="1" applyFont="1" applyBorder="1" applyAlignment="1">
      <alignment wrapText="1"/>
    </xf>
    <xf numFmtId="0" fontId="28" fillId="0" borderId="13" xfId="0" applyFont="1" applyBorder="1" applyAlignment="1">
      <alignment horizontal="center"/>
    </xf>
    <xf numFmtId="170" fontId="22" fillId="3" borderId="11" xfId="0" applyNumberFormat="1" applyFont="1" applyFill="1" applyBorder="1"/>
    <xf numFmtId="0" fontId="28" fillId="3" borderId="13" xfId="0" applyFont="1" applyFill="1" applyBorder="1" applyAlignment="1">
      <alignment horizontal="center"/>
    </xf>
    <xf numFmtId="0" fontId="22" fillId="3" borderId="11" xfId="0" applyFont="1" applyFill="1" applyBorder="1"/>
    <xf numFmtId="0" fontId="26" fillId="2" borderId="60" xfId="0" applyFont="1" applyFill="1" applyBorder="1" applyAlignment="1">
      <alignment horizontal="center" vertical="center"/>
    </xf>
    <xf numFmtId="0" fontId="33" fillId="2" borderId="60" xfId="0" applyFont="1" applyFill="1" applyBorder="1" applyAlignment="1">
      <alignment horizontal="left" vertical="top" wrapText="1"/>
    </xf>
    <xf numFmtId="0" fontId="40" fillId="0" borderId="54" xfId="0" applyFont="1" applyBorder="1" applyAlignment="1">
      <alignment horizontal="left" vertical="top" wrapText="1"/>
    </xf>
    <xf numFmtId="49" fontId="40" fillId="0" borderId="54" xfId="0" applyNumberFormat="1" applyFont="1" applyBorder="1" applyAlignment="1">
      <alignment horizontal="center" vertical="top" wrapText="1"/>
    </xf>
    <xf numFmtId="0" fontId="22" fillId="3" borderId="53" xfId="0" applyFont="1" applyFill="1" applyBorder="1"/>
    <xf numFmtId="49" fontId="22" fillId="0" borderId="61" xfId="0" applyNumberFormat="1" applyFont="1" applyBorder="1" applyAlignment="1">
      <alignment horizontal="center" wrapText="1"/>
    </xf>
    <xf numFmtId="49" fontId="25" fillId="0" borderId="41" xfId="0" applyNumberFormat="1" applyFont="1" applyBorder="1" applyAlignment="1">
      <alignment wrapText="1"/>
    </xf>
    <xf numFmtId="49" fontId="22" fillId="2" borderId="41" xfId="0" applyNumberFormat="1" applyFont="1" applyFill="1" applyBorder="1" applyAlignment="1">
      <alignment horizontal="center" wrapText="1"/>
    </xf>
    <xf numFmtId="49" fontId="22" fillId="0" borderId="52" xfId="0" applyNumberFormat="1" applyFont="1" applyBorder="1" applyAlignment="1">
      <alignment horizontal="center" wrapText="1"/>
    </xf>
    <xf numFmtId="49" fontId="22" fillId="0" borderId="47" xfId="0" applyNumberFormat="1" applyFont="1" applyBorder="1" applyAlignment="1">
      <alignment wrapText="1"/>
    </xf>
    <xf numFmtId="49" fontId="22" fillId="2" borderId="47" xfId="0" applyNumberFormat="1" applyFont="1" applyFill="1" applyBorder="1" applyAlignment="1">
      <alignment horizontal="center" wrapText="1"/>
    </xf>
    <xf numFmtId="49" fontId="22" fillId="0" borderId="41" xfId="0" applyNumberFormat="1" applyFont="1" applyBorder="1" applyAlignment="1">
      <alignment horizontal="center" vertical="top" wrapText="1"/>
    </xf>
    <xf numFmtId="49" fontId="38" fillId="0" borderId="41" xfId="0" applyNumberFormat="1" applyFont="1" applyBorder="1" applyAlignment="1">
      <alignment wrapText="1"/>
    </xf>
    <xf numFmtId="49" fontId="22" fillId="2" borderId="41" xfId="0" applyNumberFormat="1" applyFont="1" applyFill="1" applyBorder="1" applyAlignment="1">
      <alignment horizontal="center" vertical="center" wrapText="1"/>
    </xf>
    <xf numFmtId="49" fontId="22" fillId="0" borderId="50" xfId="0" applyNumberFormat="1" applyFont="1" applyBorder="1" applyAlignment="1">
      <alignment horizontal="center" vertical="top" wrapText="1"/>
    </xf>
    <xf numFmtId="49" fontId="22" fillId="0" borderId="50" xfId="0" applyNumberFormat="1" applyFont="1" applyBorder="1" applyAlignment="1">
      <alignment wrapText="1"/>
    </xf>
    <xf numFmtId="49" fontId="22" fillId="2" borderId="50" xfId="0" applyNumberFormat="1" applyFont="1" applyFill="1" applyBorder="1" applyAlignment="1">
      <alignment horizontal="center" vertical="center" wrapText="1"/>
    </xf>
    <xf numFmtId="49" fontId="22" fillId="0" borderId="51" xfId="0" applyNumberFormat="1" applyFont="1" applyBorder="1" applyAlignment="1">
      <alignment horizontal="center" vertical="top" wrapText="1"/>
    </xf>
    <xf numFmtId="49" fontId="31" fillId="0" borderId="51" xfId="0" applyNumberFormat="1" applyFont="1" applyBorder="1" applyAlignment="1">
      <alignment wrapText="1"/>
    </xf>
    <xf numFmtId="170" fontId="22" fillId="5" borderId="3" xfId="0" applyNumberFormat="1" applyFont="1" applyFill="1" applyBorder="1"/>
    <xf numFmtId="0" fontId="31" fillId="5" borderId="3" xfId="0" applyFont="1" applyFill="1" applyBorder="1"/>
    <xf numFmtId="49" fontId="22" fillId="0" borderId="52" xfId="0" applyNumberFormat="1" applyFont="1" applyBorder="1" applyAlignment="1">
      <alignment horizontal="center" vertical="center"/>
    </xf>
    <xf numFmtId="49" fontId="31" fillId="0" borderId="52" xfId="0" applyNumberFormat="1" applyFont="1" applyBorder="1" applyAlignment="1">
      <alignment wrapText="1"/>
    </xf>
    <xf numFmtId="49" fontId="22" fillId="0" borderId="52" xfId="0" applyNumberFormat="1" applyFont="1" applyBorder="1" applyAlignment="1">
      <alignment horizontal="center" vertical="top" wrapText="1"/>
    </xf>
    <xf numFmtId="0" fontId="22" fillId="5" borderId="11" xfId="0" applyFont="1" applyFill="1" applyBorder="1"/>
    <xf numFmtId="49" fontId="22" fillId="0" borderId="41" xfId="0" applyNumberFormat="1" applyFont="1" applyBorder="1" applyAlignment="1">
      <alignment horizontal="center" vertical="center"/>
    </xf>
    <xf numFmtId="49" fontId="22" fillId="0" borderId="50" xfId="0" applyNumberFormat="1" applyFont="1" applyBorder="1" applyAlignment="1">
      <alignment horizontal="center" vertical="center"/>
    </xf>
    <xf numFmtId="49" fontId="22" fillId="0" borderId="52" xfId="0" applyNumberFormat="1" applyFont="1" applyBorder="1" applyAlignment="1">
      <alignment horizontal="center" vertical="center" wrapText="1"/>
    </xf>
    <xf numFmtId="49" fontId="31" fillId="0" borderId="41" xfId="0" applyNumberFormat="1" applyFont="1" applyBorder="1" applyAlignment="1">
      <alignment wrapText="1"/>
    </xf>
    <xf numFmtId="49" fontId="22" fillId="0" borderId="51" xfId="0" applyNumberFormat="1" applyFont="1" applyBorder="1" applyAlignment="1">
      <alignment horizontal="center" vertical="center"/>
    </xf>
    <xf numFmtId="49" fontId="22" fillId="0" borderId="51" xfId="0" applyNumberFormat="1" applyFont="1" applyBorder="1" applyAlignment="1">
      <alignment wrapText="1"/>
    </xf>
    <xf numFmtId="0" fontId="22" fillId="5" borderId="3" xfId="0" applyFont="1" applyFill="1" applyBorder="1"/>
    <xf numFmtId="49" fontId="22" fillId="0" borderId="51" xfId="0" applyNumberFormat="1" applyFont="1" applyBorder="1" applyAlignment="1">
      <alignment horizontal="center"/>
    </xf>
    <xf numFmtId="49" fontId="22" fillId="0" borderId="51" xfId="0" applyNumberFormat="1" applyFont="1" applyBorder="1" applyAlignment="1">
      <alignment horizontal="center" vertical="center" wrapText="1"/>
    </xf>
    <xf numFmtId="0" fontId="22" fillId="0" borderId="52" xfId="0" applyFont="1" applyBorder="1" applyAlignment="1">
      <alignment wrapText="1"/>
    </xf>
    <xf numFmtId="49" fontId="22" fillId="0" borderId="52" xfId="0" applyNumberFormat="1" applyFont="1" applyBorder="1" applyAlignment="1">
      <alignment horizontal="center"/>
    </xf>
    <xf numFmtId="168" fontId="22" fillId="0" borderId="6" xfId="0" applyNumberFormat="1" applyFont="1" applyBorder="1"/>
    <xf numFmtId="168" fontId="22" fillId="0" borderId="8" xfId="0" applyNumberFormat="1" applyFont="1" applyBorder="1"/>
    <xf numFmtId="168" fontId="22" fillId="0" borderId="1" xfId="0" applyNumberFormat="1" applyFont="1" applyBorder="1"/>
    <xf numFmtId="168" fontId="22" fillId="5" borderId="3" xfId="0" applyNumberFormat="1" applyFont="1" applyFill="1" applyBorder="1"/>
    <xf numFmtId="49" fontId="22" fillId="0" borderId="51" xfId="0" applyNumberFormat="1" applyFont="1" applyBorder="1" applyAlignment="1">
      <alignment horizontal="center" wrapText="1"/>
    </xf>
    <xf numFmtId="49" fontId="22" fillId="0" borderId="54" xfId="0" applyNumberFormat="1" applyFont="1" applyBorder="1" applyAlignment="1">
      <alignment horizontal="center" vertical="center"/>
    </xf>
    <xf numFmtId="49" fontId="31" fillId="0" borderId="54" xfId="0" applyNumberFormat="1" applyFont="1" applyBorder="1" applyAlignment="1">
      <alignment wrapText="1"/>
    </xf>
    <xf numFmtId="49" fontId="22" fillId="0" borderId="54" xfId="0" applyNumberFormat="1" applyFont="1" applyBorder="1" applyAlignment="1">
      <alignment horizontal="center" vertical="center" wrapText="1"/>
    </xf>
    <xf numFmtId="0" fontId="22" fillId="0" borderId="37" xfId="0" applyFont="1" applyBorder="1"/>
    <xf numFmtId="0" fontId="22" fillId="5" borderId="53" xfId="0" applyFont="1" applyFill="1" applyBorder="1"/>
    <xf numFmtId="0" fontId="28" fillId="0" borderId="0" xfId="0" applyFont="1"/>
    <xf numFmtId="0" fontId="26" fillId="0" borderId="62" xfId="0" applyFont="1" applyBorder="1"/>
    <xf numFmtId="0" fontId="28" fillId="0" borderId="55" xfId="0" applyFont="1" applyBorder="1" applyAlignment="1">
      <alignment horizontal="center" wrapText="1"/>
    </xf>
    <xf numFmtId="0" fontId="25" fillId="0" borderId="0" xfId="0" applyFont="1"/>
    <xf numFmtId="0" fontId="28" fillId="2" borderId="44" xfId="0" applyFont="1" applyFill="1" applyBorder="1" applyAlignment="1">
      <alignment horizontal="centerContinuous" vertical="center" wrapText="1"/>
    </xf>
    <xf numFmtId="0" fontId="28" fillId="2" borderId="41" xfId="0" applyFont="1" applyFill="1" applyBorder="1" applyAlignment="1">
      <alignment horizontal="centerContinuous" vertical="center" wrapText="1"/>
    </xf>
    <xf numFmtId="0" fontId="28" fillId="2" borderId="24" xfId="0" applyFont="1" applyFill="1" applyBorder="1" applyAlignment="1">
      <alignment horizontal="centerContinuous" vertical="center" wrapText="1"/>
    </xf>
    <xf numFmtId="0" fontId="28" fillId="0" borderId="5" xfId="0" applyFont="1" applyBorder="1" applyAlignment="1">
      <alignment horizontal="center" vertical="center"/>
    </xf>
    <xf numFmtId="0" fontId="28" fillId="0" borderId="10" xfId="0" applyFont="1" applyBorder="1" applyAlignment="1">
      <alignment horizontal="center" vertical="center"/>
    </xf>
    <xf numFmtId="0" fontId="28" fillId="2" borderId="62" xfId="0" applyFont="1" applyFill="1" applyBorder="1" applyAlignment="1">
      <alignment horizontal="centerContinuous" vertical="center" wrapText="1"/>
    </xf>
    <xf numFmtId="0" fontId="34" fillId="2" borderId="44" xfId="0" applyFont="1" applyFill="1" applyBorder="1" applyAlignment="1">
      <alignment horizontal="center"/>
    </xf>
    <xf numFmtId="0" fontId="26" fillId="0" borderId="41" xfId="0" applyFont="1" applyBorder="1"/>
    <xf numFmtId="0" fontId="40" fillId="0" borderId="14" xfId="0" applyFont="1" applyBorder="1" applyAlignment="1">
      <alignment horizontal="center" wrapText="1"/>
    </xf>
    <xf numFmtId="0" fontId="28" fillId="0" borderId="24" xfId="0" applyFont="1" applyBorder="1"/>
    <xf numFmtId="0" fontId="26" fillId="0" borderId="47" xfId="0" applyFont="1" applyBorder="1"/>
    <xf numFmtId="0" fontId="33" fillId="0" borderId="57" xfId="0" applyFont="1" applyBorder="1" applyAlignment="1">
      <alignment horizontal="center" wrapText="1"/>
    </xf>
    <xf numFmtId="168" fontId="28" fillId="0" borderId="48" xfId="0" applyNumberFormat="1" applyFont="1" applyBorder="1"/>
    <xf numFmtId="168" fontId="28" fillId="0" borderId="20" xfId="0" applyNumberFormat="1" applyFont="1" applyBorder="1"/>
    <xf numFmtId="168" fontId="28" fillId="0" borderId="49" xfId="0" applyNumberFormat="1" applyFont="1" applyBorder="1"/>
    <xf numFmtId="0" fontId="22" fillId="0" borderId="24" xfId="0" applyFont="1" applyBorder="1"/>
    <xf numFmtId="0" fontId="26" fillId="0" borderId="50" xfId="0" applyFont="1" applyBorder="1"/>
    <xf numFmtId="0" fontId="33" fillId="0" borderId="28" xfId="0" applyFont="1" applyBorder="1" applyAlignment="1">
      <alignment horizontal="center"/>
    </xf>
    <xf numFmtId="0" fontId="22" fillId="0" borderId="29" xfId="0" applyFont="1" applyBorder="1"/>
    <xf numFmtId="0" fontId="26" fillId="0" borderId="51" xfId="0" applyFont="1" applyBorder="1" applyAlignment="1">
      <alignment vertical="center"/>
    </xf>
    <xf numFmtId="0" fontId="37" fillId="0" borderId="30" xfId="0" applyFont="1" applyBorder="1" applyAlignment="1">
      <alignment wrapText="1"/>
    </xf>
    <xf numFmtId="0" fontId="22" fillId="0" borderId="32" xfId="0" applyFont="1" applyBorder="1"/>
    <xf numFmtId="0" fontId="33" fillId="0" borderId="28" xfId="0" applyFont="1" applyBorder="1" applyAlignment="1">
      <alignment horizontal="left" wrapText="1"/>
    </xf>
    <xf numFmtId="0" fontId="40" fillId="0" borderId="30" xfId="0" applyFont="1" applyBorder="1" applyAlignment="1">
      <alignment wrapText="1"/>
    </xf>
    <xf numFmtId="0" fontId="33" fillId="0" borderId="30" xfId="0" applyFont="1" applyBorder="1" applyAlignment="1">
      <alignment wrapText="1"/>
    </xf>
    <xf numFmtId="0" fontId="22" fillId="0" borderId="3" xfId="0" applyFont="1" applyBorder="1"/>
    <xf numFmtId="0" fontId="42" fillId="0" borderId="30" xfId="0" applyFont="1" applyBorder="1"/>
    <xf numFmtId="49" fontId="33" fillId="0" borderId="32" xfId="0" applyNumberFormat="1" applyFont="1" applyBorder="1" applyAlignment="1">
      <alignment horizontal="center" vertical="center" wrapText="1"/>
    </xf>
    <xf numFmtId="0" fontId="22" fillId="0" borderId="1" xfId="0" applyFont="1" applyBorder="1" applyAlignment="1">
      <alignment vertical="center" wrapText="1"/>
    </xf>
    <xf numFmtId="167" fontId="28" fillId="0" borderId="2" xfId="0" applyNumberFormat="1" applyFont="1" applyBorder="1"/>
    <xf numFmtId="167" fontId="28" fillId="0" borderId="3" xfId="0" applyNumberFormat="1" applyFont="1" applyBorder="1"/>
    <xf numFmtId="0" fontId="26" fillId="0" borderId="51" xfId="0" applyFont="1" applyBorder="1"/>
    <xf numFmtId="0" fontId="42" fillId="0" borderId="30" xfId="0" applyFont="1" applyBorder="1" applyAlignment="1">
      <alignment wrapText="1"/>
    </xf>
    <xf numFmtId="49" fontId="44" fillId="0" borderId="32" xfId="0" applyNumberFormat="1" applyFont="1" applyBorder="1" applyAlignment="1">
      <alignment horizontal="center" vertical="center" wrapText="1"/>
    </xf>
    <xf numFmtId="167" fontId="28" fillId="0" borderId="1" xfId="0" applyNumberFormat="1" applyFont="1" applyBorder="1"/>
    <xf numFmtId="0" fontId="19" fillId="0" borderId="0" xfId="0" applyFont="1"/>
    <xf numFmtId="0" fontId="19" fillId="0" borderId="2" xfId="0" applyFont="1" applyBorder="1"/>
    <xf numFmtId="0" fontId="19" fillId="0" borderId="1" xfId="0" applyFont="1" applyBorder="1" applyAlignment="1">
      <alignment vertical="center" wrapText="1"/>
    </xf>
    <xf numFmtId="0" fontId="19" fillId="0" borderId="3" xfId="0" applyFont="1" applyBorder="1"/>
    <xf numFmtId="0" fontId="26" fillId="0" borderId="52" xfId="0" applyFont="1" applyBorder="1"/>
    <xf numFmtId="0" fontId="42" fillId="0" borderId="34" xfId="0" applyFont="1" applyBorder="1" applyAlignment="1">
      <alignment wrapText="1"/>
    </xf>
    <xf numFmtId="49" fontId="45" fillId="0" borderId="35" xfId="0" applyNumberFormat="1" applyFont="1" applyBorder="1" applyAlignment="1">
      <alignment horizontal="center" vertical="center" wrapText="1"/>
    </xf>
    <xf numFmtId="0" fontId="19" fillId="0" borderId="9" xfId="0" applyFont="1" applyBorder="1"/>
    <xf numFmtId="0" fontId="19" fillId="0" borderId="13" xfId="0" applyFont="1" applyBorder="1" applyAlignment="1">
      <alignment vertical="center" wrapText="1"/>
    </xf>
    <xf numFmtId="0" fontId="19" fillId="0" borderId="11" xfId="0" applyFont="1" applyBorder="1"/>
    <xf numFmtId="0" fontId="26" fillId="0" borderId="61" xfId="0" applyFont="1" applyBorder="1"/>
    <xf numFmtId="0" fontId="42" fillId="0" borderId="60" xfId="0" applyFont="1" applyBorder="1" applyAlignment="1">
      <alignment wrapText="1"/>
    </xf>
    <xf numFmtId="49" fontId="45" fillId="0" borderId="56" xfId="0" applyNumberFormat="1" applyFont="1" applyBorder="1" applyAlignment="1">
      <alignment horizontal="center" vertical="center" wrapText="1"/>
    </xf>
    <xf numFmtId="167" fontId="28" fillId="0" borderId="15" xfId="0" applyNumberFormat="1" applyFont="1" applyBorder="1"/>
    <xf numFmtId="0" fontId="19" fillId="3" borderId="16" xfId="0" applyFont="1" applyFill="1" applyBorder="1" applyAlignment="1">
      <alignment vertical="center" wrapText="1"/>
    </xf>
    <xf numFmtId="0" fontId="22" fillId="0" borderId="17" xfId="0" applyFont="1" applyBorder="1" applyAlignment="1">
      <alignment horizontal="center" vertical="center" wrapText="1"/>
    </xf>
    <xf numFmtId="0" fontId="26" fillId="0" borderId="54" xfId="0" applyFont="1" applyBorder="1"/>
    <xf numFmtId="0" fontId="42" fillId="0" borderId="39" xfId="0" applyFont="1" applyBorder="1" applyAlignment="1">
      <alignment wrapText="1"/>
    </xf>
    <xf numFmtId="49" fontId="45" fillId="0" borderId="40" xfId="0" applyNumberFormat="1" applyFont="1" applyBorder="1" applyAlignment="1">
      <alignment horizontal="center" vertical="center" wrapText="1"/>
    </xf>
    <xf numFmtId="167" fontId="28" fillId="0" borderId="4" xfId="0" applyNumberFormat="1" applyFont="1" applyBorder="1"/>
    <xf numFmtId="0" fontId="19" fillId="3" borderId="37" xfId="0" applyFont="1" applyFill="1" applyBorder="1" applyAlignment="1">
      <alignment vertical="center" wrapText="1"/>
    </xf>
    <xf numFmtId="0" fontId="19" fillId="3" borderId="53" xfId="0" applyFont="1" applyFill="1" applyBorder="1"/>
    <xf numFmtId="0" fontId="37" fillId="0" borderId="28" xfId="0" applyFont="1" applyBorder="1" applyAlignment="1">
      <alignment wrapText="1"/>
    </xf>
    <xf numFmtId="49" fontId="46" fillId="0" borderId="29" xfId="0" applyNumberFormat="1" applyFont="1" applyBorder="1" applyAlignment="1">
      <alignment horizontal="center" vertical="center" wrapText="1"/>
    </xf>
    <xf numFmtId="167" fontId="28" fillId="0" borderId="7" xfId="0" applyNumberFormat="1" applyFont="1" applyBorder="1"/>
    <xf numFmtId="167" fontId="28" fillId="5" borderId="18" xfId="0" applyNumberFormat="1" applyFont="1" applyFill="1" applyBorder="1"/>
    <xf numFmtId="167" fontId="28" fillId="0" borderId="8" xfId="0" applyNumberFormat="1" applyFont="1" applyBorder="1"/>
    <xf numFmtId="49" fontId="46" fillId="0" borderId="32" xfId="0" applyNumberFormat="1" applyFont="1" applyBorder="1" applyAlignment="1">
      <alignment horizontal="center" vertical="center" wrapText="1"/>
    </xf>
    <xf numFmtId="0" fontId="19" fillId="5" borderId="1" xfId="0" applyFont="1" applyFill="1" applyBorder="1" applyAlignment="1">
      <alignment vertical="center" wrapText="1"/>
    </xf>
    <xf numFmtId="0" fontId="22" fillId="0" borderId="3" xfId="0" applyFont="1" applyBorder="1" applyAlignment="1">
      <alignment horizontal="center"/>
    </xf>
    <xf numFmtId="49" fontId="46" fillId="0" borderId="35" xfId="0" applyNumberFormat="1" applyFont="1" applyBorder="1" applyAlignment="1">
      <alignment horizontal="center" vertical="center" wrapText="1"/>
    </xf>
    <xf numFmtId="167" fontId="28" fillId="0" borderId="9" xfId="0" applyNumberFormat="1" applyFont="1" applyBorder="1"/>
    <xf numFmtId="0" fontId="19" fillId="5" borderId="13" xfId="0" applyFont="1" applyFill="1" applyBorder="1" applyAlignment="1">
      <alignment vertical="center" wrapText="1"/>
    </xf>
    <xf numFmtId="0" fontId="19" fillId="5" borderId="11" xfId="0" applyFont="1" applyFill="1" applyBorder="1"/>
    <xf numFmtId="0" fontId="37" fillId="0" borderId="14" xfId="0" applyFont="1" applyBorder="1" applyAlignment="1">
      <alignment wrapText="1"/>
    </xf>
    <xf numFmtId="49" fontId="46" fillId="0" borderId="24" xfId="0" applyNumberFormat="1" applyFont="1" applyBorder="1" applyAlignment="1">
      <alignment horizontal="center" vertical="center" wrapText="1"/>
    </xf>
    <xf numFmtId="168" fontId="28" fillId="0" borderId="5" xfId="0" applyNumberFormat="1" applyFont="1" applyBorder="1"/>
    <xf numFmtId="168" fontId="28" fillId="0" borderId="6" xfId="0" applyNumberFormat="1" applyFont="1" applyBorder="1"/>
    <xf numFmtId="168" fontId="28" fillId="0" borderId="10" xfId="0" applyNumberFormat="1" applyFont="1" applyBorder="1"/>
    <xf numFmtId="0" fontId="33" fillId="0" borderId="57" xfId="0" applyFont="1" applyBorder="1" applyAlignment="1">
      <alignment horizontal="left"/>
    </xf>
    <xf numFmtId="49" fontId="46" fillId="0" borderId="0" xfId="0" applyNumberFormat="1" applyFont="1" applyAlignment="1">
      <alignment horizontal="center" vertical="center" wrapText="1"/>
    </xf>
    <xf numFmtId="0" fontId="19" fillId="0" borderId="48" xfId="0" applyFont="1" applyBorder="1"/>
    <xf numFmtId="0" fontId="19" fillId="0" borderId="20" xfId="0" applyFont="1" applyBorder="1" applyAlignment="1">
      <alignment vertical="center" wrapText="1"/>
    </xf>
    <xf numFmtId="0" fontId="19" fillId="0" borderId="49" xfId="0" applyFont="1" applyBorder="1"/>
    <xf numFmtId="0" fontId="40" fillId="0" borderId="14" xfId="0" applyFont="1" applyBorder="1" applyAlignment="1">
      <alignment wrapText="1"/>
    </xf>
    <xf numFmtId="167" fontId="28" fillId="0" borderId="5" xfId="0" applyNumberFormat="1" applyFont="1" applyBorder="1"/>
    <xf numFmtId="0" fontId="28" fillId="0" borderId="6" xfId="0" applyFont="1" applyBorder="1" applyAlignment="1">
      <alignment vertical="center" wrapText="1"/>
    </xf>
    <xf numFmtId="167" fontId="28" fillId="0" borderId="10" xfId="0" applyNumberFormat="1" applyFont="1" applyBorder="1"/>
    <xf numFmtId="0" fontId="33" fillId="0" borderId="28" xfId="0" applyFont="1" applyBorder="1" applyAlignment="1">
      <alignment wrapText="1"/>
    </xf>
    <xf numFmtId="0" fontId="28" fillId="0" borderId="7" xfId="0" applyFont="1" applyBorder="1"/>
    <xf numFmtId="0" fontId="28" fillId="0" borderId="18" xfId="0" applyFont="1" applyBorder="1" applyAlignment="1">
      <alignment vertical="center" wrapText="1"/>
    </xf>
    <xf numFmtId="0" fontId="28" fillId="0" borderId="8" xfId="0" applyFont="1" applyBorder="1"/>
    <xf numFmtId="167" fontId="22" fillId="0" borderId="2" xfId="0" applyNumberFormat="1" applyFont="1" applyBorder="1"/>
    <xf numFmtId="0" fontId="26" fillId="0" borderId="41" xfId="0" applyFont="1" applyBorder="1" applyAlignment="1">
      <alignment horizontal="center" vertical="center"/>
    </xf>
    <xf numFmtId="0" fontId="28" fillId="3" borderId="3" xfId="0" applyFont="1" applyFill="1" applyBorder="1"/>
    <xf numFmtId="167" fontId="22" fillId="0" borderId="9" xfId="0" applyNumberFormat="1" applyFont="1" applyBorder="1"/>
    <xf numFmtId="0" fontId="22" fillId="0" borderId="13" xfId="0" applyFont="1" applyBorder="1" applyAlignment="1">
      <alignment vertical="center" wrapText="1"/>
    </xf>
    <xf numFmtId="167" fontId="28" fillId="0" borderId="6" xfId="0" applyNumberFormat="1" applyFont="1" applyBorder="1"/>
    <xf numFmtId="0" fontId="28" fillId="0" borderId="7" xfId="0" applyFont="1" applyBorder="1" applyAlignment="1">
      <alignment vertical="center" wrapText="1"/>
    </xf>
    <xf numFmtId="0" fontId="28" fillId="0" borderId="8" xfId="0" applyFont="1" applyBorder="1" applyAlignment="1">
      <alignment vertical="center" wrapText="1"/>
    </xf>
    <xf numFmtId="0" fontId="22" fillId="3" borderId="1" xfId="0" applyFont="1" applyFill="1" applyBorder="1" applyAlignment="1">
      <alignment vertical="center" wrapText="1"/>
    </xf>
    <xf numFmtId="0" fontId="42" fillId="0" borderId="34" xfId="0" applyFont="1" applyBorder="1"/>
    <xf numFmtId="0" fontId="22" fillId="5" borderId="13" xfId="0" applyFont="1" applyFill="1" applyBorder="1" applyAlignment="1">
      <alignment vertical="center" wrapText="1"/>
    </xf>
    <xf numFmtId="0" fontId="34" fillId="0" borderId="41" xfId="0" applyFont="1" applyBorder="1" applyAlignment="1">
      <alignment horizontal="center"/>
    </xf>
    <xf numFmtId="0" fontId="40" fillId="0" borderId="14" xfId="0" applyFont="1" applyBorder="1" applyAlignment="1">
      <alignment vertical="center" wrapText="1"/>
    </xf>
    <xf numFmtId="0" fontId="26" fillId="0" borderId="24" xfId="0" applyFont="1" applyBorder="1"/>
    <xf numFmtId="168" fontId="28" fillId="4" borderId="5" xfId="0" applyNumberFormat="1" applyFont="1" applyFill="1" applyBorder="1"/>
    <xf numFmtId="168" fontId="28" fillId="4" borderId="6" xfId="0" applyNumberFormat="1" applyFont="1" applyFill="1" applyBorder="1"/>
    <xf numFmtId="168" fontId="28" fillId="4" borderId="10" xfId="0" applyNumberFormat="1" applyFont="1" applyFill="1" applyBorder="1"/>
    <xf numFmtId="0" fontId="34" fillId="0" borderId="47" xfId="0" applyFont="1" applyBorder="1" applyAlignment="1">
      <alignment horizontal="center"/>
    </xf>
    <xf numFmtId="0" fontId="28" fillId="0" borderId="18" xfId="0" applyFont="1" applyBorder="1"/>
    <xf numFmtId="0" fontId="26" fillId="6" borderId="50" xfId="0" applyFont="1" applyFill="1" applyBorder="1" applyAlignment="1">
      <alignment horizontal="center" vertical="center"/>
    </xf>
    <xf numFmtId="0" fontId="33" fillId="6" borderId="28" xfId="0" applyFont="1" applyFill="1" applyBorder="1" applyAlignment="1">
      <alignment wrapText="1"/>
    </xf>
    <xf numFmtId="0" fontId="26" fillId="6" borderId="29" xfId="0" applyFont="1" applyFill="1" applyBorder="1" applyAlignment="1">
      <alignment horizontal="center"/>
    </xf>
    <xf numFmtId="168" fontId="22" fillId="6" borderId="2" xfId="0" applyNumberFormat="1" applyFont="1" applyFill="1" applyBorder="1"/>
    <xf numFmtId="0" fontId="22" fillId="6" borderId="3" xfId="0" applyFont="1" applyFill="1" applyBorder="1" applyAlignment="1">
      <alignment horizontal="center"/>
    </xf>
    <xf numFmtId="0" fontId="26" fillId="0" borderId="51" xfId="0" applyFont="1" applyBorder="1" applyAlignment="1">
      <alignment horizontal="center" vertical="center"/>
    </xf>
    <xf numFmtId="0" fontId="26" fillId="0" borderId="32" xfId="0" applyFont="1" applyBorder="1"/>
    <xf numFmtId="168" fontId="22" fillId="0" borderId="2" xfId="0" applyNumberFormat="1" applyFont="1" applyBorder="1"/>
    <xf numFmtId="0" fontId="22" fillId="0" borderId="3" xfId="0" applyFont="1" applyBorder="1" applyAlignment="1">
      <alignment horizontal="center" vertical="center" wrapText="1"/>
    </xf>
    <xf numFmtId="0" fontId="26" fillId="6" borderId="51" xfId="0" applyFont="1" applyFill="1" applyBorder="1" applyAlignment="1">
      <alignment horizontal="center" vertical="center"/>
    </xf>
    <xf numFmtId="0" fontId="33" fillId="6" borderId="57" xfId="0" applyFont="1" applyFill="1" applyBorder="1" applyAlignment="1">
      <alignment wrapText="1"/>
    </xf>
    <xf numFmtId="0" fontId="26" fillId="6" borderId="32" xfId="0" applyFont="1" applyFill="1" applyBorder="1" applyAlignment="1">
      <alignment horizontal="center" vertical="center" wrapText="1"/>
    </xf>
    <xf numFmtId="168" fontId="22" fillId="6" borderId="1" xfId="0" applyNumberFormat="1" applyFont="1" applyFill="1" applyBorder="1" applyAlignment="1">
      <alignment horizontal="center" vertical="center" wrapText="1"/>
    </xf>
    <xf numFmtId="0" fontId="26" fillId="0" borderId="32" xfId="0" applyFont="1" applyBorder="1" applyAlignment="1">
      <alignment horizontal="center" vertical="center" wrapText="1"/>
    </xf>
    <xf numFmtId="168" fontId="22" fillId="0" borderId="1" xfId="0" applyNumberFormat="1" applyFont="1" applyBorder="1" applyAlignment="1">
      <alignment horizontal="center" vertical="center" wrapText="1"/>
    </xf>
    <xf numFmtId="168" fontId="22" fillId="3" borderId="3" xfId="0" applyNumberFormat="1" applyFont="1" applyFill="1" applyBorder="1"/>
    <xf numFmtId="0" fontId="26" fillId="0" borderId="52" xfId="0" applyFont="1" applyBorder="1" applyAlignment="1">
      <alignment horizontal="center" vertical="center"/>
    </xf>
    <xf numFmtId="0" fontId="40" fillId="0" borderId="57" xfId="0" applyFont="1" applyBorder="1" applyAlignment="1">
      <alignment vertical="center" wrapText="1"/>
    </xf>
    <xf numFmtId="0" fontId="26" fillId="0" borderId="35" xfId="0" applyFont="1" applyBorder="1" applyAlignment="1">
      <alignment vertical="center" wrapText="1"/>
    </xf>
    <xf numFmtId="0" fontId="22" fillId="0" borderId="2" xfId="0" applyFont="1" applyBorder="1" applyAlignment="1">
      <alignment horizontal="center" vertical="center" wrapText="1"/>
    </xf>
    <xf numFmtId="0" fontId="40" fillId="0" borderId="30" xfId="0" applyFont="1" applyBorder="1" applyAlignment="1">
      <alignment vertical="center" wrapText="1"/>
    </xf>
    <xf numFmtId="0" fontId="26" fillId="0" borderId="32" xfId="0" applyFont="1" applyBorder="1" applyAlignment="1">
      <alignment vertical="center" wrapText="1"/>
    </xf>
    <xf numFmtId="0" fontId="22" fillId="5" borderId="1" xfId="0" applyFont="1" applyFill="1" applyBorder="1" applyAlignment="1">
      <alignment vertical="center" wrapText="1"/>
    </xf>
    <xf numFmtId="0" fontId="40" fillId="0" borderId="28" xfId="0" applyFont="1" applyBorder="1" applyAlignment="1">
      <alignment vertical="center" wrapText="1"/>
    </xf>
    <xf numFmtId="168" fontId="22" fillId="0" borderId="2" xfId="0" applyNumberFormat="1" applyFont="1" applyBorder="1" applyAlignment="1">
      <alignment horizontal="center" vertical="center"/>
    </xf>
    <xf numFmtId="168" fontId="22" fillId="0" borderId="3" xfId="0" applyNumberFormat="1" applyFont="1" applyBorder="1" applyAlignment="1">
      <alignment horizontal="center" vertical="center"/>
    </xf>
    <xf numFmtId="168" fontId="22" fillId="0" borderId="0" xfId="0" applyNumberFormat="1" applyFont="1" applyAlignment="1">
      <alignment horizontal="center" vertical="center"/>
    </xf>
    <xf numFmtId="0" fontId="42" fillId="0" borderId="34" xfId="0" applyFont="1" applyBorder="1" applyAlignment="1">
      <alignment vertical="center" wrapText="1"/>
    </xf>
    <xf numFmtId="0" fontId="22" fillId="0" borderId="13" xfId="0" applyFont="1" applyBorder="1" applyAlignment="1">
      <alignment horizontal="center" vertical="center" wrapText="1"/>
    </xf>
    <xf numFmtId="0" fontId="26" fillId="0" borderId="41" xfId="0" applyFont="1" applyBorder="1" applyAlignment="1">
      <alignment vertical="center"/>
    </xf>
    <xf numFmtId="167" fontId="22" fillId="0" borderId="5" xfId="0" applyNumberFormat="1" applyFont="1" applyBorder="1"/>
    <xf numFmtId="167" fontId="22" fillId="0" borderId="6" xfId="0" applyNumberFormat="1" applyFont="1" applyBorder="1"/>
    <xf numFmtId="167" fontId="22" fillId="0" borderId="10" xfId="0" applyNumberFormat="1" applyFont="1" applyBorder="1"/>
    <xf numFmtId="0" fontId="26" fillId="0" borderId="50" xfId="0" applyFont="1" applyBorder="1" applyAlignment="1">
      <alignment vertical="center"/>
    </xf>
    <xf numFmtId="0" fontId="26" fillId="0" borderId="29" xfId="0" applyFont="1" applyBorder="1"/>
    <xf numFmtId="0" fontId="37" fillId="0" borderId="30" xfId="0" applyFont="1" applyBorder="1" applyAlignment="1">
      <alignment vertical="center" wrapText="1"/>
    </xf>
    <xf numFmtId="167" fontId="22" fillId="0" borderId="1" xfId="0" applyNumberFormat="1" applyFont="1" applyBorder="1"/>
    <xf numFmtId="167" fontId="22" fillId="0" borderId="3" xfId="0" applyNumberFormat="1" applyFont="1" applyBorder="1"/>
    <xf numFmtId="49" fontId="46" fillId="0" borderId="40" xfId="0" applyNumberFormat="1" applyFont="1" applyBorder="1" applyAlignment="1">
      <alignment horizontal="center" vertical="center" wrapText="1"/>
    </xf>
    <xf numFmtId="167" fontId="22" fillId="0" borderId="4" xfId="0" applyNumberFormat="1" applyFont="1" applyBorder="1"/>
    <xf numFmtId="0" fontId="19" fillId="5" borderId="37" xfId="0" applyFont="1" applyFill="1" applyBorder="1" applyAlignment="1">
      <alignment vertical="center" wrapText="1"/>
    </xf>
    <xf numFmtId="0" fontId="19" fillId="5" borderId="53" xfId="0" applyFont="1" applyFill="1" applyBorder="1"/>
    <xf numFmtId="0" fontId="22" fillId="3" borderId="1" xfId="0" applyFont="1" applyFill="1" applyBorder="1" applyAlignment="1">
      <alignment horizontal="center"/>
    </xf>
    <xf numFmtId="0" fontId="22" fillId="5" borderId="1" xfId="0" applyFont="1" applyFill="1" applyBorder="1" applyAlignment="1">
      <alignment horizontal="center"/>
    </xf>
    <xf numFmtId="0" fontId="26" fillId="4" borderId="5" xfId="0" applyFont="1" applyFill="1" applyBorder="1" applyAlignment="1">
      <alignment horizontal="center" vertical="center" wrapText="1"/>
    </xf>
    <xf numFmtId="49" fontId="36" fillId="4" borderId="6" xfId="0" applyNumberFormat="1" applyFont="1" applyFill="1" applyBorder="1" applyAlignment="1">
      <alignment horizontal="center" vertical="center" wrapText="1"/>
    </xf>
    <xf numFmtId="0" fontId="36" fillId="4" borderId="6" xfId="0" applyFont="1" applyFill="1" applyBorder="1" applyAlignment="1">
      <alignment horizontal="center" vertical="center" wrapText="1"/>
    </xf>
    <xf numFmtId="0" fontId="37" fillId="4" borderId="23" xfId="0" applyFont="1" applyFill="1" applyBorder="1" applyAlignment="1">
      <alignment horizontal="center" vertical="center" wrapText="1"/>
    </xf>
    <xf numFmtId="0" fontId="25" fillId="4" borderId="14" xfId="0" applyFont="1" applyFill="1" applyBorder="1" applyAlignment="1">
      <alignment horizontal="center" vertical="center" wrapText="1" readingOrder="1"/>
    </xf>
    <xf numFmtId="166" fontId="32" fillId="4" borderId="24" xfId="0" applyNumberFormat="1" applyFont="1" applyFill="1" applyBorder="1" applyAlignment="1">
      <alignment horizontal="center" vertical="center" wrapText="1"/>
    </xf>
    <xf numFmtId="0" fontId="26" fillId="6" borderId="7" xfId="0" applyFont="1" applyFill="1" applyBorder="1" applyAlignment="1">
      <alignment horizontal="center" vertical="center"/>
    </xf>
    <xf numFmtId="49" fontId="34" fillId="6" borderId="26" xfId="0" applyNumberFormat="1" applyFont="1" applyFill="1" applyBorder="1" applyAlignment="1">
      <alignment horizontal="center" vertical="center"/>
    </xf>
    <xf numFmtId="0" fontId="34" fillId="6" borderId="18" xfId="0" applyFont="1" applyFill="1" applyBorder="1" applyAlignment="1">
      <alignment horizontal="center" vertical="center"/>
    </xf>
    <xf numFmtId="0" fontId="34" fillId="6" borderId="27" xfId="0" applyFont="1" applyFill="1" applyBorder="1" applyAlignment="1">
      <alignment horizontal="center" vertical="center"/>
    </xf>
    <xf numFmtId="0" fontId="38" fillId="6" borderId="28" xfId="0" applyFont="1" applyFill="1" applyBorder="1" applyAlignment="1">
      <alignment horizontal="center" vertical="center" wrapText="1" readingOrder="1"/>
    </xf>
    <xf numFmtId="166" fontId="38" fillId="6" borderId="29" xfId="0" applyNumberFormat="1" applyFont="1" applyFill="1" applyBorder="1" applyAlignment="1">
      <alignment horizontal="center" vertical="center" wrapText="1"/>
    </xf>
    <xf numFmtId="0" fontId="34" fillId="0" borderId="18" xfId="0" applyFont="1" applyBorder="1" applyAlignment="1">
      <alignment horizontal="center" vertical="center"/>
    </xf>
    <xf numFmtId="0" fontId="34" fillId="0" borderId="27" xfId="0" applyFont="1" applyBorder="1" applyAlignment="1">
      <alignment horizontal="center" vertical="center"/>
    </xf>
    <xf numFmtId="0" fontId="34" fillId="0" borderId="1" xfId="0" applyFont="1" applyBorder="1" applyAlignment="1">
      <alignment horizontal="center" vertical="center"/>
    </xf>
    <xf numFmtId="0" fontId="34" fillId="0" borderId="31" xfId="0" applyFont="1" applyBorder="1" applyAlignment="1">
      <alignment horizontal="center" vertical="center"/>
    </xf>
    <xf numFmtId="49" fontId="26" fillId="3" borderId="26" xfId="0" applyNumberFormat="1" applyFont="1" applyFill="1" applyBorder="1" applyAlignment="1">
      <alignment horizontal="center" vertical="center"/>
    </xf>
    <xf numFmtId="0" fontId="26" fillId="3" borderId="1" xfId="0" applyFont="1" applyFill="1" applyBorder="1" applyAlignment="1">
      <alignment horizontal="center" vertical="center"/>
    </xf>
    <xf numFmtId="0" fontId="26" fillId="3" borderId="31" xfId="0" applyFont="1" applyFill="1" applyBorder="1" applyAlignment="1">
      <alignment horizontal="center" vertical="center"/>
    </xf>
    <xf numFmtId="0" fontId="33" fillId="3" borderId="30" xfId="0" applyFont="1" applyFill="1" applyBorder="1" applyAlignment="1">
      <alignment horizontal="left" vertical="top" wrapText="1" readingOrder="1"/>
    </xf>
    <xf numFmtId="166" fontId="29" fillId="3" borderId="32" xfId="0" applyNumberFormat="1" applyFont="1" applyFill="1" applyBorder="1" applyAlignment="1">
      <alignment vertical="top" wrapText="1"/>
    </xf>
    <xf numFmtId="0" fontId="26" fillId="0" borderId="1" xfId="0" applyFont="1" applyBorder="1" applyAlignment="1">
      <alignment horizontal="center" vertical="center"/>
    </xf>
    <xf numFmtId="0" fontId="26" fillId="0" borderId="31" xfId="0" applyFont="1" applyBorder="1" applyAlignment="1">
      <alignment horizontal="center" vertical="center"/>
    </xf>
    <xf numFmtId="0" fontId="23" fillId="0" borderId="0" xfId="0" applyFont="1" applyAlignment="1">
      <alignment vertical="center"/>
    </xf>
    <xf numFmtId="0" fontId="23" fillId="0" borderId="0" xfId="0" applyFont="1" applyAlignment="1">
      <alignment vertical="center" wrapText="1"/>
    </xf>
    <xf numFmtId="0" fontId="25" fillId="0" borderId="0" xfId="0" applyFont="1" applyAlignment="1">
      <alignment vertical="center" wrapText="1"/>
    </xf>
    <xf numFmtId="0" fontId="23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0" fontId="39" fillId="0" borderId="0" xfId="0" applyFont="1"/>
    <xf numFmtId="166" fontId="36" fillId="0" borderId="0" xfId="0" applyNumberFormat="1" applyFont="1" applyAlignment="1">
      <alignment horizontal="center" vertical="top"/>
    </xf>
    <xf numFmtId="166" fontId="26" fillId="0" borderId="0" xfId="0" applyNumberFormat="1" applyFont="1" applyAlignment="1">
      <alignment horizontal="center" vertical="top"/>
    </xf>
    <xf numFmtId="0" fontId="29" fillId="0" borderId="0" xfId="0" applyFont="1" applyAlignment="1">
      <alignment horizontal="left" vertical="top" wrapText="1"/>
    </xf>
    <xf numFmtId="165" fontId="26" fillId="0" borderId="0" xfId="0" applyNumberFormat="1" applyFont="1" applyAlignment="1">
      <alignment horizontal="center" vertical="top"/>
    </xf>
    <xf numFmtId="0" fontId="36" fillId="0" borderId="0" xfId="0" applyFont="1" applyAlignment="1">
      <alignment horizontal="center" vertical="top"/>
    </xf>
    <xf numFmtId="0" fontId="26" fillId="0" borderId="0" xfId="0" applyFont="1" applyAlignment="1">
      <alignment horizontal="center" vertical="top"/>
    </xf>
    <xf numFmtId="165" fontId="33" fillId="0" borderId="0" xfId="0" applyNumberFormat="1" applyFont="1" applyAlignment="1">
      <alignment horizontal="center" vertical="top"/>
    </xf>
    <xf numFmtId="0" fontId="37" fillId="0" borderId="0" xfId="0" applyFont="1" applyAlignment="1">
      <alignment horizontal="center" vertical="top"/>
    </xf>
    <xf numFmtId="0" fontId="33" fillId="0" borderId="0" xfId="0" applyFont="1" applyAlignment="1">
      <alignment horizontal="center" vertical="top"/>
    </xf>
    <xf numFmtId="168" fontId="22" fillId="0" borderId="48" xfId="0" applyNumberFormat="1" applyFont="1" applyBorder="1"/>
    <xf numFmtId="0" fontId="47" fillId="0" borderId="33" xfId="0" applyFont="1" applyBorder="1"/>
    <xf numFmtId="170" fontId="22" fillId="3" borderId="3" xfId="0" applyNumberFormat="1" applyFont="1" applyFill="1" applyBorder="1"/>
    <xf numFmtId="170" fontId="22" fillId="6" borderId="1" xfId="0" applyNumberFormat="1" applyFont="1" applyFill="1" applyBorder="1"/>
    <xf numFmtId="170" fontId="22" fillId="8" borderId="1" xfId="0" applyNumberFormat="1" applyFont="1" applyFill="1" applyBorder="1"/>
    <xf numFmtId="170" fontId="22" fillId="0" borderId="3" xfId="0" applyNumberFormat="1" applyFont="1" applyBorder="1"/>
    <xf numFmtId="168" fontId="22" fillId="3" borderId="13" xfId="0" applyNumberFormat="1" applyFont="1" applyFill="1" applyBorder="1" applyAlignment="1">
      <alignment vertical="center"/>
    </xf>
    <xf numFmtId="168" fontId="19" fillId="0" borderId="13" xfId="1" applyNumberFormat="1" applyFont="1" applyBorder="1" applyAlignment="1" applyProtection="1">
      <alignment horizontal="center" vertical="center"/>
      <protection locked="0"/>
    </xf>
    <xf numFmtId="168" fontId="22" fillId="3" borderId="13" xfId="0" applyNumberFormat="1" applyFont="1" applyFill="1" applyBorder="1" applyAlignment="1">
      <alignment horizontal="center" vertical="center"/>
    </xf>
    <xf numFmtId="0" fontId="28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vertical="center"/>
    </xf>
    <xf numFmtId="49" fontId="22" fillId="0" borderId="13" xfId="0" applyNumberFormat="1" applyFont="1" applyBorder="1" applyAlignment="1">
      <alignment horizontal="center" vertical="center"/>
    </xf>
    <xf numFmtId="168" fontId="21" fillId="11" borderId="5" xfId="1" applyNumberFormat="1" applyFont="1" applyFill="1" applyBorder="1" applyAlignment="1" applyProtection="1">
      <alignment horizontal="right" vertical="center"/>
      <protection locked="0"/>
    </xf>
    <xf numFmtId="169" fontId="21" fillId="11" borderId="5" xfId="1" applyNumberFormat="1" applyFont="1" applyFill="1" applyBorder="1" applyAlignment="1" applyProtection="1">
      <alignment horizontal="right" vertical="center"/>
      <protection locked="0"/>
    </xf>
    <xf numFmtId="172" fontId="21" fillId="11" borderId="5" xfId="1" applyNumberFormat="1" applyFont="1" applyFill="1" applyBorder="1" applyAlignment="1" applyProtection="1">
      <alignment horizontal="right" vertical="center"/>
      <protection locked="0"/>
    </xf>
    <xf numFmtId="0" fontId="17" fillId="10" borderId="0" xfId="0" applyFont="1" applyFill="1"/>
    <xf numFmtId="168" fontId="22" fillId="0" borderId="33" xfId="0" applyNumberFormat="1" applyFont="1" applyBorder="1" applyAlignment="1">
      <alignment vertical="center"/>
    </xf>
    <xf numFmtId="168" fontId="22" fillId="0" borderId="3" xfId="0" applyNumberFormat="1" applyFont="1" applyBorder="1" applyAlignment="1">
      <alignment vertical="center"/>
    </xf>
    <xf numFmtId="0" fontId="22" fillId="0" borderId="0" xfId="0" quotePrefix="1" applyFont="1" applyAlignment="1">
      <alignment horizontal="center" vertical="center" wrapText="1"/>
    </xf>
    <xf numFmtId="170" fontId="22" fillId="0" borderId="0" xfId="0" applyNumberFormat="1" applyFont="1" applyAlignment="1">
      <alignment horizontal="center" vertical="center" wrapText="1"/>
    </xf>
    <xf numFmtId="14" fontId="33" fillId="0" borderId="0" xfId="0" quotePrefix="1" applyNumberFormat="1" applyFont="1"/>
    <xf numFmtId="0" fontId="22" fillId="11" borderId="0" xfId="0" applyFont="1" applyFill="1" applyAlignment="1">
      <alignment vertical="center"/>
    </xf>
    <xf numFmtId="0" fontId="22" fillId="11" borderId="0" xfId="0" applyFont="1" applyFill="1" applyAlignment="1">
      <alignment horizontal="center" vertical="center"/>
    </xf>
    <xf numFmtId="0" fontId="22" fillId="11" borderId="0" xfId="0" quotePrefix="1" applyFont="1" applyFill="1" applyAlignment="1">
      <alignment horizontal="center" vertical="center"/>
    </xf>
    <xf numFmtId="0" fontId="28" fillId="11" borderId="0" xfId="0" applyFont="1" applyFill="1" applyAlignment="1">
      <alignment vertical="center"/>
    </xf>
    <xf numFmtId="0" fontId="22" fillId="11" borderId="0" xfId="0" quotePrefix="1" applyFont="1" applyFill="1" applyAlignment="1">
      <alignment horizontal="center"/>
    </xf>
    <xf numFmtId="0" fontId="22" fillId="11" borderId="0" xfId="0" applyFont="1" applyFill="1"/>
    <xf numFmtId="0" fontId="22" fillId="11" borderId="0" xfId="0" quotePrefix="1" applyFont="1" applyFill="1"/>
    <xf numFmtId="0" fontId="33" fillId="11" borderId="0" xfId="0" applyFont="1" applyFill="1"/>
    <xf numFmtId="0" fontId="23" fillId="11" borderId="0" xfId="0" applyFont="1" applyFill="1"/>
    <xf numFmtId="0" fontId="48" fillId="11" borderId="0" xfId="0" applyFont="1" applyFill="1" applyAlignment="1">
      <alignment horizontal="left"/>
    </xf>
    <xf numFmtId="0" fontId="22" fillId="11" borderId="0" xfId="0" applyFont="1" applyFill="1" applyAlignment="1">
      <alignment horizontal="right"/>
    </xf>
    <xf numFmtId="0" fontId="39" fillId="11" borderId="0" xfId="0" applyFont="1" applyFill="1"/>
    <xf numFmtId="0" fontId="22" fillId="11" borderId="0" xfId="0" applyFont="1" applyFill="1" applyAlignment="1">
      <alignment horizontal="left"/>
    </xf>
    <xf numFmtId="181" fontId="22" fillId="11" borderId="0" xfId="2" quotePrefix="1" applyNumberFormat="1" applyFont="1" applyFill="1" applyBorder="1" applyAlignment="1"/>
    <xf numFmtId="0" fontId="22" fillId="11" borderId="0" xfId="0" applyFont="1" applyFill="1" applyAlignment="1">
      <alignment horizontal="center"/>
    </xf>
    <xf numFmtId="0" fontId="22" fillId="0" borderId="0" xfId="0" applyFont="1" applyAlignment="1">
      <alignment horizontal="left"/>
    </xf>
    <xf numFmtId="14" fontId="26" fillId="0" borderId="0" xfId="0" quotePrefix="1" applyNumberFormat="1" applyFont="1"/>
    <xf numFmtId="0" fontId="1" fillId="0" borderId="0" xfId="0" quotePrefix="1" applyFont="1"/>
    <xf numFmtId="0" fontId="1" fillId="0" borderId="0" xfId="0" quotePrefix="1" applyFont="1" applyAlignment="1">
      <alignment horizontal="right"/>
    </xf>
    <xf numFmtId="0" fontId="22" fillId="10" borderId="0" xfId="0" applyFont="1" applyFill="1" applyAlignment="1">
      <alignment horizontal="left"/>
    </xf>
    <xf numFmtId="0" fontId="29" fillId="11" borderId="0" xfId="0" applyFont="1" applyFill="1"/>
    <xf numFmtId="16" fontId="26" fillId="0" borderId="0" xfId="0" applyNumberFormat="1" applyFont="1"/>
    <xf numFmtId="169" fontId="50" fillId="11" borderId="5" xfId="1" applyNumberFormat="1" applyFont="1" applyFill="1" applyBorder="1" applyAlignment="1" applyProtection="1">
      <alignment horizontal="right" vertical="center"/>
      <protection locked="0"/>
    </xf>
    <xf numFmtId="0" fontId="22" fillId="10" borderId="0" xfId="0" applyFont="1" applyFill="1" applyAlignment="1">
      <alignment vertical="center"/>
    </xf>
    <xf numFmtId="168" fontId="28" fillId="0" borderId="3" xfId="0" applyNumberFormat="1" applyFont="1" applyBorder="1"/>
    <xf numFmtId="168" fontId="28" fillId="0" borderId="2" xfId="0" applyNumberFormat="1" applyFont="1" applyBorder="1"/>
    <xf numFmtId="0" fontId="22" fillId="0" borderId="0" xfId="0" quotePrefix="1" applyFont="1" applyAlignment="1">
      <alignment vertical="center"/>
    </xf>
    <xf numFmtId="0" fontId="51" fillId="0" borderId="0" xfId="0" applyFont="1" applyAlignment="1">
      <alignment vertical="center"/>
    </xf>
    <xf numFmtId="181" fontId="21" fillId="11" borderId="5" xfId="2" applyNumberFormat="1" applyFont="1" applyFill="1" applyBorder="1" applyAlignment="1" applyProtection="1">
      <alignment horizontal="right" vertical="center"/>
      <protection locked="0"/>
    </xf>
    <xf numFmtId="170" fontId="28" fillId="0" borderId="0" xfId="0" applyNumberFormat="1" applyFont="1" applyAlignment="1">
      <alignment vertical="center"/>
    </xf>
    <xf numFmtId="170" fontId="51" fillId="11" borderId="0" xfId="0" applyNumberFormat="1" applyFont="1" applyFill="1"/>
    <xf numFmtId="170" fontId="22" fillId="3" borderId="13" xfId="0" applyNumberFormat="1" applyFont="1" applyFill="1" applyBorder="1" applyAlignment="1">
      <alignment vertical="center"/>
    </xf>
    <xf numFmtId="0" fontId="22" fillId="0" borderId="7" xfId="0" applyFont="1" applyBorder="1" applyAlignment="1">
      <alignment horizontal="center"/>
    </xf>
    <xf numFmtId="0" fontId="33" fillId="3" borderId="1" xfId="0" applyFont="1" applyFill="1" applyBorder="1" applyAlignment="1">
      <alignment horizontal="center" vertical="center"/>
    </xf>
    <xf numFmtId="0" fontId="55" fillId="0" borderId="0" xfId="0" applyFont="1"/>
    <xf numFmtId="0" fontId="57" fillId="0" borderId="0" xfId="0" applyFont="1"/>
    <xf numFmtId="0" fontId="58" fillId="0" borderId="0" xfId="0" applyFont="1"/>
    <xf numFmtId="0" fontId="55" fillId="0" borderId="0" xfId="0" applyFont="1" applyAlignment="1">
      <alignment horizontal="center"/>
    </xf>
    <xf numFmtId="0" fontId="58" fillId="0" borderId="0" xfId="0" applyFont="1" applyAlignment="1">
      <alignment horizontal="center"/>
    </xf>
    <xf numFmtId="0" fontId="55" fillId="0" borderId="0" xfId="0" applyFont="1" applyAlignment="1">
      <alignment horizontal="center" vertical="center"/>
    </xf>
    <xf numFmtId="0" fontId="55" fillId="0" borderId="0" xfId="0" applyFont="1" applyAlignment="1">
      <alignment vertical="center"/>
    </xf>
    <xf numFmtId="0" fontId="59" fillId="0" borderId="0" xfId="0" applyFont="1" applyAlignment="1">
      <alignment vertical="center"/>
    </xf>
    <xf numFmtId="0" fontId="59" fillId="0" borderId="1" xfId="0" applyFont="1" applyBorder="1" applyAlignment="1">
      <alignment horizontal="center" vertical="center" wrapText="1"/>
    </xf>
    <xf numFmtId="49" fontId="59" fillId="0" borderId="1" xfId="0" applyNumberFormat="1" applyFont="1" applyBorder="1" applyAlignment="1">
      <alignment horizontal="center" vertical="center"/>
    </xf>
    <xf numFmtId="0" fontId="59" fillId="0" borderId="1" xfId="0" applyFont="1" applyBorder="1" applyAlignment="1">
      <alignment horizontal="center" vertical="center"/>
    </xf>
    <xf numFmtId="0" fontId="59" fillId="0" borderId="0" xfId="0" applyFont="1" applyAlignment="1">
      <alignment horizontal="center" vertical="center"/>
    </xf>
    <xf numFmtId="0" fontId="60" fillId="0" borderId="1" xfId="0" quotePrefix="1" applyFont="1" applyBorder="1" applyAlignment="1">
      <alignment horizontal="center" vertical="center"/>
    </xf>
    <xf numFmtId="49" fontId="56" fillId="0" borderId="1" xfId="0" applyNumberFormat="1" applyFont="1" applyBorder="1" applyAlignment="1">
      <alignment vertical="center" wrapText="1"/>
    </xf>
    <xf numFmtId="0" fontId="55" fillId="0" borderId="1" xfId="0" applyFont="1" applyBorder="1" applyAlignment="1">
      <alignment horizontal="center" vertical="center" wrapText="1"/>
    </xf>
    <xf numFmtId="0" fontId="60" fillId="0" borderId="0" xfId="0" applyFont="1" applyAlignment="1">
      <alignment vertical="center"/>
    </xf>
    <xf numFmtId="49" fontId="55" fillId="0" borderId="1" xfId="0" applyNumberFormat="1" applyFont="1" applyBorder="1" applyAlignment="1">
      <alignment horizontal="center" vertical="center"/>
    </xf>
    <xf numFmtId="0" fontId="59" fillId="0" borderId="1" xfId="0" quotePrefix="1" applyFont="1" applyBorder="1" applyAlignment="1">
      <alignment horizontal="center" vertical="center"/>
    </xf>
    <xf numFmtId="0" fontId="61" fillId="0" borderId="1" xfId="0" applyFont="1" applyBorder="1" applyAlignment="1">
      <alignment vertical="center" wrapText="1"/>
    </xf>
    <xf numFmtId="0" fontId="55" fillId="0" borderId="1" xfId="0" applyFont="1" applyBorder="1" applyAlignment="1">
      <alignment vertical="center" wrapText="1"/>
    </xf>
    <xf numFmtId="0" fontId="55" fillId="0" borderId="1" xfId="0" applyFont="1" applyBorder="1" applyAlignment="1">
      <alignment vertical="center"/>
    </xf>
    <xf numFmtId="0" fontId="59" fillId="0" borderId="1" xfId="0" applyFont="1" applyBorder="1" applyAlignment="1">
      <alignment vertical="center" wrapText="1"/>
    </xf>
    <xf numFmtId="49" fontId="55" fillId="0" borderId="1" xfId="0" quotePrefix="1" applyNumberFormat="1" applyFont="1" applyBorder="1" applyAlignment="1">
      <alignment horizontal="center" vertical="center"/>
    </xf>
    <xf numFmtId="0" fontId="55" fillId="0" borderId="1" xfId="0" applyFont="1" applyBorder="1" applyAlignment="1">
      <alignment horizontal="left" vertical="center" wrapText="1" indent="1"/>
    </xf>
    <xf numFmtId="0" fontId="55" fillId="0" borderId="1" xfId="0" applyFont="1" applyBorder="1" applyAlignment="1">
      <alignment horizontal="center" vertical="center"/>
    </xf>
    <xf numFmtId="170" fontId="55" fillId="0" borderId="1" xfId="0" applyNumberFormat="1" applyFont="1" applyBorder="1" applyAlignment="1">
      <alignment horizontal="center" vertical="center"/>
    </xf>
    <xf numFmtId="0" fontId="55" fillId="0" borderId="1" xfId="0" applyFont="1" applyBorder="1" applyAlignment="1">
      <alignment horizontal="left" vertical="center" wrapText="1" indent="2"/>
    </xf>
    <xf numFmtId="0" fontId="55" fillId="0" borderId="1" xfId="0" applyFont="1" applyBorder="1" applyAlignment="1">
      <alignment horizontal="left" vertical="center" wrapText="1" indent="3"/>
    </xf>
    <xf numFmtId="49" fontId="55" fillId="0" borderId="1" xfId="0" applyNumberFormat="1" applyFont="1" applyBorder="1" applyAlignment="1">
      <alignment horizontal="centerContinuous" vertical="center"/>
    </xf>
    <xf numFmtId="1" fontId="55" fillId="0" borderId="1" xfId="0" applyNumberFormat="1" applyFont="1" applyBorder="1" applyAlignment="1">
      <alignment horizontal="center" vertical="center" wrapText="1"/>
    </xf>
    <xf numFmtId="49" fontId="59" fillId="0" borderId="1" xfId="0" quotePrefix="1" applyNumberFormat="1" applyFont="1" applyBorder="1" applyAlignment="1">
      <alignment horizontal="center" vertical="center"/>
    </xf>
    <xf numFmtId="1" fontId="59" fillId="0" borderId="1" xfId="0" applyNumberFormat="1" applyFont="1" applyBorder="1" applyAlignment="1">
      <alignment horizontal="center" vertical="center" wrapText="1"/>
    </xf>
    <xf numFmtId="49" fontId="55" fillId="0" borderId="0" xfId="0" quotePrefix="1" applyNumberFormat="1" applyFont="1" applyAlignment="1">
      <alignment horizontal="center" vertical="center"/>
    </xf>
    <xf numFmtId="0" fontId="55" fillId="0" borderId="0" xfId="0" applyFont="1" applyAlignment="1">
      <alignment horizontal="left" vertical="center" wrapText="1" indent="1"/>
    </xf>
    <xf numFmtId="0" fontId="62" fillId="0" borderId="0" xfId="0" applyFont="1" applyAlignment="1">
      <alignment horizontal="center"/>
    </xf>
    <xf numFmtId="0" fontId="55" fillId="0" borderId="44" xfId="0" applyFont="1" applyBorder="1" applyAlignment="1">
      <alignment horizontal="center" vertical="center" wrapText="1"/>
    </xf>
    <xf numFmtId="0" fontId="55" fillId="0" borderId="68" xfId="0" applyFont="1" applyBorder="1" applyAlignment="1">
      <alignment horizontal="center" wrapText="1"/>
    </xf>
    <xf numFmtId="0" fontId="59" fillId="0" borderId="14" xfId="0" applyFont="1" applyBorder="1" applyAlignment="1">
      <alignment horizontal="center" vertical="center" wrapText="1"/>
    </xf>
    <xf numFmtId="0" fontId="59" fillId="0" borderId="22" xfId="0" applyFont="1" applyBorder="1" applyAlignment="1">
      <alignment horizontal="center"/>
    </xf>
    <xf numFmtId="0" fontId="55" fillId="0" borderId="14" xfId="0" applyFont="1" applyBorder="1" applyAlignment="1">
      <alignment horizontal="center" vertical="center"/>
    </xf>
    <xf numFmtId="0" fontId="55" fillId="0" borderId="69" xfId="0" applyFont="1" applyBorder="1" applyAlignment="1">
      <alignment vertical="top" wrapText="1"/>
    </xf>
    <xf numFmtId="0" fontId="55" fillId="0" borderId="69" xfId="0" applyFont="1" applyBorder="1"/>
    <xf numFmtId="0" fontId="62" fillId="0" borderId="0" xfId="0" applyFont="1"/>
    <xf numFmtId="168" fontId="23" fillId="0" borderId="3" xfId="0" applyNumberFormat="1" applyFont="1" applyBorder="1"/>
    <xf numFmtId="167" fontId="22" fillId="0" borderId="1" xfId="1" applyNumberFormat="1" applyFont="1" applyBorder="1" applyAlignment="1" applyProtection="1">
      <alignment horizontal="center" vertical="center"/>
      <protection locked="0"/>
    </xf>
    <xf numFmtId="168" fontId="22" fillId="0" borderId="1" xfId="1" applyNumberFormat="1" applyFont="1" applyBorder="1" applyAlignment="1" applyProtection="1">
      <alignment horizontal="center" vertical="center"/>
      <protection locked="0"/>
    </xf>
    <xf numFmtId="168" fontId="28" fillId="0" borderId="5" xfId="1" applyNumberFormat="1" applyFont="1" applyBorder="1" applyAlignment="1" applyProtection="1">
      <alignment horizontal="right" vertical="center"/>
      <protection locked="0"/>
    </xf>
    <xf numFmtId="168" fontId="28" fillId="11" borderId="5" xfId="1" applyNumberFormat="1" applyFont="1" applyFill="1" applyBorder="1" applyAlignment="1" applyProtection="1">
      <alignment horizontal="right" vertical="center"/>
      <protection locked="0"/>
    </xf>
    <xf numFmtId="169" fontId="28" fillId="11" borderId="5" xfId="1" applyNumberFormat="1" applyFont="1" applyFill="1" applyBorder="1" applyAlignment="1" applyProtection="1">
      <alignment horizontal="right" vertical="center"/>
      <protection locked="0"/>
    </xf>
    <xf numFmtId="172" fontId="28" fillId="11" borderId="5" xfId="1" applyNumberFormat="1" applyFont="1" applyFill="1" applyBorder="1" applyAlignment="1" applyProtection="1">
      <alignment horizontal="right" vertical="center"/>
      <protection locked="0"/>
    </xf>
    <xf numFmtId="168" fontId="28" fillId="3" borderId="1" xfId="0" applyNumberFormat="1" applyFont="1" applyFill="1" applyBorder="1" applyAlignment="1">
      <alignment horizontal="center"/>
    </xf>
    <xf numFmtId="177" fontId="28" fillId="11" borderId="5" xfId="1" applyNumberFormat="1" applyFont="1" applyFill="1" applyBorder="1" applyAlignment="1" applyProtection="1">
      <alignment horizontal="right" vertical="center"/>
      <protection locked="0"/>
    </xf>
    <xf numFmtId="168" fontId="28" fillId="3" borderId="5" xfId="1" applyNumberFormat="1" applyFont="1" applyFill="1" applyBorder="1" applyAlignment="1" applyProtection="1">
      <alignment horizontal="right" vertical="center"/>
      <protection locked="0"/>
    </xf>
    <xf numFmtId="168" fontId="28" fillId="6" borderId="5" xfId="1" applyNumberFormat="1" applyFont="1" applyFill="1" applyBorder="1" applyAlignment="1" applyProtection="1">
      <alignment horizontal="right" vertical="center"/>
      <protection locked="0"/>
    </xf>
    <xf numFmtId="167" fontId="28" fillId="0" borderId="5" xfId="1" applyNumberFormat="1" applyFont="1" applyBorder="1" applyAlignment="1" applyProtection="1">
      <alignment horizontal="right" vertical="center"/>
      <protection locked="0"/>
    </xf>
    <xf numFmtId="168" fontId="28" fillId="4" borderId="5" xfId="1" applyNumberFormat="1" applyFont="1" applyFill="1" applyBorder="1" applyAlignment="1" applyProtection="1">
      <alignment horizontal="right" vertical="center"/>
      <protection locked="0"/>
    </xf>
    <xf numFmtId="168" fontId="40" fillId="4" borderId="5" xfId="1" applyNumberFormat="1" applyFont="1" applyFill="1" applyBorder="1" applyAlignment="1" applyProtection="1">
      <alignment horizontal="right" vertical="center"/>
      <protection locked="0"/>
    </xf>
    <xf numFmtId="171" fontId="21" fillId="11" borderId="5" xfId="1" applyNumberFormat="1" applyFont="1" applyFill="1" applyBorder="1" applyAlignment="1" applyProtection="1">
      <alignment horizontal="right" vertical="center"/>
      <protection locked="0"/>
    </xf>
    <xf numFmtId="168" fontId="28" fillId="6" borderId="2" xfId="1" applyNumberFormat="1" applyFont="1" applyFill="1" applyBorder="1" applyAlignment="1" applyProtection="1">
      <alignment horizontal="right" vertical="center"/>
      <protection locked="0"/>
    </xf>
    <xf numFmtId="168" fontId="28" fillId="6" borderId="1" xfId="1" applyNumberFormat="1" applyFont="1" applyFill="1" applyBorder="1" applyAlignment="1" applyProtection="1">
      <alignment horizontal="right" vertical="center"/>
      <protection locked="0"/>
    </xf>
    <xf numFmtId="168" fontId="28" fillId="0" borderId="2" xfId="1" applyNumberFormat="1" applyFont="1" applyBorder="1" applyAlignment="1" applyProtection="1">
      <alignment horizontal="right" vertical="center"/>
      <protection locked="0"/>
    </xf>
    <xf numFmtId="168" fontId="28" fillId="0" borderId="1" xfId="1" applyNumberFormat="1" applyFont="1" applyBorder="1" applyAlignment="1" applyProtection="1">
      <alignment horizontal="right" vertical="center"/>
      <protection locked="0"/>
    </xf>
    <xf numFmtId="168" fontId="28" fillId="0" borderId="3" xfId="1" applyNumberFormat="1" applyFont="1" applyBorder="1" applyAlignment="1" applyProtection="1">
      <alignment horizontal="right" vertical="center"/>
      <protection locked="0"/>
    </xf>
    <xf numFmtId="167" fontId="28" fillId="0" borderId="2" xfId="1" applyNumberFormat="1" applyFont="1" applyBorder="1" applyAlignment="1" applyProtection="1">
      <alignment horizontal="right" vertical="center"/>
      <protection locked="0"/>
    </xf>
    <xf numFmtId="167" fontId="28" fillId="0" borderId="3" xfId="1" applyNumberFormat="1" applyFont="1" applyBorder="1" applyAlignment="1" applyProtection="1">
      <alignment horizontal="right" vertical="center"/>
      <protection locked="0"/>
    </xf>
    <xf numFmtId="167" fontId="28" fillId="0" borderId="1" xfId="1" applyNumberFormat="1" applyFont="1" applyBorder="1" applyAlignment="1" applyProtection="1">
      <alignment horizontal="right" vertical="center"/>
      <protection locked="0"/>
    </xf>
    <xf numFmtId="168" fontId="22" fillId="0" borderId="2" xfId="1" applyNumberFormat="1" applyFont="1" applyBorder="1" applyAlignment="1" applyProtection="1">
      <alignment horizontal="right" vertical="center"/>
      <protection locked="0"/>
    </xf>
    <xf numFmtId="168" fontId="22" fillId="0" borderId="1" xfId="1" applyNumberFormat="1" applyFont="1" applyBorder="1" applyAlignment="1" applyProtection="1">
      <alignment horizontal="right" vertical="center"/>
      <protection locked="0"/>
    </xf>
    <xf numFmtId="167" fontId="22" fillId="0" borderId="2" xfId="1" applyNumberFormat="1" applyFont="1" applyBorder="1" applyAlignment="1" applyProtection="1">
      <alignment horizontal="right" vertical="center"/>
      <protection locked="0"/>
    </xf>
    <xf numFmtId="168" fontId="40" fillId="0" borderId="1" xfId="1" applyNumberFormat="1" applyFont="1" applyBorder="1" applyAlignment="1" applyProtection="1">
      <alignment horizontal="right" vertical="center"/>
      <protection locked="0"/>
    </xf>
    <xf numFmtId="168" fontId="34" fillId="0" borderId="3" xfId="1" applyNumberFormat="1" applyFont="1" applyBorder="1" applyAlignment="1" applyProtection="1">
      <alignment horizontal="right" vertical="center"/>
      <protection locked="0"/>
    </xf>
    <xf numFmtId="167" fontId="28" fillId="6" borderId="2" xfId="1" applyNumberFormat="1" applyFont="1" applyFill="1" applyBorder="1" applyAlignment="1" applyProtection="1">
      <alignment horizontal="right" vertical="center"/>
      <protection locked="0"/>
    </xf>
    <xf numFmtId="168" fontId="28" fillId="0" borderId="33" xfId="0" applyNumberFormat="1" applyFont="1" applyBorder="1"/>
    <xf numFmtId="0" fontId="28" fillId="0" borderId="33" xfId="0" applyFont="1" applyBorder="1"/>
    <xf numFmtId="169" fontId="28" fillId="0" borderId="2" xfId="1" applyNumberFormat="1" applyFont="1" applyBorder="1" applyAlignment="1" applyProtection="1">
      <alignment horizontal="right" vertical="center"/>
      <protection locked="0"/>
    </xf>
    <xf numFmtId="168" fontId="28" fillId="7" borderId="1" xfId="1" applyNumberFormat="1" applyFont="1" applyFill="1" applyBorder="1" applyAlignment="1" applyProtection="1">
      <alignment horizontal="right" vertical="center"/>
      <protection locked="0"/>
    </xf>
    <xf numFmtId="168" fontId="28" fillId="7" borderId="3" xfId="1" applyNumberFormat="1" applyFont="1" applyFill="1" applyBorder="1" applyAlignment="1" applyProtection="1">
      <alignment horizontal="right" vertical="center"/>
      <protection locked="0"/>
    </xf>
    <xf numFmtId="168" fontId="28" fillId="3" borderId="1" xfId="1" applyNumberFormat="1" applyFont="1" applyFill="1" applyBorder="1" applyAlignment="1" applyProtection="1">
      <alignment horizontal="right" vertical="center"/>
      <protection locked="0"/>
    </xf>
    <xf numFmtId="167" fontId="28" fillId="0" borderId="9" xfId="1" applyNumberFormat="1" applyFont="1" applyBorder="1" applyAlignment="1" applyProtection="1">
      <alignment horizontal="right" vertical="center"/>
      <protection locked="0"/>
    </xf>
    <xf numFmtId="167" fontId="28" fillId="3" borderId="13" xfId="1" applyNumberFormat="1" applyFont="1" applyFill="1" applyBorder="1" applyAlignment="1" applyProtection="1">
      <alignment horizontal="right" vertical="center"/>
      <protection locked="0"/>
    </xf>
    <xf numFmtId="168" fontId="28" fillId="0" borderId="6" xfId="1" applyNumberFormat="1" applyFont="1" applyBorder="1" applyAlignment="1" applyProtection="1">
      <alignment horizontal="right" vertical="center"/>
      <protection locked="0"/>
    </xf>
    <xf numFmtId="167" fontId="28" fillId="0" borderId="7" xfId="1" applyNumberFormat="1" applyFont="1" applyBorder="1" applyAlignment="1" applyProtection="1">
      <alignment horizontal="right" vertical="center"/>
      <protection locked="0"/>
    </xf>
    <xf numFmtId="168" fontId="28" fillId="0" borderId="9" xfId="1" applyNumberFormat="1" applyFont="1" applyBorder="1" applyAlignment="1" applyProtection="1">
      <alignment horizontal="right" vertical="center"/>
      <protection locked="0"/>
    </xf>
    <xf numFmtId="168" fontId="28" fillId="0" borderId="7" xfId="1" applyNumberFormat="1" applyFont="1" applyBorder="1" applyAlignment="1" applyProtection="1">
      <alignment horizontal="right" vertical="center"/>
      <protection locked="0"/>
    </xf>
    <xf numFmtId="167" fontId="28" fillId="0" borderId="6" xfId="1" applyNumberFormat="1" applyFont="1" applyBorder="1" applyAlignment="1" applyProtection="1">
      <alignment horizontal="right" vertical="center"/>
      <protection locked="0"/>
    </xf>
    <xf numFmtId="167" fontId="28" fillId="0" borderId="4" xfId="1" applyNumberFormat="1" applyFont="1" applyBorder="1" applyAlignment="1" applyProtection="1">
      <alignment horizontal="right" vertical="center"/>
      <protection locked="0"/>
    </xf>
    <xf numFmtId="168" fontId="28" fillId="0" borderId="4" xfId="1" applyNumberFormat="1" applyFont="1" applyBorder="1" applyAlignment="1" applyProtection="1">
      <alignment horizontal="right" vertical="center"/>
      <protection locked="0"/>
    </xf>
    <xf numFmtId="168" fontId="28" fillId="0" borderId="5" xfId="1" applyNumberFormat="1" applyFont="1" applyBorder="1" applyAlignment="1" applyProtection="1">
      <alignment horizontal="center" vertical="center"/>
      <protection locked="0"/>
    </xf>
    <xf numFmtId="168" fontId="28" fillId="0" borderId="6" xfId="1" applyNumberFormat="1" applyFont="1" applyBorder="1" applyAlignment="1" applyProtection="1">
      <alignment horizontal="center" vertical="center"/>
      <protection locked="0"/>
    </xf>
    <xf numFmtId="168" fontId="28" fillId="0" borderId="2" xfId="1" applyNumberFormat="1" applyFont="1" applyBorder="1" applyAlignment="1" applyProtection="1">
      <alignment horizontal="center" vertical="center"/>
      <protection locked="0"/>
    </xf>
    <xf numFmtId="170" fontId="60" fillId="0" borderId="0" xfId="0" applyNumberFormat="1" applyFont="1" applyAlignment="1">
      <alignment vertical="center"/>
    </xf>
    <xf numFmtId="170" fontId="63" fillId="0" borderId="0" xfId="0" applyNumberFormat="1" applyFont="1" applyAlignment="1">
      <alignment vertical="center"/>
    </xf>
    <xf numFmtId="168" fontId="28" fillId="4" borderId="14" xfId="1" applyNumberFormat="1" applyFont="1" applyFill="1" applyBorder="1" applyAlignment="1" applyProtection="1">
      <alignment horizontal="right" vertical="center"/>
      <protection locked="0"/>
    </xf>
    <xf numFmtId="167" fontId="28" fillId="4" borderId="14" xfId="1" applyNumberFormat="1" applyFont="1" applyFill="1" applyBorder="1" applyAlignment="1" applyProtection="1">
      <alignment horizontal="center" vertical="center"/>
      <protection locked="0"/>
    </xf>
    <xf numFmtId="167" fontId="28" fillId="0" borderId="10" xfId="1" applyNumberFormat="1" applyFont="1" applyBorder="1" applyAlignment="1" applyProtection="1">
      <alignment horizontal="right" vertical="center"/>
      <protection locked="0"/>
    </xf>
    <xf numFmtId="168" fontId="28" fillId="4" borderId="6" xfId="1" applyNumberFormat="1" applyFont="1" applyFill="1" applyBorder="1" applyAlignment="1" applyProtection="1">
      <alignment horizontal="right" vertical="center"/>
      <protection locked="0"/>
    </xf>
    <xf numFmtId="167" fontId="28" fillId="4" borderId="10" xfId="1" applyNumberFormat="1" applyFont="1" applyFill="1" applyBorder="1" applyAlignment="1" applyProtection="1">
      <alignment horizontal="right" vertical="center"/>
      <protection locked="0"/>
    </xf>
    <xf numFmtId="167" fontId="28" fillId="0" borderId="12" xfId="1" applyNumberFormat="1" applyFont="1" applyBorder="1" applyAlignment="1" applyProtection="1">
      <alignment horizontal="right" vertical="center"/>
      <protection locked="0"/>
    </xf>
    <xf numFmtId="168" fontId="28" fillId="0" borderId="10" xfId="1" applyNumberFormat="1" applyFont="1" applyBorder="1" applyAlignment="1" applyProtection="1">
      <alignment horizontal="right" vertical="center"/>
      <protection locked="0"/>
    </xf>
    <xf numFmtId="167" fontId="28" fillId="0" borderId="8" xfId="1" applyNumberFormat="1" applyFont="1" applyBorder="1" applyAlignment="1" applyProtection="1">
      <alignment horizontal="right" vertical="center"/>
      <protection locked="0"/>
    </xf>
    <xf numFmtId="167" fontId="28" fillId="0" borderId="11" xfId="1" applyNumberFormat="1" applyFont="1" applyBorder="1" applyAlignment="1" applyProtection="1">
      <alignment horizontal="right" vertical="center"/>
      <protection locked="0"/>
    </xf>
    <xf numFmtId="168" fontId="28" fillId="0" borderId="15" xfId="1" applyNumberFormat="1" applyFont="1" applyBorder="1" applyAlignment="1" applyProtection="1">
      <alignment horizontal="center" vertical="center"/>
      <protection locked="0"/>
    </xf>
    <xf numFmtId="168" fontId="28" fillId="0" borderId="15" xfId="1" applyNumberFormat="1" applyFont="1" applyBorder="1" applyAlignment="1">
      <alignment horizontal="center" vertical="center"/>
    </xf>
    <xf numFmtId="178" fontId="28" fillId="0" borderId="15" xfId="1" applyNumberFormat="1" applyFont="1" applyBorder="1" applyAlignment="1" applyProtection="1">
      <alignment horizontal="center" vertical="center"/>
      <protection locked="0"/>
    </xf>
    <xf numFmtId="170" fontId="28" fillId="0" borderId="6" xfId="0" applyNumberFormat="1" applyFont="1" applyBorder="1" applyAlignment="1">
      <alignment horizontal="center"/>
    </xf>
    <xf numFmtId="0" fontId="65" fillId="0" borderId="0" xfId="0" applyFont="1" applyAlignment="1">
      <alignment horizontal="center"/>
    </xf>
    <xf numFmtId="0" fontId="65" fillId="0" borderId="0" xfId="0" applyFont="1"/>
    <xf numFmtId="0" fontId="65" fillId="0" borderId="0" xfId="0" applyFont="1" applyAlignment="1">
      <alignment vertical="center"/>
    </xf>
    <xf numFmtId="0" fontId="65" fillId="0" borderId="0" xfId="0" applyFont="1" applyAlignment="1">
      <alignment horizontal="right" vertical="center"/>
    </xf>
    <xf numFmtId="0" fontId="65" fillId="0" borderId="1" xfId="0" applyFont="1" applyBorder="1" applyAlignment="1">
      <alignment horizontal="center" vertical="center" wrapText="1"/>
    </xf>
    <xf numFmtId="0" fontId="65" fillId="0" borderId="1" xfId="0" applyFont="1" applyBorder="1" applyAlignment="1">
      <alignment horizontal="centerContinuous" vertical="center" wrapText="1"/>
    </xf>
    <xf numFmtId="0" fontId="65" fillId="0" borderId="1" xfId="0" applyFont="1" applyBorder="1" applyAlignment="1">
      <alignment horizontal="center" vertical="center"/>
    </xf>
    <xf numFmtId="170" fontId="65" fillId="0" borderId="1" xfId="0" applyNumberFormat="1" applyFont="1" applyBorder="1" applyAlignment="1">
      <alignment horizontal="center" vertical="center" wrapText="1"/>
    </xf>
    <xf numFmtId="0" fontId="65" fillId="0" borderId="1" xfId="0" applyFont="1" applyBorder="1" applyAlignment="1">
      <alignment vertical="center"/>
    </xf>
    <xf numFmtId="170" fontId="65" fillId="0" borderId="1" xfId="0" applyNumberFormat="1" applyFont="1" applyBorder="1" applyAlignment="1">
      <alignment vertical="center"/>
    </xf>
    <xf numFmtId="170" fontId="65" fillId="0" borderId="1" xfId="0" applyNumberFormat="1" applyFont="1" applyBorder="1" applyAlignment="1">
      <alignment horizontal="center" vertical="center"/>
    </xf>
    <xf numFmtId="2" fontId="65" fillId="0" borderId="1" xfId="0" applyNumberFormat="1" applyFont="1" applyBorder="1" applyAlignment="1">
      <alignment horizontal="center" vertical="center" wrapText="1"/>
    </xf>
    <xf numFmtId="2" fontId="65" fillId="0" borderId="1" xfId="0" applyNumberFormat="1" applyFont="1" applyBorder="1" applyAlignment="1">
      <alignment vertical="center"/>
    </xf>
    <xf numFmtId="2" fontId="65" fillId="0" borderId="1" xfId="0" applyNumberFormat="1" applyFont="1" applyBorder="1" applyAlignment="1">
      <alignment horizontal="center" vertical="center"/>
    </xf>
    <xf numFmtId="170" fontId="65" fillId="2" borderId="1" xfId="0" applyNumberFormat="1" applyFont="1" applyFill="1" applyBorder="1" applyAlignment="1">
      <alignment horizontal="center" vertical="center"/>
    </xf>
    <xf numFmtId="0" fontId="65" fillId="2" borderId="1" xfId="0" applyFont="1" applyFill="1" applyBorder="1" applyAlignment="1">
      <alignment vertical="center"/>
    </xf>
    <xf numFmtId="0" fontId="65" fillId="2" borderId="1" xfId="0" applyFont="1" applyFill="1" applyBorder="1" applyAlignment="1">
      <alignment horizontal="center" vertical="center"/>
    </xf>
    <xf numFmtId="170" fontId="65" fillId="2" borderId="1" xfId="0" applyNumberFormat="1" applyFont="1" applyFill="1" applyBorder="1" applyAlignment="1">
      <alignment vertical="center"/>
    </xf>
    <xf numFmtId="0" fontId="65" fillId="0" borderId="0" xfId="0" applyFont="1" applyAlignment="1">
      <alignment horizontal="left" vertical="center" wrapText="1" indent="1"/>
    </xf>
    <xf numFmtId="0" fontId="65" fillId="0" borderId="0" xfId="0" applyFont="1" applyAlignment="1">
      <alignment horizontal="center" vertical="center"/>
    </xf>
    <xf numFmtId="0" fontId="65" fillId="0" borderId="68" xfId="0" applyFont="1" applyBorder="1" applyAlignment="1">
      <alignment horizontal="center" wrapText="1"/>
    </xf>
    <xf numFmtId="0" fontId="65" fillId="0" borderId="68" xfId="0" applyFont="1" applyBorder="1" applyAlignment="1">
      <alignment horizontal="center" vertical="top" wrapText="1"/>
    </xf>
    <xf numFmtId="0" fontId="65" fillId="0" borderId="22" xfId="0" applyFont="1" applyBorder="1" applyAlignment="1">
      <alignment horizontal="center"/>
    </xf>
    <xf numFmtId="0" fontId="65" fillId="0" borderId="22" xfId="0" applyFont="1" applyBorder="1" applyAlignment="1">
      <alignment horizontal="center" wrapText="1"/>
    </xf>
    <xf numFmtId="0" fontId="65" fillId="0" borderId="69" xfId="0" applyFont="1" applyBorder="1"/>
    <xf numFmtId="0" fontId="65" fillId="0" borderId="69" xfId="0" applyFont="1" applyBorder="1" applyAlignment="1">
      <alignment vertical="top" wrapText="1"/>
    </xf>
    <xf numFmtId="0" fontId="65" fillId="0" borderId="69" xfId="0" applyFont="1" applyBorder="1" applyAlignment="1">
      <alignment horizontal="center" vertical="top" wrapText="1"/>
    </xf>
    <xf numFmtId="168" fontId="28" fillId="4" borderId="10" xfId="1" applyNumberFormat="1" applyFont="1" applyFill="1" applyBorder="1" applyAlignment="1" applyProtection="1">
      <alignment horizontal="right" vertical="center"/>
      <protection locked="0"/>
    </xf>
    <xf numFmtId="168" fontId="33" fillId="0" borderId="33" xfId="0" applyNumberFormat="1" applyFont="1" applyBorder="1"/>
    <xf numFmtId="168" fontId="28" fillId="0" borderId="1" xfId="0" applyNumberFormat="1" applyFont="1" applyBorder="1" applyAlignment="1">
      <alignment horizontal="center"/>
    </xf>
    <xf numFmtId="168" fontId="28" fillId="0" borderId="37" xfId="0" applyNumberFormat="1" applyFont="1" applyBorder="1" applyAlignment="1">
      <alignment horizontal="center"/>
    </xf>
    <xf numFmtId="168" fontId="28" fillId="11" borderId="15" xfId="1" applyNumberFormat="1" applyFont="1" applyFill="1" applyBorder="1" applyAlignment="1" applyProtection="1">
      <alignment horizontal="right" vertical="center"/>
      <protection locked="0"/>
    </xf>
    <xf numFmtId="168" fontId="28" fillId="11" borderId="16" xfId="1" applyNumberFormat="1" applyFont="1" applyFill="1" applyBorder="1" applyAlignment="1" applyProtection="1">
      <alignment horizontal="right" vertical="center"/>
      <protection locked="0"/>
    </xf>
    <xf numFmtId="168" fontId="34" fillId="11" borderId="17" xfId="1" applyNumberFormat="1" applyFont="1" applyFill="1" applyBorder="1" applyAlignment="1" applyProtection="1">
      <alignment horizontal="right" vertical="center"/>
      <protection locked="0"/>
    </xf>
    <xf numFmtId="0" fontId="26" fillId="11" borderId="2" xfId="0" applyFont="1" applyFill="1" applyBorder="1" applyAlignment="1">
      <alignment vertical="center"/>
    </xf>
    <xf numFmtId="49" fontId="26" fillId="11" borderId="26" xfId="0" applyNumberFormat="1" applyFont="1" applyFill="1" applyBorder="1" applyAlignment="1">
      <alignment horizontal="center" vertical="center"/>
    </xf>
    <xf numFmtId="49" fontId="26" fillId="11" borderId="1" xfId="0" applyNumberFormat="1" applyFont="1" applyFill="1" applyBorder="1" applyAlignment="1">
      <alignment horizontal="center" vertical="center"/>
    </xf>
    <xf numFmtId="49" fontId="26" fillId="11" borderId="31" xfId="0" applyNumberFormat="1" applyFont="1" applyFill="1" applyBorder="1" applyAlignment="1">
      <alignment horizontal="center" vertical="center"/>
    </xf>
    <xf numFmtId="0" fontId="33" fillId="11" borderId="30" xfId="0" applyFont="1" applyFill="1" applyBorder="1" applyAlignment="1">
      <alignment horizontal="left" vertical="top" wrapText="1" readingOrder="1"/>
    </xf>
    <xf numFmtId="166" fontId="29" fillId="11" borderId="32" xfId="0" applyNumberFormat="1" applyFont="1" applyFill="1" applyBorder="1" applyAlignment="1">
      <alignment vertical="top" wrapText="1"/>
    </xf>
    <xf numFmtId="168" fontId="28" fillId="11" borderId="2" xfId="1" applyNumberFormat="1" applyFont="1" applyFill="1" applyBorder="1" applyAlignment="1" applyProtection="1">
      <alignment horizontal="right" vertical="center"/>
      <protection locked="0"/>
    </xf>
    <xf numFmtId="168" fontId="28" fillId="11" borderId="1" xfId="1" applyNumberFormat="1" applyFont="1" applyFill="1" applyBorder="1" applyAlignment="1" applyProtection="1">
      <alignment horizontal="right" vertical="center"/>
      <protection locked="0"/>
    </xf>
    <xf numFmtId="0" fontId="11" fillId="11" borderId="0" xfId="0" applyFont="1" applyFill="1"/>
    <xf numFmtId="0" fontId="66" fillId="0" borderId="0" xfId="0" applyFont="1" applyAlignment="1">
      <alignment horizontal="right" vertical="center"/>
    </xf>
    <xf numFmtId="2" fontId="22" fillId="3" borderId="1" xfId="0" applyNumberFormat="1" applyFont="1" applyFill="1" applyBorder="1"/>
    <xf numFmtId="182" fontId="28" fillId="0" borderId="2" xfId="1" applyNumberFormat="1" applyFont="1" applyBorder="1" applyAlignment="1" applyProtection="1">
      <alignment horizontal="right" vertical="center"/>
      <protection locked="0"/>
    </xf>
    <xf numFmtId="168" fontId="22" fillId="0" borderId="2" xfId="0" applyNumberFormat="1" applyFont="1" applyBorder="1" applyAlignment="1">
      <alignment vertical="center" wrapText="1"/>
    </xf>
    <xf numFmtId="168" fontId="22" fillId="0" borderId="3" xfId="0" applyNumberFormat="1" applyFont="1" applyBorder="1" applyAlignment="1">
      <alignment vertical="center" wrapText="1"/>
    </xf>
    <xf numFmtId="168" fontId="22" fillId="0" borderId="3" xfId="0" applyNumberFormat="1" applyFont="1" applyBorder="1"/>
    <xf numFmtId="168" fontId="22" fillId="0" borderId="1" xfId="0" applyNumberFormat="1" applyFont="1" applyBorder="1" applyAlignment="1">
      <alignment vertical="center" wrapText="1"/>
    </xf>
    <xf numFmtId="168" fontId="28" fillId="5" borderId="3" xfId="0" applyNumberFormat="1" applyFont="1" applyFill="1" applyBorder="1"/>
    <xf numFmtId="168" fontId="28" fillId="0" borderId="1" xfId="0" applyNumberFormat="1" applyFont="1" applyBorder="1"/>
    <xf numFmtId="49" fontId="55" fillId="0" borderId="0" xfId="0" quotePrefix="1" applyNumberFormat="1" applyFont="1" applyBorder="1" applyAlignment="1">
      <alignment horizontal="center" vertical="center"/>
    </xf>
    <xf numFmtId="0" fontId="55" fillId="0" borderId="0" xfId="0" applyFont="1" applyBorder="1" applyAlignment="1">
      <alignment horizontal="left" vertical="center" wrapText="1" indent="1"/>
    </xf>
    <xf numFmtId="1" fontId="55" fillId="0" borderId="0" xfId="0" applyNumberFormat="1" applyFont="1" applyBorder="1" applyAlignment="1">
      <alignment horizontal="center" vertical="center" wrapText="1"/>
    </xf>
    <xf numFmtId="170" fontId="65" fillId="2" borderId="0" xfId="0" applyNumberFormat="1" applyFont="1" applyFill="1" applyBorder="1" applyAlignment="1">
      <alignment vertical="center"/>
    </xf>
    <xf numFmtId="170" fontId="65" fillId="0" borderId="0" xfId="0" applyNumberFormat="1" applyFont="1" applyBorder="1" applyAlignment="1">
      <alignment horizontal="center" vertical="center"/>
    </xf>
    <xf numFmtId="0" fontId="65" fillId="0" borderId="0" xfId="0" applyFont="1" applyBorder="1" applyAlignment="1">
      <alignment horizontal="center" vertical="center"/>
    </xf>
    <xf numFmtId="0" fontId="26" fillId="11" borderId="1" xfId="0" applyFont="1" applyFill="1" applyBorder="1" applyAlignment="1">
      <alignment horizontal="center" vertical="center"/>
    </xf>
    <xf numFmtId="0" fontId="26" fillId="11" borderId="31" xfId="0" applyFont="1" applyFill="1" applyBorder="1" applyAlignment="1">
      <alignment horizontal="center" vertical="center"/>
    </xf>
    <xf numFmtId="49" fontId="34" fillId="11" borderId="26" xfId="0" applyNumberFormat="1" applyFont="1" applyFill="1" applyBorder="1" applyAlignment="1">
      <alignment horizontal="center" vertical="center"/>
    </xf>
    <xf numFmtId="0" fontId="34" fillId="11" borderId="1" xfId="0" applyFont="1" applyFill="1" applyBorder="1" applyAlignment="1">
      <alignment horizontal="center" vertical="center"/>
    </xf>
    <xf numFmtId="0" fontId="34" fillId="11" borderId="31" xfId="0" applyFont="1" applyFill="1" applyBorder="1" applyAlignment="1">
      <alignment horizontal="center" vertical="center"/>
    </xf>
    <xf numFmtId="0" fontId="37" fillId="11" borderId="30" xfId="0" applyFont="1" applyFill="1" applyBorder="1" applyAlignment="1">
      <alignment horizontal="left" vertical="top" wrapText="1" readingOrder="1"/>
    </xf>
    <xf numFmtId="0" fontId="32" fillId="11" borderId="32" xfId="0" applyFont="1" applyFill="1" applyBorder="1" applyAlignment="1">
      <alignment horizontal="justify" vertical="top" wrapText="1" readingOrder="1"/>
    </xf>
    <xf numFmtId="0" fontId="32" fillId="11" borderId="32" xfId="0" applyFont="1" applyFill="1" applyBorder="1" applyAlignment="1">
      <alignment horizontal="left" vertical="top" wrapText="1" readingOrder="1"/>
    </xf>
    <xf numFmtId="0" fontId="33" fillId="11" borderId="30" xfId="0" applyFont="1" applyFill="1" applyBorder="1" applyAlignment="1">
      <alignment vertical="center" wrapText="1" readingOrder="1"/>
    </xf>
    <xf numFmtId="0" fontId="49" fillId="11" borderId="0" xfId="0" applyFont="1" applyFill="1"/>
    <xf numFmtId="166" fontId="32" fillId="11" borderId="32" xfId="0" applyNumberFormat="1" applyFont="1" applyFill="1" applyBorder="1" applyAlignment="1">
      <alignment vertical="top" wrapText="1"/>
    </xf>
    <xf numFmtId="180" fontId="21" fillId="11" borderId="5" xfId="1" applyNumberFormat="1" applyFont="1" applyFill="1" applyBorder="1" applyAlignment="1" applyProtection="1">
      <alignment horizontal="right" vertical="center"/>
      <protection locked="0"/>
    </xf>
    <xf numFmtId="177" fontId="21" fillId="11" borderId="5" xfId="1" applyNumberFormat="1" applyFont="1" applyFill="1" applyBorder="1" applyAlignment="1" applyProtection="1">
      <alignment horizontal="right" vertical="center"/>
      <protection locked="0"/>
    </xf>
    <xf numFmtId="0" fontId="29" fillId="11" borderId="32" xfId="0" applyFont="1" applyFill="1" applyBorder="1" applyAlignment="1">
      <alignment vertical="top" wrapText="1"/>
    </xf>
    <xf numFmtId="174" fontId="28" fillId="11" borderId="5" xfId="1" applyNumberFormat="1" applyFont="1" applyFill="1" applyBorder="1" applyAlignment="1" applyProtection="1">
      <alignment horizontal="right" vertical="center"/>
      <protection locked="0"/>
    </xf>
    <xf numFmtId="0" fontId="33" fillId="11" borderId="28" xfId="0" applyFont="1" applyFill="1" applyBorder="1" applyAlignment="1">
      <alignment horizontal="left" vertical="top" wrapText="1" readingOrder="1"/>
    </xf>
    <xf numFmtId="0" fontId="26" fillId="11" borderId="2" xfId="0" applyFont="1" applyFill="1" applyBorder="1" applyAlignment="1">
      <alignment horizontal="center" vertical="center"/>
    </xf>
    <xf numFmtId="0" fontId="38" fillId="11" borderId="28" xfId="0" applyFont="1" applyFill="1" applyBorder="1" applyAlignment="1">
      <alignment horizontal="center" vertical="center" wrapText="1" readingOrder="1"/>
    </xf>
    <xf numFmtId="0" fontId="38" fillId="11" borderId="32" xfId="0" applyFont="1" applyFill="1" applyBorder="1" applyAlignment="1">
      <alignment horizontal="center" vertical="center" wrapText="1"/>
    </xf>
    <xf numFmtId="179" fontId="28" fillId="11" borderId="5" xfId="1" applyNumberFormat="1" applyFont="1" applyFill="1" applyBorder="1" applyAlignment="1" applyProtection="1">
      <alignment horizontal="right" vertical="center"/>
      <protection locked="0"/>
    </xf>
    <xf numFmtId="0" fontId="23" fillId="11" borderId="0" xfId="0" applyFont="1" applyFill="1" applyAlignment="1">
      <alignment horizontal="center" vertical="center"/>
    </xf>
    <xf numFmtId="0" fontId="26" fillId="11" borderId="7" xfId="0" applyFont="1" applyFill="1" applyBorder="1" applyAlignment="1">
      <alignment vertical="center"/>
    </xf>
    <xf numFmtId="0" fontId="34" fillId="11" borderId="18" xfId="0" applyFont="1" applyFill="1" applyBorder="1" applyAlignment="1">
      <alignment horizontal="center" vertical="center"/>
    </xf>
    <xf numFmtId="0" fontId="34" fillId="11" borderId="27" xfId="0" applyFont="1" applyFill="1" applyBorder="1" applyAlignment="1">
      <alignment horizontal="center" vertical="center"/>
    </xf>
    <xf numFmtId="166" fontId="38" fillId="11" borderId="29" xfId="0" applyNumberFormat="1" applyFont="1" applyFill="1" applyBorder="1" applyAlignment="1">
      <alignment vertical="top" wrapText="1"/>
    </xf>
    <xf numFmtId="0" fontId="32" fillId="11" borderId="32" xfId="0" applyFont="1" applyFill="1" applyBorder="1" applyAlignment="1">
      <alignment vertical="top" wrapText="1"/>
    </xf>
    <xf numFmtId="0" fontId="33" fillId="11" borderId="30" xfId="0" applyFont="1" applyFill="1" applyBorder="1" applyAlignment="1">
      <alignment horizontal="center" vertical="top" wrapText="1" readingOrder="1"/>
    </xf>
    <xf numFmtId="49" fontId="34" fillId="11" borderId="33" xfId="0" applyNumberFormat="1" applyFont="1" applyFill="1" applyBorder="1" applyAlignment="1">
      <alignment horizontal="center" vertical="center"/>
    </xf>
    <xf numFmtId="0" fontId="40" fillId="11" borderId="30" xfId="0" applyFont="1" applyFill="1" applyBorder="1" applyAlignment="1">
      <alignment horizontal="center" vertical="center" wrapText="1" readingOrder="1"/>
    </xf>
    <xf numFmtId="49" fontId="26" fillId="11" borderId="33" xfId="0" applyNumberFormat="1" applyFont="1" applyFill="1" applyBorder="1" applyAlignment="1">
      <alignment horizontal="center" vertical="center"/>
    </xf>
    <xf numFmtId="168" fontId="29" fillId="11" borderId="32" xfId="0" applyNumberFormat="1" applyFont="1" applyFill="1" applyBorder="1" applyAlignment="1">
      <alignment vertical="top" wrapText="1"/>
    </xf>
    <xf numFmtId="169" fontId="40" fillId="11" borderId="5" xfId="1" applyNumberFormat="1" applyFont="1" applyFill="1" applyBorder="1" applyAlignment="1" applyProtection="1">
      <alignment horizontal="right" vertical="center"/>
      <protection locked="0"/>
    </xf>
    <xf numFmtId="168" fontId="40" fillId="11" borderId="5" xfId="1" applyNumberFormat="1" applyFont="1" applyFill="1" applyBorder="1" applyAlignment="1" applyProtection="1">
      <alignment horizontal="right" vertical="center"/>
      <protection locked="0"/>
    </xf>
    <xf numFmtId="169" fontId="53" fillId="11" borderId="5" xfId="1" applyNumberFormat="1" applyFont="1" applyFill="1" applyBorder="1" applyAlignment="1" applyProtection="1">
      <alignment horizontal="right" vertical="center"/>
      <protection locked="0"/>
    </xf>
    <xf numFmtId="168" fontId="22" fillId="11" borderId="5" xfId="1" applyNumberFormat="1" applyFont="1" applyFill="1" applyBorder="1" applyAlignment="1" applyProtection="1">
      <alignment horizontal="right" vertical="center"/>
      <protection locked="0"/>
    </xf>
    <xf numFmtId="170" fontId="23" fillId="11" borderId="0" xfId="0" applyNumberFormat="1" applyFont="1" applyFill="1"/>
    <xf numFmtId="165" fontId="29" fillId="11" borderId="32" xfId="0" applyNumberFormat="1" applyFont="1" applyFill="1" applyBorder="1" applyAlignment="1">
      <alignment vertical="top" wrapText="1"/>
    </xf>
    <xf numFmtId="169" fontId="64" fillId="11" borderId="5" xfId="1" applyNumberFormat="1" applyFont="1" applyFill="1" applyBorder="1" applyAlignment="1" applyProtection="1">
      <alignment horizontal="right" vertical="center"/>
      <protection locked="0"/>
    </xf>
    <xf numFmtId="168" fontId="64" fillId="11" borderId="5" xfId="1" applyNumberFormat="1" applyFont="1" applyFill="1" applyBorder="1" applyAlignment="1" applyProtection="1">
      <alignment horizontal="right" vertical="center"/>
      <protection locked="0"/>
    </xf>
    <xf numFmtId="0" fontId="66" fillId="11" borderId="0" xfId="0" applyFont="1" applyFill="1" applyAlignment="1">
      <alignment horizontal="right" vertical="center"/>
    </xf>
    <xf numFmtId="0" fontId="66" fillId="11" borderId="69" xfId="0" applyFont="1" applyFill="1" applyBorder="1" applyAlignment="1">
      <alignment horizontal="right" vertical="center"/>
    </xf>
    <xf numFmtId="0" fontId="66" fillId="11" borderId="62" xfId="0" applyFont="1" applyFill="1" applyBorder="1" applyAlignment="1">
      <alignment horizontal="right" vertical="center"/>
    </xf>
    <xf numFmtId="0" fontId="41" fillId="11" borderId="32" xfId="0" applyFont="1" applyFill="1" applyBorder="1" applyAlignment="1">
      <alignment horizontal="left" vertical="top" wrapText="1" readingOrder="1"/>
    </xf>
    <xf numFmtId="171" fontId="28" fillId="11" borderId="5" xfId="1" applyNumberFormat="1" applyFont="1" applyFill="1" applyBorder="1" applyAlignment="1" applyProtection="1">
      <alignment horizontal="right" vertical="center"/>
      <protection locked="0"/>
    </xf>
    <xf numFmtId="173" fontId="28" fillId="11" borderId="5" xfId="1" applyNumberFormat="1" applyFont="1" applyFill="1" applyBorder="1" applyAlignment="1" applyProtection="1">
      <alignment horizontal="right" vertical="center"/>
      <protection locked="0"/>
    </xf>
    <xf numFmtId="176" fontId="21" fillId="11" borderId="5" xfId="1" applyNumberFormat="1" applyFont="1" applyFill="1" applyBorder="1" applyAlignment="1" applyProtection="1">
      <alignment horizontal="right" vertical="center"/>
      <protection locked="0"/>
    </xf>
    <xf numFmtId="175" fontId="21" fillId="11" borderId="5" xfId="1" applyNumberFormat="1" applyFont="1" applyFill="1" applyBorder="1" applyAlignment="1" applyProtection="1">
      <alignment horizontal="right" vertical="center"/>
      <protection locked="0"/>
    </xf>
    <xf numFmtId="173" fontId="21" fillId="11" borderId="5" xfId="1" applyNumberFormat="1" applyFont="1" applyFill="1" applyBorder="1" applyAlignment="1" applyProtection="1">
      <alignment horizontal="right" vertical="center"/>
      <protection locked="0"/>
    </xf>
    <xf numFmtId="170" fontId="33" fillId="11" borderId="0" xfId="0" quotePrefix="1" applyNumberFormat="1" applyFont="1" applyFill="1" applyAlignment="1">
      <alignment horizontal="center"/>
    </xf>
    <xf numFmtId="170" fontId="22" fillId="11" borderId="0" xfId="0" applyNumberFormat="1" applyFont="1" applyFill="1"/>
    <xf numFmtId="0" fontId="37" fillId="11" borderId="30" xfId="0" applyFont="1" applyFill="1" applyBorder="1" applyAlignment="1">
      <alignment horizontal="left" vertical="top" wrapText="1"/>
    </xf>
    <xf numFmtId="0" fontId="33" fillId="11" borderId="30" xfId="0" applyFont="1" applyFill="1" applyBorder="1" applyAlignment="1">
      <alignment horizontal="left" vertical="top" wrapText="1"/>
    </xf>
    <xf numFmtId="0" fontId="33" fillId="11" borderId="0" xfId="0" applyFont="1" applyFill="1" applyAlignment="1">
      <alignment horizontal="left"/>
    </xf>
    <xf numFmtId="167" fontId="21" fillId="11" borderId="5" xfId="1" applyNumberFormat="1" applyFont="1" applyFill="1" applyBorder="1" applyAlignment="1" applyProtection="1">
      <alignment horizontal="right" vertical="center"/>
      <protection locked="0"/>
    </xf>
    <xf numFmtId="167" fontId="28" fillId="11" borderId="5" xfId="1" applyNumberFormat="1" applyFont="1" applyFill="1" applyBorder="1" applyAlignment="1" applyProtection="1">
      <alignment horizontal="right" vertical="center"/>
      <protection locked="0"/>
    </xf>
    <xf numFmtId="0" fontId="26" fillId="11" borderId="9" xfId="0" applyFont="1" applyFill="1" applyBorder="1" applyAlignment="1">
      <alignment vertical="center"/>
    </xf>
    <xf numFmtId="0" fontId="26" fillId="11" borderId="13" xfId="0" applyFont="1" applyFill="1" applyBorder="1" applyAlignment="1">
      <alignment horizontal="center" vertical="center"/>
    </xf>
    <xf numFmtId="0" fontId="26" fillId="11" borderId="21" xfId="0" applyFont="1" applyFill="1" applyBorder="1" applyAlignment="1">
      <alignment horizontal="center" vertical="center"/>
    </xf>
    <xf numFmtId="0" fontId="33" fillId="11" borderId="34" xfId="0" applyFont="1" applyFill="1" applyBorder="1" applyAlignment="1">
      <alignment horizontal="left" vertical="top" wrapText="1" readingOrder="1"/>
    </xf>
    <xf numFmtId="0" fontId="29" fillId="11" borderId="35" xfId="0" applyFont="1" applyFill="1" applyBorder="1" applyAlignment="1">
      <alignment vertical="top" wrapText="1"/>
    </xf>
    <xf numFmtId="0" fontId="42" fillId="11" borderId="30" xfId="0" applyFont="1" applyFill="1" applyBorder="1" applyAlignment="1">
      <alignment horizontal="left" vertical="top" wrapText="1" readingOrder="1"/>
    </xf>
    <xf numFmtId="0" fontId="26" fillId="11" borderId="9" xfId="0" applyFont="1" applyFill="1" applyBorder="1" applyAlignment="1">
      <alignment horizontal="center" vertical="center"/>
    </xf>
    <xf numFmtId="49" fontId="34" fillId="11" borderId="1" xfId="0" applyNumberFormat="1" applyFont="1" applyFill="1" applyBorder="1" applyAlignment="1">
      <alignment horizontal="center" vertical="center"/>
    </xf>
    <xf numFmtId="49" fontId="34" fillId="11" borderId="31" xfId="0" applyNumberFormat="1" applyFont="1" applyFill="1" applyBorder="1" applyAlignment="1">
      <alignment horizontal="center" vertical="center"/>
    </xf>
    <xf numFmtId="0" fontId="40" fillId="11" borderId="30" xfId="0" applyFont="1" applyFill="1" applyBorder="1" applyAlignment="1">
      <alignment horizontal="center" vertical="center" wrapText="1"/>
    </xf>
    <xf numFmtId="0" fontId="29" fillId="11" borderId="32" xfId="0" applyFont="1" applyFill="1" applyBorder="1" applyAlignment="1">
      <alignment horizontal="center" vertical="center" wrapText="1"/>
    </xf>
    <xf numFmtId="49" fontId="26" fillId="11" borderId="1" xfId="0" applyNumberFormat="1" applyFont="1" applyFill="1" applyBorder="1" applyAlignment="1">
      <alignment horizontal="center" vertical="top"/>
    </xf>
    <xf numFmtId="49" fontId="26" fillId="11" borderId="31" xfId="0" applyNumberFormat="1" applyFont="1" applyFill="1" applyBorder="1" applyAlignment="1">
      <alignment horizontal="center" vertical="top"/>
    </xf>
    <xf numFmtId="0" fontId="26" fillId="11" borderId="4" xfId="0" applyFont="1" applyFill="1" applyBorder="1" applyAlignment="1">
      <alignment vertical="center"/>
    </xf>
    <xf numFmtId="49" fontId="26" fillId="11" borderId="37" xfId="0" applyNumberFormat="1" applyFont="1" applyFill="1" applyBorder="1" applyAlignment="1">
      <alignment horizontal="center" vertical="top"/>
    </xf>
    <xf numFmtId="49" fontId="26" fillId="11" borderId="38" xfId="0" applyNumberFormat="1" applyFont="1" applyFill="1" applyBorder="1" applyAlignment="1">
      <alignment horizontal="center" vertical="top"/>
    </xf>
    <xf numFmtId="0" fontId="33" fillId="11" borderId="39" xfId="0" applyFont="1" applyFill="1" applyBorder="1" applyAlignment="1">
      <alignment horizontal="left" vertical="top" wrapText="1"/>
    </xf>
    <xf numFmtId="0" fontId="29" fillId="11" borderId="40" xfId="0" applyFont="1" applyFill="1" applyBorder="1" applyAlignment="1">
      <alignment vertical="top" wrapText="1"/>
    </xf>
    <xf numFmtId="0" fontId="26" fillId="11" borderId="0" xfId="0" applyFont="1" applyFill="1"/>
    <xf numFmtId="49" fontId="26" fillId="11" borderId="0" xfId="0" applyNumberFormat="1" applyFont="1" applyFill="1" applyAlignment="1">
      <alignment horizontal="center" vertical="top"/>
    </xf>
    <xf numFmtId="166" fontId="36" fillId="11" borderId="0" xfId="0" applyNumberFormat="1" applyFont="1" applyFill="1" applyAlignment="1">
      <alignment horizontal="center" vertical="top"/>
    </xf>
    <xf numFmtId="166" fontId="26" fillId="11" borderId="0" xfId="0" applyNumberFormat="1" applyFont="1" applyFill="1" applyAlignment="1">
      <alignment horizontal="center" vertical="top"/>
    </xf>
    <xf numFmtId="0" fontId="29" fillId="11" borderId="0" xfId="0" applyFont="1" applyFill="1" applyAlignment="1">
      <alignment horizontal="left" vertical="top" wrapText="1"/>
    </xf>
    <xf numFmtId="0" fontId="29" fillId="11" borderId="0" xfId="0" applyFont="1" applyFill="1" applyAlignment="1">
      <alignment vertical="top" wrapText="1"/>
    </xf>
    <xf numFmtId="183" fontId="23" fillId="0" borderId="0" xfId="0" applyNumberFormat="1" applyFont="1" applyAlignment="1">
      <alignment horizontal="center" vertical="center"/>
    </xf>
    <xf numFmtId="1" fontId="23" fillId="11" borderId="0" xfId="0" applyNumberFormat="1" applyFont="1" applyFill="1"/>
    <xf numFmtId="168" fontId="28" fillId="10" borderId="5" xfId="1" applyNumberFormat="1" applyFont="1" applyFill="1" applyBorder="1" applyAlignment="1" applyProtection="1">
      <alignment horizontal="right" vertical="center"/>
      <protection locked="0"/>
    </xf>
    <xf numFmtId="169" fontId="28" fillId="10" borderId="5" xfId="1" applyNumberFormat="1" applyFont="1" applyFill="1" applyBorder="1" applyAlignment="1" applyProtection="1">
      <alignment horizontal="right" vertical="center"/>
      <protection locked="0"/>
    </xf>
    <xf numFmtId="169" fontId="21" fillId="10" borderId="5" xfId="1" applyNumberFormat="1" applyFont="1" applyFill="1" applyBorder="1" applyAlignment="1" applyProtection="1">
      <alignment horizontal="right" vertical="center"/>
      <protection locked="0"/>
    </xf>
    <xf numFmtId="0" fontId="62" fillId="0" borderId="0" xfId="0" applyFont="1" applyAlignment="1">
      <alignment horizontal="center" vertical="center" wrapText="1"/>
    </xf>
    <xf numFmtId="0" fontId="54" fillId="0" borderId="0" xfId="0" applyFont="1" applyAlignment="1">
      <alignment horizontal="center"/>
    </xf>
    <xf numFmtId="0" fontId="56" fillId="0" borderId="0" xfId="0" applyFont="1" applyAlignment="1">
      <alignment horizontal="center"/>
    </xf>
    <xf numFmtId="0" fontId="59" fillId="0" borderId="1" xfId="0" applyFont="1" applyBorder="1" applyAlignment="1">
      <alignment horizontal="center" vertical="center" wrapText="1"/>
    </xf>
    <xf numFmtId="0" fontId="65" fillId="0" borderId="1" xfId="0" applyFont="1" applyBorder="1" applyAlignment="1">
      <alignment horizontal="center" vertical="center" wrapText="1"/>
    </xf>
    <xf numFmtId="168" fontId="28" fillId="7" borderId="13" xfId="1" applyNumberFormat="1" applyFont="1" applyFill="1" applyBorder="1" applyAlignment="1" applyProtection="1">
      <alignment horizontal="center" vertical="center"/>
      <protection locked="0"/>
    </xf>
    <xf numFmtId="168" fontId="28" fillId="7" borderId="20" xfId="1" applyNumberFormat="1" applyFont="1" applyFill="1" applyBorder="1" applyAlignment="1" applyProtection="1">
      <alignment horizontal="center" vertical="center"/>
      <protection locked="0"/>
    </xf>
    <xf numFmtId="168" fontId="28" fillId="7" borderId="18" xfId="1" applyNumberFormat="1" applyFont="1" applyFill="1" applyBorder="1" applyAlignment="1" applyProtection="1">
      <alignment horizontal="center" vertical="center"/>
      <protection locked="0"/>
    </xf>
    <xf numFmtId="167" fontId="21" fillId="0" borderId="13" xfId="1" applyNumberFormat="1" applyFont="1" applyBorder="1" applyAlignment="1" applyProtection="1">
      <alignment horizontal="center" vertical="center"/>
      <protection locked="0"/>
    </xf>
    <xf numFmtId="167" fontId="21" fillId="0" borderId="20" xfId="1" applyNumberFormat="1" applyFont="1" applyBorder="1" applyAlignment="1" applyProtection="1">
      <alignment horizontal="center" vertical="center"/>
      <protection locked="0"/>
    </xf>
    <xf numFmtId="167" fontId="21" fillId="0" borderId="18" xfId="1" applyNumberFormat="1" applyFont="1" applyBorder="1" applyAlignment="1" applyProtection="1">
      <alignment horizontal="center" vertical="center"/>
      <protection locked="0"/>
    </xf>
    <xf numFmtId="0" fontId="28" fillId="0" borderId="13" xfId="0" applyFont="1" applyBorder="1" applyAlignment="1">
      <alignment horizontal="center" vertical="center"/>
    </xf>
    <xf numFmtId="0" fontId="28" fillId="0" borderId="20" xfId="0" applyFont="1" applyBorder="1" applyAlignment="1">
      <alignment horizontal="center" vertical="center"/>
    </xf>
    <xf numFmtId="0" fontId="28" fillId="0" borderId="18" xfId="0" applyFont="1" applyBorder="1" applyAlignment="1">
      <alignment horizontal="center" vertical="center"/>
    </xf>
    <xf numFmtId="168" fontId="21" fillId="0" borderId="13" xfId="1" applyNumberFormat="1" applyFont="1" applyBorder="1" applyAlignment="1" applyProtection="1">
      <alignment horizontal="center" vertical="center"/>
      <protection locked="0"/>
    </xf>
    <xf numFmtId="168" fontId="21" fillId="0" borderId="20" xfId="1" applyNumberFormat="1" applyFont="1" applyBorder="1" applyAlignment="1" applyProtection="1">
      <alignment horizontal="center" vertical="center"/>
      <protection locked="0"/>
    </xf>
    <xf numFmtId="168" fontId="21" fillId="0" borderId="18" xfId="1" applyNumberFormat="1" applyFont="1" applyBorder="1" applyAlignment="1" applyProtection="1">
      <alignment horizontal="center" vertical="center"/>
      <protection locked="0"/>
    </xf>
    <xf numFmtId="167" fontId="19" fillId="0" borderId="13" xfId="1" applyNumberFormat="1" applyFont="1" applyBorder="1" applyAlignment="1" applyProtection="1">
      <alignment horizontal="center" vertical="center"/>
      <protection locked="0"/>
    </xf>
    <xf numFmtId="167" fontId="19" fillId="0" borderId="18" xfId="1" applyNumberFormat="1" applyFont="1" applyBorder="1" applyAlignment="1" applyProtection="1">
      <alignment horizontal="center" vertical="center"/>
      <protection locked="0"/>
    </xf>
    <xf numFmtId="0" fontId="22" fillId="0" borderId="13" xfId="0" applyFont="1" applyBorder="1" applyAlignment="1">
      <alignment horizontal="center" vertical="center"/>
    </xf>
    <xf numFmtId="0" fontId="22" fillId="0" borderId="18" xfId="0" applyFont="1" applyBorder="1" applyAlignment="1">
      <alignment horizontal="center" vertical="center"/>
    </xf>
    <xf numFmtId="168" fontId="21" fillId="7" borderId="13" xfId="1" applyNumberFormat="1" applyFont="1" applyFill="1" applyBorder="1" applyAlignment="1" applyProtection="1">
      <alignment horizontal="center" vertical="center"/>
      <protection locked="0"/>
    </xf>
    <xf numFmtId="168" fontId="21" fillId="7" borderId="20" xfId="1" applyNumberFormat="1" applyFont="1" applyFill="1" applyBorder="1" applyAlignment="1" applyProtection="1">
      <alignment horizontal="center" vertical="center"/>
      <protection locked="0"/>
    </xf>
    <xf numFmtId="168" fontId="21" fillId="7" borderId="18" xfId="1" applyNumberFormat="1" applyFont="1" applyFill="1" applyBorder="1" applyAlignment="1" applyProtection="1">
      <alignment horizontal="center" vertical="center"/>
      <protection locked="0"/>
    </xf>
    <xf numFmtId="168" fontId="21" fillId="9" borderId="13" xfId="1" applyNumberFormat="1" applyFont="1" applyFill="1" applyBorder="1" applyAlignment="1" applyProtection="1">
      <alignment horizontal="center" vertical="center"/>
      <protection locked="0"/>
    </xf>
    <xf numFmtId="168" fontId="21" fillId="9" borderId="20" xfId="1" applyNumberFormat="1" applyFont="1" applyFill="1" applyBorder="1" applyAlignment="1" applyProtection="1">
      <alignment horizontal="center" vertical="center"/>
      <protection locked="0"/>
    </xf>
    <xf numFmtId="168" fontId="21" fillId="9" borderId="18" xfId="1" applyNumberFormat="1" applyFont="1" applyFill="1" applyBorder="1" applyAlignment="1" applyProtection="1">
      <alignment horizontal="center" vertical="center"/>
      <protection locked="0"/>
    </xf>
    <xf numFmtId="168" fontId="53" fillId="0" borderId="13" xfId="1" applyNumberFormat="1" applyFont="1" applyBorder="1" applyAlignment="1" applyProtection="1">
      <alignment horizontal="center" vertical="center"/>
      <protection locked="0"/>
    </xf>
    <xf numFmtId="168" fontId="53" fillId="0" borderId="20" xfId="1" applyNumberFormat="1" applyFont="1" applyBorder="1" applyAlignment="1" applyProtection="1">
      <alignment horizontal="center" vertical="center"/>
      <protection locked="0"/>
    </xf>
    <xf numFmtId="168" fontId="53" fillId="0" borderId="18" xfId="1" applyNumberFormat="1" applyFont="1" applyBorder="1" applyAlignment="1" applyProtection="1">
      <alignment horizontal="center" vertical="center"/>
      <protection locked="0"/>
    </xf>
    <xf numFmtId="168" fontId="19" fillId="0" borderId="13" xfId="1" applyNumberFormat="1" applyFont="1" applyBorder="1" applyAlignment="1" applyProtection="1">
      <alignment horizontal="center" vertical="center"/>
      <protection locked="0"/>
    </xf>
    <xf numFmtId="168" fontId="19" fillId="0" borderId="20" xfId="1" applyNumberFormat="1" applyFont="1" applyBorder="1" applyAlignment="1" applyProtection="1">
      <alignment horizontal="center" vertical="center"/>
      <protection locked="0"/>
    </xf>
    <xf numFmtId="168" fontId="19" fillId="0" borderId="18" xfId="1" applyNumberFormat="1" applyFont="1" applyBorder="1" applyAlignment="1" applyProtection="1">
      <alignment horizontal="center" vertical="center"/>
      <protection locked="0"/>
    </xf>
    <xf numFmtId="0" fontId="22" fillId="0" borderId="20" xfId="0" applyFont="1" applyBorder="1" applyAlignment="1">
      <alignment horizontal="center" vertical="center"/>
    </xf>
    <xf numFmtId="168" fontId="28" fillId="0" borderId="13" xfId="0" applyNumberFormat="1" applyFont="1" applyBorder="1" applyAlignment="1">
      <alignment horizontal="center" vertical="center" wrapText="1"/>
    </xf>
    <xf numFmtId="168" fontId="28" fillId="0" borderId="18" xfId="0" applyNumberFormat="1" applyFont="1" applyBorder="1" applyAlignment="1">
      <alignment horizontal="center" vertical="center" wrapText="1"/>
    </xf>
    <xf numFmtId="168" fontId="52" fillId="8" borderId="13" xfId="1" applyNumberFormat="1" applyFont="1" applyFill="1" applyBorder="1" applyAlignment="1" applyProtection="1">
      <alignment horizontal="center" vertical="center"/>
      <protection locked="0"/>
    </xf>
    <xf numFmtId="168" fontId="52" fillId="8" borderId="18" xfId="1" applyNumberFormat="1" applyFont="1" applyFill="1" applyBorder="1" applyAlignment="1" applyProtection="1">
      <alignment horizontal="center" vertical="center"/>
      <protection locked="0"/>
    </xf>
    <xf numFmtId="0" fontId="22" fillId="0" borderId="13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4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31" fillId="0" borderId="66" xfId="0" applyFont="1" applyBorder="1" applyAlignment="1">
      <alignment horizontal="center" vertical="center" wrapText="1"/>
    </xf>
    <xf numFmtId="0" fontId="22" fillId="0" borderId="67" xfId="0" applyFont="1" applyBorder="1" applyAlignment="1">
      <alignment horizontal="center" vertical="center" wrapText="1"/>
    </xf>
    <xf numFmtId="166" fontId="31" fillId="0" borderId="66" xfId="0" applyNumberFormat="1" applyFont="1" applyBorder="1" applyAlignment="1">
      <alignment horizontal="center" vertical="center" wrapText="1"/>
    </xf>
    <xf numFmtId="166" fontId="31" fillId="0" borderId="63" xfId="0" applyNumberFormat="1" applyFont="1" applyBorder="1" applyAlignment="1">
      <alignment horizontal="center" vertical="center" wrapText="1"/>
    </xf>
    <xf numFmtId="0" fontId="22" fillId="0" borderId="64" xfId="0" applyFont="1" applyBorder="1" applyAlignment="1">
      <alignment horizontal="center" vertical="center" wrapText="1"/>
    </xf>
    <xf numFmtId="0" fontId="33" fillId="0" borderId="41" xfId="0" applyFont="1" applyBorder="1" applyAlignment="1">
      <alignment horizontal="center" vertical="center"/>
    </xf>
    <xf numFmtId="0" fontId="33" fillId="0" borderId="22" xfId="0" applyFont="1" applyBorder="1" applyAlignment="1">
      <alignment horizontal="center" vertical="center"/>
    </xf>
    <xf numFmtId="0" fontId="30" fillId="0" borderId="0" xfId="0" applyFont="1" applyAlignment="1">
      <alignment horizontal="center"/>
    </xf>
    <xf numFmtId="0" fontId="23" fillId="0" borderId="0" xfId="0" applyFont="1" applyAlignment="1">
      <alignment horizontal="center" wrapText="1"/>
    </xf>
    <xf numFmtId="0" fontId="26" fillId="0" borderId="55" xfId="0" applyFont="1" applyBorder="1" applyAlignment="1">
      <alignment horizontal="center"/>
    </xf>
    <xf numFmtId="0" fontId="28" fillId="0" borderId="65" xfId="0" applyFont="1" applyBorder="1" applyAlignment="1">
      <alignment horizontal="center" vertical="center" wrapText="1"/>
    </xf>
    <xf numFmtId="0" fontId="28" fillId="0" borderId="12" xfId="0" applyFont="1" applyBorder="1" applyAlignment="1">
      <alignment horizontal="center" vertical="center" wrapText="1"/>
    </xf>
    <xf numFmtId="0" fontId="28" fillId="0" borderId="60" xfId="0" applyFont="1" applyBorder="1" applyAlignment="1">
      <alignment horizontal="center" vertical="center" wrapText="1" readingOrder="1"/>
    </xf>
    <xf numFmtId="0" fontId="28" fillId="0" borderId="39" xfId="0" applyFont="1" applyBorder="1" applyAlignment="1">
      <alignment horizontal="center" vertical="center" wrapText="1" readingOrder="1"/>
    </xf>
    <xf numFmtId="166" fontId="32" fillId="0" borderId="56" xfId="0" applyNumberFormat="1" applyFont="1" applyBorder="1" applyAlignment="1">
      <alignment horizontal="center" vertical="center" wrapText="1"/>
    </xf>
    <xf numFmtId="166" fontId="32" fillId="0" borderId="40" xfId="0" applyNumberFormat="1" applyFont="1" applyBorder="1" applyAlignment="1">
      <alignment horizontal="center" vertical="center" wrapText="1"/>
    </xf>
    <xf numFmtId="0" fontId="28" fillId="0" borderId="44" xfId="0" applyFont="1" applyBorder="1" applyAlignment="1">
      <alignment horizontal="center" vertical="center" wrapText="1"/>
    </xf>
    <xf numFmtId="0" fontId="22" fillId="0" borderId="62" xfId="0" applyFont="1" applyBorder="1" applyAlignment="1">
      <alignment horizontal="center" vertical="center"/>
    </xf>
    <xf numFmtId="0" fontId="66" fillId="0" borderId="0" xfId="0" applyFont="1" applyAlignment="1">
      <alignment horizontal="right" vertical="center"/>
    </xf>
    <xf numFmtId="0" fontId="24" fillId="0" borderId="0" xfId="0" applyFont="1" applyAlignment="1">
      <alignment horizontal="center" vertical="center"/>
    </xf>
    <xf numFmtId="0" fontId="25" fillId="0" borderId="0" xfId="0" applyFont="1" applyAlignment="1">
      <alignment horizontal="center" wrapText="1"/>
    </xf>
    <xf numFmtId="0" fontId="28" fillId="2" borderId="44" xfId="0" applyFont="1" applyFill="1" applyBorder="1" applyAlignment="1">
      <alignment horizontal="center" vertical="center" wrapText="1"/>
    </xf>
    <xf numFmtId="0" fontId="28" fillId="2" borderId="62" xfId="0" applyFont="1" applyFill="1" applyBorder="1" applyAlignment="1">
      <alignment horizontal="center" vertical="center" wrapText="1"/>
    </xf>
    <xf numFmtId="0" fontId="28" fillId="0" borderId="41" xfId="0" applyFont="1" applyBorder="1" applyAlignment="1">
      <alignment horizontal="center" vertical="center"/>
    </xf>
    <xf numFmtId="0" fontId="28" fillId="0" borderId="22" xfId="0" applyFont="1" applyBorder="1" applyAlignment="1">
      <alignment horizontal="center" vertical="center"/>
    </xf>
    <xf numFmtId="0" fontId="28" fillId="0" borderId="60" xfId="0" applyFont="1" applyBorder="1" applyAlignment="1">
      <alignment horizontal="center" vertical="center" wrapText="1"/>
    </xf>
    <xf numFmtId="0" fontId="22" fillId="0" borderId="39" xfId="0" applyFont="1" applyBorder="1" applyAlignment="1">
      <alignment horizontal="center" vertical="center"/>
    </xf>
    <xf numFmtId="0" fontId="22" fillId="0" borderId="62" xfId="0" applyFont="1" applyBorder="1"/>
    <xf numFmtId="0" fontId="23" fillId="0" borderId="0" xfId="0" applyFont="1" applyAlignment="1">
      <alignment horizontal="center" vertical="top" wrapText="1"/>
    </xf>
  </cellXfs>
  <cellStyles count="4">
    <cellStyle name="Normal 2" xfId="3"/>
    <cellStyle name="Normal_kassatgb1" xfId="1"/>
    <cellStyle name="Обычный" xfId="0" builtinId="0"/>
    <cellStyle name="Финансовый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0"/>
  <sheetViews>
    <sheetView topLeftCell="B1" workbookViewId="0">
      <selection activeCell="E144" sqref="E144"/>
    </sheetView>
  </sheetViews>
  <sheetFormatPr defaultRowHeight="14.25" x14ac:dyDescent="0.2"/>
  <cols>
    <col min="1" max="1" width="8.42578125" style="670" customWidth="1"/>
    <col min="2" max="2" width="51.7109375" style="670" customWidth="1"/>
    <col min="3" max="3" width="11.140625" style="670" customWidth="1"/>
    <col min="4" max="4" width="11.5703125" style="771" customWidth="1"/>
    <col min="5" max="5" width="11.42578125" style="771" customWidth="1"/>
    <col min="6" max="6" width="12.28515625" style="771" customWidth="1"/>
    <col min="7" max="9" width="9.140625" style="670"/>
    <col min="10" max="10" width="11.7109375" style="670" customWidth="1"/>
    <col min="11" max="11" width="9.140625" style="670"/>
    <col min="12" max="12" width="12.5703125" style="670" customWidth="1"/>
    <col min="13" max="15" width="9.140625" style="670"/>
    <col min="16" max="16" width="11.140625" style="670" customWidth="1"/>
    <col min="17" max="256" width="9.140625" style="670"/>
    <col min="257" max="257" width="8.42578125" style="670" customWidth="1"/>
    <col min="258" max="258" width="57" style="670" customWidth="1"/>
    <col min="259" max="259" width="11.140625" style="670" customWidth="1"/>
    <col min="260" max="260" width="11.5703125" style="670" customWidth="1"/>
    <col min="261" max="261" width="11.42578125" style="670" customWidth="1"/>
    <col min="262" max="262" width="10" style="670" customWidth="1"/>
    <col min="263" max="512" width="9.140625" style="670"/>
    <col min="513" max="513" width="8.42578125" style="670" customWidth="1"/>
    <col min="514" max="514" width="57" style="670" customWidth="1"/>
    <col min="515" max="515" width="11.140625" style="670" customWidth="1"/>
    <col min="516" max="516" width="11.5703125" style="670" customWidth="1"/>
    <col min="517" max="517" width="11.42578125" style="670" customWidth="1"/>
    <col min="518" max="518" width="10" style="670" customWidth="1"/>
    <col min="519" max="768" width="9.140625" style="670"/>
    <col min="769" max="769" width="8.42578125" style="670" customWidth="1"/>
    <col min="770" max="770" width="57" style="670" customWidth="1"/>
    <col min="771" max="771" width="11.140625" style="670" customWidth="1"/>
    <col min="772" max="772" width="11.5703125" style="670" customWidth="1"/>
    <col min="773" max="773" width="11.42578125" style="670" customWidth="1"/>
    <col min="774" max="774" width="10" style="670" customWidth="1"/>
    <col min="775" max="1024" width="9.140625" style="670"/>
    <col min="1025" max="1025" width="8.42578125" style="670" customWidth="1"/>
    <col min="1026" max="1026" width="57" style="670" customWidth="1"/>
    <col min="1027" max="1027" width="11.140625" style="670" customWidth="1"/>
    <col min="1028" max="1028" width="11.5703125" style="670" customWidth="1"/>
    <col min="1029" max="1029" width="11.42578125" style="670" customWidth="1"/>
    <col min="1030" max="1030" width="10" style="670" customWidth="1"/>
    <col min="1031" max="1280" width="9.140625" style="670"/>
    <col min="1281" max="1281" width="8.42578125" style="670" customWidth="1"/>
    <col min="1282" max="1282" width="57" style="670" customWidth="1"/>
    <col min="1283" max="1283" width="11.140625" style="670" customWidth="1"/>
    <col min="1284" max="1284" width="11.5703125" style="670" customWidth="1"/>
    <col min="1285" max="1285" width="11.42578125" style="670" customWidth="1"/>
    <col min="1286" max="1286" width="10" style="670" customWidth="1"/>
    <col min="1287" max="1536" width="9.140625" style="670"/>
    <col min="1537" max="1537" width="8.42578125" style="670" customWidth="1"/>
    <col min="1538" max="1538" width="57" style="670" customWidth="1"/>
    <col min="1539" max="1539" width="11.140625" style="670" customWidth="1"/>
    <col min="1540" max="1540" width="11.5703125" style="670" customWidth="1"/>
    <col min="1541" max="1541" width="11.42578125" style="670" customWidth="1"/>
    <col min="1542" max="1542" width="10" style="670" customWidth="1"/>
    <col min="1543" max="1792" width="9.140625" style="670"/>
    <col min="1793" max="1793" width="8.42578125" style="670" customWidth="1"/>
    <col min="1794" max="1794" width="57" style="670" customWidth="1"/>
    <col min="1795" max="1795" width="11.140625" style="670" customWidth="1"/>
    <col min="1796" max="1796" width="11.5703125" style="670" customWidth="1"/>
    <col min="1797" max="1797" width="11.42578125" style="670" customWidth="1"/>
    <col min="1798" max="1798" width="10" style="670" customWidth="1"/>
    <col min="1799" max="2048" width="9.140625" style="670"/>
    <col min="2049" max="2049" width="8.42578125" style="670" customWidth="1"/>
    <col min="2050" max="2050" width="57" style="670" customWidth="1"/>
    <col min="2051" max="2051" width="11.140625" style="670" customWidth="1"/>
    <col min="2052" max="2052" width="11.5703125" style="670" customWidth="1"/>
    <col min="2053" max="2053" width="11.42578125" style="670" customWidth="1"/>
    <col min="2054" max="2054" width="10" style="670" customWidth="1"/>
    <col min="2055" max="2304" width="9.140625" style="670"/>
    <col min="2305" max="2305" width="8.42578125" style="670" customWidth="1"/>
    <col min="2306" max="2306" width="57" style="670" customWidth="1"/>
    <col min="2307" max="2307" width="11.140625" style="670" customWidth="1"/>
    <col min="2308" max="2308" width="11.5703125" style="670" customWidth="1"/>
    <col min="2309" max="2309" width="11.42578125" style="670" customWidth="1"/>
    <col min="2310" max="2310" width="10" style="670" customWidth="1"/>
    <col min="2311" max="2560" width="9.140625" style="670"/>
    <col min="2561" max="2561" width="8.42578125" style="670" customWidth="1"/>
    <col min="2562" max="2562" width="57" style="670" customWidth="1"/>
    <col min="2563" max="2563" width="11.140625" style="670" customWidth="1"/>
    <col min="2564" max="2564" width="11.5703125" style="670" customWidth="1"/>
    <col min="2565" max="2565" width="11.42578125" style="670" customWidth="1"/>
    <col min="2566" max="2566" width="10" style="670" customWidth="1"/>
    <col min="2567" max="2816" width="9.140625" style="670"/>
    <col min="2817" max="2817" width="8.42578125" style="670" customWidth="1"/>
    <col min="2818" max="2818" width="57" style="670" customWidth="1"/>
    <col min="2819" max="2819" width="11.140625" style="670" customWidth="1"/>
    <col min="2820" max="2820" width="11.5703125" style="670" customWidth="1"/>
    <col min="2821" max="2821" width="11.42578125" style="670" customWidth="1"/>
    <col min="2822" max="2822" width="10" style="670" customWidth="1"/>
    <col min="2823" max="3072" width="9.140625" style="670"/>
    <col min="3073" max="3073" width="8.42578125" style="670" customWidth="1"/>
    <col min="3074" max="3074" width="57" style="670" customWidth="1"/>
    <col min="3075" max="3075" width="11.140625" style="670" customWidth="1"/>
    <col min="3076" max="3076" width="11.5703125" style="670" customWidth="1"/>
    <col min="3077" max="3077" width="11.42578125" style="670" customWidth="1"/>
    <col min="3078" max="3078" width="10" style="670" customWidth="1"/>
    <col min="3079" max="3328" width="9.140625" style="670"/>
    <col min="3329" max="3329" width="8.42578125" style="670" customWidth="1"/>
    <col min="3330" max="3330" width="57" style="670" customWidth="1"/>
    <col min="3331" max="3331" width="11.140625" style="670" customWidth="1"/>
    <col min="3332" max="3332" width="11.5703125" style="670" customWidth="1"/>
    <col min="3333" max="3333" width="11.42578125" style="670" customWidth="1"/>
    <col min="3334" max="3334" width="10" style="670" customWidth="1"/>
    <col min="3335" max="3584" width="9.140625" style="670"/>
    <col min="3585" max="3585" width="8.42578125" style="670" customWidth="1"/>
    <col min="3586" max="3586" width="57" style="670" customWidth="1"/>
    <col min="3587" max="3587" width="11.140625" style="670" customWidth="1"/>
    <col min="3588" max="3588" width="11.5703125" style="670" customWidth="1"/>
    <col min="3589" max="3589" width="11.42578125" style="670" customWidth="1"/>
    <col min="3590" max="3590" width="10" style="670" customWidth="1"/>
    <col min="3591" max="3840" width="9.140625" style="670"/>
    <col min="3841" max="3841" width="8.42578125" style="670" customWidth="1"/>
    <col min="3842" max="3842" width="57" style="670" customWidth="1"/>
    <col min="3843" max="3843" width="11.140625" style="670" customWidth="1"/>
    <col min="3844" max="3844" width="11.5703125" style="670" customWidth="1"/>
    <col min="3845" max="3845" width="11.42578125" style="670" customWidth="1"/>
    <col min="3846" max="3846" width="10" style="670" customWidth="1"/>
    <col min="3847" max="4096" width="9.140625" style="670"/>
    <col min="4097" max="4097" width="8.42578125" style="670" customWidth="1"/>
    <col min="4098" max="4098" width="57" style="670" customWidth="1"/>
    <col min="4099" max="4099" width="11.140625" style="670" customWidth="1"/>
    <col min="4100" max="4100" width="11.5703125" style="670" customWidth="1"/>
    <col min="4101" max="4101" width="11.42578125" style="670" customWidth="1"/>
    <col min="4102" max="4102" width="10" style="670" customWidth="1"/>
    <col min="4103" max="4352" width="9.140625" style="670"/>
    <col min="4353" max="4353" width="8.42578125" style="670" customWidth="1"/>
    <col min="4354" max="4354" width="57" style="670" customWidth="1"/>
    <col min="4355" max="4355" width="11.140625" style="670" customWidth="1"/>
    <col min="4356" max="4356" width="11.5703125" style="670" customWidth="1"/>
    <col min="4357" max="4357" width="11.42578125" style="670" customWidth="1"/>
    <col min="4358" max="4358" width="10" style="670" customWidth="1"/>
    <col min="4359" max="4608" width="9.140625" style="670"/>
    <col min="4609" max="4609" width="8.42578125" style="670" customWidth="1"/>
    <col min="4610" max="4610" width="57" style="670" customWidth="1"/>
    <col min="4611" max="4611" width="11.140625" style="670" customWidth="1"/>
    <col min="4612" max="4612" width="11.5703125" style="670" customWidth="1"/>
    <col min="4613" max="4613" width="11.42578125" style="670" customWidth="1"/>
    <col min="4614" max="4614" width="10" style="670" customWidth="1"/>
    <col min="4615" max="4864" width="9.140625" style="670"/>
    <col min="4865" max="4865" width="8.42578125" style="670" customWidth="1"/>
    <col min="4866" max="4866" width="57" style="670" customWidth="1"/>
    <col min="4867" max="4867" width="11.140625" style="670" customWidth="1"/>
    <col min="4868" max="4868" width="11.5703125" style="670" customWidth="1"/>
    <col min="4869" max="4869" width="11.42578125" style="670" customWidth="1"/>
    <col min="4870" max="4870" width="10" style="670" customWidth="1"/>
    <col min="4871" max="5120" width="9.140625" style="670"/>
    <col min="5121" max="5121" width="8.42578125" style="670" customWidth="1"/>
    <col min="5122" max="5122" width="57" style="670" customWidth="1"/>
    <col min="5123" max="5123" width="11.140625" style="670" customWidth="1"/>
    <col min="5124" max="5124" width="11.5703125" style="670" customWidth="1"/>
    <col min="5125" max="5125" width="11.42578125" style="670" customWidth="1"/>
    <col min="5126" max="5126" width="10" style="670" customWidth="1"/>
    <col min="5127" max="5376" width="9.140625" style="670"/>
    <col min="5377" max="5377" width="8.42578125" style="670" customWidth="1"/>
    <col min="5378" max="5378" width="57" style="670" customWidth="1"/>
    <col min="5379" max="5379" width="11.140625" style="670" customWidth="1"/>
    <col min="5380" max="5380" width="11.5703125" style="670" customWidth="1"/>
    <col min="5381" max="5381" width="11.42578125" style="670" customWidth="1"/>
    <col min="5382" max="5382" width="10" style="670" customWidth="1"/>
    <col min="5383" max="5632" width="9.140625" style="670"/>
    <col min="5633" max="5633" width="8.42578125" style="670" customWidth="1"/>
    <col min="5634" max="5634" width="57" style="670" customWidth="1"/>
    <col min="5635" max="5635" width="11.140625" style="670" customWidth="1"/>
    <col min="5636" max="5636" width="11.5703125" style="670" customWidth="1"/>
    <col min="5637" max="5637" width="11.42578125" style="670" customWidth="1"/>
    <col min="5638" max="5638" width="10" style="670" customWidth="1"/>
    <col min="5639" max="5888" width="9.140625" style="670"/>
    <col min="5889" max="5889" width="8.42578125" style="670" customWidth="1"/>
    <col min="5890" max="5890" width="57" style="670" customWidth="1"/>
    <col min="5891" max="5891" width="11.140625" style="670" customWidth="1"/>
    <col min="5892" max="5892" width="11.5703125" style="670" customWidth="1"/>
    <col min="5893" max="5893" width="11.42578125" style="670" customWidth="1"/>
    <col min="5894" max="5894" width="10" style="670" customWidth="1"/>
    <col min="5895" max="6144" width="9.140625" style="670"/>
    <col min="6145" max="6145" width="8.42578125" style="670" customWidth="1"/>
    <col min="6146" max="6146" width="57" style="670" customWidth="1"/>
    <col min="6147" max="6147" width="11.140625" style="670" customWidth="1"/>
    <col min="6148" max="6148" width="11.5703125" style="670" customWidth="1"/>
    <col min="6149" max="6149" width="11.42578125" style="670" customWidth="1"/>
    <col min="6150" max="6150" width="10" style="670" customWidth="1"/>
    <col min="6151" max="6400" width="9.140625" style="670"/>
    <col min="6401" max="6401" width="8.42578125" style="670" customWidth="1"/>
    <col min="6402" max="6402" width="57" style="670" customWidth="1"/>
    <col min="6403" max="6403" width="11.140625" style="670" customWidth="1"/>
    <col min="6404" max="6404" width="11.5703125" style="670" customWidth="1"/>
    <col min="6405" max="6405" width="11.42578125" style="670" customWidth="1"/>
    <col min="6406" max="6406" width="10" style="670" customWidth="1"/>
    <col min="6407" max="6656" width="9.140625" style="670"/>
    <col min="6657" max="6657" width="8.42578125" style="670" customWidth="1"/>
    <col min="6658" max="6658" width="57" style="670" customWidth="1"/>
    <col min="6659" max="6659" width="11.140625" style="670" customWidth="1"/>
    <col min="6660" max="6660" width="11.5703125" style="670" customWidth="1"/>
    <col min="6661" max="6661" width="11.42578125" style="670" customWidth="1"/>
    <col min="6662" max="6662" width="10" style="670" customWidth="1"/>
    <col min="6663" max="6912" width="9.140625" style="670"/>
    <col min="6913" max="6913" width="8.42578125" style="670" customWidth="1"/>
    <col min="6914" max="6914" width="57" style="670" customWidth="1"/>
    <col min="6915" max="6915" width="11.140625" style="670" customWidth="1"/>
    <col min="6916" max="6916" width="11.5703125" style="670" customWidth="1"/>
    <col min="6917" max="6917" width="11.42578125" style="670" customWidth="1"/>
    <col min="6918" max="6918" width="10" style="670" customWidth="1"/>
    <col min="6919" max="7168" width="9.140625" style="670"/>
    <col min="7169" max="7169" width="8.42578125" style="670" customWidth="1"/>
    <col min="7170" max="7170" width="57" style="670" customWidth="1"/>
    <col min="7171" max="7171" width="11.140625" style="670" customWidth="1"/>
    <col min="7172" max="7172" width="11.5703125" style="670" customWidth="1"/>
    <col min="7173" max="7173" width="11.42578125" style="670" customWidth="1"/>
    <col min="7174" max="7174" width="10" style="670" customWidth="1"/>
    <col min="7175" max="7424" width="9.140625" style="670"/>
    <col min="7425" max="7425" width="8.42578125" style="670" customWidth="1"/>
    <col min="7426" max="7426" width="57" style="670" customWidth="1"/>
    <col min="7427" max="7427" width="11.140625" style="670" customWidth="1"/>
    <col min="7428" max="7428" width="11.5703125" style="670" customWidth="1"/>
    <col min="7429" max="7429" width="11.42578125" style="670" customWidth="1"/>
    <col min="7430" max="7430" width="10" style="670" customWidth="1"/>
    <col min="7431" max="7680" width="9.140625" style="670"/>
    <col min="7681" max="7681" width="8.42578125" style="670" customWidth="1"/>
    <col min="7682" max="7682" width="57" style="670" customWidth="1"/>
    <col min="7683" max="7683" width="11.140625" style="670" customWidth="1"/>
    <col min="7684" max="7684" width="11.5703125" style="670" customWidth="1"/>
    <col min="7685" max="7685" width="11.42578125" style="670" customWidth="1"/>
    <col min="7686" max="7686" width="10" style="670" customWidth="1"/>
    <col min="7687" max="7936" width="9.140625" style="670"/>
    <col min="7937" max="7937" width="8.42578125" style="670" customWidth="1"/>
    <col min="7938" max="7938" width="57" style="670" customWidth="1"/>
    <col min="7939" max="7939" width="11.140625" style="670" customWidth="1"/>
    <col min="7940" max="7940" width="11.5703125" style="670" customWidth="1"/>
    <col min="7941" max="7941" width="11.42578125" style="670" customWidth="1"/>
    <col min="7942" max="7942" width="10" style="670" customWidth="1"/>
    <col min="7943" max="8192" width="9.140625" style="670"/>
    <col min="8193" max="8193" width="8.42578125" style="670" customWidth="1"/>
    <col min="8194" max="8194" width="57" style="670" customWidth="1"/>
    <col min="8195" max="8195" width="11.140625" style="670" customWidth="1"/>
    <col min="8196" max="8196" width="11.5703125" style="670" customWidth="1"/>
    <col min="8197" max="8197" width="11.42578125" style="670" customWidth="1"/>
    <col min="8198" max="8198" width="10" style="670" customWidth="1"/>
    <col min="8199" max="8448" width="9.140625" style="670"/>
    <col min="8449" max="8449" width="8.42578125" style="670" customWidth="1"/>
    <col min="8450" max="8450" width="57" style="670" customWidth="1"/>
    <col min="8451" max="8451" width="11.140625" style="670" customWidth="1"/>
    <col min="8452" max="8452" width="11.5703125" style="670" customWidth="1"/>
    <col min="8453" max="8453" width="11.42578125" style="670" customWidth="1"/>
    <col min="8454" max="8454" width="10" style="670" customWidth="1"/>
    <col min="8455" max="8704" width="9.140625" style="670"/>
    <col min="8705" max="8705" width="8.42578125" style="670" customWidth="1"/>
    <col min="8706" max="8706" width="57" style="670" customWidth="1"/>
    <col min="8707" max="8707" width="11.140625" style="670" customWidth="1"/>
    <col min="8708" max="8708" width="11.5703125" style="670" customWidth="1"/>
    <col min="8709" max="8709" width="11.42578125" style="670" customWidth="1"/>
    <col min="8710" max="8710" width="10" style="670" customWidth="1"/>
    <col min="8711" max="8960" width="9.140625" style="670"/>
    <col min="8961" max="8961" width="8.42578125" style="670" customWidth="1"/>
    <col min="8962" max="8962" width="57" style="670" customWidth="1"/>
    <col min="8963" max="8963" width="11.140625" style="670" customWidth="1"/>
    <col min="8964" max="8964" width="11.5703125" style="670" customWidth="1"/>
    <col min="8965" max="8965" width="11.42578125" style="670" customWidth="1"/>
    <col min="8966" max="8966" width="10" style="670" customWidth="1"/>
    <col min="8967" max="9216" width="9.140625" style="670"/>
    <col min="9217" max="9217" width="8.42578125" style="670" customWidth="1"/>
    <col min="9218" max="9218" width="57" style="670" customWidth="1"/>
    <col min="9219" max="9219" width="11.140625" style="670" customWidth="1"/>
    <col min="9220" max="9220" width="11.5703125" style="670" customWidth="1"/>
    <col min="9221" max="9221" width="11.42578125" style="670" customWidth="1"/>
    <col min="9222" max="9222" width="10" style="670" customWidth="1"/>
    <col min="9223" max="9472" width="9.140625" style="670"/>
    <col min="9473" max="9473" width="8.42578125" style="670" customWidth="1"/>
    <col min="9474" max="9474" width="57" style="670" customWidth="1"/>
    <col min="9475" max="9475" width="11.140625" style="670" customWidth="1"/>
    <col min="9476" max="9476" width="11.5703125" style="670" customWidth="1"/>
    <col min="9477" max="9477" width="11.42578125" style="670" customWidth="1"/>
    <col min="9478" max="9478" width="10" style="670" customWidth="1"/>
    <col min="9479" max="9728" width="9.140625" style="670"/>
    <col min="9729" max="9729" width="8.42578125" style="670" customWidth="1"/>
    <col min="9730" max="9730" width="57" style="670" customWidth="1"/>
    <col min="9731" max="9731" width="11.140625" style="670" customWidth="1"/>
    <col min="9732" max="9732" width="11.5703125" style="670" customWidth="1"/>
    <col min="9733" max="9733" width="11.42578125" style="670" customWidth="1"/>
    <col min="9734" max="9734" width="10" style="670" customWidth="1"/>
    <col min="9735" max="9984" width="9.140625" style="670"/>
    <col min="9985" max="9985" width="8.42578125" style="670" customWidth="1"/>
    <col min="9986" max="9986" width="57" style="670" customWidth="1"/>
    <col min="9987" max="9987" width="11.140625" style="670" customWidth="1"/>
    <col min="9988" max="9988" width="11.5703125" style="670" customWidth="1"/>
    <col min="9989" max="9989" width="11.42578125" style="670" customWidth="1"/>
    <col min="9990" max="9990" width="10" style="670" customWidth="1"/>
    <col min="9991" max="10240" width="9.140625" style="670"/>
    <col min="10241" max="10241" width="8.42578125" style="670" customWidth="1"/>
    <col min="10242" max="10242" width="57" style="670" customWidth="1"/>
    <col min="10243" max="10243" width="11.140625" style="670" customWidth="1"/>
    <col min="10244" max="10244" width="11.5703125" style="670" customWidth="1"/>
    <col min="10245" max="10245" width="11.42578125" style="670" customWidth="1"/>
    <col min="10246" max="10246" width="10" style="670" customWidth="1"/>
    <col min="10247" max="10496" width="9.140625" style="670"/>
    <col min="10497" max="10497" width="8.42578125" style="670" customWidth="1"/>
    <col min="10498" max="10498" width="57" style="670" customWidth="1"/>
    <col min="10499" max="10499" width="11.140625" style="670" customWidth="1"/>
    <col min="10500" max="10500" width="11.5703125" style="670" customWidth="1"/>
    <col min="10501" max="10501" width="11.42578125" style="670" customWidth="1"/>
    <col min="10502" max="10502" width="10" style="670" customWidth="1"/>
    <col min="10503" max="10752" width="9.140625" style="670"/>
    <col min="10753" max="10753" width="8.42578125" style="670" customWidth="1"/>
    <col min="10754" max="10754" width="57" style="670" customWidth="1"/>
    <col min="10755" max="10755" width="11.140625" style="670" customWidth="1"/>
    <col min="10756" max="10756" width="11.5703125" style="670" customWidth="1"/>
    <col min="10757" max="10757" width="11.42578125" style="670" customWidth="1"/>
    <col min="10758" max="10758" width="10" style="670" customWidth="1"/>
    <col min="10759" max="11008" width="9.140625" style="670"/>
    <col min="11009" max="11009" width="8.42578125" style="670" customWidth="1"/>
    <col min="11010" max="11010" width="57" style="670" customWidth="1"/>
    <col min="11011" max="11011" width="11.140625" style="670" customWidth="1"/>
    <col min="11012" max="11012" width="11.5703125" style="670" customWidth="1"/>
    <col min="11013" max="11013" width="11.42578125" style="670" customWidth="1"/>
    <col min="11014" max="11014" width="10" style="670" customWidth="1"/>
    <col min="11015" max="11264" width="9.140625" style="670"/>
    <col min="11265" max="11265" width="8.42578125" style="670" customWidth="1"/>
    <col min="11266" max="11266" width="57" style="670" customWidth="1"/>
    <col min="11267" max="11267" width="11.140625" style="670" customWidth="1"/>
    <col min="11268" max="11268" width="11.5703125" style="670" customWidth="1"/>
    <col min="11269" max="11269" width="11.42578125" style="670" customWidth="1"/>
    <col min="11270" max="11270" width="10" style="670" customWidth="1"/>
    <col min="11271" max="11520" width="9.140625" style="670"/>
    <col min="11521" max="11521" width="8.42578125" style="670" customWidth="1"/>
    <col min="11522" max="11522" width="57" style="670" customWidth="1"/>
    <col min="11523" max="11523" width="11.140625" style="670" customWidth="1"/>
    <col min="11524" max="11524" width="11.5703125" style="670" customWidth="1"/>
    <col min="11525" max="11525" width="11.42578125" style="670" customWidth="1"/>
    <col min="11526" max="11526" width="10" style="670" customWidth="1"/>
    <col min="11527" max="11776" width="9.140625" style="670"/>
    <col min="11777" max="11777" width="8.42578125" style="670" customWidth="1"/>
    <col min="11778" max="11778" width="57" style="670" customWidth="1"/>
    <col min="11779" max="11779" width="11.140625" style="670" customWidth="1"/>
    <col min="11780" max="11780" width="11.5703125" style="670" customWidth="1"/>
    <col min="11781" max="11781" width="11.42578125" style="670" customWidth="1"/>
    <col min="11782" max="11782" width="10" style="670" customWidth="1"/>
    <col min="11783" max="12032" width="9.140625" style="670"/>
    <col min="12033" max="12033" width="8.42578125" style="670" customWidth="1"/>
    <col min="12034" max="12034" width="57" style="670" customWidth="1"/>
    <col min="12035" max="12035" width="11.140625" style="670" customWidth="1"/>
    <col min="12036" max="12036" width="11.5703125" style="670" customWidth="1"/>
    <col min="12037" max="12037" width="11.42578125" style="670" customWidth="1"/>
    <col min="12038" max="12038" width="10" style="670" customWidth="1"/>
    <col min="12039" max="12288" width="9.140625" style="670"/>
    <col min="12289" max="12289" width="8.42578125" style="670" customWidth="1"/>
    <col min="12290" max="12290" width="57" style="670" customWidth="1"/>
    <col min="12291" max="12291" width="11.140625" style="670" customWidth="1"/>
    <col min="12292" max="12292" width="11.5703125" style="670" customWidth="1"/>
    <col min="12293" max="12293" width="11.42578125" style="670" customWidth="1"/>
    <col min="12294" max="12294" width="10" style="670" customWidth="1"/>
    <col min="12295" max="12544" width="9.140625" style="670"/>
    <col min="12545" max="12545" width="8.42578125" style="670" customWidth="1"/>
    <col min="12546" max="12546" width="57" style="670" customWidth="1"/>
    <col min="12547" max="12547" width="11.140625" style="670" customWidth="1"/>
    <col min="12548" max="12548" width="11.5703125" style="670" customWidth="1"/>
    <col min="12549" max="12549" width="11.42578125" style="670" customWidth="1"/>
    <col min="12550" max="12550" width="10" style="670" customWidth="1"/>
    <col min="12551" max="12800" width="9.140625" style="670"/>
    <col min="12801" max="12801" width="8.42578125" style="670" customWidth="1"/>
    <col min="12802" max="12802" width="57" style="670" customWidth="1"/>
    <col min="12803" max="12803" width="11.140625" style="670" customWidth="1"/>
    <col min="12804" max="12804" width="11.5703125" style="670" customWidth="1"/>
    <col min="12805" max="12805" width="11.42578125" style="670" customWidth="1"/>
    <col min="12806" max="12806" width="10" style="670" customWidth="1"/>
    <col min="12807" max="13056" width="9.140625" style="670"/>
    <col min="13057" max="13057" width="8.42578125" style="670" customWidth="1"/>
    <col min="13058" max="13058" width="57" style="670" customWidth="1"/>
    <col min="13059" max="13059" width="11.140625" style="670" customWidth="1"/>
    <col min="13060" max="13060" width="11.5703125" style="670" customWidth="1"/>
    <col min="13061" max="13061" width="11.42578125" style="670" customWidth="1"/>
    <col min="13062" max="13062" width="10" style="670" customWidth="1"/>
    <col min="13063" max="13312" width="9.140625" style="670"/>
    <col min="13313" max="13313" width="8.42578125" style="670" customWidth="1"/>
    <col min="13314" max="13314" width="57" style="670" customWidth="1"/>
    <col min="13315" max="13315" width="11.140625" style="670" customWidth="1"/>
    <col min="13316" max="13316" width="11.5703125" style="670" customWidth="1"/>
    <col min="13317" max="13317" width="11.42578125" style="670" customWidth="1"/>
    <col min="13318" max="13318" width="10" style="670" customWidth="1"/>
    <col min="13319" max="13568" width="9.140625" style="670"/>
    <col min="13569" max="13569" width="8.42578125" style="670" customWidth="1"/>
    <col min="13570" max="13570" width="57" style="670" customWidth="1"/>
    <col min="13571" max="13571" width="11.140625" style="670" customWidth="1"/>
    <col min="13572" max="13572" width="11.5703125" style="670" customWidth="1"/>
    <col min="13573" max="13573" width="11.42578125" style="670" customWidth="1"/>
    <col min="13574" max="13574" width="10" style="670" customWidth="1"/>
    <col min="13575" max="13824" width="9.140625" style="670"/>
    <col min="13825" max="13825" width="8.42578125" style="670" customWidth="1"/>
    <col min="13826" max="13826" width="57" style="670" customWidth="1"/>
    <col min="13827" max="13827" width="11.140625" style="670" customWidth="1"/>
    <col min="13828" max="13828" width="11.5703125" style="670" customWidth="1"/>
    <col min="13829" max="13829" width="11.42578125" style="670" customWidth="1"/>
    <col min="13830" max="13830" width="10" style="670" customWidth="1"/>
    <col min="13831" max="14080" width="9.140625" style="670"/>
    <col min="14081" max="14081" width="8.42578125" style="670" customWidth="1"/>
    <col min="14082" max="14082" width="57" style="670" customWidth="1"/>
    <col min="14083" max="14083" width="11.140625" style="670" customWidth="1"/>
    <col min="14084" max="14084" width="11.5703125" style="670" customWidth="1"/>
    <col min="14085" max="14085" width="11.42578125" style="670" customWidth="1"/>
    <col min="14086" max="14086" width="10" style="670" customWidth="1"/>
    <col min="14087" max="14336" width="9.140625" style="670"/>
    <col min="14337" max="14337" width="8.42578125" style="670" customWidth="1"/>
    <col min="14338" max="14338" width="57" style="670" customWidth="1"/>
    <col min="14339" max="14339" width="11.140625" style="670" customWidth="1"/>
    <col min="14340" max="14340" width="11.5703125" style="670" customWidth="1"/>
    <col min="14341" max="14341" width="11.42578125" style="670" customWidth="1"/>
    <col min="14342" max="14342" width="10" style="670" customWidth="1"/>
    <col min="14343" max="14592" width="9.140625" style="670"/>
    <col min="14593" max="14593" width="8.42578125" style="670" customWidth="1"/>
    <col min="14594" max="14594" width="57" style="670" customWidth="1"/>
    <col min="14595" max="14595" width="11.140625" style="670" customWidth="1"/>
    <col min="14596" max="14596" width="11.5703125" style="670" customWidth="1"/>
    <col min="14597" max="14597" width="11.42578125" style="670" customWidth="1"/>
    <col min="14598" max="14598" width="10" style="670" customWidth="1"/>
    <col min="14599" max="14848" width="9.140625" style="670"/>
    <col min="14849" max="14849" width="8.42578125" style="670" customWidth="1"/>
    <col min="14850" max="14850" width="57" style="670" customWidth="1"/>
    <col min="14851" max="14851" width="11.140625" style="670" customWidth="1"/>
    <col min="14852" max="14852" width="11.5703125" style="670" customWidth="1"/>
    <col min="14853" max="14853" width="11.42578125" style="670" customWidth="1"/>
    <col min="14854" max="14854" width="10" style="670" customWidth="1"/>
    <col min="14855" max="15104" width="9.140625" style="670"/>
    <col min="15105" max="15105" width="8.42578125" style="670" customWidth="1"/>
    <col min="15106" max="15106" width="57" style="670" customWidth="1"/>
    <col min="15107" max="15107" width="11.140625" style="670" customWidth="1"/>
    <col min="15108" max="15108" width="11.5703125" style="670" customWidth="1"/>
    <col min="15109" max="15109" width="11.42578125" style="670" customWidth="1"/>
    <col min="15110" max="15110" width="10" style="670" customWidth="1"/>
    <col min="15111" max="15360" width="9.140625" style="670"/>
    <col min="15361" max="15361" width="8.42578125" style="670" customWidth="1"/>
    <col min="15362" max="15362" width="57" style="670" customWidth="1"/>
    <col min="15363" max="15363" width="11.140625" style="670" customWidth="1"/>
    <col min="15364" max="15364" width="11.5703125" style="670" customWidth="1"/>
    <col min="15365" max="15365" width="11.42578125" style="670" customWidth="1"/>
    <col min="15366" max="15366" width="10" style="670" customWidth="1"/>
    <col min="15367" max="15616" width="9.140625" style="670"/>
    <col min="15617" max="15617" width="8.42578125" style="670" customWidth="1"/>
    <col min="15618" max="15618" width="57" style="670" customWidth="1"/>
    <col min="15619" max="15619" width="11.140625" style="670" customWidth="1"/>
    <col min="15620" max="15620" width="11.5703125" style="670" customWidth="1"/>
    <col min="15621" max="15621" width="11.42578125" style="670" customWidth="1"/>
    <col min="15622" max="15622" width="10" style="670" customWidth="1"/>
    <col min="15623" max="15872" width="9.140625" style="670"/>
    <col min="15873" max="15873" width="8.42578125" style="670" customWidth="1"/>
    <col min="15874" max="15874" width="57" style="670" customWidth="1"/>
    <col min="15875" max="15875" width="11.140625" style="670" customWidth="1"/>
    <col min="15876" max="15876" width="11.5703125" style="670" customWidth="1"/>
    <col min="15877" max="15877" width="11.42578125" style="670" customWidth="1"/>
    <col min="15878" max="15878" width="10" style="670" customWidth="1"/>
    <col min="15879" max="16128" width="9.140625" style="670"/>
    <col min="16129" max="16129" width="8.42578125" style="670" customWidth="1"/>
    <col min="16130" max="16130" width="57" style="670" customWidth="1"/>
    <col min="16131" max="16131" width="11.140625" style="670" customWidth="1"/>
    <col min="16132" max="16132" width="11.5703125" style="670" customWidth="1"/>
    <col min="16133" max="16133" width="11.42578125" style="670" customWidth="1"/>
    <col min="16134" max="16134" width="10" style="670" customWidth="1"/>
    <col min="16135" max="16384" width="9.140625" style="670"/>
  </cols>
  <sheetData>
    <row r="1" spans="1:10" s="664" customFormat="1" ht="20.25" x14ac:dyDescent="0.35">
      <c r="A1" s="912" t="s">
        <v>975</v>
      </c>
      <c r="B1" s="912"/>
      <c r="C1" s="912"/>
      <c r="D1" s="912"/>
      <c r="E1" s="912"/>
      <c r="F1" s="912"/>
    </row>
    <row r="2" spans="1:10" s="665" customFormat="1" ht="17.25" x14ac:dyDescent="0.3">
      <c r="A2" s="913" t="s">
        <v>976</v>
      </c>
      <c r="B2" s="913"/>
      <c r="C2" s="913"/>
      <c r="D2" s="913"/>
      <c r="E2" s="913"/>
      <c r="F2" s="913"/>
    </row>
    <row r="3" spans="1:10" s="664" customFormat="1" x14ac:dyDescent="0.25">
      <c r="A3" s="666"/>
      <c r="B3" s="667"/>
      <c r="C3" s="668"/>
      <c r="D3" s="769"/>
      <c r="E3" s="770"/>
      <c r="F3" s="770"/>
    </row>
    <row r="4" spans="1:10" x14ac:dyDescent="0.2">
      <c r="A4" s="669"/>
      <c r="B4" s="669"/>
      <c r="C4" s="669"/>
      <c r="F4" s="772" t="s">
        <v>977</v>
      </c>
    </row>
    <row r="5" spans="1:10" s="671" customFormat="1" ht="12.75" customHeight="1" x14ac:dyDescent="0.2">
      <c r="A5" s="914" t="s">
        <v>978</v>
      </c>
      <c r="B5" s="914" t="s">
        <v>979</v>
      </c>
      <c r="C5" s="914" t="s">
        <v>980</v>
      </c>
      <c r="D5" s="915" t="s">
        <v>981</v>
      </c>
      <c r="E5" s="774" t="s">
        <v>982</v>
      </c>
      <c r="F5" s="774"/>
    </row>
    <row r="6" spans="1:10" s="671" customFormat="1" ht="57.75" customHeight="1" x14ac:dyDescent="0.2">
      <c r="A6" s="914"/>
      <c r="B6" s="914"/>
      <c r="C6" s="914"/>
      <c r="D6" s="915"/>
      <c r="E6" s="773" t="s">
        <v>983</v>
      </c>
      <c r="F6" s="773" t="s">
        <v>984</v>
      </c>
    </row>
    <row r="7" spans="1:10" s="675" customFormat="1" x14ac:dyDescent="0.2">
      <c r="A7" s="673" t="s">
        <v>2</v>
      </c>
      <c r="B7" s="672">
        <v>2</v>
      </c>
      <c r="C7" s="674">
        <v>3</v>
      </c>
      <c r="D7" s="775">
        <v>4</v>
      </c>
      <c r="E7" s="775">
        <v>5</v>
      </c>
      <c r="F7" s="773">
        <v>6</v>
      </c>
    </row>
    <row r="8" spans="1:10" s="679" customFormat="1" ht="31.5" x14ac:dyDescent="0.2">
      <c r="A8" s="676">
        <v>1000</v>
      </c>
      <c r="B8" s="677" t="s">
        <v>1107</v>
      </c>
      <c r="C8" s="678"/>
      <c r="D8" s="776">
        <f>D10+D62+D92</f>
        <v>3888027.9999999995</v>
      </c>
      <c r="E8" s="776">
        <f>E10+E62+E92</f>
        <v>2467691.7999999998</v>
      </c>
      <c r="F8" s="776">
        <f>F92+F62</f>
        <v>1820336.2</v>
      </c>
      <c r="J8" s="754"/>
    </row>
    <row r="9" spans="1:10" x14ac:dyDescent="0.2">
      <c r="A9" s="680"/>
      <c r="B9" s="680" t="s">
        <v>985</v>
      </c>
      <c r="C9" s="678"/>
      <c r="D9" s="773"/>
      <c r="E9" s="773"/>
      <c r="F9" s="773"/>
    </row>
    <row r="10" spans="1:10" ht="16.5" x14ac:dyDescent="0.2">
      <c r="A10" s="681">
        <v>1100</v>
      </c>
      <c r="B10" s="682" t="s">
        <v>986</v>
      </c>
      <c r="C10" s="674">
        <v>7100</v>
      </c>
      <c r="D10" s="773">
        <f>E10</f>
        <v>353800</v>
      </c>
      <c r="E10" s="776">
        <f>E13+E18+E21+E46+E53</f>
        <v>353800</v>
      </c>
      <c r="F10" s="775" t="s">
        <v>260</v>
      </c>
    </row>
    <row r="11" spans="1:10" s="671" customFormat="1" x14ac:dyDescent="0.2">
      <c r="A11" s="680"/>
      <c r="B11" s="683" t="s">
        <v>987</v>
      </c>
      <c r="C11" s="684"/>
      <c r="D11" s="773"/>
      <c r="E11" s="773"/>
      <c r="F11" s="777"/>
    </row>
    <row r="12" spans="1:10" x14ac:dyDescent="0.2">
      <c r="A12" s="680"/>
      <c r="B12" s="683" t="s">
        <v>988</v>
      </c>
      <c r="C12" s="684"/>
      <c r="D12" s="773"/>
      <c r="E12" s="773"/>
      <c r="F12" s="777"/>
    </row>
    <row r="13" spans="1:10" s="671" customFormat="1" x14ac:dyDescent="0.2">
      <c r="A13" s="681">
        <v>1110</v>
      </c>
      <c r="B13" s="685" t="s">
        <v>989</v>
      </c>
      <c r="C13" s="674">
        <v>7131</v>
      </c>
      <c r="D13" s="776">
        <f>E13</f>
        <v>131500</v>
      </c>
      <c r="E13" s="776">
        <f>E15+E16+E17</f>
        <v>131500</v>
      </c>
      <c r="F13" s="775" t="s">
        <v>260</v>
      </c>
    </row>
    <row r="14" spans="1:10" x14ac:dyDescent="0.2">
      <c r="A14" s="680"/>
      <c r="B14" s="683" t="s">
        <v>1106</v>
      </c>
      <c r="C14" s="684"/>
      <c r="D14" s="773"/>
      <c r="E14" s="773"/>
      <c r="F14" s="777"/>
    </row>
    <row r="15" spans="1:10" ht="27" x14ac:dyDescent="0.2">
      <c r="A15" s="686" t="s">
        <v>575</v>
      </c>
      <c r="B15" s="687" t="s">
        <v>990</v>
      </c>
      <c r="C15" s="688"/>
      <c r="D15" s="778">
        <f>E15</f>
        <v>1000</v>
      </c>
      <c r="E15" s="779">
        <v>1000</v>
      </c>
      <c r="F15" s="775" t="s">
        <v>260</v>
      </c>
    </row>
    <row r="16" spans="1:10" ht="35.25" customHeight="1" x14ac:dyDescent="0.2">
      <c r="A16" s="686" t="s">
        <v>991</v>
      </c>
      <c r="B16" s="687" t="s">
        <v>992</v>
      </c>
      <c r="C16" s="688"/>
      <c r="D16" s="778">
        <f>E16</f>
        <v>9000</v>
      </c>
      <c r="E16" s="779">
        <v>9000</v>
      </c>
      <c r="F16" s="775" t="s">
        <v>260</v>
      </c>
      <c r="J16" s="755"/>
    </row>
    <row r="17" spans="1:10" ht="35.25" customHeight="1" x14ac:dyDescent="0.2">
      <c r="A17" s="686" t="s">
        <v>1104</v>
      </c>
      <c r="B17" s="687" t="s">
        <v>1105</v>
      </c>
      <c r="C17" s="688"/>
      <c r="D17" s="778">
        <f>E17</f>
        <v>121500</v>
      </c>
      <c r="E17" s="779">
        <v>121500</v>
      </c>
      <c r="F17" s="775"/>
      <c r="J17" s="755"/>
    </row>
    <row r="18" spans="1:10" s="671" customFormat="1" ht="21" customHeight="1" x14ac:dyDescent="0.2">
      <c r="A18" s="681">
        <v>1120</v>
      </c>
      <c r="B18" s="685" t="s">
        <v>993</v>
      </c>
      <c r="C18" s="674">
        <v>7136</v>
      </c>
      <c r="D18" s="776">
        <f>E18</f>
        <v>205000</v>
      </c>
      <c r="E18" s="776">
        <f>E20</f>
        <v>205000</v>
      </c>
      <c r="F18" s="775" t="s">
        <v>260</v>
      </c>
    </row>
    <row r="19" spans="1:10" x14ac:dyDescent="0.2">
      <c r="A19" s="680"/>
      <c r="B19" s="683" t="s">
        <v>988</v>
      </c>
      <c r="C19" s="684"/>
      <c r="D19" s="773"/>
      <c r="E19" s="773"/>
      <c r="F19" s="777"/>
    </row>
    <row r="20" spans="1:10" ht="19.5" customHeight="1" x14ac:dyDescent="0.2">
      <c r="A20" s="686" t="s">
        <v>576</v>
      </c>
      <c r="B20" s="687" t="s">
        <v>994</v>
      </c>
      <c r="C20" s="688"/>
      <c r="D20" s="778">
        <f>E20</f>
        <v>205000</v>
      </c>
      <c r="E20" s="778">
        <v>205000</v>
      </c>
      <c r="F20" s="775" t="s">
        <v>260</v>
      </c>
    </row>
    <row r="21" spans="1:10" s="671" customFormat="1" ht="42.75" x14ac:dyDescent="0.2">
      <c r="A21" s="681">
        <v>1130</v>
      </c>
      <c r="B21" s="685" t="s">
        <v>995</v>
      </c>
      <c r="C21" s="674">
        <v>7145</v>
      </c>
      <c r="D21" s="776">
        <f>E21</f>
        <v>12300</v>
      </c>
      <c r="E21" s="776">
        <f>E23</f>
        <v>12300</v>
      </c>
      <c r="F21" s="775" t="s">
        <v>260</v>
      </c>
    </row>
    <row r="22" spans="1:10" x14ac:dyDescent="0.2">
      <c r="A22" s="680"/>
      <c r="B22" s="683" t="s">
        <v>988</v>
      </c>
      <c r="C22" s="684"/>
      <c r="D22" s="773"/>
      <c r="E22" s="773"/>
      <c r="F22" s="777"/>
    </row>
    <row r="23" spans="1:10" ht="18.75" customHeight="1" x14ac:dyDescent="0.2">
      <c r="A23" s="686" t="s">
        <v>577</v>
      </c>
      <c r="B23" s="687" t="s">
        <v>996</v>
      </c>
      <c r="C23" s="688">
        <v>71452</v>
      </c>
      <c r="D23" s="778">
        <f>E23</f>
        <v>12300</v>
      </c>
      <c r="E23" s="779">
        <f>E26+E30+E31+E32+E33+E34+E35+E36+E37+E38+E39+E40++E42+E43</f>
        <v>12300</v>
      </c>
      <c r="F23" s="775" t="s">
        <v>260</v>
      </c>
    </row>
    <row r="24" spans="1:10" ht="53.25" customHeight="1" x14ac:dyDescent="0.2">
      <c r="A24" s="686"/>
      <c r="B24" s="687" t="s">
        <v>997</v>
      </c>
      <c r="C24" s="684"/>
      <c r="D24" s="773"/>
      <c r="E24" s="775"/>
      <c r="F24" s="775"/>
    </row>
    <row r="25" spans="1:10" x14ac:dyDescent="0.2">
      <c r="A25" s="686"/>
      <c r="B25" s="687" t="s">
        <v>988</v>
      </c>
      <c r="C25" s="684"/>
      <c r="D25" s="773"/>
      <c r="E25" s="775"/>
      <c r="F25" s="775"/>
    </row>
    <row r="26" spans="1:10" ht="67.5" customHeight="1" x14ac:dyDescent="0.2">
      <c r="A26" s="686" t="s">
        <v>578</v>
      </c>
      <c r="B26" s="690" t="s">
        <v>998</v>
      </c>
      <c r="C26" s="688"/>
      <c r="D26" s="779">
        <f>D28</f>
        <v>1500</v>
      </c>
      <c r="E26" s="779">
        <f>E28</f>
        <v>1500</v>
      </c>
      <c r="F26" s="775" t="s">
        <v>260</v>
      </c>
    </row>
    <row r="27" spans="1:10" x14ac:dyDescent="0.2">
      <c r="A27" s="684"/>
      <c r="B27" s="690" t="s">
        <v>999</v>
      </c>
      <c r="C27" s="684"/>
      <c r="D27" s="775"/>
      <c r="E27" s="775"/>
      <c r="F27" s="775"/>
    </row>
    <row r="28" spans="1:10" x14ac:dyDescent="0.2">
      <c r="A28" s="686" t="s">
        <v>580</v>
      </c>
      <c r="B28" s="691" t="s">
        <v>1000</v>
      </c>
      <c r="C28" s="688"/>
      <c r="D28" s="779">
        <f>E28</f>
        <v>1500</v>
      </c>
      <c r="E28" s="779">
        <v>1500</v>
      </c>
      <c r="F28" s="775" t="s">
        <v>260</v>
      </c>
    </row>
    <row r="29" spans="1:10" x14ac:dyDescent="0.2">
      <c r="A29" s="686" t="s">
        <v>581</v>
      </c>
      <c r="B29" s="691" t="s">
        <v>1001</v>
      </c>
      <c r="C29" s="688"/>
      <c r="D29" s="775"/>
      <c r="E29" s="775"/>
      <c r="F29" s="775" t="s">
        <v>260</v>
      </c>
    </row>
    <row r="30" spans="1:10" ht="107.25" customHeight="1" x14ac:dyDescent="0.2">
      <c r="A30" s="686" t="s">
        <v>582</v>
      </c>
      <c r="B30" s="690" t="s">
        <v>1002</v>
      </c>
      <c r="C30" s="688"/>
      <c r="D30" s="779">
        <f>E30</f>
        <v>300</v>
      </c>
      <c r="E30" s="779">
        <v>300</v>
      </c>
      <c r="F30" s="775" t="s">
        <v>260</v>
      </c>
    </row>
    <row r="31" spans="1:10" ht="48.75" customHeight="1" x14ac:dyDescent="0.2">
      <c r="A31" s="680" t="s">
        <v>583</v>
      </c>
      <c r="B31" s="690" t="s">
        <v>1003</v>
      </c>
      <c r="C31" s="688"/>
      <c r="D31" s="779">
        <f>E31</f>
        <v>200</v>
      </c>
      <c r="E31" s="779">
        <v>200</v>
      </c>
      <c r="F31" s="775" t="s">
        <v>260</v>
      </c>
    </row>
    <row r="32" spans="1:10" ht="82.5" customHeight="1" x14ac:dyDescent="0.2">
      <c r="A32" s="686" t="s">
        <v>584</v>
      </c>
      <c r="B32" s="690" t="s">
        <v>1004</v>
      </c>
      <c r="C32" s="688"/>
      <c r="D32" s="779">
        <f>E32</f>
        <v>4800</v>
      </c>
      <c r="E32" s="779">
        <v>4800</v>
      </c>
      <c r="F32" s="775" t="s">
        <v>260</v>
      </c>
    </row>
    <row r="33" spans="1:6" ht="32.25" customHeight="1" x14ac:dyDescent="0.2">
      <c r="A33" s="686" t="s">
        <v>585</v>
      </c>
      <c r="B33" s="690" t="s">
        <v>1005</v>
      </c>
      <c r="C33" s="688"/>
      <c r="D33" s="779">
        <f>E33</f>
        <v>200</v>
      </c>
      <c r="E33" s="779">
        <v>200</v>
      </c>
      <c r="F33" s="775" t="s">
        <v>260</v>
      </c>
    </row>
    <row r="34" spans="1:6" ht="90.75" customHeight="1" x14ac:dyDescent="0.2">
      <c r="A34" s="686" t="s">
        <v>586</v>
      </c>
      <c r="B34" s="690" t="s">
        <v>1006</v>
      </c>
      <c r="C34" s="688"/>
      <c r="D34" s="779">
        <f>E34</f>
        <v>4000</v>
      </c>
      <c r="E34" s="779">
        <v>4000</v>
      </c>
      <c r="F34" s="775" t="s">
        <v>260</v>
      </c>
    </row>
    <row r="35" spans="1:6" ht="82.5" customHeight="1" x14ac:dyDescent="0.2">
      <c r="A35" s="686" t="s">
        <v>587</v>
      </c>
      <c r="B35" s="690" t="s">
        <v>1007</v>
      </c>
      <c r="C35" s="688"/>
      <c r="D35" s="779"/>
      <c r="E35" s="779"/>
      <c r="F35" s="775" t="s">
        <v>260</v>
      </c>
    </row>
    <row r="36" spans="1:6" ht="59.25" customHeight="1" x14ac:dyDescent="0.2">
      <c r="A36" s="686" t="s">
        <v>588</v>
      </c>
      <c r="B36" s="690" t="s">
        <v>1008</v>
      </c>
      <c r="C36" s="688"/>
      <c r="D36" s="779"/>
      <c r="E36" s="779"/>
      <c r="F36" s="775" t="s">
        <v>260</v>
      </c>
    </row>
    <row r="37" spans="1:6" ht="36" customHeight="1" x14ac:dyDescent="0.2">
      <c r="A37" s="686" t="s">
        <v>589</v>
      </c>
      <c r="B37" s="690" t="s">
        <v>1009</v>
      </c>
      <c r="C37" s="688"/>
      <c r="D37" s="779">
        <f>E37</f>
        <v>500</v>
      </c>
      <c r="E37" s="779">
        <v>500</v>
      </c>
      <c r="F37" s="775" t="s">
        <v>260</v>
      </c>
    </row>
    <row r="38" spans="1:6" ht="37.5" customHeight="1" x14ac:dyDescent="0.2">
      <c r="A38" s="686" t="s">
        <v>590</v>
      </c>
      <c r="B38" s="690" t="s">
        <v>1010</v>
      </c>
      <c r="C38" s="688"/>
      <c r="D38" s="779"/>
      <c r="E38" s="779"/>
      <c r="F38" s="775" t="s">
        <v>260</v>
      </c>
    </row>
    <row r="39" spans="1:6" s="671" customFormat="1" ht="63" customHeight="1" x14ac:dyDescent="0.2">
      <c r="A39" s="686" t="s">
        <v>591</v>
      </c>
      <c r="B39" s="690" t="s">
        <v>1011</v>
      </c>
      <c r="C39" s="688"/>
      <c r="D39" s="779"/>
      <c r="E39" s="779"/>
      <c r="F39" s="775" t="s">
        <v>260</v>
      </c>
    </row>
    <row r="40" spans="1:6" ht="35.25" customHeight="1" x14ac:dyDescent="0.2">
      <c r="A40" s="686" t="s">
        <v>799</v>
      </c>
      <c r="B40" s="690" t="s">
        <v>1012</v>
      </c>
      <c r="C40" s="688"/>
      <c r="D40" s="779">
        <f>E40</f>
        <v>100</v>
      </c>
      <c r="E40" s="779">
        <v>100</v>
      </c>
      <c r="F40" s="775" t="s">
        <v>260</v>
      </c>
    </row>
    <row r="41" spans="1:6" x14ac:dyDescent="0.2">
      <c r="A41" s="686">
        <v>1146</v>
      </c>
      <c r="B41" s="690" t="s">
        <v>1013</v>
      </c>
      <c r="C41" s="688"/>
      <c r="D41" s="779"/>
      <c r="E41" s="779"/>
      <c r="F41" s="775" t="s">
        <v>260</v>
      </c>
    </row>
    <row r="42" spans="1:6" ht="49.5" customHeight="1" x14ac:dyDescent="0.2">
      <c r="A42" s="686">
        <v>1147</v>
      </c>
      <c r="B42" s="690" t="s">
        <v>1014</v>
      </c>
      <c r="C42" s="688"/>
      <c r="D42" s="779">
        <f>E42</f>
        <v>300</v>
      </c>
      <c r="E42" s="779">
        <v>300</v>
      </c>
      <c r="F42" s="775" t="s">
        <v>260</v>
      </c>
    </row>
    <row r="43" spans="1:6" ht="34.5" customHeight="1" x14ac:dyDescent="0.2">
      <c r="A43" s="686">
        <v>1148</v>
      </c>
      <c r="B43" s="690" t="s">
        <v>1015</v>
      </c>
      <c r="C43" s="688"/>
      <c r="D43" s="779">
        <f>E43</f>
        <v>400</v>
      </c>
      <c r="E43" s="779">
        <v>400</v>
      </c>
      <c r="F43" s="775" t="s">
        <v>260</v>
      </c>
    </row>
    <row r="44" spans="1:6" ht="48.75" customHeight="1" x14ac:dyDescent="0.2">
      <c r="A44" s="686">
        <v>1149</v>
      </c>
      <c r="B44" s="690" t="s">
        <v>1016</v>
      </c>
      <c r="C44" s="688"/>
      <c r="D44" s="775"/>
      <c r="E44" s="775"/>
      <c r="F44" s="775" t="s">
        <v>260</v>
      </c>
    </row>
    <row r="45" spans="1:6" x14ac:dyDescent="0.2">
      <c r="A45" s="686">
        <v>1150</v>
      </c>
      <c r="B45" s="690" t="s">
        <v>1017</v>
      </c>
      <c r="C45" s="688"/>
      <c r="D45" s="775"/>
      <c r="E45" s="775"/>
      <c r="F45" s="775" t="s">
        <v>260</v>
      </c>
    </row>
    <row r="46" spans="1:6" ht="43.5" customHeight="1" x14ac:dyDescent="0.2">
      <c r="A46" s="681">
        <v>1150</v>
      </c>
      <c r="B46" s="685" t="s">
        <v>1018</v>
      </c>
      <c r="C46" s="674">
        <v>7146</v>
      </c>
      <c r="D46" s="780">
        <f>E46</f>
        <v>5000</v>
      </c>
      <c r="E46" s="780">
        <f>E48</f>
        <v>5000</v>
      </c>
      <c r="F46" s="775" t="s">
        <v>260</v>
      </c>
    </row>
    <row r="47" spans="1:6" x14ac:dyDescent="0.2">
      <c r="A47" s="680"/>
      <c r="B47" s="683" t="s">
        <v>988</v>
      </c>
      <c r="C47" s="684"/>
      <c r="D47" s="773"/>
      <c r="E47" s="773"/>
      <c r="F47" s="777"/>
    </row>
    <row r="48" spans="1:6" ht="24.75" customHeight="1" x14ac:dyDescent="0.2">
      <c r="A48" s="686" t="s">
        <v>593</v>
      </c>
      <c r="B48" s="687" t="s">
        <v>1019</v>
      </c>
      <c r="C48" s="688"/>
      <c r="D48" s="781">
        <f>E48</f>
        <v>5000</v>
      </c>
      <c r="E48" s="782">
        <f>E51+E52</f>
        <v>5000</v>
      </c>
      <c r="F48" s="775" t="s">
        <v>260</v>
      </c>
    </row>
    <row r="49" spans="1:6" x14ac:dyDescent="0.2">
      <c r="A49" s="686"/>
      <c r="B49" s="687" t="s">
        <v>1020</v>
      </c>
      <c r="C49" s="684"/>
      <c r="D49" s="773"/>
      <c r="E49" s="782"/>
      <c r="F49" s="775"/>
    </row>
    <row r="50" spans="1:6" s="671" customFormat="1" x14ac:dyDescent="0.2">
      <c r="A50" s="686"/>
      <c r="B50" s="687" t="s">
        <v>988</v>
      </c>
      <c r="C50" s="684"/>
      <c r="D50" s="773"/>
      <c r="E50" s="782"/>
      <c r="F50" s="775"/>
    </row>
    <row r="51" spans="1:6" ht="103.5" customHeight="1" x14ac:dyDescent="0.2">
      <c r="A51" s="686" t="s">
        <v>595</v>
      </c>
      <c r="B51" s="690" t="s">
        <v>1021</v>
      </c>
      <c r="C51" s="688"/>
      <c r="D51" s="782">
        <f>E51</f>
        <v>2400</v>
      </c>
      <c r="E51" s="782">
        <v>2400</v>
      </c>
      <c r="F51" s="775" t="s">
        <v>260</v>
      </c>
    </row>
    <row r="52" spans="1:6" ht="105" customHeight="1" x14ac:dyDescent="0.2">
      <c r="A52" s="680" t="s">
        <v>596</v>
      </c>
      <c r="B52" s="690" t="s">
        <v>1022</v>
      </c>
      <c r="C52" s="688"/>
      <c r="D52" s="782">
        <f>E52</f>
        <v>2600</v>
      </c>
      <c r="E52" s="782">
        <v>2600</v>
      </c>
      <c r="F52" s="775" t="s">
        <v>260</v>
      </c>
    </row>
    <row r="53" spans="1:6" ht="20.25" customHeight="1" x14ac:dyDescent="0.2">
      <c r="A53" s="681">
        <v>1160</v>
      </c>
      <c r="B53" s="685" t="s">
        <v>1023</v>
      </c>
      <c r="C53" s="674">
        <v>7161</v>
      </c>
      <c r="D53" s="773"/>
      <c r="E53" s="773"/>
      <c r="F53" s="775" t="s">
        <v>260</v>
      </c>
    </row>
    <row r="54" spans="1:6" ht="20.25" customHeight="1" x14ac:dyDescent="0.2">
      <c r="A54" s="686"/>
      <c r="B54" s="687" t="s">
        <v>1024</v>
      </c>
      <c r="C54" s="684"/>
      <c r="D54" s="773"/>
      <c r="E54" s="773"/>
      <c r="F54" s="775"/>
    </row>
    <row r="55" spans="1:6" ht="20.25" customHeight="1" x14ac:dyDescent="0.2">
      <c r="A55" s="680"/>
      <c r="B55" s="687" t="s">
        <v>988</v>
      </c>
      <c r="C55" s="684"/>
      <c r="D55" s="773"/>
      <c r="E55" s="773"/>
      <c r="F55" s="777"/>
    </row>
    <row r="56" spans="1:6" ht="46.5" customHeight="1" x14ac:dyDescent="0.2">
      <c r="A56" s="686" t="s">
        <v>598</v>
      </c>
      <c r="B56" s="687" t="s">
        <v>1025</v>
      </c>
      <c r="C56" s="688"/>
      <c r="D56" s="777"/>
      <c r="E56" s="775"/>
      <c r="F56" s="775" t="s">
        <v>260</v>
      </c>
    </row>
    <row r="57" spans="1:6" s="671" customFormat="1" ht="20.25" customHeight="1" x14ac:dyDescent="0.2">
      <c r="A57" s="686"/>
      <c r="B57" s="687" t="s">
        <v>1026</v>
      </c>
      <c r="C57" s="684"/>
      <c r="D57" s="773"/>
      <c r="E57" s="775"/>
      <c r="F57" s="775"/>
    </row>
    <row r="58" spans="1:6" ht="20.25" customHeight="1" x14ac:dyDescent="0.2">
      <c r="A58" s="692" t="s">
        <v>599</v>
      </c>
      <c r="B58" s="690" t="s">
        <v>1027</v>
      </c>
      <c r="C58" s="688"/>
      <c r="D58" s="775"/>
      <c r="E58" s="775"/>
      <c r="F58" s="775" t="s">
        <v>260</v>
      </c>
    </row>
    <row r="59" spans="1:6" s="671" customFormat="1" ht="20.25" customHeight="1" x14ac:dyDescent="0.2">
      <c r="A59" s="692" t="s">
        <v>600</v>
      </c>
      <c r="B59" s="690" t="s">
        <v>1028</v>
      </c>
      <c r="C59" s="688"/>
      <c r="D59" s="775"/>
      <c r="E59" s="775"/>
      <c r="F59" s="775" t="s">
        <v>260</v>
      </c>
    </row>
    <row r="60" spans="1:6" ht="60" customHeight="1" x14ac:dyDescent="0.2">
      <c r="A60" s="692" t="s">
        <v>601</v>
      </c>
      <c r="B60" s="690" t="s">
        <v>1029</v>
      </c>
      <c r="C60" s="688"/>
      <c r="D60" s="775"/>
      <c r="E60" s="775"/>
      <c r="F60" s="775" t="s">
        <v>260</v>
      </c>
    </row>
    <row r="61" spans="1:6" ht="75.75" customHeight="1" x14ac:dyDescent="0.2">
      <c r="A61" s="692" t="s">
        <v>339</v>
      </c>
      <c r="B61" s="687" t="s">
        <v>1030</v>
      </c>
      <c r="C61" s="688"/>
      <c r="D61" s="775"/>
      <c r="E61" s="775"/>
      <c r="F61" s="775" t="s">
        <v>260</v>
      </c>
    </row>
    <row r="62" spans="1:6" s="671" customFormat="1" ht="16.5" x14ac:dyDescent="0.2">
      <c r="A62" s="681">
        <v>1200</v>
      </c>
      <c r="B62" s="682" t="s">
        <v>1031</v>
      </c>
      <c r="C62" s="674">
        <v>7300</v>
      </c>
      <c r="D62" s="773">
        <f>E62+F62</f>
        <v>3193857.0999999996</v>
      </c>
      <c r="E62" s="773">
        <f>E65+E77</f>
        <v>1773520.9</v>
      </c>
      <c r="F62" s="779">
        <f>F87</f>
        <v>1420336.2</v>
      </c>
    </row>
    <row r="63" spans="1:6" s="671" customFormat="1" ht="27" x14ac:dyDescent="0.2">
      <c r="A63" s="680"/>
      <c r="B63" s="683" t="s">
        <v>1032</v>
      </c>
      <c r="C63" s="684"/>
      <c r="D63" s="773"/>
      <c r="E63" s="773"/>
      <c r="F63" s="777"/>
    </row>
    <row r="64" spans="1:6" x14ac:dyDescent="0.2">
      <c r="A64" s="680"/>
      <c r="B64" s="683" t="s">
        <v>988</v>
      </c>
      <c r="C64" s="684"/>
      <c r="D64" s="773"/>
      <c r="E64" s="773"/>
      <c r="F64" s="777"/>
    </row>
    <row r="65" spans="1:6" s="671" customFormat="1" ht="52.5" customHeight="1" x14ac:dyDescent="0.2">
      <c r="A65" s="681">
        <v>1210</v>
      </c>
      <c r="B65" s="685" t="s">
        <v>1033</v>
      </c>
      <c r="C65" s="674">
        <v>7311</v>
      </c>
      <c r="D65" s="773"/>
      <c r="E65" s="773"/>
      <c r="F65" s="775" t="s">
        <v>260</v>
      </c>
    </row>
    <row r="66" spans="1:6" x14ac:dyDescent="0.2">
      <c r="A66" s="680"/>
      <c r="B66" s="683" t="s">
        <v>988</v>
      </c>
      <c r="C66" s="684"/>
      <c r="D66" s="773"/>
      <c r="E66" s="773"/>
      <c r="F66" s="777"/>
    </row>
    <row r="67" spans="1:6" s="671" customFormat="1" ht="70.5" customHeight="1" x14ac:dyDescent="0.2">
      <c r="A67" s="686" t="s">
        <v>603</v>
      </c>
      <c r="B67" s="687" t="s">
        <v>1034</v>
      </c>
      <c r="C67" s="693"/>
      <c r="D67" s="777"/>
      <c r="E67" s="777"/>
      <c r="F67" s="775" t="s">
        <v>260</v>
      </c>
    </row>
    <row r="68" spans="1:6" ht="56.25" customHeight="1" x14ac:dyDescent="0.2">
      <c r="A68" s="694" t="s">
        <v>53</v>
      </c>
      <c r="B68" s="685" t="s">
        <v>1035</v>
      </c>
      <c r="C68" s="695">
        <v>7312</v>
      </c>
      <c r="D68" s="777"/>
      <c r="E68" s="775" t="s">
        <v>260</v>
      </c>
      <c r="F68" s="775"/>
    </row>
    <row r="69" spans="1:6" s="671" customFormat="1" x14ac:dyDescent="0.2">
      <c r="A69" s="694"/>
      <c r="B69" s="683" t="s">
        <v>988</v>
      </c>
      <c r="C69" s="674"/>
      <c r="D69" s="777"/>
      <c r="E69" s="777"/>
      <c r="F69" s="775"/>
    </row>
    <row r="70" spans="1:6" ht="69.75" customHeight="1" x14ac:dyDescent="0.2">
      <c r="A70" s="680" t="s">
        <v>54</v>
      </c>
      <c r="B70" s="687" t="s">
        <v>1036</v>
      </c>
      <c r="C70" s="693"/>
      <c r="D70" s="777"/>
      <c r="E70" s="775" t="s">
        <v>260</v>
      </c>
      <c r="F70" s="775"/>
    </row>
    <row r="71" spans="1:6" ht="42" customHeight="1" x14ac:dyDescent="0.2">
      <c r="A71" s="694" t="s">
        <v>604</v>
      </c>
      <c r="B71" s="685" t="s">
        <v>1037</v>
      </c>
      <c r="C71" s="695">
        <v>7321</v>
      </c>
      <c r="D71" s="777"/>
      <c r="E71" s="775"/>
      <c r="F71" s="775" t="s">
        <v>260</v>
      </c>
    </row>
    <row r="72" spans="1:6" x14ac:dyDescent="0.2">
      <c r="A72" s="694"/>
      <c r="B72" s="683" t="s">
        <v>988</v>
      </c>
      <c r="C72" s="674"/>
      <c r="D72" s="777"/>
      <c r="E72" s="777"/>
      <c r="F72" s="775"/>
    </row>
    <row r="73" spans="1:6" ht="69" customHeight="1" x14ac:dyDescent="0.2">
      <c r="A73" s="686" t="s">
        <v>605</v>
      </c>
      <c r="B73" s="687" t="s">
        <v>1038</v>
      </c>
      <c r="C73" s="693"/>
      <c r="D73" s="777"/>
      <c r="E73" s="775"/>
      <c r="F73" s="775" t="s">
        <v>260</v>
      </c>
    </row>
    <row r="74" spans="1:6" ht="51.75" customHeight="1" x14ac:dyDescent="0.2">
      <c r="A74" s="694" t="s">
        <v>606</v>
      </c>
      <c r="B74" s="685" t="s">
        <v>1039</v>
      </c>
      <c r="C74" s="695">
        <v>7322</v>
      </c>
      <c r="D74" s="777"/>
      <c r="E74" s="775" t="s">
        <v>260</v>
      </c>
      <c r="F74" s="775"/>
    </row>
    <row r="75" spans="1:6" x14ac:dyDescent="0.2">
      <c r="A75" s="694"/>
      <c r="B75" s="683" t="s">
        <v>988</v>
      </c>
      <c r="C75" s="674"/>
      <c r="D75" s="777"/>
      <c r="E75" s="777"/>
      <c r="F75" s="775"/>
    </row>
    <row r="76" spans="1:6" ht="60" customHeight="1" x14ac:dyDescent="0.2">
      <c r="A76" s="686" t="s">
        <v>607</v>
      </c>
      <c r="B76" s="687" t="s">
        <v>1040</v>
      </c>
      <c r="C76" s="693"/>
      <c r="D76" s="777"/>
      <c r="E76" s="775" t="s">
        <v>260</v>
      </c>
      <c r="F76" s="775"/>
    </row>
    <row r="77" spans="1:6" ht="53.25" customHeight="1" x14ac:dyDescent="0.2">
      <c r="A77" s="681">
        <v>1250</v>
      </c>
      <c r="B77" s="685" t="s">
        <v>1041</v>
      </c>
      <c r="C77" s="674">
        <v>7331</v>
      </c>
      <c r="D77" s="776">
        <f>E77</f>
        <v>1773520.9</v>
      </c>
      <c r="E77" s="776">
        <f>E80+E81+E85+E86+E84</f>
        <v>1773520.9</v>
      </c>
      <c r="F77" s="775" t="s">
        <v>260</v>
      </c>
    </row>
    <row r="78" spans="1:6" ht="21.75" customHeight="1" x14ac:dyDescent="0.2">
      <c r="A78" s="680"/>
      <c r="B78" s="683" t="s">
        <v>1042</v>
      </c>
      <c r="C78" s="684"/>
      <c r="D78" s="773"/>
      <c r="E78" s="773"/>
      <c r="F78" s="777"/>
    </row>
    <row r="79" spans="1:6" x14ac:dyDescent="0.2">
      <c r="A79" s="680"/>
      <c r="B79" s="683" t="s">
        <v>999</v>
      </c>
      <c r="C79" s="684"/>
      <c r="D79" s="773"/>
      <c r="E79" s="773"/>
      <c r="F79" s="777"/>
    </row>
    <row r="80" spans="1:6" ht="40.5" x14ac:dyDescent="0.2">
      <c r="A80" s="686" t="s">
        <v>609</v>
      </c>
      <c r="B80" s="687" t="s">
        <v>1043</v>
      </c>
      <c r="C80" s="688"/>
      <c r="D80" s="778">
        <f>E80</f>
        <v>1762450.9</v>
      </c>
      <c r="E80" s="779">
        <v>1762450.9</v>
      </c>
      <c r="F80" s="775" t="s">
        <v>260</v>
      </c>
    </row>
    <row r="81" spans="1:6" ht="33.75" customHeight="1" x14ac:dyDescent="0.2">
      <c r="A81" s="686" t="s">
        <v>610</v>
      </c>
      <c r="B81" s="687" t="s">
        <v>1044</v>
      </c>
      <c r="C81" s="693"/>
      <c r="D81" s="777"/>
      <c r="E81" s="775"/>
      <c r="F81" s="775" t="s">
        <v>260</v>
      </c>
    </row>
    <row r="82" spans="1:6" s="671" customFormat="1" x14ac:dyDescent="0.2">
      <c r="A82" s="686"/>
      <c r="B82" s="690" t="s">
        <v>988</v>
      </c>
      <c r="C82" s="693"/>
      <c r="D82" s="777"/>
      <c r="E82" s="775"/>
      <c r="F82" s="775"/>
    </row>
    <row r="83" spans="1:6" ht="63" customHeight="1" x14ac:dyDescent="0.2">
      <c r="A83" s="686" t="s">
        <v>611</v>
      </c>
      <c r="B83" s="691" t="s">
        <v>1045</v>
      </c>
      <c r="C83" s="688"/>
      <c r="D83" s="777"/>
      <c r="E83" s="775"/>
      <c r="F83" s="775" t="s">
        <v>260</v>
      </c>
    </row>
    <row r="84" spans="1:6" ht="47.25" customHeight="1" x14ac:dyDescent="0.2">
      <c r="A84" s="686" t="s">
        <v>612</v>
      </c>
      <c r="B84" s="691" t="s">
        <v>1046</v>
      </c>
      <c r="C84" s="688"/>
      <c r="D84" s="777">
        <f>E84</f>
        <v>4623.5</v>
      </c>
      <c r="E84" s="775">
        <v>4623.5</v>
      </c>
      <c r="F84" s="775" t="s">
        <v>260</v>
      </c>
    </row>
    <row r="85" spans="1:6" ht="48" customHeight="1" x14ac:dyDescent="0.2">
      <c r="A85" s="686" t="s">
        <v>613</v>
      </c>
      <c r="B85" s="687" t="s">
        <v>1047</v>
      </c>
      <c r="C85" s="693"/>
      <c r="D85" s="778">
        <f>E85</f>
        <v>6446.5</v>
      </c>
      <c r="E85" s="779">
        <f>2178.8+4267.7</f>
        <v>6446.5</v>
      </c>
      <c r="F85" s="775" t="s">
        <v>260</v>
      </c>
    </row>
    <row r="86" spans="1:6" ht="45" customHeight="1" x14ac:dyDescent="0.2">
      <c r="A86" s="686" t="s">
        <v>614</v>
      </c>
      <c r="B86" s="687" t="s">
        <v>1048</v>
      </c>
      <c r="C86" s="693"/>
      <c r="D86" s="777"/>
      <c r="E86" s="775"/>
      <c r="F86" s="775" t="s">
        <v>260</v>
      </c>
    </row>
    <row r="87" spans="1:6" s="671" customFormat="1" ht="48.75" customHeight="1" x14ac:dyDescent="0.2">
      <c r="A87" s="681">
        <v>1260</v>
      </c>
      <c r="B87" s="685" t="s">
        <v>1049</v>
      </c>
      <c r="C87" s="674">
        <v>7332</v>
      </c>
      <c r="D87" s="776">
        <f>D90</f>
        <v>1420336.2</v>
      </c>
      <c r="E87" s="779" t="s">
        <v>260</v>
      </c>
      <c r="F87" s="779">
        <f>F90</f>
        <v>1420336.2</v>
      </c>
    </row>
    <row r="88" spans="1:6" ht="16.5" customHeight="1" x14ac:dyDescent="0.2">
      <c r="A88" s="680"/>
      <c r="B88" s="683" t="s">
        <v>1050</v>
      </c>
      <c r="C88" s="684"/>
      <c r="D88" s="776"/>
      <c r="E88" s="779"/>
      <c r="F88" s="778"/>
    </row>
    <row r="89" spans="1:6" x14ac:dyDescent="0.2">
      <c r="A89" s="680"/>
      <c r="B89" s="683" t="s">
        <v>988</v>
      </c>
      <c r="C89" s="684"/>
      <c r="D89" s="776"/>
      <c r="E89" s="778"/>
      <c r="F89" s="778"/>
    </row>
    <row r="90" spans="1:6" s="671" customFormat="1" ht="48.75" customHeight="1" x14ac:dyDescent="0.2">
      <c r="A90" s="686" t="s">
        <v>616</v>
      </c>
      <c r="B90" s="687" t="s">
        <v>1051</v>
      </c>
      <c r="C90" s="693"/>
      <c r="D90" s="778">
        <f>F90</f>
        <v>1420336.2</v>
      </c>
      <c r="E90" s="779" t="s">
        <v>260</v>
      </c>
      <c r="F90" s="783">
        <v>1420336.2</v>
      </c>
    </row>
    <row r="91" spans="1:6" ht="48.75" customHeight="1" x14ac:dyDescent="0.2">
      <c r="A91" s="686" t="s">
        <v>617</v>
      </c>
      <c r="B91" s="687" t="s">
        <v>1052</v>
      </c>
      <c r="C91" s="693"/>
      <c r="D91" s="777"/>
      <c r="E91" s="775" t="s">
        <v>260</v>
      </c>
      <c r="F91" s="775"/>
    </row>
    <row r="92" spans="1:6" ht="21" customHeight="1" x14ac:dyDescent="0.2">
      <c r="A92" s="681">
        <v>1300</v>
      </c>
      <c r="B92" s="685" t="s">
        <v>1053</v>
      </c>
      <c r="C92" s="674">
        <v>7400</v>
      </c>
      <c r="D92" s="776">
        <f>E92+F92-F142</f>
        <v>340370.9</v>
      </c>
      <c r="E92" s="776">
        <f>E93+E98+E101+E108+E114+E123+E128+E138</f>
        <v>340370.9</v>
      </c>
      <c r="F92" s="779">
        <f>F138</f>
        <v>400000</v>
      </c>
    </row>
    <row r="93" spans="1:6" ht="37.5" customHeight="1" x14ac:dyDescent="0.2">
      <c r="A93" s="680"/>
      <c r="B93" s="683" t="s">
        <v>1054</v>
      </c>
      <c r="C93" s="684"/>
      <c r="D93" s="773"/>
      <c r="E93" s="773"/>
      <c r="F93" s="777"/>
    </row>
    <row r="94" spans="1:6" x14ac:dyDescent="0.2">
      <c r="A94" s="680"/>
      <c r="B94" s="683" t="s">
        <v>988</v>
      </c>
      <c r="C94" s="684"/>
      <c r="D94" s="773"/>
      <c r="E94" s="773"/>
      <c r="F94" s="777"/>
    </row>
    <row r="95" spans="1:6" ht="25.5" customHeight="1" x14ac:dyDescent="0.2">
      <c r="A95" s="681">
        <v>1310</v>
      </c>
      <c r="B95" s="685" t="s">
        <v>1055</v>
      </c>
      <c r="C95" s="674">
        <v>7411</v>
      </c>
      <c r="D95" s="773"/>
      <c r="E95" s="775" t="s">
        <v>260</v>
      </c>
      <c r="F95" s="775"/>
    </row>
    <row r="96" spans="1:6" ht="18.75" customHeight="1" x14ac:dyDescent="0.2">
      <c r="A96" s="680"/>
      <c r="B96" s="683" t="s">
        <v>988</v>
      </c>
      <c r="C96" s="684"/>
      <c r="D96" s="773"/>
      <c r="E96" s="777"/>
      <c r="F96" s="777"/>
    </row>
    <row r="97" spans="1:6" s="671" customFormat="1" ht="49.5" customHeight="1" x14ac:dyDescent="0.2">
      <c r="A97" s="686" t="s">
        <v>618</v>
      </c>
      <c r="B97" s="687" t="s">
        <v>1056</v>
      </c>
      <c r="C97" s="693"/>
      <c r="D97" s="777"/>
      <c r="E97" s="775" t="s">
        <v>260</v>
      </c>
      <c r="F97" s="775"/>
    </row>
    <row r="98" spans="1:6" ht="21.75" customHeight="1" x14ac:dyDescent="0.2">
      <c r="A98" s="681">
        <v>1320</v>
      </c>
      <c r="B98" s="685" t="s">
        <v>1057</v>
      </c>
      <c r="C98" s="674">
        <v>7412</v>
      </c>
      <c r="D98" s="773"/>
      <c r="E98" s="773"/>
      <c r="F98" s="775" t="s">
        <v>260</v>
      </c>
    </row>
    <row r="99" spans="1:6" ht="17.25" customHeight="1" x14ac:dyDescent="0.2">
      <c r="A99" s="680"/>
      <c r="B99" s="683" t="s">
        <v>988</v>
      </c>
      <c r="C99" s="684"/>
      <c r="D99" s="773"/>
      <c r="E99" s="773"/>
      <c r="F99" s="777"/>
    </row>
    <row r="100" spans="1:6" s="671" customFormat="1" ht="48.75" customHeight="1" x14ac:dyDescent="0.2">
      <c r="A100" s="686" t="s">
        <v>620</v>
      </c>
      <c r="B100" s="687" t="s">
        <v>1058</v>
      </c>
      <c r="C100" s="693"/>
      <c r="D100" s="777"/>
      <c r="E100" s="775"/>
      <c r="F100" s="775" t="s">
        <v>260</v>
      </c>
    </row>
    <row r="101" spans="1:6" ht="21" customHeight="1" x14ac:dyDescent="0.2">
      <c r="A101" s="681">
        <v>1330</v>
      </c>
      <c r="B101" s="685" t="s">
        <v>1059</v>
      </c>
      <c r="C101" s="674">
        <v>7415</v>
      </c>
      <c r="D101" s="776">
        <f>E101</f>
        <v>60840</v>
      </c>
      <c r="E101" s="776">
        <f>E104+E105+E106+E107</f>
        <v>60840</v>
      </c>
      <c r="F101" s="775" t="s">
        <v>260</v>
      </c>
    </row>
    <row r="102" spans="1:6" s="671" customFormat="1" ht="21.75" customHeight="1" x14ac:dyDescent="0.2">
      <c r="A102" s="680"/>
      <c r="B102" s="683" t="s">
        <v>1060</v>
      </c>
      <c r="C102" s="684"/>
      <c r="D102" s="773"/>
      <c r="E102" s="773"/>
      <c r="F102" s="777"/>
    </row>
    <row r="103" spans="1:6" ht="18.75" customHeight="1" x14ac:dyDescent="0.2">
      <c r="A103" s="680"/>
      <c r="B103" s="683" t="s">
        <v>988</v>
      </c>
      <c r="C103" s="684"/>
      <c r="D103" s="773"/>
      <c r="E103" s="773"/>
      <c r="F103" s="777"/>
    </row>
    <row r="104" spans="1:6" s="671" customFormat="1" ht="32.25" customHeight="1" x14ac:dyDescent="0.2">
      <c r="A104" s="686" t="s">
        <v>623</v>
      </c>
      <c r="B104" s="687" t="s">
        <v>1061</v>
      </c>
      <c r="C104" s="693"/>
      <c r="D104" s="778">
        <f>E104</f>
        <v>46340</v>
      </c>
      <c r="E104" s="779">
        <v>46340</v>
      </c>
      <c r="F104" s="775" t="s">
        <v>260</v>
      </c>
    </row>
    <row r="105" spans="1:6" ht="39" customHeight="1" x14ac:dyDescent="0.2">
      <c r="A105" s="686" t="s">
        <v>624</v>
      </c>
      <c r="B105" s="687" t="s">
        <v>1062</v>
      </c>
      <c r="C105" s="693"/>
      <c r="D105" s="778">
        <f>E105</f>
        <v>6500</v>
      </c>
      <c r="E105" s="779">
        <v>6500</v>
      </c>
      <c r="F105" s="775" t="s">
        <v>260</v>
      </c>
    </row>
    <row r="106" spans="1:6" s="671" customFormat="1" ht="61.5" customHeight="1" x14ac:dyDescent="0.2">
      <c r="A106" s="686" t="s">
        <v>625</v>
      </c>
      <c r="B106" s="687" t="s">
        <v>1063</v>
      </c>
      <c r="C106" s="693"/>
      <c r="D106" s="778">
        <f>E106</f>
        <v>0</v>
      </c>
      <c r="E106" s="775">
        <v>0</v>
      </c>
      <c r="F106" s="775" t="s">
        <v>260</v>
      </c>
    </row>
    <row r="107" spans="1:6" ht="24" customHeight="1" x14ac:dyDescent="0.2">
      <c r="A107" s="680" t="s">
        <v>458</v>
      </c>
      <c r="B107" s="687" t="s">
        <v>1064</v>
      </c>
      <c r="C107" s="693"/>
      <c r="D107" s="778">
        <f>E107</f>
        <v>8000</v>
      </c>
      <c r="E107" s="779">
        <v>8000</v>
      </c>
      <c r="F107" s="775" t="s">
        <v>260</v>
      </c>
    </row>
    <row r="108" spans="1:6" ht="39.75" customHeight="1" x14ac:dyDescent="0.2">
      <c r="A108" s="681">
        <v>1340</v>
      </c>
      <c r="B108" s="685" t="s">
        <v>1065</v>
      </c>
      <c r="C108" s="674">
        <v>7421</v>
      </c>
      <c r="D108" s="776">
        <f>E108</f>
        <v>1999</v>
      </c>
      <c r="E108" s="776">
        <f>E112</f>
        <v>1999</v>
      </c>
      <c r="F108" s="775" t="s">
        <v>260</v>
      </c>
    </row>
    <row r="109" spans="1:6" s="671" customFormat="1" ht="18" customHeight="1" x14ac:dyDescent="0.2">
      <c r="A109" s="680"/>
      <c r="B109" s="683" t="s">
        <v>1066</v>
      </c>
      <c r="C109" s="684"/>
      <c r="D109" s="773"/>
      <c r="E109" s="773"/>
      <c r="F109" s="777"/>
    </row>
    <row r="110" spans="1:6" s="671" customFormat="1" x14ac:dyDescent="0.2">
      <c r="A110" s="680"/>
      <c r="B110" s="683" t="s">
        <v>988</v>
      </c>
      <c r="C110" s="684"/>
      <c r="D110" s="773"/>
      <c r="E110" s="773"/>
      <c r="F110" s="777"/>
    </row>
    <row r="111" spans="1:6" ht="81" x14ac:dyDescent="0.2">
      <c r="A111" s="686" t="s">
        <v>460</v>
      </c>
      <c r="B111" s="687" t="s">
        <v>1067</v>
      </c>
      <c r="C111" s="693"/>
      <c r="D111" s="777"/>
      <c r="E111" s="775"/>
      <c r="F111" s="775" t="s">
        <v>260</v>
      </c>
    </row>
    <row r="112" spans="1:6" ht="65.25" customHeight="1" x14ac:dyDescent="0.2">
      <c r="A112" s="686" t="s">
        <v>164</v>
      </c>
      <c r="B112" s="687" t="s">
        <v>1068</v>
      </c>
      <c r="C112" s="688"/>
      <c r="D112" s="778">
        <f>E112</f>
        <v>1999</v>
      </c>
      <c r="E112" s="779">
        <v>1999</v>
      </c>
      <c r="F112" s="775" t="s">
        <v>260</v>
      </c>
    </row>
    <row r="113" spans="1:6" ht="79.5" customHeight="1" x14ac:dyDescent="0.2">
      <c r="A113" s="686" t="s">
        <v>1069</v>
      </c>
      <c r="B113" s="687" t="s">
        <v>1070</v>
      </c>
      <c r="C113" s="688"/>
      <c r="D113" s="777"/>
      <c r="E113" s="775"/>
      <c r="F113" s="775" t="s">
        <v>260</v>
      </c>
    </row>
    <row r="114" spans="1:6" s="671" customFormat="1" ht="19.5" customHeight="1" x14ac:dyDescent="0.2">
      <c r="A114" s="681">
        <v>1350</v>
      </c>
      <c r="B114" s="685" t="s">
        <v>1071</v>
      </c>
      <c r="C114" s="674">
        <v>7422</v>
      </c>
      <c r="D114" s="776">
        <f>D117+D122</f>
        <v>101813</v>
      </c>
      <c r="E114" s="776">
        <f>E117+E122</f>
        <v>101813</v>
      </c>
      <c r="F114" s="775" t="s">
        <v>260</v>
      </c>
    </row>
    <row r="115" spans="1:6" s="671" customFormat="1" x14ac:dyDescent="0.2">
      <c r="A115" s="680"/>
      <c r="B115" s="683" t="s">
        <v>1072</v>
      </c>
      <c r="C115" s="684"/>
      <c r="D115" s="776"/>
      <c r="E115" s="776"/>
      <c r="F115" s="777"/>
    </row>
    <row r="116" spans="1:6" x14ac:dyDescent="0.2">
      <c r="A116" s="680"/>
      <c r="B116" s="683" t="s">
        <v>988</v>
      </c>
      <c r="C116" s="684"/>
      <c r="D116" s="776"/>
      <c r="E116" s="776"/>
      <c r="F116" s="777"/>
    </row>
    <row r="117" spans="1:6" ht="18" customHeight="1" x14ac:dyDescent="0.2">
      <c r="A117" s="686" t="s">
        <v>627</v>
      </c>
      <c r="B117" s="687" t="s">
        <v>1073</v>
      </c>
      <c r="C117" s="685"/>
      <c r="D117" s="778">
        <f>E117</f>
        <v>96813</v>
      </c>
      <c r="E117" s="779">
        <f>E118+E119+E120+E121</f>
        <v>96813</v>
      </c>
      <c r="F117" s="775" t="s">
        <v>260</v>
      </c>
    </row>
    <row r="118" spans="1:6" ht="18" customHeight="1" x14ac:dyDescent="0.2">
      <c r="A118" s="686"/>
      <c r="B118" s="687" t="s">
        <v>1074</v>
      </c>
      <c r="C118" s="685"/>
      <c r="D118" s="778">
        <f t="shared" ref="D118:D121" si="0">E118</f>
        <v>36000</v>
      </c>
      <c r="E118" s="779">
        <v>36000</v>
      </c>
      <c r="F118" s="775"/>
    </row>
    <row r="119" spans="1:6" ht="18" customHeight="1" x14ac:dyDescent="0.2">
      <c r="A119" s="686"/>
      <c r="B119" s="687" t="s">
        <v>1102</v>
      </c>
      <c r="C119" s="685"/>
      <c r="D119" s="778">
        <f t="shared" si="0"/>
        <v>46713</v>
      </c>
      <c r="E119" s="779">
        <v>46713</v>
      </c>
      <c r="F119" s="775"/>
    </row>
    <row r="120" spans="1:6" ht="18" customHeight="1" x14ac:dyDescent="0.2">
      <c r="A120" s="686"/>
      <c r="B120" s="687" t="s">
        <v>1075</v>
      </c>
      <c r="C120" s="685"/>
      <c r="D120" s="778">
        <f t="shared" si="0"/>
        <v>2100</v>
      </c>
      <c r="E120" s="779">
        <v>2100</v>
      </c>
      <c r="F120" s="775"/>
    </row>
    <row r="121" spans="1:6" ht="18" customHeight="1" x14ac:dyDescent="0.2">
      <c r="A121" s="686"/>
      <c r="B121" s="687" t="s">
        <v>1108</v>
      </c>
      <c r="C121" s="685"/>
      <c r="D121" s="778">
        <f t="shared" si="0"/>
        <v>12000</v>
      </c>
      <c r="E121" s="779">
        <v>12000</v>
      </c>
      <c r="F121" s="775"/>
    </row>
    <row r="122" spans="1:6" s="671" customFormat="1" ht="51" customHeight="1" x14ac:dyDescent="0.2">
      <c r="A122" s="686" t="s">
        <v>628</v>
      </c>
      <c r="B122" s="687" t="s">
        <v>1076</v>
      </c>
      <c r="C122" s="688"/>
      <c r="D122" s="778">
        <f>E122</f>
        <v>5000</v>
      </c>
      <c r="E122" s="779">
        <v>5000</v>
      </c>
      <c r="F122" s="775" t="s">
        <v>260</v>
      </c>
    </row>
    <row r="123" spans="1:6" ht="20.25" customHeight="1" x14ac:dyDescent="0.2">
      <c r="A123" s="681">
        <v>1360</v>
      </c>
      <c r="B123" s="685" t="s">
        <v>1077</v>
      </c>
      <c r="C123" s="674">
        <v>7431</v>
      </c>
      <c r="D123" s="776">
        <f>D124</f>
        <v>400</v>
      </c>
      <c r="E123" s="776">
        <f>E124</f>
        <v>400</v>
      </c>
      <c r="F123" s="775" t="s">
        <v>260</v>
      </c>
    </row>
    <row r="124" spans="1:6" x14ac:dyDescent="0.2">
      <c r="A124" s="680"/>
      <c r="B124" s="683" t="s">
        <v>1078</v>
      </c>
      <c r="C124" s="684"/>
      <c r="D124" s="776">
        <f>E124</f>
        <v>400</v>
      </c>
      <c r="E124" s="776">
        <f>E126+E127</f>
        <v>400</v>
      </c>
      <c r="F124" s="777"/>
    </row>
    <row r="125" spans="1:6" ht="14.25" customHeight="1" x14ac:dyDescent="0.2">
      <c r="A125" s="680"/>
      <c r="B125" s="683" t="s">
        <v>988</v>
      </c>
      <c r="C125" s="684"/>
      <c r="D125" s="773"/>
      <c r="E125" s="773"/>
      <c r="F125" s="777"/>
    </row>
    <row r="126" spans="1:6" ht="61.5" customHeight="1" x14ac:dyDescent="0.2">
      <c r="A126" s="686" t="s">
        <v>632</v>
      </c>
      <c r="B126" s="687" t="s">
        <v>1079</v>
      </c>
      <c r="C126" s="693"/>
      <c r="D126" s="778">
        <f>E126</f>
        <v>200</v>
      </c>
      <c r="E126" s="779">
        <v>200</v>
      </c>
      <c r="F126" s="775" t="s">
        <v>260</v>
      </c>
    </row>
    <row r="127" spans="1:6" ht="48.75" customHeight="1" x14ac:dyDescent="0.2">
      <c r="A127" s="686" t="s">
        <v>633</v>
      </c>
      <c r="B127" s="687" t="s">
        <v>1080</v>
      </c>
      <c r="C127" s="693"/>
      <c r="D127" s="778">
        <f>E127</f>
        <v>200</v>
      </c>
      <c r="E127" s="779">
        <v>200</v>
      </c>
      <c r="F127" s="775" t="s">
        <v>260</v>
      </c>
    </row>
    <row r="128" spans="1:6" ht="36" customHeight="1" x14ac:dyDescent="0.2">
      <c r="A128" s="681">
        <v>1370</v>
      </c>
      <c r="B128" s="685" t="s">
        <v>1081</v>
      </c>
      <c r="C128" s="674">
        <v>7441</v>
      </c>
      <c r="D128" s="777"/>
      <c r="E128" s="775"/>
      <c r="F128" s="775" t="s">
        <v>260</v>
      </c>
    </row>
    <row r="129" spans="1:6" ht="16.5" customHeight="1" x14ac:dyDescent="0.2">
      <c r="A129" s="680"/>
      <c r="B129" s="683" t="s">
        <v>1082</v>
      </c>
      <c r="C129" s="684"/>
      <c r="D129" s="773"/>
      <c r="E129" s="775"/>
      <c r="F129" s="777"/>
    </row>
    <row r="130" spans="1:6" ht="15.75" customHeight="1" x14ac:dyDescent="0.2">
      <c r="A130" s="680"/>
      <c r="B130" s="683" t="s">
        <v>988</v>
      </c>
      <c r="C130" s="684"/>
      <c r="D130" s="773"/>
      <c r="E130" s="775"/>
      <c r="F130" s="777"/>
    </row>
    <row r="131" spans="1:6" ht="125.25" customHeight="1" x14ac:dyDescent="0.2">
      <c r="A131" s="680" t="s">
        <v>636</v>
      </c>
      <c r="B131" s="687" t="s">
        <v>1083</v>
      </c>
      <c r="C131" s="693"/>
      <c r="D131" s="777"/>
      <c r="E131" s="775"/>
      <c r="F131" s="775" t="s">
        <v>260</v>
      </c>
    </row>
    <row r="132" spans="1:6" ht="123.75" customHeight="1" x14ac:dyDescent="0.2">
      <c r="A132" s="686" t="s">
        <v>465</v>
      </c>
      <c r="B132" s="687" t="s">
        <v>1083</v>
      </c>
      <c r="C132" s="693"/>
      <c r="D132" s="777"/>
      <c r="E132" s="775"/>
      <c r="F132" s="775" t="s">
        <v>260</v>
      </c>
    </row>
    <row r="133" spans="1:6" ht="42" customHeight="1" x14ac:dyDescent="0.2">
      <c r="A133" s="681">
        <v>1380</v>
      </c>
      <c r="B133" s="685" t="s">
        <v>1084</v>
      </c>
      <c r="C133" s="674">
        <v>7442</v>
      </c>
      <c r="D133" s="773"/>
      <c r="E133" s="775" t="s">
        <v>260</v>
      </c>
      <c r="F133" s="775"/>
    </row>
    <row r="134" spans="1:6" x14ac:dyDescent="0.2">
      <c r="A134" s="680"/>
      <c r="B134" s="683" t="s">
        <v>1085</v>
      </c>
      <c r="C134" s="684"/>
      <c r="D134" s="773"/>
      <c r="E134" s="777"/>
      <c r="F134" s="777"/>
    </row>
    <row r="135" spans="1:6" x14ac:dyDescent="0.2">
      <c r="A135" s="680"/>
      <c r="B135" s="683" t="s">
        <v>988</v>
      </c>
      <c r="C135" s="684"/>
      <c r="D135" s="773"/>
      <c r="E135" s="777"/>
      <c r="F135" s="777"/>
    </row>
    <row r="136" spans="1:6" ht="131.25" customHeight="1" x14ac:dyDescent="0.2">
      <c r="A136" s="686" t="s">
        <v>638</v>
      </c>
      <c r="B136" s="687" t="s">
        <v>1086</v>
      </c>
      <c r="C136" s="693"/>
      <c r="D136" s="784"/>
      <c r="E136" s="775" t="s">
        <v>260</v>
      </c>
      <c r="F136" s="785"/>
    </row>
    <row r="137" spans="1:6" ht="108.75" customHeight="1" x14ac:dyDescent="0.2">
      <c r="A137" s="686" t="s">
        <v>639</v>
      </c>
      <c r="B137" s="687" t="s">
        <v>1086</v>
      </c>
      <c r="C137" s="693"/>
      <c r="D137" s="784"/>
      <c r="E137" s="775" t="s">
        <v>260</v>
      </c>
      <c r="F137" s="777"/>
    </row>
    <row r="138" spans="1:6" ht="20.25" customHeight="1" x14ac:dyDescent="0.2">
      <c r="A138" s="694" t="s">
        <v>170</v>
      </c>
      <c r="B138" s="685" t="s">
        <v>1087</v>
      </c>
      <c r="C138" s="674">
        <v>7451</v>
      </c>
      <c r="D138" s="776">
        <f>E138+F138-F142</f>
        <v>175318.90000000002</v>
      </c>
      <c r="E138" s="776">
        <f>E143</f>
        <v>175318.9</v>
      </c>
      <c r="F138" s="779">
        <f>F142</f>
        <v>400000</v>
      </c>
    </row>
    <row r="139" spans="1:6" x14ac:dyDescent="0.2">
      <c r="A139" s="686"/>
      <c r="B139" s="683" t="s">
        <v>1088</v>
      </c>
      <c r="C139" s="674"/>
      <c r="D139" s="773"/>
      <c r="E139" s="773"/>
      <c r="F139" s="777"/>
    </row>
    <row r="140" spans="1:6" x14ac:dyDescent="0.2">
      <c r="A140" s="686"/>
      <c r="B140" s="683" t="s">
        <v>988</v>
      </c>
      <c r="C140" s="674"/>
      <c r="D140" s="773"/>
      <c r="E140" s="773"/>
      <c r="F140" s="777"/>
    </row>
    <row r="141" spans="1:6" ht="38.25" customHeight="1" x14ac:dyDescent="0.2">
      <c r="A141" s="686" t="s">
        <v>171</v>
      </c>
      <c r="B141" s="687" t="s">
        <v>1089</v>
      </c>
      <c r="C141" s="693"/>
      <c r="D141" s="784"/>
      <c r="E141" s="775" t="s">
        <v>260</v>
      </c>
      <c r="F141" s="785"/>
    </row>
    <row r="142" spans="1:6" ht="37.5" customHeight="1" x14ac:dyDescent="0.2">
      <c r="A142" s="686" t="s">
        <v>172</v>
      </c>
      <c r="B142" s="687" t="s">
        <v>1090</v>
      </c>
      <c r="C142" s="693"/>
      <c r="D142" s="784"/>
      <c r="E142" s="775" t="s">
        <v>260</v>
      </c>
      <c r="F142" s="779">
        <v>400000</v>
      </c>
    </row>
    <row r="143" spans="1:6" ht="46.5" customHeight="1" x14ac:dyDescent="0.2">
      <c r="A143" s="686" t="s">
        <v>173</v>
      </c>
      <c r="B143" s="687" t="s">
        <v>1091</v>
      </c>
      <c r="C143" s="693"/>
      <c r="D143" s="786">
        <f>E143</f>
        <v>175318.9</v>
      </c>
      <c r="E143" s="779">
        <v>175318.9</v>
      </c>
      <c r="F143" s="775"/>
    </row>
    <row r="144" spans="1:6" ht="46.5" customHeight="1" x14ac:dyDescent="0.2">
      <c r="A144" s="821"/>
      <c r="B144" s="822"/>
      <c r="C144" s="823"/>
      <c r="D144" s="824"/>
      <c r="E144" s="825"/>
      <c r="F144" s="826"/>
    </row>
    <row r="145" spans="1:6" ht="46.5" customHeight="1" x14ac:dyDescent="0.2">
      <c r="A145" s="821"/>
      <c r="B145" s="822"/>
      <c r="C145" s="823"/>
      <c r="D145" s="824"/>
      <c r="E145" s="825"/>
      <c r="F145" s="826"/>
    </row>
    <row r="146" spans="1:6" ht="46.5" customHeight="1" x14ac:dyDescent="0.2">
      <c r="A146" s="821"/>
      <c r="B146" s="822"/>
      <c r="C146" s="823"/>
      <c r="D146" s="824"/>
      <c r="E146" s="825"/>
      <c r="F146" s="826"/>
    </row>
    <row r="147" spans="1:6" ht="46.5" customHeight="1" x14ac:dyDescent="0.2">
      <c r="A147" s="821"/>
      <c r="B147" s="822"/>
      <c r="C147" s="823"/>
      <c r="D147" s="824"/>
      <c r="E147" s="825"/>
      <c r="F147" s="826"/>
    </row>
    <row r="148" spans="1:6" ht="46.5" customHeight="1" x14ac:dyDescent="0.2">
      <c r="A148" s="821"/>
      <c r="B148" s="822"/>
      <c r="C148" s="823"/>
      <c r="D148" s="824"/>
      <c r="E148" s="825"/>
      <c r="F148" s="826"/>
    </row>
    <row r="149" spans="1:6" ht="46.5" customHeight="1" x14ac:dyDescent="0.2">
      <c r="A149" s="821"/>
      <c r="B149" s="822"/>
      <c r="C149" s="823"/>
      <c r="D149" s="824"/>
      <c r="E149" s="825"/>
      <c r="F149" s="826"/>
    </row>
    <row r="150" spans="1:6" ht="46.5" customHeight="1" x14ac:dyDescent="0.2">
      <c r="A150" s="821"/>
      <c r="B150" s="822"/>
      <c r="C150" s="823"/>
      <c r="D150" s="824"/>
      <c r="E150" s="825"/>
      <c r="F150" s="826"/>
    </row>
    <row r="157" spans="1:6" x14ac:dyDescent="0.2">
      <c r="A157" s="696"/>
      <c r="B157" s="697"/>
      <c r="C157" s="697"/>
      <c r="D157" s="787"/>
      <c r="E157" s="787"/>
      <c r="F157" s="788"/>
    </row>
    <row r="160" spans="1:6" ht="42.75" customHeight="1" x14ac:dyDescent="0.2">
      <c r="A160" s="911" t="s">
        <v>1092</v>
      </c>
      <c r="B160" s="911"/>
      <c r="C160" s="911"/>
      <c r="D160" s="911"/>
      <c r="E160" s="911"/>
    </row>
    <row r="161" spans="1:5" ht="16.5" x14ac:dyDescent="0.3">
      <c r="A161" s="698"/>
      <c r="B161" s="664"/>
      <c r="C161" s="664"/>
      <c r="D161" s="770"/>
    </row>
    <row r="162" spans="1:5" ht="15" thickBot="1" x14ac:dyDescent="0.3">
      <c r="C162" s="664"/>
      <c r="E162" s="772" t="s">
        <v>977</v>
      </c>
    </row>
    <row r="163" spans="1:5" ht="64.5" customHeight="1" thickBot="1" x14ac:dyDescent="0.3">
      <c r="A163" s="699" t="s">
        <v>1093</v>
      </c>
      <c r="B163" s="699" t="s">
        <v>979</v>
      </c>
      <c r="C163" s="700" t="s">
        <v>1094</v>
      </c>
      <c r="D163" s="789" t="s">
        <v>1095</v>
      </c>
      <c r="E163" s="790" t="s">
        <v>1096</v>
      </c>
    </row>
    <row r="164" spans="1:5" ht="15" thickBot="1" x14ac:dyDescent="0.3">
      <c r="A164" s="701" t="s">
        <v>1097</v>
      </c>
      <c r="B164" s="701"/>
      <c r="C164" s="702">
        <v>1</v>
      </c>
      <c r="D164" s="791">
        <v>2</v>
      </c>
      <c r="E164" s="792">
        <v>3</v>
      </c>
    </row>
    <row r="165" spans="1:5" ht="37.5" customHeight="1" thickBot="1" x14ac:dyDescent="0.3">
      <c r="A165" s="703">
        <v>1</v>
      </c>
      <c r="B165" s="704" t="s">
        <v>990</v>
      </c>
      <c r="C165" s="705"/>
      <c r="D165" s="793"/>
      <c r="E165" s="794"/>
    </row>
    <row r="166" spans="1:5" ht="37.5" customHeight="1" thickBot="1" x14ac:dyDescent="0.3">
      <c r="A166" s="703">
        <v>2</v>
      </c>
      <c r="B166" s="704" t="s">
        <v>1098</v>
      </c>
      <c r="C166" s="705"/>
      <c r="D166" s="793"/>
      <c r="E166" s="794"/>
    </row>
    <row r="167" spans="1:5" ht="28.5" customHeight="1" thickBot="1" x14ac:dyDescent="0.3">
      <c r="A167" s="703">
        <v>3</v>
      </c>
      <c r="B167" s="704" t="s">
        <v>994</v>
      </c>
      <c r="C167" s="705"/>
      <c r="D167" s="793"/>
      <c r="E167" s="794"/>
    </row>
    <row r="168" spans="1:5" ht="21" customHeight="1" thickBot="1" x14ac:dyDescent="0.3">
      <c r="A168" s="703">
        <v>4</v>
      </c>
      <c r="B168" s="704" t="s">
        <v>1099</v>
      </c>
      <c r="C168" s="705"/>
      <c r="D168" s="793"/>
      <c r="E168" s="795" t="s">
        <v>250</v>
      </c>
    </row>
    <row r="169" spans="1:5" ht="19.5" customHeight="1" thickBot="1" x14ac:dyDescent="0.3">
      <c r="A169" s="703">
        <v>5</v>
      </c>
      <c r="B169" s="704" t="s">
        <v>1100</v>
      </c>
      <c r="C169" s="705"/>
      <c r="D169" s="793"/>
      <c r="E169" s="795" t="s">
        <v>250</v>
      </c>
    </row>
    <row r="170" spans="1:5" ht="16.5" x14ac:dyDescent="0.3">
      <c r="A170" s="706" t="s">
        <v>1101</v>
      </c>
      <c r="B170" s="664"/>
      <c r="C170" s="664"/>
      <c r="D170" s="770"/>
    </row>
  </sheetData>
  <mergeCells count="7">
    <mergeCell ref="A160:E160"/>
    <mergeCell ref="A1:F1"/>
    <mergeCell ref="A2:F2"/>
    <mergeCell ref="A5:A6"/>
    <mergeCell ref="B5:B6"/>
    <mergeCell ref="C5:C6"/>
    <mergeCell ref="D5:D6"/>
  </mergeCells>
  <pageMargins left="0.23622047244094491" right="0.23622047244094491" top="0.59055118110236227" bottom="0.35433070866141736" header="0.15748031496062992" footer="0.15748031496062992"/>
  <pageSetup scale="9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17"/>
  <sheetViews>
    <sheetView topLeftCell="A140" workbookViewId="0">
      <selection activeCell="E142" sqref="E142"/>
    </sheetView>
  </sheetViews>
  <sheetFormatPr defaultRowHeight="12.75" x14ac:dyDescent="0.2"/>
  <cols>
    <col min="1" max="1" width="5.28515625" style="84" bestFit="1" customWidth="1"/>
    <col min="2" max="2" width="50.140625" style="140" customWidth="1"/>
    <col min="3" max="3" width="8.7109375" style="84" customWidth="1"/>
    <col min="4" max="4" width="11.5703125" style="141" customWidth="1"/>
    <col min="5" max="5" width="11.42578125" style="142" customWidth="1"/>
    <col min="6" max="6" width="17" style="142" customWidth="1"/>
    <col min="7" max="7" width="35.28515625" style="85" customWidth="1"/>
    <col min="8" max="8" width="10.85546875" style="85" bestFit="1" customWidth="1"/>
    <col min="9" max="16384" width="9.140625" style="85"/>
  </cols>
  <sheetData>
    <row r="1" spans="1:7" s="76" customFormat="1" ht="18" x14ac:dyDescent="0.25">
      <c r="A1" s="951" t="s">
        <v>818</v>
      </c>
      <c r="B1" s="951"/>
      <c r="C1" s="951"/>
      <c r="D1" s="951"/>
      <c r="E1" s="951"/>
      <c r="F1" s="951"/>
    </row>
    <row r="2" spans="1:7" s="81" customFormat="1" ht="15.75" x14ac:dyDescent="0.25">
      <c r="A2" s="952" t="s">
        <v>573</v>
      </c>
      <c r="B2" s="952"/>
      <c r="C2" s="952"/>
      <c r="D2" s="952"/>
      <c r="E2" s="952"/>
      <c r="F2" s="952"/>
    </row>
    <row r="3" spans="1:7" s="76" customFormat="1" x14ac:dyDescent="0.2">
      <c r="A3" s="82"/>
      <c r="B3" s="645" t="s">
        <v>970</v>
      </c>
      <c r="C3" s="83"/>
      <c r="D3" s="77"/>
      <c r="E3" s="651" t="s">
        <v>973</v>
      </c>
      <c r="F3" s="646" t="s">
        <v>972</v>
      </c>
    </row>
    <row r="4" spans="1:7" x14ac:dyDescent="0.2">
      <c r="B4" s="84"/>
      <c r="D4" s="85"/>
      <c r="E4" s="85"/>
      <c r="F4" s="86" t="s">
        <v>255</v>
      </c>
    </row>
    <row r="5" spans="1:7" x14ac:dyDescent="0.2">
      <c r="A5" s="949" t="s">
        <v>15</v>
      </c>
      <c r="B5" s="949" t="s">
        <v>521</v>
      </c>
      <c r="C5" s="949" t="s">
        <v>14</v>
      </c>
      <c r="D5" s="949" t="s">
        <v>25</v>
      </c>
      <c r="E5" s="87" t="s">
        <v>807</v>
      </c>
      <c r="F5" s="87"/>
    </row>
    <row r="6" spans="1:7" ht="25.5" x14ac:dyDescent="0.2">
      <c r="A6" s="950"/>
      <c r="B6" s="950"/>
      <c r="C6" s="950"/>
      <c r="D6" s="950"/>
      <c r="E6" s="88" t="s">
        <v>16</v>
      </c>
      <c r="F6" s="88" t="s">
        <v>17</v>
      </c>
    </row>
    <row r="7" spans="1:7" s="84" customFormat="1" x14ac:dyDescent="0.2">
      <c r="A7" s="89">
        <v>1</v>
      </c>
      <c r="B7" s="88">
        <v>2</v>
      </c>
      <c r="C7" s="90">
        <v>3</v>
      </c>
      <c r="D7" s="90">
        <v>4</v>
      </c>
      <c r="E7" s="90">
        <v>5</v>
      </c>
      <c r="F7" s="88">
        <v>6</v>
      </c>
    </row>
    <row r="8" spans="1:7" ht="27.75" customHeight="1" x14ac:dyDescent="0.2">
      <c r="A8" s="91" t="s">
        <v>251</v>
      </c>
      <c r="B8" s="92" t="s">
        <v>862</v>
      </c>
      <c r="C8" s="93"/>
      <c r="D8" s="932">
        <f>E8+F8-F141</f>
        <v>3888028.5999999996</v>
      </c>
      <c r="E8" s="932">
        <f>E10+E61+E95</f>
        <v>2467691.7999999998</v>
      </c>
      <c r="F8" s="947">
        <f>F61+F95</f>
        <v>1820336.8</v>
      </c>
      <c r="G8" s="631"/>
    </row>
    <row r="9" spans="1:7" x14ac:dyDescent="0.2">
      <c r="A9" s="94"/>
      <c r="B9" s="95" t="s">
        <v>522</v>
      </c>
      <c r="C9" s="93"/>
      <c r="D9" s="933"/>
      <c r="E9" s="934"/>
      <c r="F9" s="948"/>
      <c r="G9" s="630"/>
    </row>
    <row r="10" spans="1:7" s="99" customFormat="1" x14ac:dyDescent="0.2">
      <c r="A10" s="96" t="s">
        <v>252</v>
      </c>
      <c r="B10" s="97" t="s">
        <v>523</v>
      </c>
      <c r="C10" s="98">
        <v>7100</v>
      </c>
      <c r="D10" s="925">
        <f>E10</f>
        <v>353800</v>
      </c>
      <c r="E10" s="925">
        <f>E13+E17+E20+E45+E52</f>
        <v>353800</v>
      </c>
      <c r="F10" s="922" t="s">
        <v>260</v>
      </c>
      <c r="G10" s="633"/>
    </row>
    <row r="11" spans="1:7" ht="25.5" x14ac:dyDescent="0.2">
      <c r="A11" s="94"/>
      <c r="B11" s="100" t="s">
        <v>574</v>
      </c>
      <c r="C11" s="101"/>
      <c r="D11" s="926"/>
      <c r="E11" s="926"/>
      <c r="F11" s="923"/>
      <c r="G11" s="630"/>
    </row>
    <row r="12" spans="1:7" x14ac:dyDescent="0.2">
      <c r="A12" s="94"/>
      <c r="B12" s="100" t="s">
        <v>525</v>
      </c>
      <c r="C12" s="103"/>
      <c r="D12" s="927"/>
      <c r="E12" s="927"/>
      <c r="F12" s="924"/>
      <c r="G12" s="630"/>
    </row>
    <row r="13" spans="1:7" s="99" customFormat="1" x14ac:dyDescent="0.2">
      <c r="A13" s="96" t="s">
        <v>46</v>
      </c>
      <c r="B13" s="105" t="s">
        <v>524</v>
      </c>
      <c r="C13" s="106">
        <v>7131</v>
      </c>
      <c r="D13" s="925">
        <f>E13</f>
        <v>131500</v>
      </c>
      <c r="E13" s="925">
        <f>E15+E16</f>
        <v>131500</v>
      </c>
      <c r="F13" s="922" t="s">
        <v>260</v>
      </c>
      <c r="G13" s="633"/>
    </row>
    <row r="14" spans="1:7" x14ac:dyDescent="0.2">
      <c r="A14" s="94"/>
      <c r="B14" s="107" t="s">
        <v>525</v>
      </c>
      <c r="C14" s="85"/>
      <c r="D14" s="926"/>
      <c r="E14" s="926"/>
      <c r="F14" s="924"/>
      <c r="G14" s="630"/>
    </row>
    <row r="15" spans="1:7" ht="38.25" x14ac:dyDescent="0.2">
      <c r="A15" s="108" t="s">
        <v>575</v>
      </c>
      <c r="B15" s="109" t="s">
        <v>526</v>
      </c>
      <c r="C15" s="90"/>
      <c r="D15" s="73">
        <f>E15</f>
        <v>1000</v>
      </c>
      <c r="E15" s="689">
        <v>1000</v>
      </c>
      <c r="F15" s="90" t="s">
        <v>260</v>
      </c>
      <c r="G15" s="630"/>
    </row>
    <row r="16" spans="1:7" ht="25.5" x14ac:dyDescent="0.2">
      <c r="A16" s="111">
        <v>1112</v>
      </c>
      <c r="B16" s="109" t="s">
        <v>527</v>
      </c>
      <c r="C16" s="90"/>
      <c r="D16" s="73">
        <f>E16</f>
        <v>130500</v>
      </c>
      <c r="E16" s="110">
        <f>'Sheet1 (2)'!E16+'Sheet1 (2)'!E17</f>
        <v>130500</v>
      </c>
      <c r="F16" s="90" t="s">
        <v>260</v>
      </c>
      <c r="G16" s="630"/>
    </row>
    <row r="17" spans="1:7" s="99" customFormat="1" x14ac:dyDescent="0.2">
      <c r="A17" s="96">
        <v>1120</v>
      </c>
      <c r="B17" s="105" t="s">
        <v>528</v>
      </c>
      <c r="C17" s="106">
        <v>7136</v>
      </c>
      <c r="D17" s="925">
        <f>E17</f>
        <v>205000</v>
      </c>
      <c r="E17" s="925">
        <f>E19</f>
        <v>205000</v>
      </c>
      <c r="F17" s="922" t="s">
        <v>260</v>
      </c>
      <c r="G17" s="633"/>
    </row>
    <row r="18" spans="1:7" x14ac:dyDescent="0.2">
      <c r="A18" s="94"/>
      <c r="B18" s="107" t="s">
        <v>525</v>
      </c>
      <c r="C18" s="85"/>
      <c r="D18" s="926"/>
      <c r="E18" s="926"/>
      <c r="F18" s="924"/>
      <c r="G18" s="630"/>
    </row>
    <row r="19" spans="1:7" ht="21.75" customHeight="1" x14ac:dyDescent="0.2">
      <c r="A19" s="108" t="s">
        <v>576</v>
      </c>
      <c r="B19" s="109" t="s">
        <v>529</v>
      </c>
      <c r="C19" s="90"/>
      <c r="D19" s="73">
        <f>E19</f>
        <v>205000</v>
      </c>
      <c r="E19" s="110">
        <f>'Sheet1 (2)'!E20</f>
        <v>205000</v>
      </c>
      <c r="F19" s="90" t="s">
        <v>260</v>
      </c>
      <c r="G19" s="631"/>
    </row>
    <row r="20" spans="1:7" s="99" customFormat="1" ht="38.25" x14ac:dyDescent="0.2">
      <c r="A20" s="96" t="s">
        <v>49</v>
      </c>
      <c r="B20" s="105" t="s">
        <v>530</v>
      </c>
      <c r="C20" s="106">
        <v>7145</v>
      </c>
      <c r="D20" s="945">
        <f>E20</f>
        <v>12300</v>
      </c>
      <c r="E20" s="945">
        <f>'Sheet1 (2)'!E23</f>
        <v>12300</v>
      </c>
      <c r="F20" s="922" t="s">
        <v>260</v>
      </c>
    </row>
    <row r="21" spans="1:7" x14ac:dyDescent="0.2">
      <c r="A21" s="94"/>
      <c r="B21" s="107" t="s">
        <v>525</v>
      </c>
      <c r="C21" s="103"/>
      <c r="D21" s="946"/>
      <c r="E21" s="946"/>
      <c r="F21" s="924"/>
    </row>
    <row r="22" spans="1:7" x14ac:dyDescent="0.2">
      <c r="A22" s="112" t="s">
        <v>577</v>
      </c>
      <c r="B22" s="113" t="s">
        <v>531</v>
      </c>
      <c r="C22" s="84">
        <v>71452</v>
      </c>
      <c r="D22" s="941">
        <f>E22</f>
        <v>0</v>
      </c>
      <c r="E22" s="941">
        <f>E25+E29+E30+E31+E32+E33+E34+E35+E36+E37+E38+E39+E40+E41+E42+E43+E44</f>
        <v>0</v>
      </c>
      <c r="F22" s="930" t="s">
        <v>260</v>
      </c>
    </row>
    <row r="23" spans="1:7" ht="51" x14ac:dyDescent="0.2">
      <c r="A23" s="115"/>
      <c r="B23" s="116" t="s">
        <v>957</v>
      </c>
      <c r="C23" s="85"/>
      <c r="D23" s="942"/>
      <c r="E23" s="942"/>
      <c r="F23" s="944"/>
    </row>
    <row r="24" spans="1:7" x14ac:dyDescent="0.2">
      <c r="A24" s="117"/>
      <c r="B24" s="118" t="s">
        <v>525</v>
      </c>
      <c r="C24" s="103"/>
      <c r="D24" s="943"/>
      <c r="E24" s="943"/>
      <c r="F24" s="931"/>
    </row>
    <row r="25" spans="1:7" ht="51" x14ac:dyDescent="0.2">
      <c r="A25" s="112" t="s">
        <v>578</v>
      </c>
      <c r="B25" s="120" t="s">
        <v>579</v>
      </c>
      <c r="C25" s="114"/>
      <c r="D25" s="941">
        <f>E25</f>
        <v>0</v>
      </c>
      <c r="E25" s="941"/>
      <c r="F25" s="930" t="s">
        <v>260</v>
      </c>
    </row>
    <row r="26" spans="1:7" x14ac:dyDescent="0.2">
      <c r="A26" s="103"/>
      <c r="B26" s="121" t="s">
        <v>808</v>
      </c>
      <c r="C26" s="103"/>
      <c r="D26" s="942"/>
      <c r="E26" s="942"/>
      <c r="F26" s="931"/>
    </row>
    <row r="27" spans="1:7" ht="14.25" x14ac:dyDescent="0.2">
      <c r="A27" s="108" t="s">
        <v>580</v>
      </c>
      <c r="B27" s="122" t="s">
        <v>532</v>
      </c>
      <c r="C27" s="90"/>
      <c r="D27" s="73">
        <f t="shared" ref="D27:D45" si="0">E27</f>
        <v>0</v>
      </c>
      <c r="E27" s="110"/>
      <c r="F27" s="90" t="s">
        <v>260</v>
      </c>
      <c r="G27" s="123"/>
    </row>
    <row r="28" spans="1:7" ht="14.25" x14ac:dyDescent="0.2">
      <c r="A28" s="108" t="s">
        <v>581</v>
      </c>
      <c r="B28" s="122" t="s">
        <v>533</v>
      </c>
      <c r="C28" s="90"/>
      <c r="D28" s="73">
        <f t="shared" si="0"/>
        <v>0</v>
      </c>
      <c r="E28" s="110"/>
      <c r="F28" s="90" t="s">
        <v>260</v>
      </c>
      <c r="G28" s="123"/>
    </row>
    <row r="29" spans="1:7" ht="89.25" x14ac:dyDescent="0.2">
      <c r="A29" s="108" t="s">
        <v>582</v>
      </c>
      <c r="B29" s="124" t="s">
        <v>535</v>
      </c>
      <c r="C29" s="90"/>
      <c r="D29" s="59">
        <f t="shared" si="0"/>
        <v>0</v>
      </c>
      <c r="E29" s="125"/>
      <c r="F29" s="90" t="s">
        <v>260</v>
      </c>
    </row>
    <row r="30" spans="1:7" ht="38.25" x14ac:dyDescent="0.2">
      <c r="A30" s="89" t="s">
        <v>583</v>
      </c>
      <c r="B30" s="124" t="s">
        <v>536</v>
      </c>
      <c r="C30" s="90"/>
      <c r="D30" s="73">
        <f t="shared" si="0"/>
        <v>0</v>
      </c>
      <c r="E30" s="110"/>
      <c r="F30" s="90" t="s">
        <v>260</v>
      </c>
    </row>
    <row r="31" spans="1:7" ht="63.75" x14ac:dyDescent="0.2">
      <c r="A31" s="108" t="s">
        <v>584</v>
      </c>
      <c r="B31" s="124" t="s">
        <v>153</v>
      </c>
      <c r="C31" s="90"/>
      <c r="D31" s="73">
        <f t="shared" si="0"/>
        <v>0</v>
      </c>
      <c r="E31" s="110"/>
      <c r="F31" s="90" t="s">
        <v>260</v>
      </c>
    </row>
    <row r="32" spans="1:7" ht="25.5" x14ac:dyDescent="0.2">
      <c r="A32" s="108" t="s">
        <v>585</v>
      </c>
      <c r="B32" s="124" t="s">
        <v>537</v>
      </c>
      <c r="C32" s="90"/>
      <c r="D32" s="59">
        <f t="shared" si="0"/>
        <v>0</v>
      </c>
      <c r="E32" s="125"/>
      <c r="F32" s="90" t="s">
        <v>260</v>
      </c>
    </row>
    <row r="33" spans="1:6" ht="63.75" x14ac:dyDescent="0.2">
      <c r="A33" s="108" t="s">
        <v>586</v>
      </c>
      <c r="B33" s="124" t="s">
        <v>154</v>
      </c>
      <c r="C33" s="90"/>
      <c r="D33" s="73">
        <f t="shared" si="0"/>
        <v>0</v>
      </c>
      <c r="E33" s="126"/>
      <c r="F33" s="90" t="s">
        <v>260</v>
      </c>
    </row>
    <row r="34" spans="1:6" ht="63.75" x14ac:dyDescent="0.2">
      <c r="A34" s="108" t="s">
        <v>587</v>
      </c>
      <c r="B34" s="124" t="s">
        <v>155</v>
      </c>
      <c r="C34" s="90"/>
      <c r="D34" s="59">
        <f t="shared" si="0"/>
        <v>0</v>
      </c>
      <c r="E34" s="125"/>
      <c r="F34" s="90" t="s">
        <v>260</v>
      </c>
    </row>
    <row r="35" spans="1:6" ht="51" x14ac:dyDescent="0.2">
      <c r="A35" s="108" t="s">
        <v>588</v>
      </c>
      <c r="B35" s="124" t="s">
        <v>156</v>
      </c>
      <c r="C35" s="90"/>
      <c r="D35" s="59">
        <f t="shared" si="0"/>
        <v>0</v>
      </c>
      <c r="E35" s="125"/>
      <c r="F35" s="90" t="s">
        <v>260</v>
      </c>
    </row>
    <row r="36" spans="1:6" ht="25.5" x14ac:dyDescent="0.2">
      <c r="A36" s="108" t="s">
        <v>589</v>
      </c>
      <c r="B36" s="124" t="s">
        <v>157</v>
      </c>
      <c r="C36" s="90"/>
      <c r="D36" s="73">
        <f t="shared" si="0"/>
        <v>0</v>
      </c>
      <c r="E36" s="110"/>
      <c r="F36" s="90" t="s">
        <v>260</v>
      </c>
    </row>
    <row r="37" spans="1:6" ht="25.5" x14ac:dyDescent="0.2">
      <c r="A37" s="108" t="s">
        <v>590</v>
      </c>
      <c r="B37" s="124" t="s">
        <v>158</v>
      </c>
      <c r="C37" s="90"/>
      <c r="D37" s="59">
        <f t="shared" si="0"/>
        <v>0</v>
      </c>
      <c r="E37" s="125"/>
      <c r="F37" s="90" t="s">
        <v>260</v>
      </c>
    </row>
    <row r="38" spans="1:6" ht="63.75" x14ac:dyDescent="0.2">
      <c r="A38" s="108" t="s">
        <v>591</v>
      </c>
      <c r="B38" s="124" t="s">
        <v>159</v>
      </c>
      <c r="C38" s="90"/>
      <c r="D38" s="73">
        <f t="shared" si="0"/>
        <v>0</v>
      </c>
      <c r="E38" s="110"/>
      <c r="F38" s="90" t="s">
        <v>260</v>
      </c>
    </row>
    <row r="39" spans="1:6" ht="38.25" x14ac:dyDescent="0.2">
      <c r="A39" s="108" t="s">
        <v>799</v>
      </c>
      <c r="B39" s="124" t="s">
        <v>160</v>
      </c>
      <c r="C39" s="90"/>
      <c r="D39" s="73">
        <f t="shared" si="0"/>
        <v>0</v>
      </c>
      <c r="E39" s="110"/>
      <c r="F39" s="90" t="s">
        <v>260</v>
      </c>
    </row>
    <row r="40" spans="1:6" x14ac:dyDescent="0.2">
      <c r="A40" s="620" t="s">
        <v>961</v>
      </c>
      <c r="B40" s="124" t="s">
        <v>962</v>
      </c>
      <c r="C40" s="90"/>
      <c r="D40" s="616"/>
      <c r="E40" s="617"/>
      <c r="F40" s="114"/>
    </row>
    <row r="41" spans="1:6" ht="38.25" x14ac:dyDescent="0.2">
      <c r="A41" s="620" t="s">
        <v>963</v>
      </c>
      <c r="B41" s="124" t="s">
        <v>964</v>
      </c>
      <c r="C41" s="90"/>
      <c r="D41" s="616">
        <f>E41</f>
        <v>0</v>
      </c>
      <c r="E41" s="617"/>
      <c r="F41" s="114"/>
    </row>
    <row r="42" spans="1:6" ht="25.5" x14ac:dyDescent="0.2">
      <c r="A42" s="620" t="s">
        <v>965</v>
      </c>
      <c r="B42" s="124" t="s">
        <v>966</v>
      </c>
      <c r="C42" s="90"/>
      <c r="D42" s="616">
        <f>E42</f>
        <v>0</v>
      </c>
      <c r="E42" s="617"/>
      <c r="F42" s="114"/>
    </row>
    <row r="43" spans="1:6" ht="38.25" x14ac:dyDescent="0.2">
      <c r="A43" s="620" t="s">
        <v>968</v>
      </c>
      <c r="B43" s="124" t="s">
        <v>967</v>
      </c>
      <c r="C43" s="90"/>
      <c r="D43" s="616"/>
      <c r="E43" s="617"/>
      <c r="F43" s="114"/>
    </row>
    <row r="44" spans="1:6" x14ac:dyDescent="0.2">
      <c r="A44" s="620" t="s">
        <v>592</v>
      </c>
      <c r="B44" s="124" t="s">
        <v>969</v>
      </c>
      <c r="C44" s="90"/>
      <c r="D44" s="616"/>
      <c r="E44" s="617"/>
      <c r="F44" s="114"/>
    </row>
    <row r="45" spans="1:6" s="99" customFormat="1" ht="38.25" x14ac:dyDescent="0.2">
      <c r="A45" s="96" t="s">
        <v>592</v>
      </c>
      <c r="B45" s="105" t="s">
        <v>538</v>
      </c>
      <c r="C45" s="106">
        <v>7146</v>
      </c>
      <c r="D45" s="925">
        <f t="shared" si="0"/>
        <v>5000</v>
      </c>
      <c r="E45" s="925">
        <f>E47</f>
        <v>5000</v>
      </c>
      <c r="F45" s="922" t="s">
        <v>260</v>
      </c>
    </row>
    <row r="46" spans="1:6" x14ac:dyDescent="0.2">
      <c r="A46" s="94"/>
      <c r="B46" s="107" t="s">
        <v>525</v>
      </c>
      <c r="C46" s="85"/>
      <c r="D46" s="926"/>
      <c r="E46" s="926"/>
      <c r="F46" s="924"/>
    </row>
    <row r="47" spans="1:6" x14ac:dyDescent="0.2">
      <c r="A47" s="112" t="s">
        <v>593</v>
      </c>
      <c r="B47" s="113" t="s">
        <v>539</v>
      </c>
      <c r="C47" s="114"/>
      <c r="D47" s="941">
        <f>E47</f>
        <v>5000</v>
      </c>
      <c r="E47" s="941">
        <f>E50+E51</f>
        <v>5000</v>
      </c>
      <c r="F47" s="930" t="s">
        <v>260</v>
      </c>
    </row>
    <row r="48" spans="1:6" x14ac:dyDescent="0.2">
      <c r="A48" s="115"/>
      <c r="B48" s="116" t="s">
        <v>594</v>
      </c>
      <c r="C48" s="101"/>
      <c r="D48" s="942"/>
      <c r="E48" s="942"/>
      <c r="F48" s="944"/>
    </row>
    <row r="49" spans="1:7" x14ac:dyDescent="0.2">
      <c r="A49" s="117"/>
      <c r="B49" s="118" t="s">
        <v>525</v>
      </c>
      <c r="C49" s="103"/>
      <c r="D49" s="943"/>
      <c r="E49" s="943"/>
      <c r="F49" s="931"/>
    </row>
    <row r="50" spans="1:7" ht="89.25" x14ac:dyDescent="0.2">
      <c r="A50" s="117" t="s">
        <v>595</v>
      </c>
      <c r="B50" s="121" t="s">
        <v>540</v>
      </c>
      <c r="C50" s="119"/>
      <c r="D50" s="73">
        <f>E50</f>
        <v>2400</v>
      </c>
      <c r="E50" s="127">
        <v>2400</v>
      </c>
      <c r="F50" s="119" t="s">
        <v>260</v>
      </c>
    </row>
    <row r="51" spans="1:7" ht="89.25" x14ac:dyDescent="0.2">
      <c r="A51" s="89" t="s">
        <v>596</v>
      </c>
      <c r="B51" s="124" t="s">
        <v>541</v>
      </c>
      <c r="C51" s="90"/>
      <c r="D51" s="73">
        <f>E51</f>
        <v>2600</v>
      </c>
      <c r="E51" s="126">
        <v>2600</v>
      </c>
      <c r="F51" s="90" t="s">
        <v>260</v>
      </c>
    </row>
    <row r="52" spans="1:7" s="99" customFormat="1" x14ac:dyDescent="0.2">
      <c r="A52" s="96" t="s">
        <v>597</v>
      </c>
      <c r="B52" s="105" t="s">
        <v>542</v>
      </c>
      <c r="C52" s="98">
        <v>7161</v>
      </c>
      <c r="D52" s="919">
        <f>E52</f>
        <v>0</v>
      </c>
      <c r="E52" s="919">
        <f>E55+E60</f>
        <v>0</v>
      </c>
      <c r="F52" s="922" t="s">
        <v>260</v>
      </c>
    </row>
    <row r="53" spans="1:7" x14ac:dyDescent="0.2">
      <c r="A53" s="115"/>
      <c r="B53" s="116" t="s">
        <v>340</v>
      </c>
      <c r="C53" s="101"/>
      <c r="D53" s="920"/>
      <c r="E53" s="920"/>
      <c r="F53" s="923"/>
    </row>
    <row r="54" spans="1:7" x14ac:dyDescent="0.2">
      <c r="A54" s="94"/>
      <c r="B54" s="107" t="s">
        <v>525</v>
      </c>
      <c r="C54" s="103"/>
      <c r="D54" s="921"/>
      <c r="E54" s="921"/>
      <c r="F54" s="924"/>
    </row>
    <row r="55" spans="1:7" ht="51" x14ac:dyDescent="0.2">
      <c r="A55" s="112" t="s">
        <v>598</v>
      </c>
      <c r="B55" s="113" t="s">
        <v>461</v>
      </c>
      <c r="D55" s="928">
        <f>E55</f>
        <v>0</v>
      </c>
      <c r="E55" s="928">
        <f>E57+E58+E59</f>
        <v>0</v>
      </c>
      <c r="F55" s="930" t="s">
        <v>260</v>
      </c>
    </row>
    <row r="56" spans="1:7" x14ac:dyDescent="0.2">
      <c r="A56" s="117"/>
      <c r="B56" s="118" t="s">
        <v>808</v>
      </c>
      <c r="C56" s="85"/>
      <c r="D56" s="929"/>
      <c r="E56" s="929"/>
      <c r="F56" s="931"/>
    </row>
    <row r="57" spans="1:7" ht="16.5" customHeight="1" x14ac:dyDescent="0.2">
      <c r="A57" s="128" t="s">
        <v>599</v>
      </c>
      <c r="B57" s="124" t="s">
        <v>543</v>
      </c>
      <c r="C57" s="90"/>
      <c r="D57" s="59">
        <f>E57</f>
        <v>0</v>
      </c>
      <c r="E57" s="125"/>
      <c r="F57" s="90" t="s">
        <v>260</v>
      </c>
    </row>
    <row r="58" spans="1:7" ht="15.75" customHeight="1" x14ac:dyDescent="0.2">
      <c r="A58" s="128" t="s">
        <v>600</v>
      </c>
      <c r="B58" s="124" t="s">
        <v>544</v>
      </c>
      <c r="C58" s="90"/>
      <c r="D58" s="59">
        <f>E58</f>
        <v>0</v>
      </c>
      <c r="E58" s="125"/>
      <c r="F58" s="90" t="s">
        <v>260</v>
      </c>
    </row>
    <row r="59" spans="1:7" ht="25.5" x14ac:dyDescent="0.2">
      <c r="A59" s="128" t="s">
        <v>601</v>
      </c>
      <c r="B59" s="124" t="s">
        <v>161</v>
      </c>
      <c r="C59" s="90"/>
      <c r="D59" s="59">
        <f>E59</f>
        <v>0</v>
      </c>
      <c r="E59" s="125"/>
      <c r="F59" s="90" t="s">
        <v>260</v>
      </c>
    </row>
    <row r="60" spans="1:7" ht="66.75" customHeight="1" x14ac:dyDescent="0.15">
      <c r="A60" s="128" t="s">
        <v>339</v>
      </c>
      <c r="B60" s="109" t="s">
        <v>687</v>
      </c>
      <c r="C60" s="90"/>
      <c r="D60" s="59">
        <f>E60</f>
        <v>0</v>
      </c>
      <c r="E60" s="125"/>
      <c r="F60" s="90" t="s">
        <v>260</v>
      </c>
      <c r="G60" s="129"/>
    </row>
    <row r="61" spans="1:7" s="99" customFormat="1" ht="18" customHeight="1" x14ac:dyDescent="0.2">
      <c r="A61" s="96" t="s">
        <v>253</v>
      </c>
      <c r="B61" s="105" t="s">
        <v>545</v>
      </c>
      <c r="C61" s="98">
        <v>7300</v>
      </c>
      <c r="D61" s="925">
        <f>E61+F61</f>
        <v>3193857.7</v>
      </c>
      <c r="E61" s="925">
        <f>E64+E70+E76</f>
        <v>1773520.9</v>
      </c>
      <c r="F61" s="938">
        <f>F67+F73+F88</f>
        <v>1420336.8</v>
      </c>
    </row>
    <row r="62" spans="1:7" ht="25.5" x14ac:dyDescent="0.2">
      <c r="A62" s="94"/>
      <c r="B62" s="107" t="s">
        <v>602</v>
      </c>
      <c r="C62" s="85"/>
      <c r="D62" s="926"/>
      <c r="E62" s="926"/>
      <c r="F62" s="939"/>
    </row>
    <row r="63" spans="1:7" x14ac:dyDescent="0.2">
      <c r="A63" s="94"/>
      <c r="B63" s="107" t="s">
        <v>525</v>
      </c>
      <c r="C63" s="103"/>
      <c r="D63" s="927"/>
      <c r="E63" s="927"/>
      <c r="F63" s="940"/>
    </row>
    <row r="64" spans="1:7" s="99" customFormat="1" ht="38.25" x14ac:dyDescent="0.2">
      <c r="A64" s="96" t="s">
        <v>52</v>
      </c>
      <c r="B64" s="105" t="s">
        <v>546</v>
      </c>
      <c r="C64" s="106">
        <v>7311</v>
      </c>
      <c r="D64" s="925">
        <f>E64</f>
        <v>0</v>
      </c>
      <c r="E64" s="925">
        <f>E66</f>
        <v>0</v>
      </c>
      <c r="F64" s="922" t="s">
        <v>260</v>
      </c>
    </row>
    <row r="65" spans="1:7" x14ac:dyDescent="0.2">
      <c r="A65" s="94"/>
      <c r="B65" s="130" t="s">
        <v>525</v>
      </c>
      <c r="C65" s="85"/>
      <c r="D65" s="926"/>
      <c r="E65" s="926"/>
      <c r="F65" s="924"/>
    </row>
    <row r="66" spans="1:7" ht="63.75" x14ac:dyDescent="0.2">
      <c r="A66" s="108" t="s">
        <v>603</v>
      </c>
      <c r="B66" s="113" t="s">
        <v>790</v>
      </c>
      <c r="C66" s="131"/>
      <c r="D66" s="73">
        <f>E66</f>
        <v>0</v>
      </c>
      <c r="E66" s="126"/>
      <c r="F66" s="90" t="s">
        <v>260</v>
      </c>
    </row>
    <row r="67" spans="1:7" s="99" customFormat="1" ht="38.25" x14ac:dyDescent="0.2">
      <c r="A67" s="132" t="s">
        <v>53</v>
      </c>
      <c r="B67" s="105" t="s">
        <v>547</v>
      </c>
      <c r="C67" s="133">
        <v>7312</v>
      </c>
      <c r="D67" s="919">
        <f>F67</f>
        <v>0</v>
      </c>
      <c r="E67" s="922" t="s">
        <v>260</v>
      </c>
      <c r="F67" s="919">
        <f>F69</f>
        <v>0</v>
      </c>
    </row>
    <row r="68" spans="1:7" s="99" customFormat="1" x14ac:dyDescent="0.2">
      <c r="A68" s="134"/>
      <c r="B68" s="130" t="s">
        <v>525</v>
      </c>
      <c r="C68" s="104"/>
      <c r="D68" s="920"/>
      <c r="E68" s="924"/>
      <c r="F68" s="920"/>
    </row>
    <row r="69" spans="1:7" ht="63.75" x14ac:dyDescent="0.2">
      <c r="A69" s="89" t="s">
        <v>54</v>
      </c>
      <c r="B69" s="113" t="s">
        <v>791</v>
      </c>
      <c r="C69" s="131"/>
      <c r="D69" s="59">
        <f>F69</f>
        <v>0</v>
      </c>
      <c r="E69" s="90" t="s">
        <v>260</v>
      </c>
      <c r="F69" s="125"/>
    </row>
    <row r="70" spans="1:7" s="99" customFormat="1" ht="38.25" x14ac:dyDescent="0.2">
      <c r="A70" s="132" t="s">
        <v>604</v>
      </c>
      <c r="B70" s="105" t="s">
        <v>548</v>
      </c>
      <c r="C70" s="133">
        <v>7321</v>
      </c>
      <c r="D70" s="928">
        <f>E70</f>
        <v>0</v>
      </c>
      <c r="E70" s="928">
        <f>E72</f>
        <v>0</v>
      </c>
      <c r="F70" s="922" t="s">
        <v>260</v>
      </c>
    </row>
    <row r="71" spans="1:7" s="99" customFormat="1" x14ac:dyDescent="0.2">
      <c r="A71" s="134"/>
      <c r="B71" s="130" t="s">
        <v>525</v>
      </c>
      <c r="C71" s="104"/>
      <c r="D71" s="929"/>
      <c r="E71" s="929"/>
      <c r="F71" s="924"/>
    </row>
    <row r="72" spans="1:7" ht="51" x14ac:dyDescent="0.2">
      <c r="A72" s="108" t="s">
        <v>605</v>
      </c>
      <c r="B72" s="113" t="s">
        <v>549</v>
      </c>
      <c r="C72" s="131"/>
      <c r="D72" s="59">
        <f>E72</f>
        <v>0</v>
      </c>
      <c r="E72" s="60"/>
      <c r="F72" s="90" t="s">
        <v>260</v>
      </c>
    </row>
    <row r="73" spans="1:7" s="99" customFormat="1" ht="38.25" x14ac:dyDescent="0.2">
      <c r="A73" s="132" t="s">
        <v>606</v>
      </c>
      <c r="B73" s="105" t="s">
        <v>551</v>
      </c>
      <c r="C73" s="133">
        <v>7322</v>
      </c>
      <c r="D73" s="928">
        <f>F73</f>
        <v>0</v>
      </c>
      <c r="E73" s="922" t="s">
        <v>260</v>
      </c>
      <c r="F73" s="928">
        <f>F75</f>
        <v>0</v>
      </c>
    </row>
    <row r="74" spans="1:7" s="99" customFormat="1" x14ac:dyDescent="0.2">
      <c r="A74" s="134"/>
      <c r="B74" s="130" t="s">
        <v>525</v>
      </c>
      <c r="C74" s="104"/>
      <c r="D74" s="929"/>
      <c r="E74" s="924"/>
      <c r="F74" s="929"/>
    </row>
    <row r="75" spans="1:7" ht="51" x14ac:dyDescent="0.2">
      <c r="A75" s="108" t="s">
        <v>607</v>
      </c>
      <c r="B75" s="113" t="s">
        <v>552</v>
      </c>
      <c r="C75" s="131"/>
      <c r="D75" s="59">
        <f>F75</f>
        <v>0</v>
      </c>
      <c r="E75" s="90" t="s">
        <v>260</v>
      </c>
      <c r="F75" s="60"/>
    </row>
    <row r="76" spans="1:7" s="99" customFormat="1" ht="38.25" x14ac:dyDescent="0.2">
      <c r="A76" s="96" t="s">
        <v>608</v>
      </c>
      <c r="B76" s="105" t="s">
        <v>554</v>
      </c>
      <c r="C76" s="98">
        <v>7331</v>
      </c>
      <c r="D76" s="941">
        <f>E76</f>
        <v>1773520.9</v>
      </c>
      <c r="E76" s="941">
        <f>E79+E80+E84+E85</f>
        <v>1773520.9</v>
      </c>
      <c r="F76" s="922" t="s">
        <v>260</v>
      </c>
    </row>
    <row r="77" spans="1:7" x14ac:dyDescent="0.2">
      <c r="A77" s="94"/>
      <c r="B77" s="107" t="s">
        <v>789</v>
      </c>
      <c r="C77" s="85"/>
      <c r="D77" s="942"/>
      <c r="E77" s="942"/>
      <c r="F77" s="923"/>
    </row>
    <row r="78" spans="1:7" x14ac:dyDescent="0.2">
      <c r="A78" s="94"/>
      <c r="B78" s="107" t="s">
        <v>808</v>
      </c>
      <c r="C78" s="103"/>
      <c r="D78" s="943"/>
      <c r="E78" s="943"/>
      <c r="F78" s="924"/>
      <c r="G78" s="630"/>
    </row>
    <row r="79" spans="1:7" ht="38.25" x14ac:dyDescent="0.2">
      <c r="A79" s="112" t="s">
        <v>609</v>
      </c>
      <c r="B79" s="113" t="s">
        <v>555</v>
      </c>
      <c r="D79" s="73">
        <f>E79</f>
        <v>1762450.9</v>
      </c>
      <c r="E79" s="74">
        <f>'Sheet1 (2)'!E80</f>
        <v>1762450.9</v>
      </c>
      <c r="F79" s="114" t="s">
        <v>260</v>
      </c>
      <c r="G79" s="631"/>
    </row>
    <row r="80" spans="1:7" ht="25.5" x14ac:dyDescent="0.2">
      <c r="A80" s="112" t="s">
        <v>610</v>
      </c>
      <c r="B80" s="113" t="s">
        <v>162</v>
      </c>
      <c r="C80" s="135"/>
      <c r="D80" s="941">
        <f>E80</f>
        <v>4623.5</v>
      </c>
      <c r="E80" s="941">
        <f>E82+E83</f>
        <v>4623.5</v>
      </c>
      <c r="F80" s="930" t="s">
        <v>260</v>
      </c>
      <c r="G80" s="631"/>
    </row>
    <row r="81" spans="1:8" x14ac:dyDescent="0.2">
      <c r="A81" s="117"/>
      <c r="B81" s="121" t="s">
        <v>525</v>
      </c>
      <c r="C81" s="136"/>
      <c r="D81" s="943"/>
      <c r="E81" s="943"/>
      <c r="F81" s="931"/>
      <c r="G81" s="631"/>
    </row>
    <row r="82" spans="1:8" ht="51" x14ac:dyDescent="0.2">
      <c r="A82" s="108" t="s">
        <v>611</v>
      </c>
      <c r="B82" s="122" t="s">
        <v>556</v>
      </c>
      <c r="C82" s="90"/>
      <c r="D82" s="59">
        <f>E82</f>
        <v>0</v>
      </c>
      <c r="E82" s="125"/>
      <c r="F82" s="90" t="s">
        <v>260</v>
      </c>
      <c r="G82" s="631"/>
    </row>
    <row r="83" spans="1:8" x14ac:dyDescent="0.2">
      <c r="A83" s="108" t="s">
        <v>612</v>
      </c>
      <c r="B83" s="122" t="s">
        <v>792</v>
      </c>
      <c r="C83" s="90"/>
      <c r="D83" s="73">
        <f>E83</f>
        <v>4623.5</v>
      </c>
      <c r="E83" s="125">
        <v>4623.5</v>
      </c>
      <c r="F83" s="90" t="s">
        <v>260</v>
      </c>
      <c r="G83" s="632"/>
    </row>
    <row r="84" spans="1:8" ht="25.5" x14ac:dyDescent="0.2">
      <c r="A84" s="108" t="s">
        <v>613</v>
      </c>
      <c r="B84" s="113" t="s">
        <v>163</v>
      </c>
      <c r="C84" s="131"/>
      <c r="D84" s="126">
        <f>E84</f>
        <v>6446.5</v>
      </c>
      <c r="E84" s="126">
        <f>'Sheet1 (2)'!E85</f>
        <v>6446.5</v>
      </c>
      <c r="F84" s="90" t="s">
        <v>260</v>
      </c>
    </row>
    <row r="85" spans="1:8" ht="37.5" customHeight="1" x14ac:dyDescent="0.2">
      <c r="A85" s="112" t="s">
        <v>614</v>
      </c>
      <c r="B85" s="113" t="s">
        <v>958</v>
      </c>
      <c r="C85" s="135"/>
      <c r="D85" s="928">
        <f>E85</f>
        <v>0</v>
      </c>
      <c r="E85" s="928">
        <f>E87</f>
        <v>0</v>
      </c>
      <c r="F85" s="930" t="s">
        <v>260</v>
      </c>
    </row>
    <row r="86" spans="1:8" ht="0.75" hidden="1" customHeight="1" x14ac:dyDescent="0.2">
      <c r="A86" s="137"/>
      <c r="B86" s="130"/>
      <c r="C86" s="103"/>
      <c r="D86" s="929"/>
      <c r="E86" s="929"/>
      <c r="F86" s="931"/>
    </row>
    <row r="87" spans="1:8" ht="0.75" hidden="1" customHeight="1" x14ac:dyDescent="0.2">
      <c r="A87" s="108"/>
      <c r="B87" s="122"/>
      <c r="C87" s="131"/>
      <c r="D87" s="59">
        <f>E87</f>
        <v>0</v>
      </c>
      <c r="E87" s="125"/>
      <c r="F87" s="90" t="s">
        <v>260</v>
      </c>
    </row>
    <row r="88" spans="1:8" s="99" customFormat="1" ht="38.25" x14ac:dyDescent="0.2">
      <c r="A88" s="96" t="s">
        <v>615</v>
      </c>
      <c r="B88" s="105" t="s">
        <v>557</v>
      </c>
      <c r="C88" s="618">
        <v>7332</v>
      </c>
      <c r="D88" s="925">
        <f>F88</f>
        <v>1420336.8</v>
      </c>
      <c r="E88" s="922" t="s">
        <v>260</v>
      </c>
      <c r="F88" s="938">
        <f>F91+F92</f>
        <v>1420336.8</v>
      </c>
      <c r="H88" s="659"/>
    </row>
    <row r="89" spans="1:8" x14ac:dyDescent="0.2">
      <c r="A89" s="94"/>
      <c r="B89" s="107" t="s">
        <v>793</v>
      </c>
      <c r="C89" s="619"/>
      <c r="D89" s="926"/>
      <c r="E89" s="923"/>
      <c r="F89" s="939"/>
    </row>
    <row r="90" spans="1:8" x14ac:dyDescent="0.2">
      <c r="A90" s="94"/>
      <c r="B90" s="130" t="s">
        <v>525</v>
      </c>
      <c r="C90" s="619"/>
      <c r="D90" s="927"/>
      <c r="E90" s="924"/>
      <c r="F90" s="940"/>
    </row>
    <row r="91" spans="1:8" ht="38.25" x14ac:dyDescent="0.2">
      <c r="A91" s="108" t="s">
        <v>616</v>
      </c>
      <c r="B91" s="113" t="s">
        <v>558</v>
      </c>
      <c r="C91" s="131"/>
      <c r="D91" s="73">
        <f>F91</f>
        <v>1420336.8</v>
      </c>
      <c r="E91" s="90" t="s">
        <v>260</v>
      </c>
      <c r="F91" s="663">
        <v>1420336.8</v>
      </c>
    </row>
    <row r="92" spans="1:8" ht="38.25" x14ac:dyDescent="0.2">
      <c r="A92" s="112" t="s">
        <v>617</v>
      </c>
      <c r="B92" s="113" t="s">
        <v>959</v>
      </c>
      <c r="C92" s="135"/>
      <c r="D92" s="928">
        <f>F92</f>
        <v>0</v>
      </c>
      <c r="E92" s="930" t="s">
        <v>260</v>
      </c>
      <c r="F92" s="928">
        <f>F94</f>
        <v>0</v>
      </c>
    </row>
    <row r="93" spans="1:8" x14ac:dyDescent="0.2">
      <c r="A93" s="94"/>
      <c r="B93" s="107"/>
      <c r="C93" s="103"/>
      <c r="D93" s="929"/>
      <c r="E93" s="931"/>
      <c r="F93" s="929"/>
    </row>
    <row r="94" spans="1:8" hidden="1" x14ac:dyDescent="0.2">
      <c r="A94" s="108"/>
      <c r="B94" s="122"/>
      <c r="C94" s="131"/>
      <c r="D94" s="59">
        <f>F94</f>
        <v>0</v>
      </c>
      <c r="E94" s="90" t="s">
        <v>260</v>
      </c>
      <c r="F94" s="125"/>
    </row>
    <row r="95" spans="1:8" s="99" customFormat="1" x14ac:dyDescent="0.2">
      <c r="A95" s="96" t="s">
        <v>254</v>
      </c>
      <c r="B95" s="105" t="s">
        <v>559</v>
      </c>
      <c r="C95" s="98">
        <v>7400</v>
      </c>
      <c r="D95" s="932">
        <f>E95+F95-F141</f>
        <v>340370.9</v>
      </c>
      <c r="E95" s="935">
        <f>E101+E104+E111+E116+E122+E127+E137</f>
        <v>340370.9</v>
      </c>
      <c r="F95" s="935">
        <f>F98+F132+F137</f>
        <v>400000</v>
      </c>
    </row>
    <row r="96" spans="1:8" ht="25.5" x14ac:dyDescent="0.2">
      <c r="A96" s="94"/>
      <c r="B96" s="107" t="s">
        <v>960</v>
      </c>
      <c r="C96" s="85"/>
      <c r="D96" s="933"/>
      <c r="E96" s="936"/>
      <c r="F96" s="936"/>
    </row>
    <row r="97" spans="1:6" x14ac:dyDescent="0.2">
      <c r="A97" s="94"/>
      <c r="B97" s="107" t="s">
        <v>525</v>
      </c>
      <c r="C97" s="103"/>
      <c r="D97" s="934"/>
      <c r="E97" s="937"/>
      <c r="F97" s="937"/>
    </row>
    <row r="98" spans="1:6" s="99" customFormat="1" x14ac:dyDescent="0.2">
      <c r="A98" s="96" t="s">
        <v>58</v>
      </c>
      <c r="B98" s="105" t="s">
        <v>560</v>
      </c>
      <c r="C98" s="106">
        <v>7411</v>
      </c>
      <c r="D98" s="919">
        <f>F98</f>
        <v>0</v>
      </c>
      <c r="E98" s="922" t="s">
        <v>260</v>
      </c>
      <c r="F98" s="919">
        <f>F100</f>
        <v>0</v>
      </c>
    </row>
    <row r="99" spans="1:6" x14ac:dyDescent="0.2">
      <c r="A99" s="94"/>
      <c r="B99" s="107" t="s">
        <v>525</v>
      </c>
      <c r="C99" s="85"/>
      <c r="D99" s="921"/>
      <c r="E99" s="924"/>
      <c r="F99" s="921"/>
    </row>
    <row r="100" spans="1:6" ht="51" x14ac:dyDescent="0.2">
      <c r="A100" s="108" t="s">
        <v>618</v>
      </c>
      <c r="B100" s="109" t="s">
        <v>456</v>
      </c>
      <c r="C100" s="131"/>
      <c r="D100" s="59">
        <f>F100</f>
        <v>0</v>
      </c>
      <c r="E100" s="90" t="s">
        <v>260</v>
      </c>
      <c r="F100" s="60"/>
    </row>
    <row r="101" spans="1:6" s="99" customFormat="1" x14ac:dyDescent="0.2">
      <c r="A101" s="96" t="s">
        <v>619</v>
      </c>
      <c r="B101" s="105" t="s">
        <v>561</v>
      </c>
      <c r="C101" s="106">
        <v>7412</v>
      </c>
      <c r="D101" s="919">
        <f>E101</f>
        <v>0</v>
      </c>
      <c r="E101" s="919">
        <f>E103</f>
        <v>0</v>
      </c>
      <c r="F101" s="922" t="s">
        <v>260</v>
      </c>
    </row>
    <row r="102" spans="1:6" x14ac:dyDescent="0.2">
      <c r="A102" s="94"/>
      <c r="B102" s="107" t="s">
        <v>525</v>
      </c>
      <c r="C102" s="85"/>
      <c r="D102" s="921"/>
      <c r="E102" s="921"/>
      <c r="F102" s="924"/>
    </row>
    <row r="103" spans="1:6" ht="38.25" x14ac:dyDescent="0.2">
      <c r="A103" s="108" t="s">
        <v>620</v>
      </c>
      <c r="B103" s="113" t="s">
        <v>71</v>
      </c>
      <c r="C103" s="131"/>
      <c r="D103" s="59">
        <f>E103</f>
        <v>0</v>
      </c>
      <c r="E103" s="60"/>
      <c r="F103" s="90" t="s">
        <v>260</v>
      </c>
    </row>
    <row r="104" spans="1:6" s="99" customFormat="1" x14ac:dyDescent="0.2">
      <c r="A104" s="96" t="s">
        <v>621</v>
      </c>
      <c r="B104" s="105" t="s">
        <v>562</v>
      </c>
      <c r="C104" s="106">
        <v>7415</v>
      </c>
      <c r="D104" s="925">
        <f>E104</f>
        <v>60840</v>
      </c>
      <c r="E104" s="925">
        <f>E107+E108+E109+E110</f>
        <v>60840</v>
      </c>
      <c r="F104" s="922" t="s">
        <v>260</v>
      </c>
    </row>
    <row r="105" spans="1:6" x14ac:dyDescent="0.2">
      <c r="A105" s="94"/>
      <c r="B105" s="107" t="s">
        <v>622</v>
      </c>
      <c r="C105" s="85"/>
      <c r="D105" s="926"/>
      <c r="E105" s="926"/>
      <c r="F105" s="923"/>
    </row>
    <row r="106" spans="1:6" x14ac:dyDescent="0.2">
      <c r="A106" s="94"/>
      <c r="B106" s="107" t="s">
        <v>525</v>
      </c>
      <c r="C106" s="85"/>
      <c r="D106" s="927"/>
      <c r="E106" s="927"/>
      <c r="F106" s="924"/>
    </row>
    <row r="107" spans="1:6" ht="25.5" x14ac:dyDescent="0.2">
      <c r="A107" s="108" t="s">
        <v>623</v>
      </c>
      <c r="B107" s="113" t="s">
        <v>794</v>
      </c>
      <c r="C107" s="131"/>
      <c r="D107" s="73">
        <f>E107</f>
        <v>46340</v>
      </c>
      <c r="E107" s="74">
        <f>'Sheet1 (2)'!E104</f>
        <v>46340</v>
      </c>
      <c r="F107" s="90" t="s">
        <v>260</v>
      </c>
    </row>
    <row r="108" spans="1:6" ht="38.25" x14ac:dyDescent="0.2">
      <c r="A108" s="108" t="s">
        <v>624</v>
      </c>
      <c r="B108" s="113" t="s">
        <v>795</v>
      </c>
      <c r="C108" s="131"/>
      <c r="D108" s="59">
        <f>E108</f>
        <v>6500</v>
      </c>
      <c r="E108" s="60">
        <f>'Sheet1 (2)'!E105</f>
        <v>6500</v>
      </c>
      <c r="F108" s="90" t="s">
        <v>260</v>
      </c>
    </row>
    <row r="109" spans="1:6" ht="49.5" customHeight="1" x14ac:dyDescent="0.2">
      <c r="A109" s="108" t="s">
        <v>625</v>
      </c>
      <c r="B109" s="113" t="s">
        <v>563</v>
      </c>
      <c r="C109" s="131"/>
      <c r="D109" s="59">
        <f>E109</f>
        <v>0</v>
      </c>
      <c r="E109" s="60"/>
      <c r="F109" s="90" t="s">
        <v>260</v>
      </c>
    </row>
    <row r="110" spans="1:6" ht="24" customHeight="1" x14ac:dyDescent="0.2">
      <c r="A110" s="89" t="s">
        <v>458</v>
      </c>
      <c r="B110" s="113" t="s">
        <v>564</v>
      </c>
      <c r="C110" s="131"/>
      <c r="D110" s="73">
        <f>E110</f>
        <v>8000</v>
      </c>
      <c r="E110" s="74">
        <f>'Sheet1 (2)'!E107</f>
        <v>8000</v>
      </c>
      <c r="F110" s="90" t="s">
        <v>260</v>
      </c>
    </row>
    <row r="111" spans="1:6" s="99" customFormat="1" ht="38.25" x14ac:dyDescent="0.2">
      <c r="A111" s="96" t="s">
        <v>459</v>
      </c>
      <c r="B111" s="105" t="s">
        <v>565</v>
      </c>
      <c r="C111" s="106">
        <v>7421</v>
      </c>
      <c r="D111" s="925">
        <f>E111</f>
        <v>1999</v>
      </c>
      <c r="E111" s="925">
        <f>SUM(E114:E115)</f>
        <v>1999</v>
      </c>
      <c r="F111" s="922" t="s">
        <v>260</v>
      </c>
    </row>
    <row r="112" spans="1:6" x14ac:dyDescent="0.2">
      <c r="A112" s="94"/>
      <c r="B112" s="107" t="s">
        <v>165</v>
      </c>
      <c r="C112" s="85"/>
      <c r="D112" s="926"/>
      <c r="E112" s="926"/>
      <c r="F112" s="923"/>
    </row>
    <row r="113" spans="1:7" x14ac:dyDescent="0.2">
      <c r="A113" s="94"/>
      <c r="B113" s="107" t="s">
        <v>525</v>
      </c>
      <c r="C113" s="85"/>
      <c r="D113" s="927"/>
      <c r="E113" s="927"/>
      <c r="F113" s="924"/>
    </row>
    <row r="114" spans="1:7" ht="89.25" x14ac:dyDescent="0.2">
      <c r="A114" s="108" t="s">
        <v>460</v>
      </c>
      <c r="B114" s="109" t="s">
        <v>796</v>
      </c>
      <c r="C114" s="131"/>
      <c r="D114" s="59">
        <f>E114</f>
        <v>0</v>
      </c>
      <c r="E114" s="125"/>
      <c r="F114" s="90" t="s">
        <v>260</v>
      </c>
    </row>
    <row r="115" spans="1:7" s="99" customFormat="1" ht="51" x14ac:dyDescent="0.2">
      <c r="A115" s="108" t="s">
        <v>164</v>
      </c>
      <c r="B115" s="113" t="s">
        <v>797</v>
      </c>
      <c r="C115" s="90"/>
      <c r="D115" s="73">
        <f>E115</f>
        <v>1999</v>
      </c>
      <c r="E115" s="110">
        <v>1999</v>
      </c>
      <c r="F115" s="90" t="s">
        <v>260</v>
      </c>
    </row>
    <row r="116" spans="1:7" s="99" customFormat="1" x14ac:dyDescent="0.2">
      <c r="A116" s="96" t="s">
        <v>626</v>
      </c>
      <c r="B116" s="105" t="s">
        <v>566</v>
      </c>
      <c r="C116" s="106">
        <v>7422</v>
      </c>
      <c r="D116" s="925">
        <f>E116</f>
        <v>101813</v>
      </c>
      <c r="E116" s="925">
        <f>E119+E120+E121</f>
        <v>101813</v>
      </c>
      <c r="F116" s="922" t="s">
        <v>260</v>
      </c>
    </row>
    <row r="117" spans="1:7" x14ac:dyDescent="0.2">
      <c r="A117" s="94"/>
      <c r="B117" s="107" t="s">
        <v>166</v>
      </c>
      <c r="C117" s="85"/>
      <c r="D117" s="926"/>
      <c r="E117" s="926"/>
      <c r="F117" s="923"/>
    </row>
    <row r="118" spans="1:7" x14ac:dyDescent="0.2">
      <c r="A118" s="94"/>
      <c r="B118" s="107" t="s">
        <v>525</v>
      </c>
      <c r="C118" s="85"/>
      <c r="D118" s="927"/>
      <c r="E118" s="927"/>
      <c r="F118" s="924"/>
    </row>
    <row r="119" spans="1:7" s="99" customFormat="1" x14ac:dyDescent="0.2">
      <c r="A119" s="108" t="s">
        <v>627</v>
      </c>
      <c r="B119" s="113" t="s">
        <v>567</v>
      </c>
      <c r="C119" s="138"/>
      <c r="D119" s="73">
        <f>E119</f>
        <v>96813</v>
      </c>
      <c r="E119" s="74">
        <f>'Sheet1 (2)'!E117</f>
        <v>96813</v>
      </c>
      <c r="F119" s="90" t="s">
        <v>260</v>
      </c>
      <c r="G119" s="659"/>
    </row>
    <row r="120" spans="1:7" ht="38.25" x14ac:dyDescent="0.2">
      <c r="A120" s="108" t="s">
        <v>628</v>
      </c>
      <c r="B120" s="113" t="s">
        <v>568</v>
      </c>
      <c r="C120" s="90"/>
      <c r="D120" s="73">
        <f>E120</f>
        <v>5000</v>
      </c>
      <c r="E120" s="74">
        <f>'Sheet1 (2)'!E122</f>
        <v>5000</v>
      </c>
      <c r="F120" s="90" t="s">
        <v>260</v>
      </c>
    </row>
    <row r="121" spans="1:7" ht="63.75" x14ac:dyDescent="0.2">
      <c r="A121" s="108" t="s">
        <v>629</v>
      </c>
      <c r="B121" s="113" t="s">
        <v>798</v>
      </c>
      <c r="C121" s="90"/>
      <c r="D121" s="73">
        <f>E121</f>
        <v>0</v>
      </c>
      <c r="E121" s="110"/>
      <c r="F121" s="90" t="s">
        <v>260</v>
      </c>
    </row>
    <row r="122" spans="1:7" s="99" customFormat="1" x14ac:dyDescent="0.2">
      <c r="A122" s="96" t="s">
        <v>630</v>
      </c>
      <c r="B122" s="105" t="s">
        <v>569</v>
      </c>
      <c r="C122" s="106">
        <v>7431</v>
      </c>
      <c r="D122" s="925">
        <f>E122</f>
        <v>400</v>
      </c>
      <c r="E122" s="925">
        <f>E125+E126</f>
        <v>400</v>
      </c>
      <c r="F122" s="922" t="s">
        <v>260</v>
      </c>
    </row>
    <row r="123" spans="1:7" x14ac:dyDescent="0.2">
      <c r="A123" s="94"/>
      <c r="B123" s="107" t="s">
        <v>631</v>
      </c>
      <c r="C123" s="85"/>
      <c r="D123" s="926"/>
      <c r="E123" s="926"/>
      <c r="F123" s="923"/>
    </row>
    <row r="124" spans="1:7" x14ac:dyDescent="0.2">
      <c r="A124" s="94"/>
      <c r="B124" s="107" t="s">
        <v>525</v>
      </c>
      <c r="C124" s="85"/>
      <c r="D124" s="927"/>
      <c r="E124" s="927"/>
      <c r="F124" s="924"/>
    </row>
    <row r="125" spans="1:7" ht="51" x14ac:dyDescent="0.2">
      <c r="A125" s="108" t="s">
        <v>632</v>
      </c>
      <c r="B125" s="113" t="s">
        <v>267</v>
      </c>
      <c r="C125" s="131"/>
      <c r="D125" s="73">
        <f>E125</f>
        <v>200</v>
      </c>
      <c r="E125" s="110">
        <v>200</v>
      </c>
      <c r="F125" s="90" t="s">
        <v>260</v>
      </c>
    </row>
    <row r="126" spans="1:7" s="99" customFormat="1" ht="38.25" x14ac:dyDescent="0.2">
      <c r="A126" s="108" t="s">
        <v>633</v>
      </c>
      <c r="B126" s="113" t="s">
        <v>167</v>
      </c>
      <c r="C126" s="131"/>
      <c r="D126" s="59">
        <f>E126</f>
        <v>200</v>
      </c>
      <c r="E126" s="125">
        <v>200</v>
      </c>
      <c r="F126" s="90" t="s">
        <v>260</v>
      </c>
    </row>
    <row r="127" spans="1:7" s="99" customFormat="1" x14ac:dyDescent="0.2">
      <c r="A127" s="96" t="s">
        <v>634</v>
      </c>
      <c r="B127" s="105" t="s">
        <v>168</v>
      </c>
      <c r="C127" s="106">
        <v>7441</v>
      </c>
      <c r="D127" s="919">
        <f>E127</f>
        <v>0</v>
      </c>
      <c r="E127" s="919">
        <f>E130+E131</f>
        <v>0</v>
      </c>
      <c r="F127" s="922" t="s">
        <v>260</v>
      </c>
    </row>
    <row r="128" spans="1:7" x14ac:dyDescent="0.2">
      <c r="A128" s="94"/>
      <c r="B128" s="107" t="s">
        <v>635</v>
      </c>
      <c r="C128" s="85"/>
      <c r="D128" s="920"/>
      <c r="E128" s="920"/>
      <c r="F128" s="923"/>
    </row>
    <row r="129" spans="1:9" x14ac:dyDescent="0.2">
      <c r="A129" s="137"/>
      <c r="B129" s="107" t="s">
        <v>525</v>
      </c>
      <c r="C129" s="103"/>
      <c r="D129" s="921"/>
      <c r="E129" s="921"/>
      <c r="F129" s="924"/>
    </row>
    <row r="130" spans="1:9" s="99" customFormat="1" ht="102" x14ac:dyDescent="0.2">
      <c r="A130" s="94" t="s">
        <v>636</v>
      </c>
      <c r="B130" s="109" t="s">
        <v>69</v>
      </c>
      <c r="C130" s="131"/>
      <c r="D130" s="59">
        <f>E130</f>
        <v>0</v>
      </c>
      <c r="E130" s="60"/>
      <c r="F130" s="90" t="s">
        <v>260</v>
      </c>
    </row>
    <row r="131" spans="1:9" s="99" customFormat="1" ht="102" x14ac:dyDescent="0.2">
      <c r="A131" s="108" t="s">
        <v>465</v>
      </c>
      <c r="B131" s="109" t="s">
        <v>70</v>
      </c>
      <c r="C131" s="136"/>
      <c r="D131" s="59">
        <f>E131</f>
        <v>0</v>
      </c>
      <c r="E131" s="60"/>
      <c r="F131" s="90" t="s">
        <v>260</v>
      </c>
    </row>
    <row r="132" spans="1:9" s="99" customFormat="1" ht="25.5" x14ac:dyDescent="0.2">
      <c r="A132" s="96" t="s">
        <v>637</v>
      </c>
      <c r="B132" s="105" t="s">
        <v>486</v>
      </c>
      <c r="C132" s="106">
        <v>7442</v>
      </c>
      <c r="D132" s="919">
        <f>F132</f>
        <v>0</v>
      </c>
      <c r="E132" s="922" t="s">
        <v>260</v>
      </c>
      <c r="F132" s="919">
        <f>F135+F136</f>
        <v>0</v>
      </c>
    </row>
    <row r="133" spans="1:9" x14ac:dyDescent="0.2">
      <c r="A133" s="94"/>
      <c r="B133" s="107" t="s">
        <v>169</v>
      </c>
      <c r="C133" s="85"/>
      <c r="D133" s="920"/>
      <c r="E133" s="923"/>
      <c r="F133" s="920"/>
    </row>
    <row r="134" spans="1:9" x14ac:dyDescent="0.2">
      <c r="A134" s="94"/>
      <c r="B134" s="107" t="s">
        <v>525</v>
      </c>
      <c r="C134" s="85"/>
      <c r="D134" s="921"/>
      <c r="E134" s="924"/>
      <c r="F134" s="921"/>
    </row>
    <row r="135" spans="1:9" ht="114.75" x14ac:dyDescent="0.2">
      <c r="A135" s="108" t="s">
        <v>638</v>
      </c>
      <c r="B135" s="109" t="s">
        <v>570</v>
      </c>
      <c r="C135" s="131"/>
      <c r="D135" s="59">
        <f>F135</f>
        <v>0</v>
      </c>
      <c r="E135" s="90" t="s">
        <v>260</v>
      </c>
      <c r="F135" s="125"/>
    </row>
    <row r="136" spans="1:9" s="99" customFormat="1" ht="114.75" x14ac:dyDescent="0.2">
      <c r="A136" s="108" t="s">
        <v>639</v>
      </c>
      <c r="B136" s="113" t="s">
        <v>571</v>
      </c>
      <c r="C136" s="131"/>
      <c r="D136" s="59">
        <f>F136</f>
        <v>0</v>
      </c>
      <c r="E136" s="90" t="s">
        <v>260</v>
      </c>
      <c r="F136" s="139"/>
    </row>
    <row r="137" spans="1:9" s="99" customFormat="1" x14ac:dyDescent="0.2">
      <c r="A137" s="112" t="s">
        <v>170</v>
      </c>
      <c r="B137" s="105" t="s">
        <v>266</v>
      </c>
      <c r="C137" s="98">
        <v>7451</v>
      </c>
      <c r="D137" s="916">
        <f>E137+F137-F141</f>
        <v>175318.90000000002</v>
      </c>
      <c r="E137" s="916">
        <f>E142</f>
        <v>175318.9</v>
      </c>
      <c r="F137" s="916">
        <f>F140+F141+F142</f>
        <v>400000</v>
      </c>
    </row>
    <row r="138" spans="1:9" x14ac:dyDescent="0.2">
      <c r="A138" s="115"/>
      <c r="B138" s="107" t="s">
        <v>487</v>
      </c>
      <c r="C138" s="102"/>
      <c r="D138" s="917"/>
      <c r="E138" s="917"/>
      <c r="F138" s="917"/>
    </row>
    <row r="139" spans="1:9" x14ac:dyDescent="0.2">
      <c r="A139" s="117"/>
      <c r="B139" s="107" t="s">
        <v>525</v>
      </c>
      <c r="C139" s="104"/>
      <c r="D139" s="918"/>
      <c r="E139" s="918"/>
      <c r="F139" s="918"/>
    </row>
    <row r="140" spans="1:9" ht="25.5" x14ac:dyDescent="0.2">
      <c r="A140" s="108" t="s">
        <v>171</v>
      </c>
      <c r="B140" s="113" t="s">
        <v>572</v>
      </c>
      <c r="C140" s="131"/>
      <c r="D140" s="708" t="s">
        <v>250</v>
      </c>
      <c r="E140" s="90" t="s">
        <v>260</v>
      </c>
      <c r="F140" s="125"/>
    </row>
    <row r="141" spans="1:9" ht="38.25" x14ac:dyDescent="0.2">
      <c r="A141" s="108" t="s">
        <v>172</v>
      </c>
      <c r="B141" s="113" t="s">
        <v>801</v>
      </c>
      <c r="C141" s="131"/>
      <c r="D141" s="709" t="s">
        <v>250</v>
      </c>
      <c r="E141" s="90" t="s">
        <v>260</v>
      </c>
      <c r="F141" s="126">
        <f>'Sheet1 (2)'!F142</f>
        <v>400000</v>
      </c>
      <c r="H141" s="630"/>
      <c r="I141" s="653"/>
    </row>
    <row r="142" spans="1:9" ht="38.25" x14ac:dyDescent="0.2">
      <c r="A142" s="108" t="s">
        <v>173</v>
      </c>
      <c r="B142" s="109" t="s">
        <v>457</v>
      </c>
      <c r="C142" s="131"/>
      <c r="D142" s="709">
        <f>E142+F142</f>
        <v>175318.9</v>
      </c>
      <c r="E142" s="126">
        <v>175318.9</v>
      </c>
      <c r="F142" s="125"/>
      <c r="H142" s="653"/>
    </row>
    <row r="143" spans="1:9" x14ac:dyDescent="0.2">
      <c r="A143" s="85"/>
      <c r="B143" s="85"/>
      <c r="C143" s="85"/>
      <c r="D143" s="85"/>
      <c r="E143" s="656"/>
      <c r="F143" s="85"/>
    </row>
    <row r="144" spans="1:9" x14ac:dyDescent="0.2">
      <c r="A144" s="85"/>
      <c r="B144" s="85"/>
      <c r="C144" s="85"/>
      <c r="D144" s="85"/>
      <c r="E144" s="657"/>
      <c r="F144" s="85"/>
    </row>
    <row r="145" spans="1:7" x14ac:dyDescent="0.2">
      <c r="A145" s="85"/>
      <c r="B145" s="85"/>
      <c r="C145" s="85"/>
      <c r="D145" s="85"/>
      <c r="E145" s="85"/>
      <c r="F145" s="85"/>
    </row>
    <row r="146" spans="1:7" x14ac:dyDescent="0.2">
      <c r="B146" s="85"/>
      <c r="C146" s="85"/>
      <c r="D146" s="85"/>
      <c r="E146" s="85"/>
      <c r="F146" s="85"/>
    </row>
    <row r="147" spans="1:7" x14ac:dyDescent="0.2">
      <c r="B147" s="85"/>
      <c r="C147" s="85"/>
      <c r="D147" s="85"/>
      <c r="E147" s="85"/>
      <c r="F147" s="85"/>
    </row>
    <row r="148" spans="1:7" x14ac:dyDescent="0.2">
      <c r="B148" s="85"/>
      <c r="C148" s="85"/>
      <c r="D148" s="85"/>
      <c r="E148" s="85"/>
      <c r="F148" s="85"/>
    </row>
    <row r="149" spans="1:7" x14ac:dyDescent="0.2">
      <c r="C149" s="85"/>
      <c r="D149" s="85"/>
      <c r="E149" s="85"/>
      <c r="F149" s="85"/>
      <c r="G149" s="85" t="s">
        <v>132</v>
      </c>
    </row>
    <row r="150" spans="1:7" x14ac:dyDescent="0.2">
      <c r="C150" s="85"/>
      <c r="D150" s="85"/>
      <c r="E150" s="85"/>
      <c r="F150" s="85"/>
    </row>
    <row r="151" spans="1:7" x14ac:dyDescent="0.2">
      <c r="C151" s="85"/>
      <c r="D151" s="85"/>
      <c r="E151" s="85"/>
      <c r="F151" s="85"/>
    </row>
    <row r="152" spans="1:7" x14ac:dyDescent="0.2">
      <c r="C152" s="85"/>
      <c r="D152" s="85"/>
      <c r="E152" s="85"/>
      <c r="F152" s="85"/>
    </row>
    <row r="153" spans="1:7" x14ac:dyDescent="0.2">
      <c r="C153" s="85"/>
      <c r="D153" s="85"/>
      <c r="E153" s="85"/>
      <c r="F153" s="85"/>
    </row>
    <row r="154" spans="1:7" x14ac:dyDescent="0.2">
      <c r="C154" s="85"/>
      <c r="D154" s="85"/>
      <c r="E154" s="85"/>
      <c r="F154" s="85"/>
    </row>
    <row r="155" spans="1:7" x14ac:dyDescent="0.2">
      <c r="C155" s="85"/>
      <c r="D155" s="85"/>
      <c r="E155" s="85"/>
      <c r="F155" s="85"/>
    </row>
    <row r="156" spans="1:7" x14ac:dyDescent="0.2">
      <c r="C156" s="85"/>
      <c r="D156" s="85"/>
      <c r="E156" s="85"/>
      <c r="F156" s="85"/>
    </row>
    <row r="157" spans="1:7" x14ac:dyDescent="0.2">
      <c r="C157" s="85"/>
      <c r="D157" s="85"/>
      <c r="E157" s="85"/>
      <c r="F157" s="85"/>
    </row>
    <row r="158" spans="1:7" x14ac:dyDescent="0.2">
      <c r="C158" s="85"/>
      <c r="D158" s="85"/>
      <c r="E158" s="85"/>
      <c r="F158" s="85"/>
    </row>
    <row r="159" spans="1:7" x14ac:dyDescent="0.2">
      <c r="C159" s="85"/>
      <c r="D159" s="85"/>
      <c r="E159" s="85"/>
      <c r="F159" s="85"/>
    </row>
    <row r="160" spans="1:7" x14ac:dyDescent="0.2">
      <c r="C160" s="85"/>
      <c r="D160" s="85"/>
      <c r="E160" s="85"/>
      <c r="F160" s="85"/>
    </row>
    <row r="161" spans="3:6" x14ac:dyDescent="0.2">
      <c r="C161" s="85"/>
      <c r="D161" s="85"/>
      <c r="E161" s="85"/>
      <c r="F161" s="85"/>
    </row>
    <row r="162" spans="3:6" x14ac:dyDescent="0.2">
      <c r="C162" s="85"/>
      <c r="D162" s="85"/>
      <c r="E162" s="85"/>
      <c r="F162" s="85"/>
    </row>
    <row r="163" spans="3:6" x14ac:dyDescent="0.2">
      <c r="C163" s="85"/>
      <c r="D163" s="85"/>
      <c r="E163" s="85"/>
      <c r="F163" s="85"/>
    </row>
    <row r="164" spans="3:6" x14ac:dyDescent="0.2">
      <c r="C164" s="85"/>
      <c r="D164" s="85"/>
      <c r="E164" s="85"/>
      <c r="F164" s="85"/>
    </row>
    <row r="165" spans="3:6" x14ac:dyDescent="0.2">
      <c r="C165" s="85"/>
      <c r="D165" s="85"/>
      <c r="E165" s="85"/>
      <c r="F165" s="85"/>
    </row>
    <row r="166" spans="3:6" x14ac:dyDescent="0.2">
      <c r="C166" s="85"/>
      <c r="D166" s="85"/>
      <c r="E166" s="85"/>
      <c r="F166" s="85"/>
    </row>
    <row r="167" spans="3:6" x14ac:dyDescent="0.2">
      <c r="C167" s="85"/>
      <c r="D167" s="85"/>
      <c r="E167" s="85"/>
      <c r="F167" s="85"/>
    </row>
    <row r="168" spans="3:6" x14ac:dyDescent="0.2">
      <c r="C168" s="85"/>
      <c r="D168" s="85"/>
      <c r="E168" s="85"/>
      <c r="F168" s="85"/>
    </row>
    <row r="169" spans="3:6" x14ac:dyDescent="0.2">
      <c r="C169" s="85"/>
      <c r="D169" s="85"/>
      <c r="E169" s="85"/>
      <c r="F169" s="85"/>
    </row>
    <row r="170" spans="3:6" x14ac:dyDescent="0.2">
      <c r="C170" s="85"/>
      <c r="D170" s="85"/>
      <c r="E170" s="85"/>
      <c r="F170" s="85"/>
    </row>
    <row r="171" spans="3:6" x14ac:dyDescent="0.2">
      <c r="C171" s="85"/>
      <c r="D171" s="85"/>
      <c r="E171" s="85"/>
      <c r="F171" s="85"/>
    </row>
    <row r="172" spans="3:6" x14ac:dyDescent="0.2">
      <c r="C172" s="85"/>
      <c r="D172" s="85"/>
      <c r="E172" s="85"/>
      <c r="F172" s="85"/>
    </row>
    <row r="173" spans="3:6" x14ac:dyDescent="0.2">
      <c r="C173" s="85"/>
      <c r="D173" s="85"/>
      <c r="E173" s="85"/>
      <c r="F173" s="85"/>
    </row>
    <row r="174" spans="3:6" x14ac:dyDescent="0.2">
      <c r="C174" s="85"/>
      <c r="D174" s="85"/>
      <c r="E174" s="85"/>
      <c r="F174" s="85"/>
    </row>
    <row r="175" spans="3:6" x14ac:dyDescent="0.2">
      <c r="C175" s="85"/>
      <c r="D175" s="85"/>
      <c r="E175" s="85"/>
      <c r="F175" s="85"/>
    </row>
    <row r="176" spans="3:6" x14ac:dyDescent="0.2">
      <c r="C176" s="85"/>
      <c r="D176" s="85"/>
      <c r="E176" s="85"/>
      <c r="F176" s="85"/>
    </row>
    <row r="177" spans="3:6" x14ac:dyDescent="0.2">
      <c r="C177" s="85"/>
      <c r="D177" s="85"/>
      <c r="E177" s="85"/>
      <c r="F177" s="85"/>
    </row>
    <row r="178" spans="3:6" x14ac:dyDescent="0.2">
      <c r="C178" s="85"/>
      <c r="D178" s="85"/>
      <c r="E178" s="85"/>
      <c r="F178" s="85"/>
    </row>
    <row r="179" spans="3:6" x14ac:dyDescent="0.2">
      <c r="C179" s="85"/>
      <c r="D179" s="85"/>
      <c r="E179" s="85"/>
      <c r="F179" s="85"/>
    </row>
    <row r="180" spans="3:6" x14ac:dyDescent="0.2">
      <c r="C180" s="85"/>
      <c r="D180" s="85"/>
      <c r="E180" s="85"/>
      <c r="F180" s="85"/>
    </row>
    <row r="181" spans="3:6" x14ac:dyDescent="0.2">
      <c r="C181" s="85"/>
      <c r="D181" s="85"/>
      <c r="E181" s="85"/>
      <c r="F181" s="85"/>
    </row>
    <row r="182" spans="3:6" x14ac:dyDescent="0.2">
      <c r="C182" s="85"/>
      <c r="D182" s="85"/>
      <c r="E182" s="85"/>
      <c r="F182" s="85"/>
    </row>
    <row r="183" spans="3:6" x14ac:dyDescent="0.2">
      <c r="C183" s="85"/>
      <c r="D183" s="85"/>
      <c r="E183" s="85"/>
      <c r="F183" s="85"/>
    </row>
    <row r="184" spans="3:6" x14ac:dyDescent="0.2">
      <c r="C184" s="85"/>
      <c r="D184" s="85"/>
      <c r="E184" s="85"/>
      <c r="F184" s="85"/>
    </row>
    <row r="185" spans="3:6" x14ac:dyDescent="0.2">
      <c r="C185" s="85"/>
      <c r="D185" s="85"/>
      <c r="E185" s="85"/>
      <c r="F185" s="85"/>
    </row>
    <row r="186" spans="3:6" x14ac:dyDescent="0.2">
      <c r="C186" s="85"/>
      <c r="D186" s="85"/>
      <c r="E186" s="85"/>
      <c r="F186" s="85"/>
    </row>
    <row r="187" spans="3:6" x14ac:dyDescent="0.2">
      <c r="C187" s="85"/>
      <c r="D187" s="85"/>
      <c r="E187" s="85"/>
      <c r="F187" s="85"/>
    </row>
    <row r="188" spans="3:6" x14ac:dyDescent="0.2">
      <c r="C188" s="85"/>
      <c r="D188" s="85"/>
      <c r="E188" s="85"/>
      <c r="F188" s="85"/>
    </row>
    <row r="189" spans="3:6" x14ac:dyDescent="0.2">
      <c r="C189" s="85"/>
      <c r="D189" s="85"/>
      <c r="E189" s="85"/>
      <c r="F189" s="85"/>
    </row>
    <row r="190" spans="3:6" x14ac:dyDescent="0.2">
      <c r="C190" s="85"/>
      <c r="D190" s="85"/>
      <c r="E190" s="85"/>
      <c r="F190" s="85"/>
    </row>
    <row r="191" spans="3:6" x14ac:dyDescent="0.2">
      <c r="C191" s="85"/>
      <c r="D191" s="85"/>
      <c r="E191" s="85"/>
      <c r="F191" s="85"/>
    </row>
    <row r="192" spans="3:6" x14ac:dyDescent="0.2">
      <c r="C192" s="85"/>
      <c r="D192" s="85"/>
      <c r="E192" s="85"/>
      <c r="F192" s="85"/>
    </row>
    <row r="193" spans="3:6" x14ac:dyDescent="0.2">
      <c r="C193" s="85"/>
      <c r="D193" s="85"/>
      <c r="E193" s="85"/>
      <c r="F193" s="85"/>
    </row>
    <row r="194" spans="3:6" x14ac:dyDescent="0.2">
      <c r="C194" s="85"/>
      <c r="D194" s="85"/>
      <c r="E194" s="85"/>
      <c r="F194" s="85"/>
    </row>
    <row r="195" spans="3:6" x14ac:dyDescent="0.2">
      <c r="C195" s="85"/>
      <c r="D195" s="85"/>
      <c r="E195" s="85"/>
      <c r="F195" s="85"/>
    </row>
    <row r="196" spans="3:6" x14ac:dyDescent="0.2">
      <c r="C196" s="85"/>
      <c r="D196" s="85"/>
      <c r="E196" s="85"/>
      <c r="F196" s="85"/>
    </row>
    <row r="197" spans="3:6" x14ac:dyDescent="0.2">
      <c r="C197" s="85"/>
      <c r="D197" s="85"/>
      <c r="E197" s="85"/>
      <c r="F197" s="85"/>
    </row>
    <row r="198" spans="3:6" x14ac:dyDescent="0.2">
      <c r="C198" s="85"/>
      <c r="D198" s="85"/>
      <c r="E198" s="85"/>
      <c r="F198" s="85"/>
    </row>
    <row r="199" spans="3:6" x14ac:dyDescent="0.2">
      <c r="C199" s="85"/>
      <c r="D199" s="85"/>
      <c r="E199" s="85"/>
      <c r="F199" s="85"/>
    </row>
    <row r="200" spans="3:6" x14ac:dyDescent="0.2">
      <c r="C200" s="85"/>
      <c r="D200" s="85"/>
      <c r="E200" s="85"/>
      <c r="F200" s="85"/>
    </row>
    <row r="201" spans="3:6" x14ac:dyDescent="0.2">
      <c r="C201" s="85"/>
      <c r="D201" s="85"/>
      <c r="E201" s="85"/>
      <c r="F201" s="85"/>
    </row>
    <row r="202" spans="3:6" x14ac:dyDescent="0.2">
      <c r="C202" s="85"/>
      <c r="D202" s="85"/>
      <c r="E202" s="85"/>
      <c r="F202" s="85"/>
    </row>
    <row r="203" spans="3:6" x14ac:dyDescent="0.2">
      <c r="C203" s="85"/>
      <c r="D203" s="85"/>
      <c r="E203" s="85"/>
      <c r="F203" s="85"/>
    </row>
    <row r="204" spans="3:6" x14ac:dyDescent="0.2">
      <c r="C204" s="85"/>
      <c r="D204" s="85"/>
      <c r="E204" s="85"/>
      <c r="F204" s="85"/>
    </row>
    <row r="205" spans="3:6" x14ac:dyDescent="0.2">
      <c r="C205" s="85"/>
      <c r="D205" s="85"/>
      <c r="E205" s="85"/>
      <c r="F205" s="85"/>
    </row>
    <row r="206" spans="3:6" x14ac:dyDescent="0.2">
      <c r="C206" s="85"/>
      <c r="D206" s="85"/>
      <c r="E206" s="85"/>
      <c r="F206" s="85"/>
    </row>
    <row r="207" spans="3:6" x14ac:dyDescent="0.2">
      <c r="C207" s="85"/>
      <c r="D207" s="85"/>
      <c r="E207" s="85"/>
      <c r="F207" s="85"/>
    </row>
    <row r="208" spans="3:6" x14ac:dyDescent="0.2">
      <c r="C208" s="85"/>
      <c r="D208" s="85"/>
      <c r="E208" s="85"/>
      <c r="F208" s="85"/>
    </row>
    <row r="209" spans="3:6" x14ac:dyDescent="0.2">
      <c r="C209" s="85"/>
      <c r="D209" s="85"/>
      <c r="E209" s="85"/>
      <c r="F209" s="85"/>
    </row>
    <row r="210" spans="3:6" x14ac:dyDescent="0.2">
      <c r="C210" s="85"/>
      <c r="D210" s="85"/>
      <c r="E210" s="85"/>
      <c r="F210" s="85"/>
    </row>
    <row r="211" spans="3:6" x14ac:dyDescent="0.2">
      <c r="C211" s="85"/>
      <c r="D211" s="85"/>
      <c r="E211" s="85"/>
      <c r="F211" s="85"/>
    </row>
    <row r="212" spans="3:6" x14ac:dyDescent="0.2">
      <c r="C212" s="85"/>
      <c r="D212" s="85"/>
      <c r="E212" s="85"/>
      <c r="F212" s="85"/>
    </row>
    <row r="213" spans="3:6" x14ac:dyDescent="0.2">
      <c r="C213" s="85"/>
      <c r="D213" s="85"/>
      <c r="E213" s="85"/>
      <c r="F213" s="85"/>
    </row>
    <row r="214" spans="3:6" x14ac:dyDescent="0.2">
      <c r="C214" s="85"/>
      <c r="D214" s="85"/>
      <c r="E214" s="85"/>
      <c r="F214" s="85"/>
    </row>
    <row r="215" spans="3:6" x14ac:dyDescent="0.2">
      <c r="C215" s="85"/>
      <c r="D215" s="85"/>
      <c r="E215" s="85"/>
      <c r="F215" s="85"/>
    </row>
    <row r="216" spans="3:6" x14ac:dyDescent="0.2">
      <c r="C216" s="85"/>
      <c r="D216" s="85"/>
      <c r="E216" s="85"/>
      <c r="F216" s="85"/>
    </row>
    <row r="217" spans="3:6" x14ac:dyDescent="0.2">
      <c r="C217" s="85"/>
      <c r="D217" s="85"/>
      <c r="E217" s="85"/>
      <c r="F217" s="85"/>
    </row>
    <row r="218" spans="3:6" x14ac:dyDescent="0.2">
      <c r="C218" s="85"/>
      <c r="D218" s="85"/>
      <c r="E218" s="85"/>
      <c r="F218" s="85"/>
    </row>
    <row r="219" spans="3:6" x14ac:dyDescent="0.2">
      <c r="C219" s="85"/>
      <c r="D219" s="85"/>
      <c r="E219" s="85"/>
      <c r="F219" s="85"/>
    </row>
    <row r="220" spans="3:6" x14ac:dyDescent="0.2">
      <c r="C220" s="85"/>
      <c r="D220" s="85"/>
      <c r="E220" s="85"/>
      <c r="F220" s="85"/>
    </row>
    <row r="221" spans="3:6" x14ac:dyDescent="0.2">
      <c r="C221" s="85"/>
      <c r="D221" s="85"/>
      <c r="E221" s="85"/>
      <c r="F221" s="85"/>
    </row>
    <row r="222" spans="3:6" x14ac:dyDescent="0.2">
      <c r="C222" s="85"/>
      <c r="D222" s="85"/>
      <c r="E222" s="85"/>
      <c r="F222" s="85"/>
    </row>
    <row r="223" spans="3:6" x14ac:dyDescent="0.2">
      <c r="C223" s="85"/>
      <c r="D223" s="85"/>
      <c r="E223" s="85"/>
      <c r="F223" s="85"/>
    </row>
    <row r="224" spans="3:6" x14ac:dyDescent="0.2">
      <c r="C224" s="85"/>
      <c r="D224" s="85"/>
      <c r="E224" s="85"/>
      <c r="F224" s="85"/>
    </row>
    <row r="225" spans="3:6" x14ac:dyDescent="0.2">
      <c r="C225" s="85"/>
      <c r="D225" s="85"/>
      <c r="E225" s="85"/>
      <c r="F225" s="85"/>
    </row>
    <row r="226" spans="3:6" x14ac:dyDescent="0.2">
      <c r="C226" s="85"/>
      <c r="D226" s="85"/>
      <c r="E226" s="85"/>
      <c r="F226" s="85"/>
    </row>
    <row r="227" spans="3:6" x14ac:dyDescent="0.2">
      <c r="C227" s="85"/>
      <c r="D227" s="85"/>
      <c r="E227" s="85"/>
      <c r="F227" s="85"/>
    </row>
    <row r="228" spans="3:6" x14ac:dyDescent="0.2">
      <c r="C228" s="85"/>
      <c r="D228" s="85"/>
      <c r="E228" s="85"/>
      <c r="F228" s="85"/>
    </row>
    <row r="229" spans="3:6" x14ac:dyDescent="0.2">
      <c r="C229" s="85"/>
      <c r="D229" s="85"/>
      <c r="E229" s="85"/>
      <c r="F229" s="85"/>
    </row>
    <row r="230" spans="3:6" x14ac:dyDescent="0.2">
      <c r="C230" s="85"/>
      <c r="D230" s="85"/>
      <c r="E230" s="85"/>
      <c r="F230" s="85"/>
    </row>
    <row r="231" spans="3:6" x14ac:dyDescent="0.2">
      <c r="C231" s="85"/>
      <c r="D231" s="85"/>
      <c r="E231" s="85"/>
      <c r="F231" s="85"/>
    </row>
    <row r="232" spans="3:6" x14ac:dyDescent="0.2">
      <c r="C232" s="85"/>
      <c r="D232" s="85"/>
      <c r="E232" s="85"/>
      <c r="F232" s="85"/>
    </row>
    <row r="233" spans="3:6" x14ac:dyDescent="0.2">
      <c r="C233" s="85"/>
      <c r="D233" s="85"/>
      <c r="E233" s="85"/>
      <c r="F233" s="85"/>
    </row>
    <row r="234" spans="3:6" x14ac:dyDescent="0.2">
      <c r="C234" s="85"/>
      <c r="D234" s="85"/>
      <c r="E234" s="85"/>
      <c r="F234" s="85"/>
    </row>
    <row r="235" spans="3:6" x14ac:dyDescent="0.2">
      <c r="C235" s="85"/>
      <c r="D235" s="85"/>
      <c r="E235" s="85"/>
      <c r="F235" s="85"/>
    </row>
    <row r="236" spans="3:6" x14ac:dyDescent="0.2">
      <c r="C236" s="85"/>
      <c r="D236" s="85"/>
      <c r="E236" s="85"/>
      <c r="F236" s="85"/>
    </row>
    <row r="237" spans="3:6" x14ac:dyDescent="0.2">
      <c r="C237" s="85"/>
      <c r="D237" s="85"/>
      <c r="E237" s="85"/>
      <c r="F237" s="85"/>
    </row>
    <row r="238" spans="3:6" x14ac:dyDescent="0.2">
      <c r="C238" s="85"/>
      <c r="D238" s="85"/>
      <c r="E238" s="85"/>
      <c r="F238" s="85"/>
    </row>
    <row r="239" spans="3:6" x14ac:dyDescent="0.2">
      <c r="C239" s="85"/>
      <c r="D239" s="85"/>
      <c r="E239" s="85"/>
      <c r="F239" s="85"/>
    </row>
    <row r="240" spans="3:6" x14ac:dyDescent="0.2">
      <c r="C240" s="85"/>
      <c r="D240" s="85"/>
      <c r="E240" s="85"/>
      <c r="F240" s="85"/>
    </row>
    <row r="241" spans="3:6" x14ac:dyDescent="0.2">
      <c r="C241" s="85"/>
      <c r="D241" s="85"/>
      <c r="E241" s="85"/>
      <c r="F241" s="85"/>
    </row>
    <row r="242" spans="3:6" x14ac:dyDescent="0.2">
      <c r="C242" s="85"/>
      <c r="D242" s="85"/>
      <c r="E242" s="85"/>
      <c r="F242" s="85"/>
    </row>
    <row r="243" spans="3:6" x14ac:dyDescent="0.2">
      <c r="C243" s="85"/>
      <c r="D243" s="85"/>
      <c r="E243" s="85"/>
      <c r="F243" s="85"/>
    </row>
    <row r="244" spans="3:6" x14ac:dyDescent="0.2">
      <c r="C244" s="85"/>
      <c r="D244" s="85"/>
      <c r="E244" s="85"/>
      <c r="F244" s="85"/>
    </row>
    <row r="245" spans="3:6" x14ac:dyDescent="0.2">
      <c r="C245" s="85"/>
      <c r="D245" s="85"/>
      <c r="E245" s="85"/>
      <c r="F245" s="85"/>
    </row>
    <row r="246" spans="3:6" x14ac:dyDescent="0.2">
      <c r="C246" s="85"/>
      <c r="D246" s="85"/>
      <c r="E246" s="85"/>
      <c r="F246" s="85"/>
    </row>
    <row r="247" spans="3:6" x14ac:dyDescent="0.2">
      <c r="C247" s="85"/>
      <c r="D247" s="85"/>
      <c r="E247" s="85"/>
      <c r="F247" s="85"/>
    </row>
    <row r="248" spans="3:6" x14ac:dyDescent="0.2">
      <c r="C248" s="85"/>
      <c r="D248" s="85"/>
      <c r="E248" s="85"/>
      <c r="F248" s="85"/>
    </row>
    <row r="249" spans="3:6" x14ac:dyDescent="0.2">
      <c r="C249" s="85"/>
      <c r="D249" s="85"/>
      <c r="E249" s="85"/>
      <c r="F249" s="85"/>
    </row>
    <row r="250" spans="3:6" x14ac:dyDescent="0.2">
      <c r="C250" s="85"/>
      <c r="D250" s="85"/>
      <c r="E250" s="85"/>
      <c r="F250" s="85"/>
    </row>
    <row r="251" spans="3:6" x14ac:dyDescent="0.2">
      <c r="C251" s="85"/>
      <c r="D251" s="85"/>
      <c r="E251" s="85"/>
      <c r="F251" s="85"/>
    </row>
    <row r="252" spans="3:6" x14ac:dyDescent="0.2">
      <c r="C252" s="85"/>
      <c r="D252" s="85"/>
      <c r="E252" s="85"/>
      <c r="F252" s="85"/>
    </row>
    <row r="253" spans="3:6" x14ac:dyDescent="0.2">
      <c r="C253" s="85"/>
      <c r="D253" s="85"/>
      <c r="E253" s="85"/>
      <c r="F253" s="85"/>
    </row>
    <row r="254" spans="3:6" x14ac:dyDescent="0.2">
      <c r="C254" s="85"/>
      <c r="D254" s="85"/>
      <c r="E254" s="85"/>
      <c r="F254" s="85"/>
    </row>
    <row r="255" spans="3:6" x14ac:dyDescent="0.2">
      <c r="C255" s="85"/>
      <c r="D255" s="85"/>
      <c r="E255" s="85"/>
      <c r="F255" s="85"/>
    </row>
    <row r="256" spans="3:6" x14ac:dyDescent="0.2">
      <c r="C256" s="85"/>
      <c r="D256" s="85"/>
      <c r="E256" s="85"/>
      <c r="F256" s="85"/>
    </row>
    <row r="257" spans="3:6" x14ac:dyDescent="0.2">
      <c r="C257" s="85"/>
      <c r="D257" s="85"/>
      <c r="E257" s="85"/>
      <c r="F257" s="85"/>
    </row>
    <row r="258" spans="3:6" x14ac:dyDescent="0.2">
      <c r="C258" s="85"/>
      <c r="D258" s="85"/>
      <c r="E258" s="85"/>
      <c r="F258" s="85"/>
    </row>
    <row r="259" spans="3:6" x14ac:dyDescent="0.2">
      <c r="C259" s="85"/>
      <c r="D259" s="85"/>
      <c r="E259" s="85"/>
      <c r="F259" s="85"/>
    </row>
    <row r="260" spans="3:6" x14ac:dyDescent="0.2">
      <c r="C260" s="85"/>
      <c r="D260" s="85"/>
      <c r="E260" s="85"/>
      <c r="F260" s="85"/>
    </row>
    <row r="261" spans="3:6" x14ac:dyDescent="0.2">
      <c r="C261" s="85"/>
      <c r="D261" s="85"/>
      <c r="E261" s="85"/>
      <c r="F261" s="85"/>
    </row>
    <row r="262" spans="3:6" x14ac:dyDescent="0.2">
      <c r="C262" s="85"/>
      <c r="D262" s="85"/>
      <c r="E262" s="85"/>
      <c r="F262" s="85"/>
    </row>
    <row r="263" spans="3:6" x14ac:dyDescent="0.2">
      <c r="C263" s="85"/>
      <c r="D263" s="85"/>
      <c r="E263" s="85"/>
      <c r="F263" s="85"/>
    </row>
    <row r="264" spans="3:6" x14ac:dyDescent="0.2">
      <c r="C264" s="85"/>
      <c r="D264" s="85"/>
      <c r="E264" s="85"/>
      <c r="F264" s="85"/>
    </row>
    <row r="265" spans="3:6" x14ac:dyDescent="0.2">
      <c r="C265" s="85"/>
      <c r="D265" s="85"/>
      <c r="E265" s="85"/>
      <c r="F265" s="85"/>
    </row>
    <row r="266" spans="3:6" x14ac:dyDescent="0.2">
      <c r="C266" s="85"/>
      <c r="D266" s="85"/>
      <c r="E266" s="85"/>
      <c r="F266" s="85"/>
    </row>
    <row r="267" spans="3:6" x14ac:dyDescent="0.2">
      <c r="C267" s="85"/>
      <c r="D267" s="85"/>
      <c r="E267" s="85"/>
      <c r="F267" s="85"/>
    </row>
    <row r="268" spans="3:6" x14ac:dyDescent="0.2">
      <c r="C268" s="85"/>
      <c r="D268" s="85"/>
      <c r="E268" s="85"/>
      <c r="F268" s="85"/>
    </row>
    <row r="269" spans="3:6" x14ac:dyDescent="0.2">
      <c r="C269" s="85"/>
      <c r="D269" s="85"/>
      <c r="E269" s="85"/>
      <c r="F269" s="85"/>
    </row>
    <row r="270" spans="3:6" x14ac:dyDescent="0.2">
      <c r="C270" s="85"/>
      <c r="D270" s="85"/>
      <c r="E270" s="85"/>
      <c r="F270" s="85"/>
    </row>
    <row r="271" spans="3:6" x14ac:dyDescent="0.2">
      <c r="C271" s="85"/>
      <c r="D271" s="85"/>
      <c r="E271" s="85"/>
      <c r="F271" s="85"/>
    </row>
    <row r="272" spans="3:6" x14ac:dyDescent="0.2">
      <c r="C272" s="85"/>
      <c r="D272" s="85"/>
      <c r="E272" s="85"/>
      <c r="F272" s="85"/>
    </row>
    <row r="273" spans="3:6" x14ac:dyDescent="0.2">
      <c r="C273" s="85"/>
      <c r="D273" s="85"/>
      <c r="E273" s="85"/>
      <c r="F273" s="85"/>
    </row>
    <row r="274" spans="3:6" x14ac:dyDescent="0.2">
      <c r="C274" s="85"/>
      <c r="D274" s="85"/>
      <c r="E274" s="85"/>
      <c r="F274" s="85"/>
    </row>
    <row r="275" spans="3:6" x14ac:dyDescent="0.2">
      <c r="C275" s="85"/>
      <c r="D275" s="85"/>
      <c r="E275" s="85"/>
      <c r="F275" s="85"/>
    </row>
    <row r="276" spans="3:6" x14ac:dyDescent="0.2">
      <c r="C276" s="85"/>
      <c r="D276" s="85"/>
      <c r="E276" s="85"/>
      <c r="F276" s="85"/>
    </row>
    <row r="277" spans="3:6" x14ac:dyDescent="0.2">
      <c r="C277" s="85"/>
      <c r="D277" s="85"/>
      <c r="E277" s="85"/>
      <c r="F277" s="85"/>
    </row>
    <row r="278" spans="3:6" x14ac:dyDescent="0.2">
      <c r="C278" s="85"/>
      <c r="D278" s="85"/>
      <c r="E278" s="85"/>
      <c r="F278" s="85"/>
    </row>
    <row r="279" spans="3:6" x14ac:dyDescent="0.2">
      <c r="C279" s="85"/>
      <c r="D279" s="85"/>
      <c r="E279" s="85"/>
      <c r="F279" s="85"/>
    </row>
    <row r="280" spans="3:6" x14ac:dyDescent="0.2">
      <c r="C280" s="85"/>
      <c r="D280" s="85"/>
      <c r="E280" s="85"/>
      <c r="F280" s="85"/>
    </row>
    <row r="281" spans="3:6" x14ac:dyDescent="0.2">
      <c r="C281" s="85"/>
      <c r="D281" s="85"/>
      <c r="E281" s="85"/>
      <c r="F281" s="85"/>
    </row>
    <row r="282" spans="3:6" x14ac:dyDescent="0.2">
      <c r="C282" s="85"/>
      <c r="D282" s="85"/>
      <c r="E282" s="85"/>
      <c r="F282" s="85"/>
    </row>
    <row r="283" spans="3:6" x14ac:dyDescent="0.2">
      <c r="C283" s="85"/>
      <c r="D283" s="85"/>
      <c r="E283" s="85"/>
      <c r="F283" s="85"/>
    </row>
    <row r="284" spans="3:6" x14ac:dyDescent="0.2">
      <c r="C284" s="85"/>
      <c r="D284" s="85"/>
      <c r="E284" s="85"/>
      <c r="F284" s="85"/>
    </row>
    <row r="285" spans="3:6" x14ac:dyDescent="0.2">
      <c r="C285" s="85"/>
      <c r="D285" s="85"/>
      <c r="E285" s="85"/>
      <c r="F285" s="85"/>
    </row>
    <row r="286" spans="3:6" x14ac:dyDescent="0.2">
      <c r="C286" s="85"/>
      <c r="D286" s="85"/>
      <c r="E286" s="85"/>
      <c r="F286" s="85"/>
    </row>
    <row r="287" spans="3:6" x14ac:dyDescent="0.2">
      <c r="C287" s="85"/>
      <c r="D287" s="85"/>
      <c r="E287" s="85"/>
      <c r="F287" s="85"/>
    </row>
    <row r="288" spans="3:6" x14ac:dyDescent="0.2">
      <c r="C288" s="85"/>
      <c r="D288" s="85"/>
      <c r="E288" s="85"/>
      <c r="F288" s="85"/>
    </row>
    <row r="289" spans="3:6" x14ac:dyDescent="0.2">
      <c r="C289" s="85"/>
      <c r="D289" s="85"/>
      <c r="E289" s="85"/>
      <c r="F289" s="85"/>
    </row>
    <row r="290" spans="3:6" x14ac:dyDescent="0.2">
      <c r="C290" s="85"/>
      <c r="D290" s="85"/>
      <c r="E290" s="85"/>
      <c r="F290" s="85"/>
    </row>
    <row r="291" spans="3:6" x14ac:dyDescent="0.2">
      <c r="C291" s="85"/>
      <c r="D291" s="85"/>
      <c r="E291" s="85"/>
      <c r="F291" s="85"/>
    </row>
    <row r="292" spans="3:6" x14ac:dyDescent="0.2">
      <c r="C292" s="85"/>
      <c r="D292" s="85"/>
      <c r="E292" s="85"/>
      <c r="F292" s="85"/>
    </row>
    <row r="293" spans="3:6" x14ac:dyDescent="0.2">
      <c r="C293" s="85"/>
      <c r="D293" s="85"/>
      <c r="E293" s="85"/>
      <c r="F293" s="85"/>
    </row>
    <row r="294" spans="3:6" x14ac:dyDescent="0.2">
      <c r="C294" s="85"/>
      <c r="D294" s="85"/>
      <c r="E294" s="85"/>
      <c r="F294" s="85"/>
    </row>
    <row r="295" spans="3:6" x14ac:dyDescent="0.2">
      <c r="C295" s="85"/>
      <c r="D295" s="85"/>
      <c r="E295" s="85"/>
      <c r="F295" s="85"/>
    </row>
    <row r="296" spans="3:6" x14ac:dyDescent="0.2">
      <c r="C296" s="85"/>
      <c r="D296" s="85"/>
      <c r="E296" s="85"/>
      <c r="F296" s="85"/>
    </row>
    <row r="297" spans="3:6" x14ac:dyDescent="0.2">
      <c r="C297" s="85"/>
      <c r="D297" s="85"/>
      <c r="E297" s="85"/>
      <c r="F297" s="85"/>
    </row>
    <row r="298" spans="3:6" x14ac:dyDescent="0.2">
      <c r="C298" s="85"/>
      <c r="D298" s="85"/>
      <c r="E298" s="85"/>
      <c r="F298" s="85"/>
    </row>
    <row r="299" spans="3:6" x14ac:dyDescent="0.2">
      <c r="C299" s="85"/>
      <c r="D299" s="85"/>
      <c r="E299" s="85"/>
      <c r="F299" s="85"/>
    </row>
    <row r="300" spans="3:6" x14ac:dyDescent="0.2">
      <c r="C300" s="85"/>
      <c r="D300" s="85"/>
      <c r="E300" s="85"/>
      <c r="F300" s="85"/>
    </row>
    <row r="301" spans="3:6" x14ac:dyDescent="0.2">
      <c r="C301" s="85"/>
      <c r="D301" s="85"/>
      <c r="E301" s="85"/>
      <c r="F301" s="85"/>
    </row>
    <row r="302" spans="3:6" x14ac:dyDescent="0.2">
      <c r="C302" s="85"/>
      <c r="D302" s="85"/>
      <c r="E302" s="85"/>
      <c r="F302" s="85"/>
    </row>
    <row r="303" spans="3:6" x14ac:dyDescent="0.2">
      <c r="C303" s="85"/>
      <c r="D303" s="85"/>
      <c r="E303" s="85"/>
      <c r="F303" s="85"/>
    </row>
    <row r="304" spans="3:6" x14ac:dyDescent="0.2">
      <c r="C304" s="85"/>
      <c r="D304" s="85"/>
      <c r="E304" s="85"/>
      <c r="F304" s="85"/>
    </row>
    <row r="305" spans="3:6" x14ac:dyDescent="0.2">
      <c r="C305" s="85"/>
      <c r="D305" s="85"/>
      <c r="E305" s="85"/>
      <c r="F305" s="85"/>
    </row>
    <row r="306" spans="3:6" x14ac:dyDescent="0.2">
      <c r="C306" s="85"/>
      <c r="D306" s="85"/>
      <c r="E306" s="85"/>
      <c r="F306" s="85"/>
    </row>
    <row r="307" spans="3:6" x14ac:dyDescent="0.2">
      <c r="C307" s="85"/>
      <c r="D307" s="85"/>
      <c r="E307" s="85"/>
      <c r="F307" s="85"/>
    </row>
    <row r="308" spans="3:6" x14ac:dyDescent="0.2">
      <c r="C308" s="85"/>
      <c r="D308" s="85"/>
      <c r="E308" s="85"/>
      <c r="F308" s="85"/>
    </row>
    <row r="309" spans="3:6" x14ac:dyDescent="0.2">
      <c r="C309" s="85"/>
      <c r="D309" s="85"/>
      <c r="E309" s="85"/>
      <c r="F309" s="85"/>
    </row>
    <row r="310" spans="3:6" x14ac:dyDescent="0.2">
      <c r="C310" s="85"/>
      <c r="D310" s="85"/>
      <c r="E310" s="85"/>
      <c r="F310" s="85"/>
    </row>
    <row r="311" spans="3:6" x14ac:dyDescent="0.2">
      <c r="C311" s="85"/>
      <c r="D311" s="85"/>
      <c r="E311" s="85"/>
      <c r="F311" s="85"/>
    </row>
    <row r="312" spans="3:6" x14ac:dyDescent="0.2">
      <c r="C312" s="85"/>
      <c r="D312" s="85"/>
      <c r="E312" s="85"/>
      <c r="F312" s="85"/>
    </row>
    <row r="313" spans="3:6" x14ac:dyDescent="0.2">
      <c r="C313" s="85"/>
      <c r="D313" s="85"/>
      <c r="E313" s="85"/>
      <c r="F313" s="85"/>
    </row>
    <row r="314" spans="3:6" x14ac:dyDescent="0.2">
      <c r="C314" s="85"/>
      <c r="D314" s="85"/>
      <c r="E314" s="85"/>
      <c r="F314" s="85"/>
    </row>
    <row r="315" spans="3:6" x14ac:dyDescent="0.2">
      <c r="C315" s="85"/>
      <c r="D315" s="85"/>
      <c r="E315" s="85"/>
      <c r="F315" s="85"/>
    </row>
    <row r="316" spans="3:6" x14ac:dyDescent="0.2">
      <c r="C316" s="85"/>
      <c r="D316" s="85"/>
      <c r="E316" s="85"/>
      <c r="F316" s="85"/>
    </row>
    <row r="317" spans="3:6" x14ac:dyDescent="0.2">
      <c r="C317" s="85"/>
      <c r="D317" s="85"/>
      <c r="E317" s="85"/>
      <c r="F317" s="85"/>
    </row>
    <row r="318" spans="3:6" x14ac:dyDescent="0.2">
      <c r="C318" s="85"/>
      <c r="D318" s="85"/>
      <c r="E318" s="85"/>
      <c r="F318" s="85"/>
    </row>
    <row r="319" spans="3:6" x14ac:dyDescent="0.2">
      <c r="C319" s="85"/>
      <c r="D319" s="85"/>
      <c r="E319" s="85"/>
      <c r="F319" s="85"/>
    </row>
    <row r="320" spans="3:6" x14ac:dyDescent="0.2">
      <c r="C320" s="85"/>
      <c r="D320" s="85"/>
      <c r="E320" s="85"/>
      <c r="F320" s="85"/>
    </row>
    <row r="321" spans="3:6" x14ac:dyDescent="0.2">
      <c r="C321" s="85"/>
      <c r="D321" s="85"/>
      <c r="E321" s="85"/>
      <c r="F321" s="85"/>
    </row>
    <row r="322" spans="3:6" x14ac:dyDescent="0.2">
      <c r="C322" s="85"/>
      <c r="D322" s="85"/>
      <c r="E322" s="85"/>
      <c r="F322" s="85"/>
    </row>
    <row r="323" spans="3:6" x14ac:dyDescent="0.2">
      <c r="C323" s="85"/>
      <c r="D323" s="85"/>
      <c r="E323" s="85"/>
      <c r="F323" s="85"/>
    </row>
    <row r="324" spans="3:6" x14ac:dyDescent="0.2">
      <c r="C324" s="85"/>
      <c r="D324" s="85"/>
      <c r="E324" s="85"/>
      <c r="F324" s="85"/>
    </row>
    <row r="325" spans="3:6" x14ac:dyDescent="0.2">
      <c r="C325" s="85"/>
      <c r="D325" s="85"/>
      <c r="E325" s="85"/>
      <c r="F325" s="85"/>
    </row>
    <row r="326" spans="3:6" x14ac:dyDescent="0.2">
      <c r="C326" s="85"/>
      <c r="D326" s="85"/>
      <c r="E326" s="85"/>
      <c r="F326" s="85"/>
    </row>
    <row r="327" spans="3:6" x14ac:dyDescent="0.2">
      <c r="C327" s="85"/>
      <c r="D327" s="85"/>
      <c r="E327" s="85"/>
      <c r="F327" s="85"/>
    </row>
    <row r="328" spans="3:6" x14ac:dyDescent="0.2">
      <c r="C328" s="85"/>
      <c r="D328" s="85"/>
      <c r="E328" s="85"/>
      <c r="F328" s="85"/>
    </row>
    <row r="329" spans="3:6" x14ac:dyDescent="0.2">
      <c r="C329" s="85"/>
      <c r="D329" s="85"/>
      <c r="E329" s="85"/>
      <c r="F329" s="85"/>
    </row>
    <row r="330" spans="3:6" x14ac:dyDescent="0.2">
      <c r="C330" s="85"/>
      <c r="D330" s="85"/>
      <c r="E330" s="85"/>
      <c r="F330" s="85"/>
    </row>
    <row r="331" spans="3:6" x14ac:dyDescent="0.2">
      <c r="C331" s="85"/>
      <c r="D331" s="85"/>
      <c r="E331" s="85"/>
      <c r="F331" s="85"/>
    </row>
    <row r="332" spans="3:6" x14ac:dyDescent="0.2">
      <c r="C332" s="85"/>
      <c r="D332" s="85"/>
      <c r="E332" s="85"/>
      <c r="F332" s="85"/>
    </row>
    <row r="333" spans="3:6" x14ac:dyDescent="0.2">
      <c r="C333" s="85"/>
      <c r="D333" s="85"/>
      <c r="E333" s="85"/>
      <c r="F333" s="85"/>
    </row>
    <row r="334" spans="3:6" x14ac:dyDescent="0.2">
      <c r="C334" s="85"/>
      <c r="D334" s="85"/>
      <c r="E334" s="85"/>
      <c r="F334" s="85"/>
    </row>
    <row r="335" spans="3:6" x14ac:dyDescent="0.2">
      <c r="C335" s="85"/>
      <c r="D335" s="85"/>
      <c r="E335" s="85"/>
      <c r="F335" s="85"/>
    </row>
    <row r="336" spans="3:6" x14ac:dyDescent="0.2">
      <c r="C336" s="85"/>
      <c r="D336" s="85"/>
      <c r="E336" s="85"/>
      <c r="F336" s="85"/>
    </row>
    <row r="337" spans="3:6" x14ac:dyDescent="0.2">
      <c r="C337" s="85"/>
      <c r="D337" s="85"/>
      <c r="E337" s="85"/>
      <c r="F337" s="85"/>
    </row>
    <row r="338" spans="3:6" x14ac:dyDescent="0.2">
      <c r="C338" s="85"/>
      <c r="D338" s="85"/>
      <c r="E338" s="85"/>
      <c r="F338" s="85"/>
    </row>
    <row r="339" spans="3:6" x14ac:dyDescent="0.2">
      <c r="C339" s="85"/>
      <c r="D339" s="85"/>
      <c r="E339" s="85"/>
      <c r="F339" s="85"/>
    </row>
    <row r="340" spans="3:6" x14ac:dyDescent="0.2">
      <c r="C340" s="85"/>
      <c r="D340" s="85"/>
      <c r="E340" s="85"/>
      <c r="F340" s="85"/>
    </row>
    <row r="341" spans="3:6" x14ac:dyDescent="0.2">
      <c r="C341" s="85"/>
      <c r="D341" s="85"/>
      <c r="E341" s="85"/>
      <c r="F341" s="85"/>
    </row>
    <row r="342" spans="3:6" x14ac:dyDescent="0.2">
      <c r="C342" s="85"/>
      <c r="D342" s="85"/>
      <c r="E342" s="85"/>
      <c r="F342" s="85"/>
    </row>
    <row r="343" spans="3:6" x14ac:dyDescent="0.2">
      <c r="C343" s="85"/>
      <c r="D343" s="85"/>
      <c r="E343" s="85"/>
      <c r="F343" s="85"/>
    </row>
    <row r="344" spans="3:6" x14ac:dyDescent="0.2">
      <c r="C344" s="85"/>
      <c r="D344" s="85"/>
      <c r="E344" s="85"/>
      <c r="F344" s="85"/>
    </row>
    <row r="345" spans="3:6" x14ac:dyDescent="0.2">
      <c r="C345" s="85"/>
      <c r="D345" s="85"/>
      <c r="E345" s="85"/>
      <c r="F345" s="85"/>
    </row>
    <row r="346" spans="3:6" x14ac:dyDescent="0.2">
      <c r="C346" s="85"/>
      <c r="D346" s="85"/>
      <c r="E346" s="85"/>
      <c r="F346" s="85"/>
    </row>
    <row r="347" spans="3:6" x14ac:dyDescent="0.2">
      <c r="C347" s="85"/>
      <c r="D347" s="85"/>
      <c r="E347" s="85"/>
      <c r="F347" s="85"/>
    </row>
    <row r="348" spans="3:6" x14ac:dyDescent="0.2">
      <c r="C348" s="85"/>
      <c r="D348" s="85"/>
      <c r="E348" s="85"/>
      <c r="F348" s="85"/>
    </row>
    <row r="349" spans="3:6" x14ac:dyDescent="0.2">
      <c r="C349" s="85"/>
      <c r="D349" s="85"/>
      <c r="E349" s="85"/>
      <c r="F349" s="85"/>
    </row>
    <row r="350" spans="3:6" x14ac:dyDescent="0.2">
      <c r="C350" s="85"/>
      <c r="D350" s="85"/>
      <c r="E350" s="85"/>
      <c r="F350" s="85"/>
    </row>
    <row r="351" spans="3:6" x14ac:dyDescent="0.2">
      <c r="C351" s="85"/>
      <c r="D351" s="85"/>
      <c r="E351" s="85"/>
      <c r="F351" s="85"/>
    </row>
    <row r="352" spans="3:6" x14ac:dyDescent="0.2">
      <c r="C352" s="85"/>
      <c r="D352" s="85"/>
      <c r="E352" s="85"/>
      <c r="F352" s="85"/>
    </row>
    <row r="353" spans="3:6" x14ac:dyDescent="0.2">
      <c r="C353" s="85"/>
      <c r="D353" s="85"/>
      <c r="E353" s="85"/>
      <c r="F353" s="85"/>
    </row>
    <row r="354" spans="3:6" x14ac:dyDescent="0.2">
      <c r="C354" s="85"/>
      <c r="D354" s="85"/>
      <c r="E354" s="85"/>
      <c r="F354" s="85"/>
    </row>
    <row r="355" spans="3:6" x14ac:dyDescent="0.2">
      <c r="C355" s="85"/>
      <c r="D355" s="85"/>
      <c r="E355" s="85"/>
      <c r="F355" s="85"/>
    </row>
    <row r="356" spans="3:6" x14ac:dyDescent="0.2">
      <c r="C356" s="85"/>
      <c r="D356" s="85"/>
      <c r="E356" s="85"/>
      <c r="F356" s="85"/>
    </row>
    <row r="357" spans="3:6" x14ac:dyDescent="0.2">
      <c r="C357" s="85"/>
      <c r="D357" s="85"/>
      <c r="E357" s="85"/>
      <c r="F357" s="85"/>
    </row>
    <row r="358" spans="3:6" x14ac:dyDescent="0.2">
      <c r="C358" s="85"/>
      <c r="D358" s="85"/>
      <c r="E358" s="85"/>
      <c r="F358" s="85"/>
    </row>
    <row r="359" spans="3:6" x14ac:dyDescent="0.2">
      <c r="C359" s="85"/>
      <c r="D359" s="85"/>
      <c r="E359" s="85"/>
      <c r="F359" s="85"/>
    </row>
    <row r="360" spans="3:6" x14ac:dyDescent="0.2">
      <c r="C360" s="85"/>
      <c r="D360" s="85"/>
      <c r="E360" s="85"/>
      <c r="F360" s="85"/>
    </row>
    <row r="361" spans="3:6" x14ac:dyDescent="0.2">
      <c r="C361" s="85"/>
      <c r="D361" s="85"/>
      <c r="E361" s="85"/>
      <c r="F361" s="85"/>
    </row>
    <row r="362" spans="3:6" x14ac:dyDescent="0.2">
      <c r="C362" s="85"/>
      <c r="D362" s="85"/>
      <c r="E362" s="85"/>
      <c r="F362" s="85"/>
    </row>
    <row r="363" spans="3:6" x14ac:dyDescent="0.2">
      <c r="C363" s="85"/>
      <c r="D363" s="85"/>
      <c r="E363" s="85"/>
      <c r="F363" s="85"/>
    </row>
    <row r="364" spans="3:6" x14ac:dyDescent="0.2">
      <c r="C364" s="85"/>
      <c r="D364" s="85"/>
      <c r="E364" s="85"/>
      <c r="F364" s="85"/>
    </row>
    <row r="365" spans="3:6" x14ac:dyDescent="0.2">
      <c r="C365" s="85"/>
      <c r="D365" s="85"/>
      <c r="E365" s="85"/>
      <c r="F365" s="85"/>
    </row>
    <row r="366" spans="3:6" x14ac:dyDescent="0.2">
      <c r="C366" s="85"/>
      <c r="D366" s="85"/>
      <c r="E366" s="85"/>
      <c r="F366" s="85"/>
    </row>
    <row r="367" spans="3:6" x14ac:dyDescent="0.2">
      <c r="C367" s="85"/>
      <c r="D367" s="85"/>
      <c r="E367" s="85"/>
      <c r="F367" s="85"/>
    </row>
    <row r="368" spans="3:6" x14ac:dyDescent="0.2">
      <c r="C368" s="85"/>
      <c r="D368" s="85"/>
      <c r="E368" s="85"/>
      <c r="F368" s="85"/>
    </row>
    <row r="369" spans="3:6" x14ac:dyDescent="0.2">
      <c r="C369" s="85"/>
      <c r="D369" s="85"/>
      <c r="E369" s="85"/>
      <c r="F369" s="85"/>
    </row>
    <row r="370" spans="3:6" x14ac:dyDescent="0.2">
      <c r="C370" s="85"/>
      <c r="D370" s="85"/>
      <c r="E370" s="85"/>
      <c r="F370" s="85"/>
    </row>
    <row r="371" spans="3:6" x14ac:dyDescent="0.2">
      <c r="C371" s="85"/>
      <c r="D371" s="85"/>
      <c r="E371" s="85"/>
      <c r="F371" s="85"/>
    </row>
    <row r="372" spans="3:6" x14ac:dyDescent="0.2">
      <c r="C372" s="85"/>
      <c r="D372" s="85"/>
      <c r="E372" s="85"/>
      <c r="F372" s="85"/>
    </row>
    <row r="373" spans="3:6" x14ac:dyDescent="0.2">
      <c r="C373" s="85"/>
      <c r="D373" s="85"/>
      <c r="E373" s="85"/>
      <c r="F373" s="85"/>
    </row>
    <row r="374" spans="3:6" x14ac:dyDescent="0.2">
      <c r="C374" s="85"/>
      <c r="D374" s="85"/>
      <c r="E374" s="85"/>
      <c r="F374" s="85"/>
    </row>
    <row r="375" spans="3:6" x14ac:dyDescent="0.2">
      <c r="C375" s="85"/>
      <c r="D375" s="85"/>
      <c r="E375" s="85"/>
      <c r="F375" s="85"/>
    </row>
    <row r="376" spans="3:6" x14ac:dyDescent="0.2">
      <c r="C376" s="85"/>
      <c r="D376" s="85"/>
      <c r="E376" s="85"/>
      <c r="F376" s="85"/>
    </row>
    <row r="377" spans="3:6" x14ac:dyDescent="0.2">
      <c r="C377" s="85"/>
      <c r="D377" s="85"/>
      <c r="E377" s="85"/>
      <c r="F377" s="85"/>
    </row>
    <row r="378" spans="3:6" x14ac:dyDescent="0.2">
      <c r="C378" s="85"/>
      <c r="D378" s="85"/>
      <c r="E378" s="85"/>
      <c r="F378" s="85"/>
    </row>
    <row r="379" spans="3:6" x14ac:dyDescent="0.2">
      <c r="C379" s="85"/>
      <c r="D379" s="85"/>
      <c r="E379" s="85"/>
      <c r="F379" s="85"/>
    </row>
    <row r="380" spans="3:6" x14ac:dyDescent="0.2">
      <c r="C380" s="85"/>
      <c r="D380" s="85"/>
      <c r="E380" s="85"/>
      <c r="F380" s="85"/>
    </row>
    <row r="381" spans="3:6" x14ac:dyDescent="0.2">
      <c r="C381" s="85"/>
      <c r="D381" s="85"/>
      <c r="E381" s="85"/>
      <c r="F381" s="85"/>
    </row>
    <row r="382" spans="3:6" x14ac:dyDescent="0.2">
      <c r="C382" s="85"/>
      <c r="D382" s="85"/>
      <c r="E382" s="85"/>
      <c r="F382" s="85"/>
    </row>
    <row r="383" spans="3:6" x14ac:dyDescent="0.2">
      <c r="C383" s="85"/>
      <c r="D383" s="85"/>
      <c r="E383" s="85"/>
      <c r="F383" s="85"/>
    </row>
    <row r="384" spans="3:6" x14ac:dyDescent="0.2">
      <c r="C384" s="85"/>
      <c r="D384" s="85"/>
      <c r="E384" s="85"/>
      <c r="F384" s="85"/>
    </row>
    <row r="385" spans="3:6" x14ac:dyDescent="0.2">
      <c r="C385" s="85"/>
      <c r="D385" s="85"/>
      <c r="E385" s="85"/>
      <c r="F385" s="85"/>
    </row>
    <row r="386" spans="3:6" x14ac:dyDescent="0.2">
      <c r="C386" s="85"/>
      <c r="D386" s="85"/>
      <c r="E386" s="85"/>
      <c r="F386" s="85"/>
    </row>
    <row r="387" spans="3:6" x14ac:dyDescent="0.2">
      <c r="C387" s="85"/>
      <c r="D387" s="85"/>
      <c r="E387" s="85"/>
      <c r="F387" s="85"/>
    </row>
    <row r="388" spans="3:6" x14ac:dyDescent="0.2">
      <c r="C388" s="85"/>
      <c r="D388" s="85"/>
      <c r="E388" s="85"/>
      <c r="F388" s="85"/>
    </row>
    <row r="389" spans="3:6" x14ac:dyDescent="0.2">
      <c r="C389" s="85"/>
      <c r="D389" s="85"/>
      <c r="E389" s="85"/>
      <c r="F389" s="85"/>
    </row>
    <row r="390" spans="3:6" x14ac:dyDescent="0.2">
      <c r="C390" s="85"/>
      <c r="D390" s="85"/>
      <c r="E390" s="85"/>
      <c r="F390" s="85"/>
    </row>
    <row r="391" spans="3:6" x14ac:dyDescent="0.2">
      <c r="C391" s="85"/>
      <c r="D391" s="85"/>
      <c r="E391" s="85"/>
      <c r="F391" s="85"/>
    </row>
    <row r="392" spans="3:6" x14ac:dyDescent="0.2">
      <c r="C392" s="85"/>
      <c r="D392" s="85"/>
      <c r="E392" s="85"/>
      <c r="F392" s="85"/>
    </row>
    <row r="393" spans="3:6" x14ac:dyDescent="0.2">
      <c r="C393" s="85"/>
      <c r="D393" s="85"/>
      <c r="E393" s="85"/>
      <c r="F393" s="85"/>
    </row>
    <row r="394" spans="3:6" x14ac:dyDescent="0.2">
      <c r="C394" s="85"/>
      <c r="D394" s="85"/>
      <c r="E394" s="85"/>
      <c r="F394" s="85"/>
    </row>
    <row r="395" spans="3:6" x14ac:dyDescent="0.2">
      <c r="C395" s="85"/>
      <c r="D395" s="85"/>
      <c r="E395" s="85"/>
      <c r="F395" s="85"/>
    </row>
    <row r="396" spans="3:6" x14ac:dyDescent="0.2">
      <c r="C396" s="85"/>
      <c r="D396" s="85"/>
      <c r="E396" s="85"/>
      <c r="F396" s="85"/>
    </row>
    <row r="397" spans="3:6" x14ac:dyDescent="0.2">
      <c r="C397" s="85"/>
      <c r="D397" s="85"/>
      <c r="E397" s="85"/>
      <c r="F397" s="85"/>
    </row>
    <row r="398" spans="3:6" x14ac:dyDescent="0.2">
      <c r="C398" s="85"/>
      <c r="D398" s="85"/>
      <c r="E398" s="85"/>
      <c r="F398" s="85"/>
    </row>
    <row r="399" spans="3:6" x14ac:dyDescent="0.2">
      <c r="C399" s="85"/>
      <c r="D399" s="85"/>
      <c r="E399" s="85"/>
      <c r="F399" s="85"/>
    </row>
    <row r="400" spans="3:6" x14ac:dyDescent="0.2">
      <c r="C400" s="85"/>
      <c r="D400" s="85"/>
      <c r="E400" s="85"/>
      <c r="F400" s="85"/>
    </row>
    <row r="401" spans="3:6" x14ac:dyDescent="0.2">
      <c r="C401" s="85"/>
      <c r="D401" s="85"/>
      <c r="E401" s="85"/>
      <c r="F401" s="85"/>
    </row>
    <row r="402" spans="3:6" x14ac:dyDescent="0.2">
      <c r="C402" s="85"/>
      <c r="D402" s="85"/>
      <c r="E402" s="85"/>
      <c r="F402" s="85"/>
    </row>
    <row r="403" spans="3:6" x14ac:dyDescent="0.2">
      <c r="C403" s="85"/>
      <c r="D403" s="85"/>
      <c r="E403" s="85"/>
      <c r="F403" s="85"/>
    </row>
    <row r="404" spans="3:6" x14ac:dyDescent="0.2">
      <c r="C404" s="85"/>
      <c r="D404" s="85"/>
      <c r="E404" s="85"/>
      <c r="F404" s="85"/>
    </row>
    <row r="405" spans="3:6" x14ac:dyDescent="0.2">
      <c r="C405" s="85"/>
      <c r="D405" s="85"/>
      <c r="E405" s="85"/>
      <c r="F405" s="85"/>
    </row>
    <row r="406" spans="3:6" x14ac:dyDescent="0.2">
      <c r="C406" s="85"/>
      <c r="D406" s="85"/>
      <c r="E406" s="85"/>
      <c r="F406" s="85"/>
    </row>
    <row r="407" spans="3:6" x14ac:dyDescent="0.2">
      <c r="C407" s="85"/>
      <c r="D407" s="85"/>
      <c r="E407" s="85"/>
      <c r="F407" s="85"/>
    </row>
    <row r="408" spans="3:6" x14ac:dyDescent="0.2">
      <c r="C408" s="85"/>
      <c r="D408" s="85"/>
      <c r="E408" s="85"/>
      <c r="F408" s="85"/>
    </row>
    <row r="409" spans="3:6" x14ac:dyDescent="0.2">
      <c r="C409" s="85"/>
      <c r="D409" s="85"/>
      <c r="E409" s="85"/>
      <c r="F409" s="85"/>
    </row>
    <row r="410" spans="3:6" x14ac:dyDescent="0.2">
      <c r="C410" s="85"/>
      <c r="D410" s="85"/>
      <c r="E410" s="85"/>
      <c r="F410" s="85"/>
    </row>
    <row r="411" spans="3:6" x14ac:dyDescent="0.2">
      <c r="C411" s="85"/>
      <c r="D411" s="85"/>
      <c r="E411" s="85"/>
      <c r="F411" s="85"/>
    </row>
    <row r="412" spans="3:6" x14ac:dyDescent="0.2">
      <c r="C412" s="85"/>
      <c r="D412" s="85"/>
      <c r="E412" s="85"/>
      <c r="F412" s="85"/>
    </row>
    <row r="413" spans="3:6" x14ac:dyDescent="0.2">
      <c r="C413" s="85"/>
      <c r="D413" s="85"/>
      <c r="E413" s="85"/>
      <c r="F413" s="85"/>
    </row>
    <row r="414" spans="3:6" x14ac:dyDescent="0.2">
      <c r="C414" s="85"/>
      <c r="D414" s="85"/>
      <c r="E414" s="85"/>
      <c r="F414" s="85"/>
    </row>
    <row r="415" spans="3:6" x14ac:dyDescent="0.2">
      <c r="C415" s="85"/>
      <c r="D415" s="85"/>
      <c r="E415" s="85"/>
      <c r="F415" s="85"/>
    </row>
    <row r="416" spans="3:6" x14ac:dyDescent="0.2">
      <c r="C416" s="85"/>
      <c r="D416" s="85"/>
      <c r="E416" s="85"/>
      <c r="F416" s="85"/>
    </row>
    <row r="417" spans="3:6" x14ac:dyDescent="0.2">
      <c r="C417" s="85"/>
      <c r="D417" s="85"/>
      <c r="E417" s="85"/>
      <c r="F417" s="85"/>
    </row>
    <row r="418" spans="3:6" x14ac:dyDescent="0.2">
      <c r="C418" s="85"/>
      <c r="D418" s="85"/>
      <c r="E418" s="85"/>
      <c r="F418" s="85"/>
    </row>
    <row r="419" spans="3:6" x14ac:dyDescent="0.2">
      <c r="C419" s="85"/>
      <c r="D419" s="85"/>
      <c r="E419" s="85"/>
      <c r="F419" s="85"/>
    </row>
    <row r="420" spans="3:6" x14ac:dyDescent="0.2">
      <c r="C420" s="85"/>
      <c r="D420" s="85"/>
      <c r="E420" s="85"/>
      <c r="F420" s="85"/>
    </row>
    <row r="421" spans="3:6" x14ac:dyDescent="0.2">
      <c r="C421" s="85"/>
      <c r="D421" s="85"/>
      <c r="E421" s="85"/>
      <c r="F421" s="85"/>
    </row>
    <row r="422" spans="3:6" x14ac:dyDescent="0.2">
      <c r="C422" s="85"/>
      <c r="D422" s="85"/>
      <c r="E422" s="85"/>
      <c r="F422" s="85"/>
    </row>
    <row r="423" spans="3:6" x14ac:dyDescent="0.2">
      <c r="C423" s="85"/>
      <c r="D423" s="85"/>
      <c r="E423" s="85"/>
      <c r="F423" s="85"/>
    </row>
    <row r="424" spans="3:6" x14ac:dyDescent="0.2">
      <c r="C424" s="85"/>
      <c r="D424" s="85"/>
      <c r="E424" s="85"/>
      <c r="F424" s="85"/>
    </row>
    <row r="425" spans="3:6" x14ac:dyDescent="0.2">
      <c r="C425" s="85"/>
      <c r="D425" s="85"/>
      <c r="E425" s="85"/>
      <c r="F425" s="85"/>
    </row>
    <row r="426" spans="3:6" x14ac:dyDescent="0.2">
      <c r="C426" s="85"/>
      <c r="D426" s="85"/>
      <c r="E426" s="85"/>
      <c r="F426" s="85"/>
    </row>
    <row r="427" spans="3:6" x14ac:dyDescent="0.2">
      <c r="C427" s="85"/>
      <c r="D427" s="85"/>
      <c r="E427" s="85"/>
      <c r="F427" s="85"/>
    </row>
    <row r="428" spans="3:6" x14ac:dyDescent="0.2">
      <c r="C428" s="85"/>
      <c r="D428" s="85"/>
      <c r="E428" s="85"/>
      <c r="F428" s="85"/>
    </row>
    <row r="429" spans="3:6" x14ac:dyDescent="0.2">
      <c r="C429" s="85"/>
      <c r="D429" s="85"/>
      <c r="E429" s="85"/>
      <c r="F429" s="85"/>
    </row>
    <row r="430" spans="3:6" x14ac:dyDescent="0.2">
      <c r="C430" s="85"/>
      <c r="D430" s="85"/>
      <c r="E430" s="85"/>
      <c r="F430" s="85"/>
    </row>
    <row r="431" spans="3:6" x14ac:dyDescent="0.2">
      <c r="C431" s="85"/>
      <c r="D431" s="85"/>
      <c r="E431" s="85"/>
      <c r="F431" s="85"/>
    </row>
    <row r="432" spans="3:6" x14ac:dyDescent="0.2">
      <c r="C432" s="85"/>
      <c r="D432" s="85"/>
      <c r="E432" s="85"/>
      <c r="F432" s="85"/>
    </row>
    <row r="433" spans="3:6" x14ac:dyDescent="0.2">
      <c r="C433" s="85"/>
      <c r="D433" s="85"/>
      <c r="E433" s="85"/>
      <c r="F433" s="85"/>
    </row>
    <row r="434" spans="3:6" x14ac:dyDescent="0.2">
      <c r="C434" s="85"/>
      <c r="D434" s="85"/>
      <c r="E434" s="85"/>
      <c r="F434" s="85"/>
    </row>
    <row r="435" spans="3:6" x14ac:dyDescent="0.2">
      <c r="C435" s="85"/>
      <c r="D435" s="85"/>
      <c r="E435" s="85"/>
      <c r="F435" s="85"/>
    </row>
    <row r="436" spans="3:6" x14ac:dyDescent="0.2">
      <c r="C436" s="85"/>
      <c r="D436" s="85"/>
      <c r="E436" s="85"/>
      <c r="F436" s="85"/>
    </row>
    <row r="437" spans="3:6" x14ac:dyDescent="0.2">
      <c r="C437" s="85"/>
      <c r="D437" s="85"/>
      <c r="E437" s="85"/>
      <c r="F437" s="85"/>
    </row>
    <row r="438" spans="3:6" x14ac:dyDescent="0.2">
      <c r="C438" s="85"/>
      <c r="D438" s="85"/>
      <c r="E438" s="85"/>
      <c r="F438" s="85"/>
    </row>
    <row r="439" spans="3:6" x14ac:dyDescent="0.2">
      <c r="C439" s="85"/>
      <c r="D439" s="85"/>
      <c r="E439" s="85"/>
      <c r="F439" s="85"/>
    </row>
    <row r="440" spans="3:6" x14ac:dyDescent="0.2">
      <c r="C440" s="85"/>
      <c r="D440" s="85"/>
      <c r="E440" s="85"/>
      <c r="F440" s="85"/>
    </row>
    <row r="441" spans="3:6" x14ac:dyDescent="0.2">
      <c r="C441" s="85"/>
      <c r="D441" s="85"/>
      <c r="E441" s="85"/>
      <c r="F441" s="85"/>
    </row>
    <row r="442" spans="3:6" x14ac:dyDescent="0.2">
      <c r="C442" s="85"/>
      <c r="D442" s="85"/>
      <c r="E442" s="85"/>
      <c r="F442" s="85"/>
    </row>
    <row r="443" spans="3:6" x14ac:dyDescent="0.2">
      <c r="C443" s="85"/>
      <c r="D443" s="85"/>
      <c r="E443" s="85"/>
      <c r="F443" s="85"/>
    </row>
    <row r="444" spans="3:6" x14ac:dyDescent="0.2">
      <c r="C444" s="85"/>
      <c r="D444" s="85"/>
      <c r="E444" s="85"/>
      <c r="F444" s="85"/>
    </row>
    <row r="445" spans="3:6" x14ac:dyDescent="0.2">
      <c r="C445" s="85"/>
      <c r="D445" s="85"/>
      <c r="E445" s="85"/>
      <c r="F445" s="85"/>
    </row>
    <row r="446" spans="3:6" x14ac:dyDescent="0.2">
      <c r="C446" s="85"/>
      <c r="D446" s="85"/>
      <c r="E446" s="85"/>
      <c r="F446" s="85"/>
    </row>
    <row r="447" spans="3:6" x14ac:dyDescent="0.2">
      <c r="C447" s="85"/>
      <c r="D447" s="85"/>
      <c r="E447" s="85"/>
      <c r="F447" s="85"/>
    </row>
    <row r="448" spans="3:6" x14ac:dyDescent="0.2">
      <c r="C448" s="85"/>
      <c r="D448" s="85"/>
      <c r="E448" s="85"/>
      <c r="F448" s="85"/>
    </row>
    <row r="449" spans="3:6" x14ac:dyDescent="0.2">
      <c r="C449" s="85"/>
      <c r="D449" s="85"/>
      <c r="E449" s="85"/>
      <c r="F449" s="85"/>
    </row>
    <row r="450" spans="3:6" x14ac:dyDescent="0.2">
      <c r="C450" s="85"/>
      <c r="D450" s="85"/>
      <c r="E450" s="85"/>
      <c r="F450" s="85"/>
    </row>
    <row r="451" spans="3:6" x14ac:dyDescent="0.2">
      <c r="C451" s="85"/>
      <c r="D451" s="85"/>
      <c r="E451" s="85"/>
      <c r="F451" s="85"/>
    </row>
    <row r="452" spans="3:6" x14ac:dyDescent="0.2">
      <c r="C452" s="85"/>
      <c r="D452" s="85"/>
      <c r="E452" s="85"/>
      <c r="F452" s="85"/>
    </row>
    <row r="453" spans="3:6" x14ac:dyDescent="0.2">
      <c r="C453" s="85"/>
      <c r="D453" s="85"/>
      <c r="E453" s="85"/>
      <c r="F453" s="85"/>
    </row>
    <row r="454" spans="3:6" x14ac:dyDescent="0.2">
      <c r="C454" s="85"/>
      <c r="D454" s="85"/>
      <c r="E454" s="85"/>
      <c r="F454" s="85"/>
    </row>
    <row r="455" spans="3:6" x14ac:dyDescent="0.2">
      <c r="C455" s="85"/>
      <c r="D455" s="85"/>
      <c r="E455" s="85"/>
      <c r="F455" s="85"/>
    </row>
    <row r="456" spans="3:6" x14ac:dyDescent="0.2">
      <c r="C456" s="85"/>
      <c r="D456" s="85"/>
      <c r="E456" s="85"/>
      <c r="F456" s="85"/>
    </row>
    <row r="457" spans="3:6" x14ac:dyDescent="0.2">
      <c r="C457" s="85"/>
      <c r="D457" s="85"/>
      <c r="E457" s="85"/>
      <c r="F457" s="85"/>
    </row>
    <row r="458" spans="3:6" x14ac:dyDescent="0.2">
      <c r="C458" s="85"/>
      <c r="D458" s="85"/>
      <c r="E458" s="85"/>
      <c r="F458" s="85"/>
    </row>
    <row r="459" spans="3:6" x14ac:dyDescent="0.2">
      <c r="C459" s="85"/>
      <c r="D459" s="85"/>
      <c r="E459" s="85"/>
      <c r="F459" s="85"/>
    </row>
    <row r="460" spans="3:6" x14ac:dyDescent="0.2">
      <c r="C460" s="85"/>
      <c r="D460" s="85"/>
      <c r="E460" s="85"/>
      <c r="F460" s="85"/>
    </row>
    <row r="461" spans="3:6" x14ac:dyDescent="0.2">
      <c r="C461" s="85"/>
      <c r="D461" s="85"/>
      <c r="E461" s="85"/>
      <c r="F461" s="85"/>
    </row>
    <row r="462" spans="3:6" x14ac:dyDescent="0.2">
      <c r="C462" s="85"/>
      <c r="D462" s="85"/>
      <c r="E462" s="85"/>
      <c r="F462" s="85"/>
    </row>
    <row r="463" spans="3:6" x14ac:dyDescent="0.2">
      <c r="C463" s="85"/>
      <c r="D463" s="85"/>
      <c r="E463" s="85"/>
      <c r="F463" s="85"/>
    </row>
    <row r="464" spans="3:6" x14ac:dyDescent="0.2">
      <c r="C464" s="85"/>
      <c r="D464" s="85"/>
      <c r="E464" s="85"/>
      <c r="F464" s="85"/>
    </row>
    <row r="465" spans="3:6" x14ac:dyDescent="0.2">
      <c r="C465" s="85"/>
      <c r="D465" s="85"/>
      <c r="E465" s="85"/>
      <c r="F465" s="85"/>
    </row>
    <row r="466" spans="3:6" x14ac:dyDescent="0.2">
      <c r="C466" s="85"/>
      <c r="D466" s="85"/>
      <c r="E466" s="85"/>
      <c r="F466" s="85"/>
    </row>
    <row r="467" spans="3:6" x14ac:dyDescent="0.2">
      <c r="C467" s="85"/>
      <c r="D467" s="85"/>
      <c r="E467" s="85"/>
      <c r="F467" s="85"/>
    </row>
    <row r="468" spans="3:6" x14ac:dyDescent="0.2">
      <c r="C468" s="85"/>
      <c r="D468" s="85"/>
      <c r="E468" s="85"/>
      <c r="F468" s="85"/>
    </row>
    <row r="469" spans="3:6" x14ac:dyDescent="0.2">
      <c r="C469" s="85"/>
      <c r="D469" s="85"/>
      <c r="E469" s="85"/>
      <c r="F469" s="85"/>
    </row>
    <row r="470" spans="3:6" x14ac:dyDescent="0.2">
      <c r="C470" s="85"/>
      <c r="D470" s="85"/>
      <c r="E470" s="85"/>
      <c r="F470" s="85"/>
    </row>
    <row r="471" spans="3:6" x14ac:dyDescent="0.2">
      <c r="C471" s="85"/>
      <c r="D471" s="85"/>
      <c r="E471" s="85"/>
      <c r="F471" s="85"/>
    </row>
    <row r="472" spans="3:6" x14ac:dyDescent="0.2">
      <c r="C472" s="85"/>
      <c r="D472" s="85"/>
      <c r="E472" s="85"/>
      <c r="F472" s="85"/>
    </row>
    <row r="473" spans="3:6" x14ac:dyDescent="0.2">
      <c r="C473" s="85"/>
      <c r="D473" s="85"/>
      <c r="E473" s="85"/>
      <c r="F473" s="85"/>
    </row>
    <row r="474" spans="3:6" x14ac:dyDescent="0.2">
      <c r="C474" s="85"/>
      <c r="D474" s="85"/>
      <c r="E474" s="85"/>
      <c r="F474" s="85"/>
    </row>
    <row r="475" spans="3:6" x14ac:dyDescent="0.2">
      <c r="C475" s="85"/>
      <c r="D475" s="85"/>
      <c r="E475" s="85"/>
      <c r="F475" s="85"/>
    </row>
    <row r="476" spans="3:6" x14ac:dyDescent="0.2">
      <c r="C476" s="85"/>
      <c r="D476" s="85"/>
      <c r="E476" s="85"/>
      <c r="F476" s="85"/>
    </row>
    <row r="477" spans="3:6" x14ac:dyDescent="0.2">
      <c r="C477" s="85"/>
      <c r="D477" s="85"/>
      <c r="E477" s="85"/>
      <c r="F477" s="85"/>
    </row>
    <row r="478" spans="3:6" x14ac:dyDescent="0.2">
      <c r="C478" s="85"/>
      <c r="D478" s="85"/>
      <c r="E478" s="85"/>
      <c r="F478" s="85"/>
    </row>
    <row r="479" spans="3:6" x14ac:dyDescent="0.2">
      <c r="C479" s="85"/>
      <c r="D479" s="85"/>
      <c r="E479" s="85"/>
      <c r="F479" s="85"/>
    </row>
    <row r="480" spans="3:6" x14ac:dyDescent="0.2">
      <c r="C480" s="85"/>
      <c r="D480" s="85"/>
      <c r="E480" s="85"/>
      <c r="F480" s="85"/>
    </row>
    <row r="481" spans="3:6" x14ac:dyDescent="0.2">
      <c r="C481" s="85"/>
      <c r="D481" s="85"/>
      <c r="E481" s="85"/>
      <c r="F481" s="85"/>
    </row>
    <row r="482" spans="3:6" x14ac:dyDescent="0.2">
      <c r="C482" s="85"/>
      <c r="D482" s="85"/>
      <c r="E482" s="85"/>
      <c r="F482" s="85"/>
    </row>
    <row r="483" spans="3:6" x14ac:dyDescent="0.2">
      <c r="C483" s="85"/>
      <c r="D483" s="85"/>
      <c r="E483" s="85"/>
      <c r="F483" s="85"/>
    </row>
    <row r="484" spans="3:6" x14ac:dyDescent="0.2">
      <c r="C484" s="85"/>
      <c r="D484" s="85"/>
      <c r="E484" s="85"/>
      <c r="F484" s="85"/>
    </row>
    <row r="485" spans="3:6" x14ac:dyDescent="0.2">
      <c r="C485" s="85"/>
      <c r="D485" s="85"/>
      <c r="E485" s="85"/>
      <c r="F485" s="85"/>
    </row>
    <row r="486" spans="3:6" x14ac:dyDescent="0.2">
      <c r="C486" s="85"/>
      <c r="D486" s="85"/>
      <c r="E486" s="85"/>
      <c r="F486" s="85"/>
    </row>
    <row r="487" spans="3:6" x14ac:dyDescent="0.2">
      <c r="C487" s="85"/>
      <c r="D487" s="85"/>
      <c r="E487" s="85"/>
      <c r="F487" s="85"/>
    </row>
    <row r="488" spans="3:6" x14ac:dyDescent="0.2">
      <c r="C488" s="85"/>
      <c r="D488" s="85"/>
      <c r="E488" s="85"/>
      <c r="F488" s="85"/>
    </row>
    <row r="489" spans="3:6" x14ac:dyDescent="0.2">
      <c r="C489" s="85"/>
      <c r="D489" s="85"/>
      <c r="E489" s="85"/>
      <c r="F489" s="85"/>
    </row>
    <row r="490" spans="3:6" x14ac:dyDescent="0.2">
      <c r="C490" s="85"/>
      <c r="D490" s="85"/>
      <c r="E490" s="85"/>
      <c r="F490" s="85"/>
    </row>
    <row r="491" spans="3:6" x14ac:dyDescent="0.2">
      <c r="C491" s="85"/>
      <c r="D491" s="85"/>
      <c r="E491" s="85"/>
      <c r="F491" s="85"/>
    </row>
    <row r="492" spans="3:6" x14ac:dyDescent="0.2">
      <c r="C492" s="85"/>
      <c r="D492" s="85"/>
      <c r="E492" s="85"/>
      <c r="F492" s="85"/>
    </row>
    <row r="493" spans="3:6" x14ac:dyDescent="0.2">
      <c r="C493" s="85"/>
      <c r="D493" s="85"/>
      <c r="E493" s="85"/>
      <c r="F493" s="85"/>
    </row>
    <row r="494" spans="3:6" x14ac:dyDescent="0.2">
      <c r="C494" s="85"/>
      <c r="D494" s="85"/>
      <c r="E494" s="85"/>
      <c r="F494" s="85"/>
    </row>
    <row r="495" spans="3:6" x14ac:dyDescent="0.2">
      <c r="C495" s="85"/>
      <c r="D495" s="85"/>
      <c r="E495" s="85"/>
      <c r="F495" s="85"/>
    </row>
    <row r="496" spans="3:6" x14ac:dyDescent="0.2">
      <c r="C496" s="85"/>
      <c r="D496" s="85"/>
      <c r="E496" s="85"/>
      <c r="F496" s="85"/>
    </row>
    <row r="497" spans="3:6" x14ac:dyDescent="0.2">
      <c r="C497" s="85"/>
      <c r="D497" s="85"/>
      <c r="E497" s="85"/>
      <c r="F497" s="85"/>
    </row>
    <row r="498" spans="3:6" x14ac:dyDescent="0.2">
      <c r="C498" s="85"/>
      <c r="D498" s="85"/>
      <c r="E498" s="85"/>
      <c r="F498" s="85"/>
    </row>
    <row r="499" spans="3:6" x14ac:dyDescent="0.2">
      <c r="C499" s="85"/>
      <c r="D499" s="85"/>
      <c r="E499" s="85"/>
      <c r="F499" s="85"/>
    </row>
    <row r="500" spans="3:6" x14ac:dyDescent="0.2">
      <c r="C500" s="85"/>
      <c r="D500" s="85"/>
      <c r="E500" s="85"/>
      <c r="F500" s="85"/>
    </row>
    <row r="501" spans="3:6" x14ac:dyDescent="0.2">
      <c r="C501" s="85"/>
      <c r="D501" s="85"/>
      <c r="E501" s="85"/>
      <c r="F501" s="85"/>
    </row>
    <row r="502" spans="3:6" x14ac:dyDescent="0.2">
      <c r="C502" s="85"/>
      <c r="D502" s="85"/>
      <c r="E502" s="85"/>
      <c r="F502" s="85"/>
    </row>
    <row r="503" spans="3:6" x14ac:dyDescent="0.2">
      <c r="C503" s="85"/>
      <c r="D503" s="85"/>
      <c r="E503" s="85"/>
      <c r="F503" s="85"/>
    </row>
    <row r="504" spans="3:6" x14ac:dyDescent="0.2">
      <c r="C504" s="85"/>
      <c r="D504" s="85"/>
      <c r="E504" s="85"/>
      <c r="F504" s="85"/>
    </row>
    <row r="505" spans="3:6" x14ac:dyDescent="0.2">
      <c r="C505" s="85"/>
      <c r="D505" s="85"/>
      <c r="E505" s="85"/>
      <c r="F505" s="85"/>
    </row>
    <row r="506" spans="3:6" x14ac:dyDescent="0.2">
      <c r="C506" s="85"/>
      <c r="D506" s="85"/>
      <c r="E506" s="85"/>
      <c r="F506" s="85"/>
    </row>
    <row r="507" spans="3:6" x14ac:dyDescent="0.2">
      <c r="C507" s="85"/>
      <c r="D507" s="85"/>
      <c r="E507" s="85"/>
      <c r="F507" s="85"/>
    </row>
    <row r="508" spans="3:6" x14ac:dyDescent="0.2">
      <c r="C508" s="85"/>
      <c r="D508" s="85"/>
      <c r="E508" s="85"/>
      <c r="F508" s="85"/>
    </row>
    <row r="509" spans="3:6" x14ac:dyDescent="0.2">
      <c r="C509" s="85"/>
      <c r="D509" s="85"/>
      <c r="E509" s="85"/>
      <c r="F509" s="85"/>
    </row>
    <row r="510" spans="3:6" x14ac:dyDescent="0.2">
      <c r="C510" s="85"/>
      <c r="D510" s="85"/>
      <c r="E510" s="85"/>
      <c r="F510" s="85"/>
    </row>
    <row r="511" spans="3:6" x14ac:dyDescent="0.2">
      <c r="C511" s="85"/>
      <c r="D511" s="85"/>
      <c r="E511" s="85"/>
      <c r="F511" s="85"/>
    </row>
    <row r="512" spans="3:6" x14ac:dyDescent="0.2">
      <c r="C512" s="85"/>
      <c r="D512" s="85"/>
      <c r="E512" s="85"/>
      <c r="F512" s="85"/>
    </row>
    <row r="513" spans="3:6" x14ac:dyDescent="0.2">
      <c r="C513" s="85"/>
      <c r="D513" s="85"/>
      <c r="E513" s="85"/>
      <c r="F513" s="85"/>
    </row>
    <row r="514" spans="3:6" x14ac:dyDescent="0.2">
      <c r="C514" s="85"/>
      <c r="D514" s="85"/>
      <c r="E514" s="85"/>
      <c r="F514" s="85"/>
    </row>
    <row r="515" spans="3:6" x14ac:dyDescent="0.2">
      <c r="C515" s="85"/>
      <c r="D515" s="85"/>
      <c r="E515" s="85"/>
      <c r="F515" s="85"/>
    </row>
    <row r="516" spans="3:6" x14ac:dyDescent="0.2">
      <c r="C516" s="85"/>
      <c r="D516" s="85"/>
      <c r="E516" s="85"/>
      <c r="F516" s="85"/>
    </row>
    <row r="517" spans="3:6" x14ac:dyDescent="0.2">
      <c r="C517" s="85"/>
      <c r="D517" s="85"/>
      <c r="E517" s="85"/>
      <c r="F517" s="85"/>
    </row>
    <row r="518" spans="3:6" x14ac:dyDescent="0.2">
      <c r="C518" s="85"/>
      <c r="D518" s="85"/>
      <c r="E518" s="85"/>
      <c r="F518" s="85"/>
    </row>
    <row r="519" spans="3:6" x14ac:dyDescent="0.2">
      <c r="C519" s="85"/>
      <c r="D519" s="85"/>
      <c r="E519" s="85"/>
      <c r="F519" s="85"/>
    </row>
    <row r="520" spans="3:6" x14ac:dyDescent="0.2">
      <c r="C520" s="85"/>
      <c r="D520" s="85"/>
      <c r="E520" s="85"/>
      <c r="F520" s="85"/>
    </row>
    <row r="521" spans="3:6" x14ac:dyDescent="0.2">
      <c r="C521" s="85"/>
      <c r="D521" s="85"/>
      <c r="E521" s="85"/>
      <c r="F521" s="85"/>
    </row>
    <row r="522" spans="3:6" x14ac:dyDescent="0.2">
      <c r="C522" s="85"/>
      <c r="D522" s="85"/>
      <c r="E522" s="85"/>
      <c r="F522" s="85"/>
    </row>
    <row r="523" spans="3:6" x14ac:dyDescent="0.2">
      <c r="C523" s="85"/>
      <c r="D523" s="85"/>
      <c r="E523" s="85"/>
      <c r="F523" s="85"/>
    </row>
    <row r="524" spans="3:6" x14ac:dyDescent="0.2">
      <c r="C524" s="85"/>
      <c r="D524" s="85"/>
      <c r="E524" s="85"/>
      <c r="F524" s="85"/>
    </row>
    <row r="525" spans="3:6" x14ac:dyDescent="0.2">
      <c r="C525" s="85"/>
      <c r="D525" s="85"/>
      <c r="E525" s="85"/>
      <c r="F525" s="85"/>
    </row>
    <row r="526" spans="3:6" x14ac:dyDescent="0.2">
      <c r="C526" s="85"/>
      <c r="D526" s="85"/>
      <c r="E526" s="85"/>
      <c r="F526" s="85"/>
    </row>
    <row r="527" spans="3:6" x14ac:dyDescent="0.2">
      <c r="C527" s="85"/>
      <c r="D527" s="85"/>
      <c r="E527" s="85"/>
      <c r="F527" s="85"/>
    </row>
    <row r="528" spans="3:6" x14ac:dyDescent="0.2">
      <c r="C528" s="85"/>
      <c r="D528" s="85"/>
      <c r="E528" s="85"/>
      <c r="F528" s="85"/>
    </row>
    <row r="529" spans="3:6" x14ac:dyDescent="0.2">
      <c r="C529" s="85"/>
      <c r="D529" s="85"/>
      <c r="E529" s="85"/>
      <c r="F529" s="85"/>
    </row>
    <row r="530" spans="3:6" x14ac:dyDescent="0.2">
      <c r="C530" s="85"/>
      <c r="D530" s="85"/>
      <c r="E530" s="85"/>
      <c r="F530" s="85"/>
    </row>
    <row r="531" spans="3:6" x14ac:dyDescent="0.2">
      <c r="C531" s="85"/>
      <c r="D531" s="85"/>
      <c r="E531" s="85"/>
      <c r="F531" s="85"/>
    </row>
    <row r="532" spans="3:6" x14ac:dyDescent="0.2">
      <c r="C532" s="85"/>
      <c r="D532" s="85"/>
      <c r="E532" s="85"/>
      <c r="F532" s="85"/>
    </row>
    <row r="533" spans="3:6" x14ac:dyDescent="0.2">
      <c r="C533" s="85"/>
      <c r="D533" s="85"/>
      <c r="E533" s="85"/>
      <c r="F533" s="85"/>
    </row>
    <row r="534" spans="3:6" x14ac:dyDescent="0.2">
      <c r="C534" s="85"/>
      <c r="D534" s="85"/>
      <c r="E534" s="85"/>
      <c r="F534" s="85"/>
    </row>
    <row r="535" spans="3:6" x14ac:dyDescent="0.2">
      <c r="C535" s="85"/>
      <c r="D535" s="85"/>
      <c r="E535" s="85"/>
      <c r="F535" s="85"/>
    </row>
    <row r="536" spans="3:6" x14ac:dyDescent="0.2">
      <c r="C536" s="85"/>
      <c r="D536" s="85"/>
      <c r="E536" s="85"/>
      <c r="F536" s="85"/>
    </row>
    <row r="537" spans="3:6" x14ac:dyDescent="0.2">
      <c r="C537" s="85"/>
      <c r="D537" s="85"/>
      <c r="E537" s="85"/>
      <c r="F537" s="85"/>
    </row>
    <row r="538" spans="3:6" x14ac:dyDescent="0.2">
      <c r="C538" s="85"/>
      <c r="D538" s="85"/>
      <c r="E538" s="85"/>
      <c r="F538" s="85"/>
    </row>
    <row r="539" spans="3:6" x14ac:dyDescent="0.2">
      <c r="C539" s="85"/>
      <c r="D539" s="85"/>
      <c r="E539" s="85"/>
      <c r="F539" s="85"/>
    </row>
    <row r="540" spans="3:6" x14ac:dyDescent="0.2">
      <c r="C540" s="85"/>
      <c r="D540" s="85"/>
      <c r="E540" s="85"/>
      <c r="F540" s="85"/>
    </row>
    <row r="541" spans="3:6" x14ac:dyDescent="0.2">
      <c r="C541" s="85"/>
      <c r="D541" s="85"/>
      <c r="E541" s="85"/>
      <c r="F541" s="85"/>
    </row>
    <row r="542" spans="3:6" x14ac:dyDescent="0.2">
      <c r="C542" s="85"/>
      <c r="D542" s="85"/>
      <c r="E542" s="85"/>
      <c r="F542" s="85"/>
    </row>
    <row r="543" spans="3:6" x14ac:dyDescent="0.2">
      <c r="C543" s="85"/>
      <c r="D543" s="85"/>
      <c r="E543" s="85"/>
      <c r="F543" s="85"/>
    </row>
    <row r="544" spans="3:6" x14ac:dyDescent="0.2">
      <c r="C544" s="85"/>
      <c r="D544" s="85"/>
      <c r="E544" s="85"/>
      <c r="F544" s="85"/>
    </row>
    <row r="545" spans="3:6" x14ac:dyDescent="0.2">
      <c r="C545" s="85"/>
      <c r="D545" s="85"/>
      <c r="E545" s="85"/>
      <c r="F545" s="85"/>
    </row>
    <row r="546" spans="3:6" x14ac:dyDescent="0.2">
      <c r="C546" s="85"/>
      <c r="D546" s="85"/>
      <c r="E546" s="85"/>
      <c r="F546" s="85"/>
    </row>
    <row r="547" spans="3:6" x14ac:dyDescent="0.2">
      <c r="C547" s="85"/>
      <c r="D547" s="85"/>
      <c r="E547" s="85"/>
      <c r="F547" s="85"/>
    </row>
    <row r="548" spans="3:6" x14ac:dyDescent="0.2">
      <c r="C548" s="85"/>
      <c r="D548" s="85"/>
      <c r="E548" s="85"/>
      <c r="F548" s="85"/>
    </row>
    <row r="549" spans="3:6" x14ac:dyDescent="0.2">
      <c r="C549" s="85"/>
      <c r="D549" s="85"/>
      <c r="E549" s="85"/>
      <c r="F549" s="85"/>
    </row>
    <row r="550" spans="3:6" x14ac:dyDescent="0.2">
      <c r="C550" s="85"/>
      <c r="D550" s="85"/>
      <c r="E550" s="85"/>
      <c r="F550" s="85"/>
    </row>
    <row r="551" spans="3:6" x14ac:dyDescent="0.2">
      <c r="C551" s="85"/>
      <c r="D551" s="85"/>
      <c r="E551" s="85"/>
      <c r="F551" s="85"/>
    </row>
    <row r="552" spans="3:6" x14ac:dyDescent="0.2">
      <c r="C552" s="85"/>
      <c r="D552" s="85"/>
      <c r="E552" s="85"/>
      <c r="F552" s="85"/>
    </row>
    <row r="553" spans="3:6" x14ac:dyDescent="0.2">
      <c r="C553" s="85"/>
      <c r="D553" s="85"/>
      <c r="E553" s="85"/>
      <c r="F553" s="85"/>
    </row>
    <row r="554" spans="3:6" x14ac:dyDescent="0.2">
      <c r="C554" s="85"/>
      <c r="D554" s="85"/>
      <c r="E554" s="85"/>
      <c r="F554" s="85"/>
    </row>
    <row r="555" spans="3:6" x14ac:dyDescent="0.2">
      <c r="C555" s="85"/>
      <c r="D555" s="85"/>
      <c r="E555" s="85"/>
      <c r="F555" s="85"/>
    </row>
    <row r="556" spans="3:6" x14ac:dyDescent="0.2">
      <c r="C556" s="85"/>
      <c r="D556" s="85"/>
      <c r="E556" s="85"/>
      <c r="F556" s="85"/>
    </row>
    <row r="557" spans="3:6" x14ac:dyDescent="0.2">
      <c r="C557" s="85"/>
      <c r="D557" s="85"/>
      <c r="E557" s="85"/>
      <c r="F557" s="85"/>
    </row>
    <row r="558" spans="3:6" x14ac:dyDescent="0.2">
      <c r="C558" s="85"/>
      <c r="D558" s="85"/>
      <c r="E558" s="85"/>
      <c r="F558" s="85"/>
    </row>
    <row r="559" spans="3:6" x14ac:dyDescent="0.2">
      <c r="C559" s="85"/>
      <c r="D559" s="85"/>
      <c r="E559" s="85"/>
      <c r="F559" s="85"/>
    </row>
    <row r="560" spans="3:6" x14ac:dyDescent="0.2">
      <c r="C560" s="85"/>
      <c r="D560" s="85"/>
      <c r="E560" s="85"/>
      <c r="F560" s="85"/>
    </row>
    <row r="561" spans="3:6" x14ac:dyDescent="0.2">
      <c r="C561" s="85"/>
      <c r="D561" s="85"/>
      <c r="E561" s="85"/>
      <c r="F561" s="85"/>
    </row>
    <row r="562" spans="3:6" x14ac:dyDescent="0.2">
      <c r="C562" s="85"/>
      <c r="D562" s="85"/>
      <c r="E562" s="85"/>
      <c r="F562" s="85"/>
    </row>
    <row r="563" spans="3:6" x14ac:dyDescent="0.2">
      <c r="C563" s="85"/>
      <c r="D563" s="85"/>
      <c r="E563" s="85"/>
      <c r="F563" s="85"/>
    </row>
    <row r="564" spans="3:6" x14ac:dyDescent="0.2">
      <c r="C564" s="85"/>
      <c r="D564" s="85"/>
      <c r="E564" s="85"/>
      <c r="F564" s="85"/>
    </row>
    <row r="565" spans="3:6" x14ac:dyDescent="0.2">
      <c r="C565" s="85"/>
      <c r="D565" s="85"/>
      <c r="E565" s="85"/>
      <c r="F565" s="85"/>
    </row>
    <row r="566" spans="3:6" x14ac:dyDescent="0.2">
      <c r="C566" s="85"/>
      <c r="D566" s="85"/>
      <c r="E566" s="85"/>
      <c r="F566" s="85"/>
    </row>
    <row r="567" spans="3:6" x14ac:dyDescent="0.2">
      <c r="C567" s="85"/>
      <c r="D567" s="85"/>
      <c r="E567" s="85"/>
      <c r="F567" s="85"/>
    </row>
    <row r="568" spans="3:6" x14ac:dyDescent="0.2">
      <c r="C568" s="85"/>
      <c r="D568" s="85"/>
      <c r="E568" s="85"/>
      <c r="F568" s="85"/>
    </row>
    <row r="569" spans="3:6" x14ac:dyDescent="0.2">
      <c r="C569" s="85"/>
      <c r="D569" s="85"/>
      <c r="E569" s="85"/>
      <c r="F569" s="85"/>
    </row>
    <row r="570" spans="3:6" x14ac:dyDescent="0.2">
      <c r="C570" s="85"/>
      <c r="D570" s="85"/>
      <c r="E570" s="85"/>
      <c r="F570" s="85"/>
    </row>
    <row r="571" spans="3:6" x14ac:dyDescent="0.2">
      <c r="C571" s="85"/>
      <c r="D571" s="85"/>
      <c r="E571" s="85"/>
      <c r="F571" s="85"/>
    </row>
    <row r="572" spans="3:6" x14ac:dyDescent="0.2">
      <c r="C572" s="85"/>
      <c r="D572" s="85"/>
      <c r="E572" s="85"/>
      <c r="F572" s="85"/>
    </row>
    <row r="573" spans="3:6" x14ac:dyDescent="0.2">
      <c r="C573" s="85"/>
      <c r="D573" s="85"/>
      <c r="E573" s="85"/>
      <c r="F573" s="85"/>
    </row>
    <row r="574" spans="3:6" x14ac:dyDescent="0.2">
      <c r="C574" s="85"/>
      <c r="D574" s="85"/>
      <c r="E574" s="85"/>
      <c r="F574" s="85"/>
    </row>
    <row r="575" spans="3:6" x14ac:dyDescent="0.2">
      <c r="C575" s="85"/>
      <c r="D575" s="85"/>
      <c r="E575" s="85"/>
      <c r="F575" s="85"/>
    </row>
    <row r="576" spans="3:6" x14ac:dyDescent="0.2">
      <c r="C576" s="85"/>
      <c r="D576" s="85"/>
      <c r="E576" s="85"/>
      <c r="F576" s="85"/>
    </row>
    <row r="577" spans="3:6" x14ac:dyDescent="0.2">
      <c r="C577" s="85"/>
      <c r="D577" s="85"/>
      <c r="E577" s="85"/>
      <c r="F577" s="85"/>
    </row>
    <row r="578" spans="3:6" x14ac:dyDescent="0.2">
      <c r="C578" s="85"/>
      <c r="D578" s="85"/>
      <c r="E578" s="85"/>
      <c r="F578" s="85"/>
    </row>
    <row r="579" spans="3:6" x14ac:dyDescent="0.2">
      <c r="C579" s="85"/>
      <c r="D579" s="85"/>
      <c r="E579" s="85"/>
      <c r="F579" s="85"/>
    </row>
    <row r="580" spans="3:6" x14ac:dyDescent="0.2">
      <c r="C580" s="85"/>
      <c r="D580" s="85"/>
      <c r="E580" s="85"/>
      <c r="F580" s="85"/>
    </row>
    <row r="581" spans="3:6" x14ac:dyDescent="0.2">
      <c r="C581" s="85"/>
      <c r="D581" s="85"/>
      <c r="E581" s="85"/>
      <c r="F581" s="85"/>
    </row>
    <row r="582" spans="3:6" x14ac:dyDescent="0.2">
      <c r="C582" s="85"/>
      <c r="D582" s="85"/>
      <c r="E582" s="85"/>
      <c r="F582" s="85"/>
    </row>
    <row r="583" spans="3:6" x14ac:dyDescent="0.2">
      <c r="C583" s="85"/>
      <c r="D583" s="85"/>
      <c r="E583" s="85"/>
      <c r="F583" s="85"/>
    </row>
    <row r="584" spans="3:6" x14ac:dyDescent="0.2">
      <c r="C584" s="85"/>
      <c r="D584" s="85"/>
      <c r="E584" s="85"/>
      <c r="F584" s="85"/>
    </row>
    <row r="585" spans="3:6" x14ac:dyDescent="0.2">
      <c r="C585" s="85"/>
      <c r="D585" s="85"/>
      <c r="E585" s="85"/>
      <c r="F585" s="85"/>
    </row>
    <row r="586" spans="3:6" x14ac:dyDescent="0.2">
      <c r="C586" s="85"/>
      <c r="D586" s="85"/>
      <c r="E586" s="85"/>
      <c r="F586" s="85"/>
    </row>
    <row r="587" spans="3:6" x14ac:dyDescent="0.2">
      <c r="C587" s="85"/>
      <c r="D587" s="85"/>
      <c r="E587" s="85"/>
      <c r="F587" s="85"/>
    </row>
    <row r="588" spans="3:6" x14ac:dyDescent="0.2">
      <c r="C588" s="85"/>
      <c r="D588" s="85"/>
      <c r="E588" s="85"/>
      <c r="F588" s="85"/>
    </row>
    <row r="589" spans="3:6" x14ac:dyDescent="0.2">
      <c r="C589" s="85"/>
      <c r="D589" s="85"/>
      <c r="E589" s="85"/>
      <c r="F589" s="85"/>
    </row>
    <row r="590" spans="3:6" x14ac:dyDescent="0.2">
      <c r="C590" s="85"/>
      <c r="D590" s="85"/>
      <c r="E590" s="85"/>
      <c r="F590" s="85"/>
    </row>
    <row r="591" spans="3:6" x14ac:dyDescent="0.2">
      <c r="C591" s="85"/>
      <c r="D591" s="85"/>
      <c r="E591" s="85"/>
      <c r="F591" s="85"/>
    </row>
    <row r="592" spans="3:6" x14ac:dyDescent="0.2">
      <c r="C592" s="85"/>
      <c r="D592" s="85"/>
      <c r="E592" s="85"/>
      <c r="F592" s="85"/>
    </row>
    <row r="593" spans="3:6" x14ac:dyDescent="0.2">
      <c r="C593" s="85"/>
      <c r="D593" s="85"/>
      <c r="E593" s="85"/>
      <c r="F593" s="85"/>
    </row>
    <row r="594" spans="3:6" x14ac:dyDescent="0.2">
      <c r="C594" s="85"/>
      <c r="D594" s="85"/>
      <c r="E594" s="85"/>
      <c r="F594" s="85"/>
    </row>
    <row r="595" spans="3:6" x14ac:dyDescent="0.2">
      <c r="C595" s="85"/>
      <c r="D595" s="85"/>
      <c r="E595" s="85"/>
      <c r="F595" s="85"/>
    </row>
    <row r="596" spans="3:6" x14ac:dyDescent="0.2">
      <c r="C596" s="85"/>
      <c r="D596" s="85"/>
      <c r="E596" s="85"/>
      <c r="F596" s="85"/>
    </row>
    <row r="597" spans="3:6" x14ac:dyDescent="0.2">
      <c r="C597" s="85"/>
      <c r="D597" s="85"/>
      <c r="E597" s="85"/>
      <c r="F597" s="85"/>
    </row>
    <row r="598" spans="3:6" x14ac:dyDescent="0.2">
      <c r="C598" s="85"/>
      <c r="D598" s="85"/>
      <c r="E598" s="85"/>
      <c r="F598" s="85"/>
    </row>
    <row r="599" spans="3:6" x14ac:dyDescent="0.2">
      <c r="C599" s="85"/>
      <c r="D599" s="85"/>
      <c r="E599" s="85"/>
      <c r="F599" s="85"/>
    </row>
    <row r="600" spans="3:6" x14ac:dyDescent="0.2">
      <c r="C600" s="85"/>
      <c r="D600" s="85"/>
      <c r="E600" s="85"/>
      <c r="F600" s="85"/>
    </row>
    <row r="601" spans="3:6" x14ac:dyDescent="0.2">
      <c r="C601" s="85"/>
      <c r="D601" s="85"/>
      <c r="E601" s="85"/>
      <c r="F601" s="85"/>
    </row>
    <row r="602" spans="3:6" x14ac:dyDescent="0.2">
      <c r="C602" s="85"/>
      <c r="D602" s="85"/>
      <c r="E602" s="85"/>
      <c r="F602" s="85"/>
    </row>
    <row r="603" spans="3:6" x14ac:dyDescent="0.2">
      <c r="C603" s="85"/>
      <c r="D603" s="85"/>
      <c r="E603" s="85"/>
      <c r="F603" s="85"/>
    </row>
    <row r="604" spans="3:6" x14ac:dyDescent="0.2">
      <c r="C604" s="85"/>
      <c r="D604" s="85"/>
      <c r="E604" s="85"/>
      <c r="F604" s="85"/>
    </row>
    <row r="605" spans="3:6" x14ac:dyDescent="0.2">
      <c r="C605" s="85"/>
      <c r="D605" s="85"/>
      <c r="E605" s="85"/>
      <c r="F605" s="85"/>
    </row>
    <row r="606" spans="3:6" x14ac:dyDescent="0.2">
      <c r="C606" s="85"/>
      <c r="D606" s="85"/>
      <c r="E606" s="85"/>
      <c r="F606" s="85"/>
    </row>
    <row r="607" spans="3:6" x14ac:dyDescent="0.2">
      <c r="C607" s="85"/>
      <c r="D607" s="85"/>
      <c r="E607" s="85"/>
      <c r="F607" s="85"/>
    </row>
    <row r="608" spans="3:6" x14ac:dyDescent="0.2">
      <c r="C608" s="85"/>
      <c r="D608" s="85"/>
      <c r="E608" s="85"/>
      <c r="F608" s="85"/>
    </row>
    <row r="609" spans="3:6" x14ac:dyDescent="0.2">
      <c r="C609" s="85"/>
      <c r="D609" s="85"/>
      <c r="E609" s="85"/>
      <c r="F609" s="85"/>
    </row>
    <row r="610" spans="3:6" x14ac:dyDescent="0.2">
      <c r="C610" s="85"/>
      <c r="D610" s="85"/>
      <c r="E610" s="85"/>
      <c r="F610" s="85"/>
    </row>
    <row r="611" spans="3:6" x14ac:dyDescent="0.2">
      <c r="C611" s="85"/>
      <c r="D611" s="85"/>
      <c r="E611" s="85"/>
      <c r="F611" s="85"/>
    </row>
    <row r="612" spans="3:6" x14ac:dyDescent="0.2">
      <c r="C612" s="85"/>
      <c r="D612" s="85"/>
      <c r="E612" s="85"/>
      <c r="F612" s="85"/>
    </row>
    <row r="613" spans="3:6" x14ac:dyDescent="0.2">
      <c r="C613" s="85"/>
      <c r="D613" s="85"/>
      <c r="E613" s="85"/>
      <c r="F613" s="85"/>
    </row>
    <row r="614" spans="3:6" x14ac:dyDescent="0.2">
      <c r="C614" s="85"/>
      <c r="D614" s="85"/>
      <c r="E614" s="85"/>
      <c r="F614" s="85"/>
    </row>
    <row r="615" spans="3:6" x14ac:dyDescent="0.2">
      <c r="C615" s="85"/>
      <c r="D615" s="85"/>
      <c r="E615" s="85"/>
      <c r="F615" s="85"/>
    </row>
    <row r="616" spans="3:6" x14ac:dyDescent="0.2">
      <c r="C616" s="85"/>
      <c r="D616" s="85"/>
      <c r="E616" s="85"/>
      <c r="F616" s="85"/>
    </row>
    <row r="617" spans="3:6" x14ac:dyDescent="0.2">
      <c r="C617" s="85"/>
      <c r="D617" s="85"/>
      <c r="E617" s="85"/>
      <c r="F617" s="85"/>
    </row>
    <row r="618" spans="3:6" x14ac:dyDescent="0.2">
      <c r="C618" s="85"/>
      <c r="D618" s="85"/>
      <c r="E618" s="85"/>
      <c r="F618" s="85"/>
    </row>
    <row r="619" spans="3:6" x14ac:dyDescent="0.2">
      <c r="C619" s="85"/>
      <c r="D619" s="85"/>
      <c r="E619" s="85"/>
      <c r="F619" s="85"/>
    </row>
    <row r="620" spans="3:6" x14ac:dyDescent="0.2">
      <c r="C620" s="85"/>
      <c r="D620" s="85"/>
      <c r="E620" s="85"/>
      <c r="F620" s="85"/>
    </row>
    <row r="621" spans="3:6" x14ac:dyDescent="0.2">
      <c r="C621" s="85"/>
      <c r="D621" s="85"/>
      <c r="E621" s="85"/>
      <c r="F621" s="85"/>
    </row>
    <row r="622" spans="3:6" x14ac:dyDescent="0.2">
      <c r="C622" s="85"/>
      <c r="D622" s="85"/>
      <c r="E622" s="85"/>
      <c r="F622" s="85"/>
    </row>
    <row r="623" spans="3:6" x14ac:dyDescent="0.2">
      <c r="C623" s="85"/>
      <c r="D623" s="85"/>
      <c r="E623" s="85"/>
      <c r="F623" s="85"/>
    </row>
    <row r="624" spans="3:6" x14ac:dyDescent="0.2">
      <c r="C624" s="85"/>
      <c r="D624" s="85"/>
      <c r="E624" s="85"/>
      <c r="F624" s="85"/>
    </row>
    <row r="625" spans="3:6" x14ac:dyDescent="0.2">
      <c r="C625" s="85"/>
      <c r="D625" s="85"/>
      <c r="E625" s="85"/>
      <c r="F625" s="85"/>
    </row>
    <row r="626" spans="3:6" x14ac:dyDescent="0.2">
      <c r="C626" s="85"/>
      <c r="D626" s="85"/>
      <c r="E626" s="85"/>
      <c r="F626" s="85"/>
    </row>
    <row r="627" spans="3:6" x14ac:dyDescent="0.2">
      <c r="C627" s="85"/>
      <c r="D627" s="85"/>
      <c r="E627" s="85"/>
      <c r="F627" s="85"/>
    </row>
    <row r="628" spans="3:6" x14ac:dyDescent="0.2">
      <c r="C628" s="85"/>
      <c r="D628" s="85"/>
      <c r="E628" s="85"/>
      <c r="F628" s="85"/>
    </row>
    <row r="629" spans="3:6" x14ac:dyDescent="0.2">
      <c r="C629" s="85"/>
      <c r="D629" s="85"/>
      <c r="E629" s="85"/>
      <c r="F629" s="85"/>
    </row>
    <row r="630" spans="3:6" x14ac:dyDescent="0.2">
      <c r="C630" s="85"/>
      <c r="D630" s="85"/>
      <c r="E630" s="85"/>
      <c r="F630" s="85"/>
    </row>
    <row r="631" spans="3:6" x14ac:dyDescent="0.2">
      <c r="C631" s="85"/>
      <c r="D631" s="85"/>
      <c r="E631" s="85"/>
      <c r="F631" s="85"/>
    </row>
    <row r="632" spans="3:6" x14ac:dyDescent="0.2">
      <c r="C632" s="85"/>
      <c r="D632" s="85"/>
      <c r="E632" s="85"/>
      <c r="F632" s="85"/>
    </row>
    <row r="633" spans="3:6" x14ac:dyDescent="0.2">
      <c r="C633" s="85"/>
      <c r="D633" s="85"/>
      <c r="E633" s="85"/>
      <c r="F633" s="85"/>
    </row>
    <row r="634" spans="3:6" x14ac:dyDescent="0.2">
      <c r="C634" s="85"/>
      <c r="D634" s="85"/>
      <c r="E634" s="85"/>
      <c r="F634" s="85"/>
    </row>
    <row r="635" spans="3:6" x14ac:dyDescent="0.2">
      <c r="C635" s="85"/>
      <c r="D635" s="85"/>
      <c r="E635" s="85"/>
      <c r="F635" s="85"/>
    </row>
    <row r="636" spans="3:6" x14ac:dyDescent="0.2">
      <c r="C636" s="85"/>
      <c r="D636" s="85"/>
      <c r="E636" s="85"/>
      <c r="F636" s="85"/>
    </row>
    <row r="637" spans="3:6" x14ac:dyDescent="0.2">
      <c r="C637" s="85"/>
      <c r="D637" s="85"/>
      <c r="E637" s="85"/>
      <c r="F637" s="85"/>
    </row>
    <row r="638" spans="3:6" x14ac:dyDescent="0.2">
      <c r="C638" s="85"/>
      <c r="D638" s="85"/>
      <c r="E638" s="85"/>
      <c r="F638" s="85"/>
    </row>
    <row r="639" spans="3:6" x14ac:dyDescent="0.2">
      <c r="C639" s="85"/>
      <c r="D639" s="85"/>
      <c r="E639" s="85"/>
      <c r="F639" s="85"/>
    </row>
    <row r="640" spans="3:6" x14ac:dyDescent="0.2">
      <c r="C640" s="85"/>
      <c r="D640" s="85"/>
      <c r="E640" s="85"/>
      <c r="F640" s="85"/>
    </row>
    <row r="641" spans="3:6" x14ac:dyDescent="0.2">
      <c r="C641" s="85"/>
      <c r="D641" s="85"/>
      <c r="E641" s="85"/>
      <c r="F641" s="85"/>
    </row>
    <row r="642" spans="3:6" x14ac:dyDescent="0.2">
      <c r="C642" s="85"/>
      <c r="D642" s="85"/>
      <c r="E642" s="85"/>
      <c r="F642" s="85"/>
    </row>
    <row r="643" spans="3:6" x14ac:dyDescent="0.2">
      <c r="C643" s="85"/>
      <c r="D643" s="85"/>
      <c r="E643" s="85"/>
      <c r="F643" s="85"/>
    </row>
    <row r="644" spans="3:6" x14ac:dyDescent="0.2">
      <c r="C644" s="85"/>
      <c r="D644" s="85"/>
      <c r="E644" s="85"/>
      <c r="F644" s="85"/>
    </row>
    <row r="645" spans="3:6" x14ac:dyDescent="0.2">
      <c r="C645" s="85"/>
      <c r="D645" s="85"/>
      <c r="E645" s="85"/>
      <c r="F645" s="85"/>
    </row>
    <row r="646" spans="3:6" x14ac:dyDescent="0.2">
      <c r="C646" s="85"/>
      <c r="D646" s="85"/>
      <c r="E646" s="85"/>
      <c r="F646" s="85"/>
    </row>
    <row r="647" spans="3:6" x14ac:dyDescent="0.2">
      <c r="C647" s="85"/>
      <c r="D647" s="85"/>
      <c r="E647" s="85"/>
      <c r="F647" s="85"/>
    </row>
    <row r="648" spans="3:6" x14ac:dyDescent="0.2">
      <c r="C648" s="85"/>
      <c r="D648" s="85"/>
      <c r="E648" s="85"/>
      <c r="F648" s="85"/>
    </row>
    <row r="649" spans="3:6" x14ac:dyDescent="0.2">
      <c r="C649" s="85"/>
      <c r="D649" s="85"/>
      <c r="E649" s="85"/>
      <c r="F649" s="85"/>
    </row>
    <row r="650" spans="3:6" x14ac:dyDescent="0.2">
      <c r="C650" s="85"/>
      <c r="D650" s="85"/>
      <c r="E650" s="85"/>
      <c r="F650" s="85"/>
    </row>
    <row r="651" spans="3:6" x14ac:dyDescent="0.2">
      <c r="C651" s="85"/>
      <c r="D651" s="85"/>
      <c r="E651" s="85"/>
      <c r="F651" s="85"/>
    </row>
    <row r="652" spans="3:6" x14ac:dyDescent="0.2">
      <c r="C652" s="85"/>
      <c r="D652" s="85"/>
      <c r="E652" s="85"/>
      <c r="F652" s="85"/>
    </row>
    <row r="653" spans="3:6" x14ac:dyDescent="0.2">
      <c r="C653" s="85"/>
      <c r="D653" s="85"/>
      <c r="E653" s="85"/>
      <c r="F653" s="85"/>
    </row>
    <row r="654" spans="3:6" x14ac:dyDescent="0.2">
      <c r="C654" s="85"/>
      <c r="D654" s="85"/>
      <c r="E654" s="85"/>
      <c r="F654" s="85"/>
    </row>
    <row r="655" spans="3:6" x14ac:dyDescent="0.2">
      <c r="C655" s="85"/>
      <c r="D655" s="85"/>
      <c r="E655" s="85"/>
      <c r="F655" s="85"/>
    </row>
    <row r="656" spans="3:6" x14ac:dyDescent="0.2">
      <c r="C656" s="85"/>
      <c r="D656" s="85"/>
      <c r="E656" s="85"/>
      <c r="F656" s="85"/>
    </row>
    <row r="657" spans="3:6" x14ac:dyDescent="0.2">
      <c r="C657" s="85"/>
      <c r="D657" s="85"/>
      <c r="E657" s="85"/>
      <c r="F657" s="85"/>
    </row>
    <row r="658" spans="3:6" x14ac:dyDescent="0.2">
      <c r="C658" s="85"/>
      <c r="D658" s="85"/>
      <c r="E658" s="85"/>
      <c r="F658" s="85"/>
    </row>
    <row r="659" spans="3:6" x14ac:dyDescent="0.2">
      <c r="C659" s="85"/>
      <c r="D659" s="85"/>
      <c r="E659" s="85"/>
      <c r="F659" s="85"/>
    </row>
    <row r="660" spans="3:6" x14ac:dyDescent="0.2">
      <c r="C660" s="85"/>
      <c r="D660" s="85"/>
      <c r="E660" s="85"/>
      <c r="F660" s="85"/>
    </row>
    <row r="661" spans="3:6" x14ac:dyDescent="0.2">
      <c r="C661" s="85"/>
      <c r="D661" s="85"/>
      <c r="E661" s="85"/>
      <c r="F661" s="85"/>
    </row>
    <row r="662" spans="3:6" x14ac:dyDescent="0.2">
      <c r="C662" s="85"/>
      <c r="D662" s="85"/>
      <c r="E662" s="85"/>
      <c r="F662" s="85"/>
    </row>
    <row r="663" spans="3:6" x14ac:dyDescent="0.2">
      <c r="C663" s="85"/>
      <c r="D663" s="85"/>
      <c r="E663" s="85"/>
      <c r="F663" s="85"/>
    </row>
    <row r="664" spans="3:6" x14ac:dyDescent="0.2">
      <c r="C664" s="85"/>
      <c r="D664" s="85"/>
      <c r="E664" s="85"/>
      <c r="F664" s="85"/>
    </row>
    <row r="665" spans="3:6" x14ac:dyDescent="0.2">
      <c r="C665" s="85"/>
      <c r="D665" s="85"/>
      <c r="E665" s="85"/>
      <c r="F665" s="85"/>
    </row>
    <row r="666" spans="3:6" x14ac:dyDescent="0.2">
      <c r="C666" s="85"/>
      <c r="D666" s="85"/>
      <c r="E666" s="85"/>
      <c r="F666" s="85"/>
    </row>
    <row r="667" spans="3:6" x14ac:dyDescent="0.2">
      <c r="C667" s="85"/>
      <c r="D667" s="85"/>
      <c r="E667" s="85"/>
      <c r="F667" s="85"/>
    </row>
    <row r="668" spans="3:6" x14ac:dyDescent="0.2">
      <c r="C668" s="85"/>
      <c r="D668" s="85"/>
      <c r="E668" s="85"/>
      <c r="F668" s="85"/>
    </row>
    <row r="669" spans="3:6" x14ac:dyDescent="0.2">
      <c r="C669" s="85"/>
      <c r="D669" s="85"/>
      <c r="E669" s="85"/>
      <c r="F669" s="85"/>
    </row>
    <row r="670" spans="3:6" x14ac:dyDescent="0.2">
      <c r="C670" s="85"/>
      <c r="D670" s="85"/>
      <c r="E670" s="85"/>
      <c r="F670" s="85"/>
    </row>
    <row r="671" spans="3:6" x14ac:dyDescent="0.2">
      <c r="C671" s="85"/>
      <c r="D671" s="85"/>
      <c r="E671" s="85"/>
      <c r="F671" s="85"/>
    </row>
    <row r="672" spans="3:6" x14ac:dyDescent="0.2">
      <c r="C672" s="85"/>
      <c r="D672" s="85"/>
      <c r="E672" s="85"/>
      <c r="F672" s="85"/>
    </row>
    <row r="673" spans="3:6" x14ac:dyDescent="0.2">
      <c r="C673" s="85"/>
      <c r="D673" s="85"/>
      <c r="E673" s="85"/>
      <c r="F673" s="85"/>
    </row>
    <row r="674" spans="3:6" x14ac:dyDescent="0.2">
      <c r="C674" s="85"/>
      <c r="D674" s="85"/>
      <c r="E674" s="85"/>
      <c r="F674" s="85"/>
    </row>
    <row r="675" spans="3:6" x14ac:dyDescent="0.2">
      <c r="C675" s="85"/>
      <c r="D675" s="85"/>
      <c r="E675" s="85"/>
      <c r="F675" s="85"/>
    </row>
    <row r="676" spans="3:6" x14ac:dyDescent="0.2">
      <c r="C676" s="85"/>
      <c r="D676" s="85"/>
      <c r="E676" s="85"/>
      <c r="F676" s="85"/>
    </row>
    <row r="677" spans="3:6" x14ac:dyDescent="0.2">
      <c r="C677" s="85"/>
      <c r="D677" s="85"/>
      <c r="E677" s="85"/>
      <c r="F677" s="85"/>
    </row>
    <row r="678" spans="3:6" x14ac:dyDescent="0.2">
      <c r="C678" s="85"/>
      <c r="D678" s="85"/>
      <c r="E678" s="85"/>
      <c r="F678" s="85"/>
    </row>
    <row r="679" spans="3:6" x14ac:dyDescent="0.2">
      <c r="C679" s="85"/>
      <c r="D679" s="85"/>
      <c r="E679" s="85"/>
      <c r="F679" s="85"/>
    </row>
    <row r="680" spans="3:6" x14ac:dyDescent="0.2">
      <c r="C680" s="85"/>
      <c r="D680" s="85"/>
      <c r="E680" s="85"/>
      <c r="F680" s="85"/>
    </row>
    <row r="681" spans="3:6" x14ac:dyDescent="0.2">
      <c r="C681" s="85"/>
      <c r="D681" s="85"/>
      <c r="E681" s="85"/>
      <c r="F681" s="85"/>
    </row>
    <row r="682" spans="3:6" x14ac:dyDescent="0.2">
      <c r="C682" s="85"/>
      <c r="D682" s="85"/>
      <c r="E682" s="85"/>
      <c r="F682" s="85"/>
    </row>
    <row r="683" spans="3:6" x14ac:dyDescent="0.2">
      <c r="C683" s="85"/>
      <c r="D683" s="85"/>
      <c r="E683" s="85"/>
      <c r="F683" s="85"/>
    </row>
    <row r="684" spans="3:6" x14ac:dyDescent="0.2">
      <c r="C684" s="85"/>
      <c r="D684" s="85"/>
      <c r="E684" s="85"/>
      <c r="F684" s="85"/>
    </row>
    <row r="685" spans="3:6" x14ac:dyDescent="0.2">
      <c r="C685" s="85"/>
      <c r="D685" s="85"/>
      <c r="E685" s="85"/>
      <c r="F685" s="85"/>
    </row>
    <row r="686" spans="3:6" x14ac:dyDescent="0.2">
      <c r="C686" s="85"/>
      <c r="D686" s="85"/>
      <c r="E686" s="85"/>
      <c r="F686" s="85"/>
    </row>
    <row r="687" spans="3:6" x14ac:dyDescent="0.2">
      <c r="C687" s="85"/>
      <c r="D687" s="85"/>
      <c r="E687" s="85"/>
      <c r="F687" s="85"/>
    </row>
    <row r="688" spans="3:6" x14ac:dyDescent="0.2">
      <c r="C688" s="85"/>
      <c r="D688" s="85"/>
      <c r="E688" s="85"/>
      <c r="F688" s="85"/>
    </row>
    <row r="689" spans="3:6" x14ac:dyDescent="0.2">
      <c r="C689" s="85"/>
      <c r="D689" s="85"/>
      <c r="E689" s="85"/>
      <c r="F689" s="85"/>
    </row>
    <row r="690" spans="3:6" x14ac:dyDescent="0.2">
      <c r="C690" s="85"/>
      <c r="D690" s="85"/>
      <c r="E690" s="85"/>
      <c r="F690" s="85"/>
    </row>
    <row r="691" spans="3:6" x14ac:dyDescent="0.2">
      <c r="C691" s="85"/>
      <c r="D691" s="85"/>
      <c r="E691" s="85"/>
      <c r="F691" s="85"/>
    </row>
    <row r="692" spans="3:6" x14ac:dyDescent="0.2">
      <c r="C692" s="85"/>
      <c r="D692" s="85"/>
      <c r="E692" s="85"/>
      <c r="F692" s="85"/>
    </row>
    <row r="693" spans="3:6" x14ac:dyDescent="0.2">
      <c r="C693" s="85"/>
      <c r="D693" s="85"/>
      <c r="E693" s="85"/>
      <c r="F693" s="85"/>
    </row>
    <row r="694" spans="3:6" x14ac:dyDescent="0.2">
      <c r="C694" s="85"/>
      <c r="D694" s="85"/>
      <c r="E694" s="85"/>
      <c r="F694" s="85"/>
    </row>
    <row r="695" spans="3:6" x14ac:dyDescent="0.2">
      <c r="C695" s="85"/>
      <c r="D695" s="85"/>
      <c r="E695" s="85"/>
      <c r="F695" s="85"/>
    </row>
    <row r="696" spans="3:6" x14ac:dyDescent="0.2">
      <c r="C696" s="85"/>
      <c r="D696" s="85"/>
      <c r="E696" s="85"/>
      <c r="F696" s="85"/>
    </row>
    <row r="697" spans="3:6" x14ac:dyDescent="0.2">
      <c r="C697" s="85"/>
      <c r="D697" s="85"/>
      <c r="E697" s="85"/>
      <c r="F697" s="85"/>
    </row>
    <row r="698" spans="3:6" x14ac:dyDescent="0.2">
      <c r="C698" s="85"/>
      <c r="D698" s="85"/>
      <c r="E698" s="85"/>
      <c r="F698" s="85"/>
    </row>
    <row r="699" spans="3:6" x14ac:dyDescent="0.2">
      <c r="C699" s="85"/>
      <c r="D699" s="85"/>
      <c r="E699" s="85"/>
      <c r="F699" s="85"/>
    </row>
    <row r="700" spans="3:6" x14ac:dyDescent="0.2">
      <c r="C700" s="85"/>
      <c r="D700" s="85"/>
      <c r="E700" s="85"/>
      <c r="F700" s="85"/>
    </row>
    <row r="701" spans="3:6" x14ac:dyDescent="0.2">
      <c r="C701" s="85"/>
      <c r="D701" s="85"/>
      <c r="E701" s="85"/>
      <c r="F701" s="85"/>
    </row>
    <row r="702" spans="3:6" x14ac:dyDescent="0.2">
      <c r="C702" s="85"/>
      <c r="D702" s="85"/>
      <c r="E702" s="85"/>
      <c r="F702" s="85"/>
    </row>
    <row r="703" spans="3:6" x14ac:dyDescent="0.2">
      <c r="C703" s="85"/>
      <c r="D703" s="85"/>
      <c r="E703" s="85"/>
      <c r="F703" s="85"/>
    </row>
    <row r="704" spans="3:6" x14ac:dyDescent="0.2">
      <c r="C704" s="85"/>
      <c r="D704" s="85"/>
      <c r="E704" s="85"/>
      <c r="F704" s="85"/>
    </row>
    <row r="705" spans="3:6" x14ac:dyDescent="0.2">
      <c r="C705" s="85"/>
      <c r="D705" s="85"/>
      <c r="E705" s="85"/>
      <c r="F705" s="85"/>
    </row>
    <row r="706" spans="3:6" x14ac:dyDescent="0.2">
      <c r="C706" s="85"/>
      <c r="D706" s="85"/>
      <c r="E706" s="85"/>
      <c r="F706" s="85"/>
    </row>
    <row r="707" spans="3:6" x14ac:dyDescent="0.2">
      <c r="C707" s="85"/>
      <c r="D707" s="85"/>
      <c r="E707" s="85"/>
      <c r="F707" s="85"/>
    </row>
    <row r="708" spans="3:6" x14ac:dyDescent="0.2">
      <c r="C708" s="85"/>
      <c r="D708" s="85"/>
      <c r="E708" s="85"/>
      <c r="F708" s="85"/>
    </row>
    <row r="709" spans="3:6" x14ac:dyDescent="0.2">
      <c r="C709" s="85"/>
      <c r="D709" s="85"/>
      <c r="E709" s="85"/>
      <c r="F709" s="85"/>
    </row>
    <row r="710" spans="3:6" x14ac:dyDescent="0.2">
      <c r="C710" s="85"/>
      <c r="D710" s="85"/>
      <c r="E710" s="85"/>
      <c r="F710" s="85"/>
    </row>
    <row r="711" spans="3:6" x14ac:dyDescent="0.2">
      <c r="C711" s="85"/>
      <c r="D711" s="85"/>
      <c r="E711" s="85"/>
      <c r="F711" s="85"/>
    </row>
    <row r="712" spans="3:6" x14ac:dyDescent="0.2">
      <c r="C712" s="85"/>
      <c r="D712" s="85"/>
      <c r="E712" s="85"/>
      <c r="F712" s="85"/>
    </row>
    <row r="713" spans="3:6" x14ac:dyDescent="0.2">
      <c r="C713" s="85"/>
      <c r="D713" s="85"/>
      <c r="E713" s="85"/>
      <c r="F713" s="85"/>
    </row>
    <row r="714" spans="3:6" x14ac:dyDescent="0.2">
      <c r="C714" s="85"/>
      <c r="D714" s="85"/>
      <c r="E714" s="85"/>
      <c r="F714" s="85"/>
    </row>
    <row r="715" spans="3:6" x14ac:dyDescent="0.2">
      <c r="C715" s="85"/>
      <c r="D715" s="85"/>
      <c r="E715" s="85"/>
      <c r="F715" s="85"/>
    </row>
    <row r="716" spans="3:6" x14ac:dyDescent="0.2">
      <c r="C716" s="85"/>
      <c r="D716" s="85"/>
      <c r="E716" s="85"/>
      <c r="F716" s="85"/>
    </row>
    <row r="717" spans="3:6" x14ac:dyDescent="0.2">
      <c r="C717" s="85"/>
      <c r="D717" s="85"/>
      <c r="E717" s="85"/>
      <c r="F717" s="85"/>
    </row>
    <row r="718" spans="3:6" x14ac:dyDescent="0.2">
      <c r="C718" s="85"/>
      <c r="D718" s="85"/>
      <c r="E718" s="85"/>
      <c r="F718" s="85"/>
    </row>
    <row r="719" spans="3:6" x14ac:dyDescent="0.2">
      <c r="C719" s="85"/>
      <c r="D719" s="85"/>
      <c r="E719" s="85"/>
      <c r="F719" s="85"/>
    </row>
    <row r="720" spans="3:6" x14ac:dyDescent="0.2">
      <c r="C720" s="85"/>
      <c r="D720" s="85"/>
      <c r="E720" s="85"/>
      <c r="F720" s="85"/>
    </row>
    <row r="721" spans="3:6" x14ac:dyDescent="0.2">
      <c r="C721" s="85"/>
      <c r="D721" s="85"/>
      <c r="E721" s="85"/>
      <c r="F721" s="85"/>
    </row>
    <row r="722" spans="3:6" x14ac:dyDescent="0.2">
      <c r="C722" s="85"/>
      <c r="D722" s="85"/>
      <c r="E722" s="85"/>
      <c r="F722" s="85"/>
    </row>
    <row r="723" spans="3:6" x14ac:dyDescent="0.2">
      <c r="C723" s="85"/>
      <c r="D723" s="85"/>
      <c r="E723" s="85"/>
      <c r="F723" s="85"/>
    </row>
    <row r="724" spans="3:6" x14ac:dyDescent="0.2">
      <c r="C724" s="85"/>
      <c r="D724" s="85"/>
      <c r="E724" s="85"/>
      <c r="F724" s="85"/>
    </row>
    <row r="725" spans="3:6" x14ac:dyDescent="0.2">
      <c r="C725" s="85"/>
      <c r="D725" s="85"/>
      <c r="E725" s="85"/>
      <c r="F725" s="85"/>
    </row>
    <row r="726" spans="3:6" x14ac:dyDescent="0.2">
      <c r="C726" s="85"/>
      <c r="D726" s="85"/>
      <c r="E726" s="85"/>
      <c r="F726" s="85"/>
    </row>
    <row r="727" spans="3:6" x14ac:dyDescent="0.2">
      <c r="C727" s="85"/>
      <c r="D727" s="85"/>
      <c r="E727" s="85"/>
      <c r="F727" s="85"/>
    </row>
    <row r="728" spans="3:6" x14ac:dyDescent="0.2">
      <c r="C728" s="85"/>
      <c r="D728" s="85"/>
      <c r="E728" s="85"/>
      <c r="F728" s="85"/>
    </row>
    <row r="729" spans="3:6" x14ac:dyDescent="0.2">
      <c r="C729" s="85"/>
      <c r="D729" s="85"/>
      <c r="E729" s="85"/>
      <c r="F729" s="85"/>
    </row>
    <row r="730" spans="3:6" x14ac:dyDescent="0.2">
      <c r="C730" s="85"/>
      <c r="D730" s="85"/>
      <c r="E730" s="85"/>
      <c r="F730" s="85"/>
    </row>
    <row r="731" spans="3:6" x14ac:dyDescent="0.2">
      <c r="C731" s="85"/>
      <c r="D731" s="85"/>
      <c r="E731" s="85"/>
      <c r="F731" s="85"/>
    </row>
    <row r="732" spans="3:6" x14ac:dyDescent="0.2">
      <c r="C732" s="85"/>
      <c r="D732" s="85"/>
      <c r="E732" s="85"/>
      <c r="F732" s="85"/>
    </row>
    <row r="733" spans="3:6" x14ac:dyDescent="0.2">
      <c r="C733" s="85"/>
      <c r="D733" s="85"/>
      <c r="E733" s="85"/>
      <c r="F733" s="85"/>
    </row>
    <row r="734" spans="3:6" x14ac:dyDescent="0.2">
      <c r="C734" s="85"/>
      <c r="D734" s="85"/>
      <c r="E734" s="85"/>
      <c r="F734" s="85"/>
    </row>
    <row r="735" spans="3:6" x14ac:dyDescent="0.2">
      <c r="C735" s="85"/>
      <c r="D735" s="85"/>
      <c r="E735" s="85"/>
      <c r="F735" s="85"/>
    </row>
    <row r="736" spans="3:6" x14ac:dyDescent="0.2">
      <c r="C736" s="85"/>
      <c r="D736" s="85"/>
      <c r="E736" s="85"/>
      <c r="F736" s="85"/>
    </row>
    <row r="737" spans="3:6" x14ac:dyDescent="0.2">
      <c r="C737" s="85"/>
      <c r="D737" s="85"/>
      <c r="E737" s="85"/>
      <c r="F737" s="85"/>
    </row>
    <row r="738" spans="3:6" x14ac:dyDescent="0.2">
      <c r="C738" s="85"/>
      <c r="D738" s="85"/>
      <c r="E738" s="85"/>
      <c r="F738" s="85"/>
    </row>
    <row r="739" spans="3:6" x14ac:dyDescent="0.2">
      <c r="C739" s="85"/>
      <c r="D739" s="85"/>
      <c r="E739" s="85"/>
      <c r="F739" s="85"/>
    </row>
    <row r="740" spans="3:6" x14ac:dyDescent="0.2">
      <c r="C740" s="85"/>
      <c r="D740" s="85"/>
      <c r="E740" s="85"/>
      <c r="F740" s="85"/>
    </row>
    <row r="741" spans="3:6" x14ac:dyDescent="0.2">
      <c r="C741" s="85"/>
      <c r="D741" s="85"/>
      <c r="E741" s="85"/>
      <c r="F741" s="85"/>
    </row>
    <row r="742" spans="3:6" x14ac:dyDescent="0.2">
      <c r="C742" s="85"/>
      <c r="D742" s="85"/>
      <c r="E742" s="85"/>
      <c r="F742" s="85"/>
    </row>
    <row r="743" spans="3:6" x14ac:dyDescent="0.2">
      <c r="C743" s="85"/>
      <c r="D743" s="85"/>
      <c r="E743" s="85"/>
      <c r="F743" s="85"/>
    </row>
    <row r="744" spans="3:6" x14ac:dyDescent="0.2">
      <c r="C744" s="85"/>
      <c r="D744" s="85"/>
      <c r="E744" s="85"/>
      <c r="F744" s="85"/>
    </row>
    <row r="745" spans="3:6" x14ac:dyDescent="0.2">
      <c r="C745" s="85"/>
      <c r="D745" s="85"/>
      <c r="E745" s="85"/>
      <c r="F745" s="85"/>
    </row>
    <row r="746" spans="3:6" x14ac:dyDescent="0.2">
      <c r="C746" s="85"/>
      <c r="D746" s="85"/>
      <c r="E746" s="85"/>
      <c r="F746" s="85"/>
    </row>
    <row r="747" spans="3:6" x14ac:dyDescent="0.2">
      <c r="C747" s="85"/>
      <c r="D747" s="85"/>
      <c r="E747" s="85"/>
      <c r="F747" s="85"/>
    </row>
    <row r="748" spans="3:6" x14ac:dyDescent="0.2">
      <c r="C748" s="85"/>
      <c r="D748" s="85"/>
      <c r="E748" s="85"/>
      <c r="F748" s="85"/>
    </row>
    <row r="749" spans="3:6" x14ac:dyDescent="0.2">
      <c r="C749" s="85"/>
      <c r="D749" s="85"/>
      <c r="E749" s="85"/>
      <c r="F749" s="85"/>
    </row>
    <row r="750" spans="3:6" x14ac:dyDescent="0.2">
      <c r="C750" s="85"/>
      <c r="D750" s="85"/>
      <c r="E750" s="85"/>
      <c r="F750" s="85"/>
    </row>
    <row r="751" spans="3:6" x14ac:dyDescent="0.2">
      <c r="C751" s="85"/>
      <c r="D751" s="85"/>
      <c r="E751" s="85"/>
      <c r="F751" s="85"/>
    </row>
    <row r="752" spans="3:6" x14ac:dyDescent="0.2">
      <c r="C752" s="85"/>
      <c r="D752" s="85"/>
      <c r="E752" s="85"/>
      <c r="F752" s="85"/>
    </row>
    <row r="753" spans="3:6" x14ac:dyDescent="0.2">
      <c r="C753" s="85"/>
      <c r="D753" s="85"/>
      <c r="E753" s="85"/>
      <c r="F753" s="85"/>
    </row>
    <row r="754" spans="3:6" x14ac:dyDescent="0.2">
      <c r="C754" s="85"/>
      <c r="D754" s="85"/>
      <c r="E754" s="85"/>
      <c r="F754" s="85"/>
    </row>
    <row r="755" spans="3:6" x14ac:dyDescent="0.2">
      <c r="C755" s="85"/>
      <c r="D755" s="85"/>
      <c r="E755" s="85"/>
      <c r="F755" s="85"/>
    </row>
    <row r="756" spans="3:6" x14ac:dyDescent="0.2">
      <c r="C756" s="85"/>
      <c r="D756" s="85"/>
      <c r="E756" s="85"/>
      <c r="F756" s="85"/>
    </row>
    <row r="757" spans="3:6" x14ac:dyDescent="0.2">
      <c r="C757" s="85"/>
      <c r="D757" s="85"/>
      <c r="E757" s="85"/>
      <c r="F757" s="85"/>
    </row>
    <row r="758" spans="3:6" x14ac:dyDescent="0.2">
      <c r="C758" s="85"/>
      <c r="D758" s="85"/>
      <c r="E758" s="85"/>
      <c r="F758" s="85"/>
    </row>
    <row r="759" spans="3:6" x14ac:dyDescent="0.2">
      <c r="C759" s="85"/>
      <c r="D759" s="85"/>
      <c r="E759" s="85"/>
      <c r="F759" s="85"/>
    </row>
    <row r="760" spans="3:6" x14ac:dyDescent="0.2">
      <c r="C760" s="85"/>
      <c r="D760" s="85"/>
      <c r="E760" s="85"/>
      <c r="F760" s="85"/>
    </row>
    <row r="761" spans="3:6" x14ac:dyDescent="0.2">
      <c r="C761" s="85"/>
      <c r="D761" s="85"/>
      <c r="E761" s="85"/>
      <c r="F761" s="85"/>
    </row>
    <row r="762" spans="3:6" x14ac:dyDescent="0.2">
      <c r="C762" s="85"/>
      <c r="D762" s="85"/>
      <c r="E762" s="85"/>
      <c r="F762" s="85"/>
    </row>
    <row r="763" spans="3:6" x14ac:dyDescent="0.2">
      <c r="C763" s="85"/>
      <c r="D763" s="85"/>
      <c r="E763" s="85"/>
      <c r="F763" s="85"/>
    </row>
    <row r="764" spans="3:6" x14ac:dyDescent="0.2">
      <c r="C764" s="85"/>
      <c r="D764" s="85"/>
      <c r="E764" s="85"/>
      <c r="F764" s="85"/>
    </row>
    <row r="765" spans="3:6" x14ac:dyDescent="0.2">
      <c r="C765" s="85"/>
      <c r="D765" s="85"/>
      <c r="E765" s="85"/>
      <c r="F765" s="85"/>
    </row>
    <row r="766" spans="3:6" x14ac:dyDescent="0.2">
      <c r="C766" s="85"/>
      <c r="D766" s="85"/>
      <c r="E766" s="85"/>
      <c r="F766" s="85"/>
    </row>
    <row r="767" spans="3:6" x14ac:dyDescent="0.2">
      <c r="C767" s="85"/>
      <c r="D767" s="85"/>
      <c r="E767" s="85"/>
      <c r="F767" s="85"/>
    </row>
    <row r="768" spans="3:6" x14ac:dyDescent="0.2">
      <c r="C768" s="85"/>
      <c r="D768" s="85"/>
      <c r="E768" s="85"/>
      <c r="F768" s="85"/>
    </row>
    <row r="769" spans="3:6" x14ac:dyDescent="0.2">
      <c r="C769" s="85"/>
      <c r="D769" s="85"/>
      <c r="E769" s="85"/>
      <c r="F769" s="85"/>
    </row>
    <row r="770" spans="3:6" x14ac:dyDescent="0.2">
      <c r="C770" s="85"/>
      <c r="D770" s="85"/>
      <c r="E770" s="85"/>
      <c r="F770" s="85"/>
    </row>
    <row r="771" spans="3:6" x14ac:dyDescent="0.2">
      <c r="C771" s="85"/>
      <c r="D771" s="85"/>
      <c r="E771" s="85"/>
      <c r="F771" s="85"/>
    </row>
    <row r="772" spans="3:6" x14ac:dyDescent="0.2">
      <c r="C772" s="85"/>
      <c r="D772" s="85"/>
      <c r="E772" s="85"/>
      <c r="F772" s="85"/>
    </row>
    <row r="773" spans="3:6" x14ac:dyDescent="0.2">
      <c r="C773" s="85"/>
      <c r="D773" s="85"/>
      <c r="E773" s="85"/>
      <c r="F773" s="85"/>
    </row>
    <row r="774" spans="3:6" x14ac:dyDescent="0.2">
      <c r="C774" s="85"/>
      <c r="D774" s="85"/>
      <c r="E774" s="85"/>
      <c r="F774" s="85"/>
    </row>
    <row r="775" spans="3:6" x14ac:dyDescent="0.2">
      <c r="C775" s="85"/>
      <c r="D775" s="85"/>
      <c r="E775" s="85"/>
      <c r="F775" s="85"/>
    </row>
    <row r="776" spans="3:6" x14ac:dyDescent="0.2">
      <c r="C776" s="85"/>
      <c r="D776" s="85"/>
      <c r="E776" s="85"/>
      <c r="F776" s="85"/>
    </row>
    <row r="777" spans="3:6" x14ac:dyDescent="0.2">
      <c r="C777" s="85"/>
      <c r="D777" s="85"/>
      <c r="E777" s="85"/>
      <c r="F777" s="85"/>
    </row>
    <row r="778" spans="3:6" x14ac:dyDescent="0.2">
      <c r="C778" s="85"/>
      <c r="D778" s="85"/>
      <c r="E778" s="85"/>
      <c r="F778" s="85"/>
    </row>
    <row r="779" spans="3:6" x14ac:dyDescent="0.2">
      <c r="C779" s="85"/>
      <c r="D779" s="85"/>
      <c r="E779" s="85"/>
      <c r="F779" s="85"/>
    </row>
    <row r="780" spans="3:6" x14ac:dyDescent="0.2">
      <c r="C780" s="85"/>
      <c r="D780" s="85"/>
      <c r="E780" s="85"/>
      <c r="F780" s="85"/>
    </row>
    <row r="781" spans="3:6" x14ac:dyDescent="0.2">
      <c r="C781" s="85"/>
      <c r="D781" s="85"/>
      <c r="E781" s="85"/>
      <c r="F781" s="85"/>
    </row>
    <row r="782" spans="3:6" x14ac:dyDescent="0.2">
      <c r="C782" s="85"/>
      <c r="D782" s="85"/>
      <c r="E782" s="85"/>
      <c r="F782" s="85"/>
    </row>
    <row r="783" spans="3:6" x14ac:dyDescent="0.2">
      <c r="C783" s="85"/>
      <c r="D783" s="85"/>
      <c r="E783" s="85"/>
      <c r="F783" s="85"/>
    </row>
    <row r="784" spans="3:6" x14ac:dyDescent="0.2">
      <c r="C784" s="85"/>
      <c r="D784" s="85"/>
      <c r="E784" s="85"/>
      <c r="F784" s="85"/>
    </row>
    <row r="785" spans="3:6" x14ac:dyDescent="0.2">
      <c r="C785" s="85"/>
      <c r="D785" s="85"/>
      <c r="E785" s="85"/>
      <c r="F785" s="85"/>
    </row>
    <row r="786" spans="3:6" x14ac:dyDescent="0.2">
      <c r="C786" s="85"/>
      <c r="D786" s="85"/>
      <c r="E786" s="85"/>
      <c r="F786" s="85"/>
    </row>
    <row r="787" spans="3:6" x14ac:dyDescent="0.2">
      <c r="C787" s="85"/>
      <c r="D787" s="85"/>
      <c r="E787" s="85"/>
      <c r="F787" s="85"/>
    </row>
    <row r="788" spans="3:6" x14ac:dyDescent="0.2">
      <c r="C788" s="85"/>
      <c r="D788" s="85"/>
      <c r="E788" s="85"/>
      <c r="F788" s="85"/>
    </row>
    <row r="789" spans="3:6" x14ac:dyDescent="0.2">
      <c r="C789" s="85"/>
      <c r="D789" s="85"/>
      <c r="E789" s="85"/>
      <c r="F789" s="85"/>
    </row>
    <row r="790" spans="3:6" x14ac:dyDescent="0.2">
      <c r="C790" s="85"/>
      <c r="D790" s="85"/>
      <c r="E790" s="85"/>
      <c r="F790" s="85"/>
    </row>
    <row r="791" spans="3:6" x14ac:dyDescent="0.2">
      <c r="C791" s="85"/>
      <c r="D791" s="85"/>
      <c r="E791" s="85"/>
      <c r="F791" s="85"/>
    </row>
    <row r="792" spans="3:6" x14ac:dyDescent="0.2">
      <c r="C792" s="85"/>
      <c r="D792" s="85"/>
      <c r="E792" s="85"/>
      <c r="F792" s="85"/>
    </row>
    <row r="793" spans="3:6" x14ac:dyDescent="0.2">
      <c r="C793" s="85"/>
      <c r="D793" s="85"/>
      <c r="E793" s="85"/>
      <c r="F793" s="85"/>
    </row>
    <row r="794" spans="3:6" x14ac:dyDescent="0.2">
      <c r="C794" s="85"/>
      <c r="D794" s="85"/>
      <c r="E794" s="85"/>
      <c r="F794" s="85"/>
    </row>
    <row r="795" spans="3:6" x14ac:dyDescent="0.2">
      <c r="C795" s="85"/>
      <c r="D795" s="85"/>
      <c r="E795" s="85"/>
      <c r="F795" s="85"/>
    </row>
    <row r="796" spans="3:6" x14ac:dyDescent="0.2">
      <c r="C796" s="85"/>
      <c r="D796" s="85"/>
      <c r="E796" s="85"/>
      <c r="F796" s="85"/>
    </row>
    <row r="797" spans="3:6" x14ac:dyDescent="0.2">
      <c r="C797" s="85"/>
      <c r="D797" s="85"/>
      <c r="E797" s="85"/>
      <c r="F797" s="85"/>
    </row>
    <row r="798" spans="3:6" x14ac:dyDescent="0.2">
      <c r="C798" s="85"/>
      <c r="D798" s="85"/>
      <c r="E798" s="85"/>
      <c r="F798" s="85"/>
    </row>
    <row r="799" spans="3:6" x14ac:dyDescent="0.2">
      <c r="C799" s="85"/>
      <c r="D799" s="85"/>
      <c r="E799" s="85"/>
      <c r="F799" s="85"/>
    </row>
    <row r="800" spans="3:6" x14ac:dyDescent="0.2">
      <c r="C800" s="85"/>
      <c r="D800" s="85"/>
      <c r="E800" s="85"/>
      <c r="F800" s="85"/>
    </row>
    <row r="801" spans="3:6" x14ac:dyDescent="0.2">
      <c r="C801" s="85"/>
      <c r="D801" s="85"/>
      <c r="E801" s="85"/>
      <c r="F801" s="85"/>
    </row>
    <row r="802" spans="3:6" x14ac:dyDescent="0.2">
      <c r="C802" s="85"/>
      <c r="D802" s="85"/>
      <c r="E802" s="85"/>
      <c r="F802" s="85"/>
    </row>
    <row r="803" spans="3:6" x14ac:dyDescent="0.2">
      <c r="C803" s="85"/>
      <c r="D803" s="85"/>
      <c r="E803" s="85"/>
      <c r="F803" s="85"/>
    </row>
    <row r="804" spans="3:6" x14ac:dyDescent="0.2">
      <c r="C804" s="85"/>
      <c r="D804" s="85"/>
      <c r="E804" s="85"/>
      <c r="F804" s="85"/>
    </row>
    <row r="805" spans="3:6" x14ac:dyDescent="0.2">
      <c r="C805" s="85"/>
      <c r="D805" s="85"/>
      <c r="E805" s="85"/>
      <c r="F805" s="85"/>
    </row>
    <row r="806" spans="3:6" x14ac:dyDescent="0.2">
      <c r="C806" s="85"/>
      <c r="D806" s="85"/>
      <c r="E806" s="85"/>
      <c r="F806" s="85"/>
    </row>
    <row r="807" spans="3:6" x14ac:dyDescent="0.2">
      <c r="C807" s="85"/>
      <c r="D807" s="85"/>
      <c r="E807" s="85"/>
      <c r="F807" s="85"/>
    </row>
    <row r="808" spans="3:6" x14ac:dyDescent="0.2">
      <c r="C808" s="85"/>
      <c r="D808" s="85"/>
      <c r="E808" s="85"/>
      <c r="F808" s="85"/>
    </row>
    <row r="809" spans="3:6" x14ac:dyDescent="0.2">
      <c r="C809" s="85"/>
      <c r="D809" s="85"/>
      <c r="E809" s="85"/>
      <c r="F809" s="85"/>
    </row>
    <row r="810" spans="3:6" x14ac:dyDescent="0.2">
      <c r="C810" s="85"/>
      <c r="D810" s="85"/>
      <c r="E810" s="85"/>
      <c r="F810" s="85"/>
    </row>
    <row r="811" spans="3:6" x14ac:dyDescent="0.2">
      <c r="C811" s="85"/>
      <c r="D811" s="85"/>
      <c r="E811" s="85"/>
      <c r="F811" s="85"/>
    </row>
    <row r="812" spans="3:6" x14ac:dyDescent="0.2">
      <c r="C812" s="85"/>
      <c r="D812" s="85"/>
      <c r="E812" s="85"/>
      <c r="F812" s="85"/>
    </row>
    <row r="813" spans="3:6" x14ac:dyDescent="0.2">
      <c r="C813" s="85"/>
      <c r="D813" s="85"/>
      <c r="E813" s="85"/>
      <c r="F813" s="85"/>
    </row>
    <row r="814" spans="3:6" x14ac:dyDescent="0.2">
      <c r="C814" s="85"/>
      <c r="D814" s="85"/>
      <c r="E814" s="85"/>
      <c r="F814" s="85"/>
    </row>
    <row r="815" spans="3:6" x14ac:dyDescent="0.2">
      <c r="C815" s="85"/>
      <c r="D815" s="85"/>
      <c r="E815" s="85"/>
      <c r="F815" s="85"/>
    </row>
    <row r="816" spans="3:6" x14ac:dyDescent="0.2">
      <c r="C816" s="85"/>
      <c r="D816" s="85"/>
      <c r="E816" s="85"/>
      <c r="F816" s="85"/>
    </row>
    <row r="817" spans="3:6" x14ac:dyDescent="0.2">
      <c r="C817" s="85"/>
      <c r="D817" s="85"/>
      <c r="E817" s="85"/>
      <c r="F817" s="85"/>
    </row>
    <row r="818" spans="3:6" x14ac:dyDescent="0.2">
      <c r="C818" s="85"/>
      <c r="D818" s="85"/>
      <c r="E818" s="85"/>
      <c r="F818" s="85"/>
    </row>
    <row r="819" spans="3:6" x14ac:dyDescent="0.2">
      <c r="C819" s="85"/>
      <c r="D819" s="85"/>
      <c r="E819" s="85"/>
      <c r="F819" s="85"/>
    </row>
    <row r="820" spans="3:6" x14ac:dyDescent="0.2">
      <c r="C820" s="85"/>
      <c r="D820" s="85"/>
      <c r="E820" s="85"/>
      <c r="F820" s="85"/>
    </row>
    <row r="821" spans="3:6" x14ac:dyDescent="0.2">
      <c r="C821" s="85"/>
      <c r="D821" s="85"/>
      <c r="E821" s="85"/>
      <c r="F821" s="85"/>
    </row>
    <row r="822" spans="3:6" x14ac:dyDescent="0.2">
      <c r="C822" s="85"/>
      <c r="D822" s="85"/>
      <c r="E822" s="85"/>
      <c r="F822" s="85"/>
    </row>
    <row r="823" spans="3:6" x14ac:dyDescent="0.2">
      <c r="C823" s="85"/>
      <c r="D823" s="85"/>
      <c r="E823" s="85"/>
      <c r="F823" s="85"/>
    </row>
    <row r="824" spans="3:6" x14ac:dyDescent="0.2">
      <c r="C824" s="85"/>
      <c r="D824" s="85"/>
      <c r="E824" s="85"/>
      <c r="F824" s="85"/>
    </row>
    <row r="825" spans="3:6" x14ac:dyDescent="0.2">
      <c r="C825" s="85"/>
      <c r="D825" s="85"/>
      <c r="E825" s="85"/>
      <c r="F825" s="85"/>
    </row>
    <row r="826" spans="3:6" x14ac:dyDescent="0.2">
      <c r="C826" s="85"/>
      <c r="D826" s="85"/>
      <c r="E826" s="85"/>
      <c r="F826" s="85"/>
    </row>
    <row r="827" spans="3:6" x14ac:dyDescent="0.2">
      <c r="C827" s="85"/>
      <c r="D827" s="85"/>
      <c r="E827" s="85"/>
      <c r="F827" s="85"/>
    </row>
    <row r="828" spans="3:6" x14ac:dyDescent="0.2">
      <c r="C828" s="85"/>
      <c r="D828" s="85"/>
      <c r="E828" s="85"/>
      <c r="F828" s="85"/>
    </row>
    <row r="829" spans="3:6" x14ac:dyDescent="0.2">
      <c r="C829" s="85"/>
      <c r="D829" s="85"/>
      <c r="E829" s="85"/>
      <c r="F829" s="85"/>
    </row>
    <row r="830" spans="3:6" x14ac:dyDescent="0.2">
      <c r="C830" s="85"/>
      <c r="D830" s="85"/>
      <c r="E830" s="85"/>
      <c r="F830" s="85"/>
    </row>
    <row r="831" spans="3:6" x14ac:dyDescent="0.2">
      <c r="C831" s="85"/>
      <c r="D831" s="85"/>
      <c r="E831" s="85"/>
      <c r="F831" s="85"/>
    </row>
    <row r="832" spans="3:6" x14ac:dyDescent="0.2">
      <c r="C832" s="85"/>
      <c r="D832" s="85"/>
      <c r="E832" s="85"/>
      <c r="F832" s="85"/>
    </row>
    <row r="833" spans="3:6" x14ac:dyDescent="0.2">
      <c r="C833" s="85"/>
      <c r="D833" s="85"/>
      <c r="E833" s="85"/>
      <c r="F833" s="85"/>
    </row>
    <row r="834" spans="3:6" x14ac:dyDescent="0.2">
      <c r="C834" s="85"/>
      <c r="D834" s="85"/>
      <c r="E834" s="85"/>
      <c r="F834" s="85"/>
    </row>
    <row r="835" spans="3:6" x14ac:dyDescent="0.2">
      <c r="C835" s="85"/>
      <c r="D835" s="85"/>
      <c r="E835" s="85"/>
      <c r="F835" s="85"/>
    </row>
    <row r="836" spans="3:6" x14ac:dyDescent="0.2">
      <c r="C836" s="85"/>
      <c r="D836" s="85"/>
      <c r="E836" s="85"/>
      <c r="F836" s="85"/>
    </row>
    <row r="837" spans="3:6" x14ac:dyDescent="0.2">
      <c r="C837" s="85"/>
      <c r="D837" s="85"/>
      <c r="E837" s="85"/>
      <c r="F837" s="85"/>
    </row>
    <row r="838" spans="3:6" x14ac:dyDescent="0.2">
      <c r="C838" s="85"/>
      <c r="D838" s="85"/>
      <c r="E838" s="85"/>
      <c r="F838" s="85"/>
    </row>
    <row r="839" spans="3:6" x14ac:dyDescent="0.2">
      <c r="C839" s="85"/>
      <c r="D839" s="85"/>
      <c r="E839" s="85"/>
      <c r="F839" s="85"/>
    </row>
    <row r="840" spans="3:6" x14ac:dyDescent="0.2">
      <c r="C840" s="85"/>
      <c r="D840" s="85"/>
      <c r="E840" s="85"/>
      <c r="F840" s="85"/>
    </row>
    <row r="841" spans="3:6" x14ac:dyDescent="0.2">
      <c r="C841" s="85"/>
      <c r="D841" s="85"/>
      <c r="E841" s="85"/>
      <c r="F841" s="85"/>
    </row>
    <row r="842" spans="3:6" x14ac:dyDescent="0.2">
      <c r="C842" s="85"/>
      <c r="D842" s="85"/>
      <c r="E842" s="85"/>
      <c r="F842" s="85"/>
    </row>
    <row r="843" spans="3:6" x14ac:dyDescent="0.2">
      <c r="C843" s="85"/>
      <c r="D843" s="85"/>
      <c r="E843" s="85"/>
      <c r="F843" s="85"/>
    </row>
    <row r="844" spans="3:6" x14ac:dyDescent="0.2">
      <c r="C844" s="85"/>
      <c r="D844" s="85"/>
      <c r="E844" s="85"/>
      <c r="F844" s="85"/>
    </row>
    <row r="845" spans="3:6" x14ac:dyDescent="0.2">
      <c r="C845" s="85"/>
      <c r="D845" s="85"/>
      <c r="E845" s="85"/>
      <c r="F845" s="85"/>
    </row>
    <row r="846" spans="3:6" x14ac:dyDescent="0.2">
      <c r="C846" s="85"/>
      <c r="D846" s="85"/>
      <c r="E846" s="85"/>
      <c r="F846" s="85"/>
    </row>
    <row r="847" spans="3:6" x14ac:dyDescent="0.2">
      <c r="C847" s="85"/>
      <c r="D847" s="85"/>
      <c r="E847" s="85"/>
      <c r="F847" s="85"/>
    </row>
    <row r="848" spans="3:6" x14ac:dyDescent="0.2">
      <c r="C848" s="85"/>
      <c r="D848" s="85"/>
      <c r="E848" s="85"/>
      <c r="F848" s="85"/>
    </row>
    <row r="849" spans="3:6" x14ac:dyDescent="0.2">
      <c r="C849" s="85"/>
      <c r="D849" s="85"/>
      <c r="E849" s="85"/>
      <c r="F849" s="85"/>
    </row>
    <row r="850" spans="3:6" x14ac:dyDescent="0.2">
      <c r="C850" s="85"/>
      <c r="D850" s="85"/>
      <c r="E850" s="85"/>
      <c r="F850" s="85"/>
    </row>
    <row r="851" spans="3:6" x14ac:dyDescent="0.2">
      <c r="C851" s="85"/>
      <c r="D851" s="85"/>
      <c r="E851" s="85"/>
      <c r="F851" s="85"/>
    </row>
    <row r="852" spans="3:6" x14ac:dyDescent="0.2">
      <c r="C852" s="85"/>
      <c r="D852" s="85"/>
      <c r="E852" s="85"/>
      <c r="F852" s="85"/>
    </row>
    <row r="853" spans="3:6" x14ac:dyDescent="0.2">
      <c r="C853" s="85"/>
      <c r="D853" s="85"/>
      <c r="E853" s="85"/>
      <c r="F853" s="85"/>
    </row>
    <row r="854" spans="3:6" x14ac:dyDescent="0.2">
      <c r="C854" s="85"/>
      <c r="D854" s="85"/>
      <c r="E854" s="85"/>
      <c r="F854" s="85"/>
    </row>
    <row r="855" spans="3:6" x14ac:dyDescent="0.2">
      <c r="C855" s="85"/>
      <c r="D855" s="85"/>
      <c r="E855" s="85"/>
      <c r="F855" s="85"/>
    </row>
    <row r="856" spans="3:6" x14ac:dyDescent="0.2">
      <c r="C856" s="85"/>
      <c r="D856" s="85"/>
      <c r="E856" s="85"/>
      <c r="F856" s="85"/>
    </row>
    <row r="857" spans="3:6" x14ac:dyDescent="0.2">
      <c r="C857" s="85"/>
      <c r="D857" s="85"/>
      <c r="E857" s="85"/>
      <c r="F857" s="85"/>
    </row>
    <row r="858" spans="3:6" x14ac:dyDescent="0.2">
      <c r="C858" s="85"/>
      <c r="D858" s="85"/>
      <c r="E858" s="85"/>
      <c r="F858" s="85"/>
    </row>
    <row r="859" spans="3:6" x14ac:dyDescent="0.2">
      <c r="C859" s="85"/>
      <c r="D859" s="85"/>
      <c r="E859" s="85"/>
      <c r="F859" s="85"/>
    </row>
    <row r="860" spans="3:6" x14ac:dyDescent="0.2">
      <c r="C860" s="85"/>
      <c r="D860" s="85"/>
      <c r="E860" s="85"/>
      <c r="F860" s="85"/>
    </row>
    <row r="861" spans="3:6" x14ac:dyDescent="0.2">
      <c r="C861" s="85"/>
      <c r="D861" s="85"/>
      <c r="E861" s="85"/>
      <c r="F861" s="85"/>
    </row>
    <row r="862" spans="3:6" x14ac:dyDescent="0.2">
      <c r="C862" s="85"/>
      <c r="D862" s="85"/>
      <c r="E862" s="85"/>
      <c r="F862" s="85"/>
    </row>
    <row r="863" spans="3:6" x14ac:dyDescent="0.2">
      <c r="C863" s="85"/>
      <c r="D863" s="85"/>
      <c r="E863" s="85"/>
      <c r="F863" s="85"/>
    </row>
    <row r="864" spans="3:6" x14ac:dyDescent="0.2">
      <c r="C864" s="85"/>
      <c r="D864" s="85"/>
      <c r="E864" s="85"/>
      <c r="F864" s="85"/>
    </row>
    <row r="865" spans="3:6" x14ac:dyDescent="0.2">
      <c r="C865" s="85"/>
      <c r="D865" s="85"/>
      <c r="E865" s="85"/>
      <c r="F865" s="85"/>
    </row>
    <row r="866" spans="3:6" x14ac:dyDescent="0.2">
      <c r="C866" s="85"/>
      <c r="D866" s="85"/>
      <c r="E866" s="85"/>
      <c r="F866" s="85"/>
    </row>
    <row r="867" spans="3:6" x14ac:dyDescent="0.2">
      <c r="C867" s="85"/>
      <c r="D867" s="85"/>
      <c r="E867" s="85"/>
      <c r="F867" s="85"/>
    </row>
    <row r="868" spans="3:6" x14ac:dyDescent="0.2">
      <c r="C868" s="85"/>
      <c r="D868" s="85"/>
      <c r="E868" s="85"/>
      <c r="F868" s="85"/>
    </row>
    <row r="869" spans="3:6" x14ac:dyDescent="0.2">
      <c r="C869" s="85"/>
      <c r="D869" s="85"/>
      <c r="E869" s="85"/>
      <c r="F869" s="85"/>
    </row>
    <row r="870" spans="3:6" x14ac:dyDescent="0.2">
      <c r="C870" s="85"/>
      <c r="D870" s="85"/>
      <c r="E870" s="85"/>
      <c r="F870" s="85"/>
    </row>
    <row r="871" spans="3:6" x14ac:dyDescent="0.2">
      <c r="C871" s="85"/>
      <c r="D871" s="85"/>
      <c r="E871" s="85"/>
      <c r="F871" s="85"/>
    </row>
    <row r="872" spans="3:6" x14ac:dyDescent="0.2">
      <c r="C872" s="85"/>
      <c r="D872" s="85"/>
      <c r="E872" s="85"/>
      <c r="F872" s="85"/>
    </row>
    <row r="873" spans="3:6" x14ac:dyDescent="0.2">
      <c r="C873" s="85"/>
      <c r="D873" s="85"/>
      <c r="E873" s="85"/>
      <c r="F873" s="85"/>
    </row>
    <row r="874" spans="3:6" x14ac:dyDescent="0.2">
      <c r="C874" s="85"/>
      <c r="D874" s="85"/>
      <c r="E874" s="85"/>
      <c r="F874" s="85"/>
    </row>
    <row r="875" spans="3:6" x14ac:dyDescent="0.2">
      <c r="C875" s="85"/>
      <c r="D875" s="85"/>
      <c r="E875" s="85"/>
      <c r="F875" s="85"/>
    </row>
    <row r="876" spans="3:6" x14ac:dyDescent="0.2">
      <c r="C876" s="85"/>
      <c r="D876" s="85"/>
      <c r="E876" s="85"/>
      <c r="F876" s="85"/>
    </row>
    <row r="877" spans="3:6" x14ac:dyDescent="0.2">
      <c r="C877" s="85"/>
      <c r="D877" s="85"/>
      <c r="E877" s="85"/>
      <c r="F877" s="85"/>
    </row>
    <row r="878" spans="3:6" x14ac:dyDescent="0.2">
      <c r="C878" s="85"/>
      <c r="D878" s="85"/>
      <c r="E878" s="85"/>
      <c r="F878" s="85"/>
    </row>
    <row r="879" spans="3:6" x14ac:dyDescent="0.2">
      <c r="C879" s="85"/>
      <c r="D879" s="85"/>
      <c r="E879" s="85"/>
      <c r="F879" s="85"/>
    </row>
    <row r="880" spans="3:6" x14ac:dyDescent="0.2">
      <c r="C880" s="85"/>
      <c r="D880" s="85"/>
      <c r="E880" s="85"/>
      <c r="F880" s="85"/>
    </row>
    <row r="881" spans="3:6" x14ac:dyDescent="0.2">
      <c r="C881" s="85"/>
      <c r="D881" s="85"/>
      <c r="E881" s="85"/>
      <c r="F881" s="85"/>
    </row>
    <row r="882" spans="3:6" x14ac:dyDescent="0.2">
      <c r="C882" s="85"/>
      <c r="D882" s="85"/>
      <c r="E882" s="85"/>
      <c r="F882" s="85"/>
    </row>
    <row r="883" spans="3:6" x14ac:dyDescent="0.2">
      <c r="C883" s="85"/>
      <c r="D883" s="85"/>
      <c r="E883" s="85"/>
      <c r="F883" s="85"/>
    </row>
    <row r="884" spans="3:6" x14ac:dyDescent="0.2">
      <c r="C884" s="85"/>
      <c r="D884" s="85"/>
      <c r="E884" s="85"/>
      <c r="F884" s="85"/>
    </row>
    <row r="885" spans="3:6" x14ac:dyDescent="0.2">
      <c r="C885" s="85"/>
      <c r="D885" s="85"/>
      <c r="E885" s="85"/>
      <c r="F885" s="85"/>
    </row>
    <row r="886" spans="3:6" x14ac:dyDescent="0.2">
      <c r="C886" s="85"/>
      <c r="D886" s="85"/>
      <c r="E886" s="85"/>
      <c r="F886" s="85"/>
    </row>
    <row r="887" spans="3:6" x14ac:dyDescent="0.2">
      <c r="C887" s="85"/>
      <c r="D887" s="85"/>
      <c r="E887" s="85"/>
      <c r="F887" s="85"/>
    </row>
    <row r="888" spans="3:6" x14ac:dyDescent="0.2">
      <c r="C888" s="85"/>
      <c r="D888" s="85"/>
      <c r="E888" s="85"/>
      <c r="F888" s="85"/>
    </row>
    <row r="889" spans="3:6" x14ac:dyDescent="0.2">
      <c r="C889" s="85"/>
      <c r="D889" s="85"/>
      <c r="E889" s="85"/>
      <c r="F889" s="85"/>
    </row>
    <row r="890" spans="3:6" x14ac:dyDescent="0.2">
      <c r="C890" s="85"/>
      <c r="D890" s="85"/>
      <c r="E890" s="85"/>
      <c r="F890" s="85"/>
    </row>
    <row r="891" spans="3:6" x14ac:dyDescent="0.2">
      <c r="C891" s="85"/>
      <c r="D891" s="85"/>
      <c r="E891" s="85"/>
      <c r="F891" s="85"/>
    </row>
    <row r="892" spans="3:6" x14ac:dyDescent="0.2">
      <c r="C892" s="85"/>
      <c r="D892" s="85"/>
      <c r="E892" s="85"/>
      <c r="F892" s="85"/>
    </row>
    <row r="893" spans="3:6" x14ac:dyDescent="0.2">
      <c r="C893" s="85"/>
      <c r="D893" s="85"/>
      <c r="E893" s="85"/>
      <c r="F893" s="85"/>
    </row>
    <row r="894" spans="3:6" x14ac:dyDescent="0.2">
      <c r="C894" s="85"/>
      <c r="D894" s="85"/>
      <c r="E894" s="85"/>
      <c r="F894" s="85"/>
    </row>
    <row r="895" spans="3:6" x14ac:dyDescent="0.2">
      <c r="C895" s="85"/>
      <c r="D895" s="85"/>
      <c r="E895" s="85"/>
      <c r="F895" s="85"/>
    </row>
    <row r="896" spans="3:6" x14ac:dyDescent="0.2">
      <c r="C896" s="85"/>
      <c r="D896" s="85"/>
      <c r="E896" s="85"/>
      <c r="F896" s="85"/>
    </row>
    <row r="897" spans="3:6" x14ac:dyDescent="0.2">
      <c r="C897" s="85"/>
      <c r="D897" s="85"/>
      <c r="E897" s="85"/>
      <c r="F897" s="85"/>
    </row>
    <row r="898" spans="3:6" x14ac:dyDescent="0.2">
      <c r="C898" s="85"/>
      <c r="D898" s="85"/>
      <c r="E898" s="85"/>
      <c r="F898" s="85"/>
    </row>
    <row r="899" spans="3:6" x14ac:dyDescent="0.2">
      <c r="C899" s="85"/>
      <c r="D899" s="85"/>
      <c r="E899" s="85"/>
      <c r="F899" s="85"/>
    </row>
    <row r="900" spans="3:6" x14ac:dyDescent="0.2">
      <c r="C900" s="85"/>
      <c r="D900" s="85"/>
      <c r="E900" s="85"/>
      <c r="F900" s="85"/>
    </row>
    <row r="901" spans="3:6" x14ac:dyDescent="0.2">
      <c r="C901" s="85"/>
      <c r="D901" s="85"/>
      <c r="E901" s="85"/>
      <c r="F901" s="85"/>
    </row>
    <row r="902" spans="3:6" x14ac:dyDescent="0.2">
      <c r="C902" s="85"/>
      <c r="D902" s="85"/>
      <c r="E902" s="85"/>
      <c r="F902" s="85"/>
    </row>
    <row r="903" spans="3:6" x14ac:dyDescent="0.2">
      <c r="C903" s="85"/>
      <c r="D903" s="85"/>
      <c r="E903" s="85"/>
      <c r="F903" s="85"/>
    </row>
    <row r="904" spans="3:6" x14ac:dyDescent="0.2">
      <c r="C904" s="85"/>
      <c r="D904" s="85"/>
      <c r="E904" s="85"/>
      <c r="F904" s="85"/>
    </row>
    <row r="905" spans="3:6" x14ac:dyDescent="0.2">
      <c r="C905" s="85"/>
      <c r="D905" s="85"/>
      <c r="E905" s="85"/>
      <c r="F905" s="85"/>
    </row>
    <row r="906" spans="3:6" x14ac:dyDescent="0.2">
      <c r="C906" s="85"/>
      <c r="D906" s="85"/>
      <c r="E906" s="85"/>
      <c r="F906" s="85"/>
    </row>
    <row r="907" spans="3:6" x14ac:dyDescent="0.2">
      <c r="C907" s="85"/>
      <c r="D907" s="85"/>
      <c r="E907" s="85"/>
      <c r="F907" s="85"/>
    </row>
    <row r="908" spans="3:6" x14ac:dyDescent="0.2">
      <c r="C908" s="85"/>
      <c r="D908" s="85"/>
      <c r="E908" s="85"/>
      <c r="F908" s="85"/>
    </row>
    <row r="909" spans="3:6" x14ac:dyDescent="0.2">
      <c r="C909" s="85"/>
      <c r="D909" s="85"/>
      <c r="E909" s="85"/>
      <c r="F909" s="85"/>
    </row>
    <row r="910" spans="3:6" x14ac:dyDescent="0.2">
      <c r="C910" s="85"/>
      <c r="D910" s="85"/>
      <c r="E910" s="85"/>
      <c r="F910" s="85"/>
    </row>
    <row r="911" spans="3:6" x14ac:dyDescent="0.2">
      <c r="C911" s="85"/>
      <c r="D911" s="85"/>
      <c r="E911" s="85"/>
      <c r="F911" s="85"/>
    </row>
    <row r="912" spans="3:6" x14ac:dyDescent="0.2">
      <c r="C912" s="85"/>
      <c r="D912" s="85"/>
      <c r="E912" s="85"/>
      <c r="F912" s="85"/>
    </row>
    <row r="913" spans="3:6" x14ac:dyDescent="0.2">
      <c r="C913" s="85"/>
      <c r="D913" s="85"/>
      <c r="E913" s="85"/>
      <c r="F913" s="85"/>
    </row>
    <row r="914" spans="3:6" x14ac:dyDescent="0.2">
      <c r="C914" s="85"/>
      <c r="D914" s="85"/>
      <c r="E914" s="85"/>
      <c r="F914" s="85"/>
    </row>
    <row r="915" spans="3:6" x14ac:dyDescent="0.2">
      <c r="C915" s="85"/>
      <c r="D915" s="85"/>
      <c r="E915" s="85"/>
      <c r="F915" s="85"/>
    </row>
    <row r="916" spans="3:6" x14ac:dyDescent="0.2">
      <c r="C916" s="85"/>
      <c r="D916" s="85"/>
      <c r="E916" s="85"/>
      <c r="F916" s="85"/>
    </row>
    <row r="917" spans="3:6" x14ac:dyDescent="0.2">
      <c r="C917" s="85"/>
      <c r="D917" s="85"/>
      <c r="E917" s="85"/>
      <c r="F917" s="85"/>
    </row>
  </sheetData>
  <mergeCells count="99">
    <mergeCell ref="C5:C6"/>
    <mergeCell ref="A5:A6"/>
    <mergeCell ref="A1:F1"/>
    <mergeCell ref="A2:F2"/>
    <mergeCell ref="D5:D6"/>
    <mergeCell ref="B5:B6"/>
    <mergeCell ref="D8:D9"/>
    <mergeCell ref="E8:E9"/>
    <mergeCell ref="F8:F9"/>
    <mergeCell ref="D10:D12"/>
    <mergeCell ref="E10:E12"/>
    <mergeCell ref="F10:F12"/>
    <mergeCell ref="D13:D14"/>
    <mergeCell ref="E13:E14"/>
    <mergeCell ref="F13:F14"/>
    <mergeCell ref="D17:D18"/>
    <mergeCell ref="E17:E18"/>
    <mergeCell ref="F17:F18"/>
    <mergeCell ref="D20:D21"/>
    <mergeCell ref="E20:E21"/>
    <mergeCell ref="F20:F21"/>
    <mergeCell ref="D22:D24"/>
    <mergeCell ref="E22:E24"/>
    <mergeCell ref="F22:F24"/>
    <mergeCell ref="D25:D26"/>
    <mergeCell ref="E25:E26"/>
    <mergeCell ref="F25:F26"/>
    <mergeCell ref="D45:D46"/>
    <mergeCell ref="E45:E46"/>
    <mergeCell ref="F45:F46"/>
    <mergeCell ref="D47:D49"/>
    <mergeCell ref="E47:E49"/>
    <mergeCell ref="F47:F49"/>
    <mergeCell ref="D52:D54"/>
    <mergeCell ref="E52:E54"/>
    <mergeCell ref="F52:F54"/>
    <mergeCell ref="D55:D56"/>
    <mergeCell ref="E55:E56"/>
    <mergeCell ref="F55:F56"/>
    <mergeCell ref="D61:D63"/>
    <mergeCell ref="E61:E63"/>
    <mergeCell ref="F61:F63"/>
    <mergeCell ref="D64:D65"/>
    <mergeCell ref="E64:E65"/>
    <mergeCell ref="F64:F65"/>
    <mergeCell ref="F67:F68"/>
    <mergeCell ref="E67:E68"/>
    <mergeCell ref="D67:D68"/>
    <mergeCell ref="F70:F71"/>
    <mergeCell ref="E70:E71"/>
    <mergeCell ref="D70:D71"/>
    <mergeCell ref="D73:D74"/>
    <mergeCell ref="E73:E74"/>
    <mergeCell ref="F73:F74"/>
    <mergeCell ref="D76:D78"/>
    <mergeCell ref="E76:E78"/>
    <mergeCell ref="F76:F78"/>
    <mergeCell ref="F80:F81"/>
    <mergeCell ref="E80:E81"/>
    <mergeCell ref="D80:D81"/>
    <mergeCell ref="D85:D86"/>
    <mergeCell ref="E85:E86"/>
    <mergeCell ref="F85:F86"/>
    <mergeCell ref="D88:D90"/>
    <mergeCell ref="E88:E90"/>
    <mergeCell ref="F88:F90"/>
    <mergeCell ref="D92:D93"/>
    <mergeCell ref="E92:E93"/>
    <mergeCell ref="F92:F93"/>
    <mergeCell ref="D95:D97"/>
    <mergeCell ref="E95:E97"/>
    <mergeCell ref="F95:F97"/>
    <mergeCell ref="D98:D99"/>
    <mergeCell ref="E98:E99"/>
    <mergeCell ref="F98:F99"/>
    <mergeCell ref="D101:D102"/>
    <mergeCell ref="E101:E102"/>
    <mergeCell ref="F101:F102"/>
    <mergeCell ref="D104:D106"/>
    <mergeCell ref="E104:E106"/>
    <mergeCell ref="F104:F106"/>
    <mergeCell ref="D111:D113"/>
    <mergeCell ref="E111:E113"/>
    <mergeCell ref="F111:F113"/>
    <mergeCell ref="D116:D118"/>
    <mergeCell ref="E116:E118"/>
    <mergeCell ref="F116:F118"/>
    <mergeCell ref="D122:D124"/>
    <mergeCell ref="E122:E124"/>
    <mergeCell ref="F122:F124"/>
    <mergeCell ref="D137:D139"/>
    <mergeCell ref="E137:E139"/>
    <mergeCell ref="F137:F139"/>
    <mergeCell ref="D127:D129"/>
    <mergeCell ref="E127:E129"/>
    <mergeCell ref="F127:F129"/>
    <mergeCell ref="D132:D134"/>
    <mergeCell ref="E132:E134"/>
    <mergeCell ref="F132:F134"/>
  </mergeCells>
  <phoneticPr fontId="0" type="noConversion"/>
  <pageMargins left="0.39370078740157483" right="0.19685039370078741" top="0.39370078740157483" bottom="0.29527559055118113" header="0.15748031496062992" footer="0.15748031496062992"/>
  <pageSetup orientation="portrait" r:id="rId1"/>
  <headerFooter alignWithMargins="0"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3"/>
  <sheetViews>
    <sheetView topLeftCell="B1" workbookViewId="0">
      <selection activeCell="H297" sqref="H297"/>
    </sheetView>
  </sheetViews>
  <sheetFormatPr defaultRowHeight="15" x14ac:dyDescent="0.2"/>
  <cols>
    <col min="1" max="1" width="5.140625" style="2" customWidth="1"/>
    <col min="2" max="2" width="6.42578125" style="3" customWidth="1"/>
    <col min="3" max="3" width="6.28515625" style="4" customWidth="1"/>
    <col min="4" max="4" width="5.7109375" style="5" customWidth="1"/>
    <col min="5" max="5" width="47.140625" style="11" customWidth="1"/>
    <col min="6" max="6" width="47.5703125" style="7" hidden="1" customWidth="1"/>
    <col min="7" max="7" width="11.5703125" style="6" customWidth="1"/>
    <col min="8" max="8" width="11.42578125" style="6" customWidth="1"/>
    <col min="9" max="9" width="12.42578125" style="6" customWidth="1"/>
    <col min="10" max="16384" width="9.140625" style="6"/>
  </cols>
  <sheetData>
    <row r="1" spans="1:9" ht="18" x14ac:dyDescent="0.25">
      <c r="A1" s="960" t="s">
        <v>863</v>
      </c>
      <c r="B1" s="960"/>
      <c r="C1" s="960"/>
      <c r="D1" s="960"/>
      <c r="E1" s="960"/>
      <c r="F1" s="960"/>
      <c r="G1" s="960"/>
      <c r="H1" s="960"/>
      <c r="I1" s="960"/>
    </row>
    <row r="2" spans="1:9" ht="36" customHeight="1" x14ac:dyDescent="0.25">
      <c r="A2" s="961" t="s">
        <v>864</v>
      </c>
      <c r="B2" s="961"/>
      <c r="C2" s="961"/>
      <c r="D2" s="961"/>
      <c r="E2" s="961"/>
      <c r="F2" s="961"/>
      <c r="G2" s="961"/>
      <c r="H2" s="961"/>
      <c r="I2" s="961"/>
    </row>
    <row r="3" spans="1:9" ht="15.75" x14ac:dyDescent="0.25">
      <c r="A3" s="76" t="s">
        <v>865</v>
      </c>
      <c r="B3" s="143"/>
      <c r="C3" s="144"/>
      <c r="D3" s="144"/>
      <c r="E3" s="145"/>
      <c r="F3" s="76"/>
      <c r="G3" s="76"/>
      <c r="H3" s="81"/>
      <c r="I3" s="81"/>
    </row>
    <row r="4" spans="1:9" ht="16.5" thickBot="1" x14ac:dyDescent="0.3">
      <c r="A4" s="82"/>
      <c r="B4" s="146"/>
      <c r="C4" s="147"/>
      <c r="D4" s="147"/>
      <c r="E4" s="148"/>
      <c r="F4" s="149"/>
      <c r="G4" s="81"/>
      <c r="H4" s="962" t="s">
        <v>20</v>
      </c>
      <c r="I4" s="962"/>
    </row>
    <row r="5" spans="1:9" s="8" customFormat="1" ht="15.75" thickBot="1" x14ac:dyDescent="0.25">
      <c r="A5" s="963" t="s">
        <v>18</v>
      </c>
      <c r="B5" s="953" t="s">
        <v>695</v>
      </c>
      <c r="C5" s="955" t="s">
        <v>257</v>
      </c>
      <c r="D5" s="956" t="s">
        <v>258</v>
      </c>
      <c r="E5" s="965" t="s">
        <v>19</v>
      </c>
      <c r="F5" s="967" t="s">
        <v>256</v>
      </c>
      <c r="G5" s="969" t="s">
        <v>21</v>
      </c>
      <c r="H5" s="958" t="s">
        <v>125</v>
      </c>
      <c r="I5" s="959"/>
    </row>
    <row r="6" spans="1:9" s="9" customFormat="1" ht="32.25" customHeight="1" thickBot="1" x14ac:dyDescent="0.25">
      <c r="A6" s="964"/>
      <c r="B6" s="954"/>
      <c r="C6" s="954"/>
      <c r="D6" s="957"/>
      <c r="E6" s="966"/>
      <c r="F6" s="968"/>
      <c r="G6" s="970"/>
      <c r="H6" s="150" t="s">
        <v>247</v>
      </c>
      <c r="I6" s="151" t="s">
        <v>248</v>
      </c>
    </row>
    <row r="7" spans="1:9" s="52" customFormat="1" ht="15.75" thickBot="1" x14ac:dyDescent="0.25">
      <c r="A7" s="152">
        <v>1</v>
      </c>
      <c r="B7" s="153">
        <v>2</v>
      </c>
      <c r="C7" s="153">
        <v>3</v>
      </c>
      <c r="D7" s="154">
        <v>4</v>
      </c>
      <c r="E7" s="155">
        <v>5</v>
      </c>
      <c r="F7" s="156"/>
      <c r="G7" s="155">
        <v>6</v>
      </c>
      <c r="H7" s="157">
        <v>7</v>
      </c>
      <c r="I7" s="158">
        <v>8</v>
      </c>
    </row>
    <row r="8" spans="1:9" s="54" customFormat="1" ht="37.5" thickBot="1" x14ac:dyDescent="0.25">
      <c r="A8" s="159">
        <v>2000</v>
      </c>
      <c r="B8" s="160" t="s">
        <v>259</v>
      </c>
      <c r="C8" s="161" t="s">
        <v>260</v>
      </c>
      <c r="D8" s="162" t="s">
        <v>260</v>
      </c>
      <c r="E8" s="163" t="s">
        <v>866</v>
      </c>
      <c r="F8" s="164"/>
      <c r="G8" s="800">
        <f>H8+I8-Sheet1!F141</f>
        <v>4217908.0999999996</v>
      </c>
      <c r="H8" s="801">
        <f>H9+H45+H63+H89+H143+H163+H183+H212+H242+H273+H305</f>
        <v>2471211.7999999998</v>
      </c>
      <c r="I8" s="802">
        <f>I9+I45+I63+I89+I143+I163+I183+I212+I242+I273+I305</f>
        <v>2146696.2999999998</v>
      </c>
    </row>
    <row r="9" spans="1:9" s="53" customFormat="1" ht="64.5" customHeight="1" x14ac:dyDescent="0.2">
      <c r="A9" s="165">
        <v>2100</v>
      </c>
      <c r="B9" s="166" t="s">
        <v>66</v>
      </c>
      <c r="C9" s="167" t="s">
        <v>1</v>
      </c>
      <c r="D9" s="168" t="s">
        <v>1</v>
      </c>
      <c r="E9" s="169" t="s">
        <v>867</v>
      </c>
      <c r="F9" s="170" t="s">
        <v>261</v>
      </c>
      <c r="G9" s="724">
        <f>H9+I9</f>
        <v>1869084.9</v>
      </c>
      <c r="H9" s="725">
        <f>H11+H16+H20+H25+H28+H31+H34+H37</f>
        <v>836042.9</v>
      </c>
      <c r="I9" s="726">
        <f>I11+I16+I20+I25+I28+I31+I34+I37</f>
        <v>1033042</v>
      </c>
    </row>
    <row r="10" spans="1:9" ht="11.25" customHeight="1" x14ac:dyDescent="0.25">
      <c r="A10" s="171"/>
      <c r="B10" s="166"/>
      <c r="C10" s="167"/>
      <c r="D10" s="168"/>
      <c r="E10" s="172" t="s">
        <v>807</v>
      </c>
      <c r="F10" s="173"/>
      <c r="G10" s="174"/>
      <c r="H10" s="175"/>
      <c r="I10" s="176"/>
    </row>
    <row r="11" spans="1:9" s="10" customFormat="1" ht="48" x14ac:dyDescent="0.2">
      <c r="A11" s="177">
        <v>2110</v>
      </c>
      <c r="B11" s="166" t="s">
        <v>66</v>
      </c>
      <c r="C11" s="178" t="s">
        <v>2</v>
      </c>
      <c r="D11" s="179" t="s">
        <v>1</v>
      </c>
      <c r="E11" s="180" t="s">
        <v>696</v>
      </c>
      <c r="F11" s="181" t="s">
        <v>262</v>
      </c>
      <c r="G11" s="724">
        <f>H11+I11</f>
        <v>787992.9</v>
      </c>
      <c r="H11" s="725">
        <f>H13+H14+H15</f>
        <v>717992.9</v>
      </c>
      <c r="I11" s="726">
        <f>I13+I14+I15</f>
        <v>70000</v>
      </c>
    </row>
    <row r="12" spans="1:9" s="10" customFormat="1" ht="10.5" customHeight="1" x14ac:dyDescent="0.25">
      <c r="A12" s="177"/>
      <c r="B12" s="166"/>
      <c r="C12" s="178"/>
      <c r="D12" s="179"/>
      <c r="E12" s="172" t="s">
        <v>808</v>
      </c>
      <c r="F12" s="181"/>
      <c r="G12" s="62">
        <f t="shared" ref="G12:G75" si="0">H12+I12</f>
        <v>0</v>
      </c>
      <c r="H12" s="182"/>
      <c r="I12" s="183"/>
    </row>
    <row r="13" spans="1:9" s="811" customFormat="1" ht="24" x14ac:dyDescent="0.2">
      <c r="A13" s="803">
        <v>2111</v>
      </c>
      <c r="B13" s="804" t="s">
        <v>66</v>
      </c>
      <c r="C13" s="805" t="s">
        <v>2</v>
      </c>
      <c r="D13" s="806" t="s">
        <v>2</v>
      </c>
      <c r="E13" s="807" t="s">
        <v>697</v>
      </c>
      <c r="F13" s="808" t="s">
        <v>263</v>
      </c>
      <c r="G13" s="809">
        <f t="shared" si="0"/>
        <v>787992.9</v>
      </c>
      <c r="H13" s="810">
        <f>Sheet6!H13</f>
        <v>717992.9</v>
      </c>
      <c r="I13" s="810">
        <f>Sheet6!I13</f>
        <v>70000</v>
      </c>
    </row>
    <row r="14" spans="1:9" ht="24" x14ac:dyDescent="0.25">
      <c r="A14" s="177">
        <v>2112</v>
      </c>
      <c r="B14" s="188" t="s">
        <v>66</v>
      </c>
      <c r="C14" s="189" t="s">
        <v>2</v>
      </c>
      <c r="D14" s="190" t="s">
        <v>3</v>
      </c>
      <c r="E14" s="172" t="s">
        <v>264</v>
      </c>
      <c r="F14" s="191" t="s">
        <v>265</v>
      </c>
      <c r="G14" s="62">
        <f t="shared" si="0"/>
        <v>0</v>
      </c>
      <c r="H14" s="192"/>
      <c r="I14" s="193"/>
    </row>
    <row r="15" spans="1:9" ht="15.75" x14ac:dyDescent="0.25">
      <c r="A15" s="177">
        <v>2113</v>
      </c>
      <c r="B15" s="188" t="s">
        <v>66</v>
      </c>
      <c r="C15" s="189" t="s">
        <v>2</v>
      </c>
      <c r="D15" s="190" t="s">
        <v>743</v>
      </c>
      <c r="E15" s="172" t="s">
        <v>268</v>
      </c>
      <c r="F15" s="191" t="s">
        <v>269</v>
      </c>
      <c r="G15" s="62">
        <f t="shared" si="0"/>
        <v>0</v>
      </c>
      <c r="H15" s="192"/>
      <c r="I15" s="193"/>
    </row>
    <row r="16" spans="1:9" x14ac:dyDescent="0.2">
      <c r="A16" s="177">
        <v>2120</v>
      </c>
      <c r="B16" s="166" t="s">
        <v>66</v>
      </c>
      <c r="C16" s="178" t="s">
        <v>3</v>
      </c>
      <c r="D16" s="179" t="s">
        <v>1</v>
      </c>
      <c r="E16" s="180" t="s">
        <v>270</v>
      </c>
      <c r="F16" s="194" t="s">
        <v>271</v>
      </c>
      <c r="G16" s="62">
        <f t="shared" si="0"/>
        <v>0</v>
      </c>
      <c r="H16" s="61">
        <f>H18+H19</f>
        <v>0</v>
      </c>
      <c r="I16" s="63">
        <f>I18+I19</f>
        <v>0</v>
      </c>
    </row>
    <row r="17" spans="1:9" s="10" customFormat="1" ht="10.5" customHeight="1" x14ac:dyDescent="0.25">
      <c r="A17" s="177"/>
      <c r="B17" s="166"/>
      <c r="C17" s="178"/>
      <c r="D17" s="179"/>
      <c r="E17" s="172" t="s">
        <v>808</v>
      </c>
      <c r="F17" s="181"/>
      <c r="G17" s="62">
        <f t="shared" si="0"/>
        <v>0</v>
      </c>
      <c r="H17" s="182"/>
      <c r="I17" s="183"/>
    </row>
    <row r="18" spans="1:9" ht="16.5" customHeight="1" x14ac:dyDescent="0.25">
      <c r="A18" s="177">
        <v>2121</v>
      </c>
      <c r="B18" s="188" t="s">
        <v>66</v>
      </c>
      <c r="C18" s="189" t="s">
        <v>3</v>
      </c>
      <c r="D18" s="190" t="s">
        <v>2</v>
      </c>
      <c r="E18" s="195" t="s">
        <v>698</v>
      </c>
      <c r="F18" s="191" t="s">
        <v>272</v>
      </c>
      <c r="G18" s="62">
        <f t="shared" si="0"/>
        <v>0</v>
      </c>
      <c r="H18" s="192"/>
      <c r="I18" s="193"/>
    </row>
    <row r="19" spans="1:9" ht="28.5" x14ac:dyDescent="0.25">
      <c r="A19" s="177">
        <v>2122</v>
      </c>
      <c r="B19" s="188" t="s">
        <v>66</v>
      </c>
      <c r="C19" s="189" t="s">
        <v>3</v>
      </c>
      <c r="D19" s="190" t="s">
        <v>3</v>
      </c>
      <c r="E19" s="172" t="s">
        <v>273</v>
      </c>
      <c r="F19" s="191" t="s">
        <v>274</v>
      </c>
      <c r="G19" s="62">
        <f t="shared" si="0"/>
        <v>0</v>
      </c>
      <c r="H19" s="192"/>
      <c r="I19" s="193"/>
    </row>
    <row r="20" spans="1:9" x14ac:dyDescent="0.2">
      <c r="A20" s="177">
        <v>2130</v>
      </c>
      <c r="B20" s="166" t="s">
        <v>66</v>
      </c>
      <c r="C20" s="178" t="s">
        <v>743</v>
      </c>
      <c r="D20" s="179" t="s">
        <v>1</v>
      </c>
      <c r="E20" s="180" t="s">
        <v>275</v>
      </c>
      <c r="F20" s="196" t="s">
        <v>276</v>
      </c>
      <c r="G20" s="724">
        <f t="shared" si="0"/>
        <v>0</v>
      </c>
      <c r="H20" s="725">
        <f>H22+H23+H24</f>
        <v>0</v>
      </c>
      <c r="I20" s="63">
        <f>I22+I23+I24</f>
        <v>0</v>
      </c>
    </row>
    <row r="21" spans="1:9" s="10" customFormat="1" ht="10.5" customHeight="1" x14ac:dyDescent="0.25">
      <c r="A21" s="177"/>
      <c r="B21" s="166"/>
      <c r="C21" s="178"/>
      <c r="D21" s="179"/>
      <c r="E21" s="172" t="s">
        <v>808</v>
      </c>
      <c r="F21" s="181"/>
      <c r="G21" s="727">
        <f t="shared" si="0"/>
        <v>0</v>
      </c>
      <c r="H21" s="182"/>
      <c r="I21" s="183"/>
    </row>
    <row r="22" spans="1:9" ht="24" x14ac:dyDescent="0.25">
      <c r="A22" s="177">
        <v>2131</v>
      </c>
      <c r="B22" s="188" t="s">
        <v>66</v>
      </c>
      <c r="C22" s="189" t="s">
        <v>743</v>
      </c>
      <c r="D22" s="190" t="s">
        <v>2</v>
      </c>
      <c r="E22" s="172" t="s">
        <v>277</v>
      </c>
      <c r="F22" s="191" t="s">
        <v>278</v>
      </c>
      <c r="G22" s="727">
        <f t="shared" si="0"/>
        <v>0</v>
      </c>
      <c r="H22" s="192"/>
      <c r="I22" s="193"/>
    </row>
    <row r="23" spans="1:9" ht="14.25" customHeight="1" x14ac:dyDescent="0.25">
      <c r="A23" s="177">
        <v>2132</v>
      </c>
      <c r="B23" s="188" t="s">
        <v>66</v>
      </c>
      <c r="C23" s="189">
        <v>3</v>
      </c>
      <c r="D23" s="190">
        <v>2</v>
      </c>
      <c r="E23" s="172" t="s">
        <v>279</v>
      </c>
      <c r="F23" s="191" t="s">
        <v>280</v>
      </c>
      <c r="G23" s="727">
        <f t="shared" si="0"/>
        <v>0</v>
      </c>
      <c r="H23" s="192"/>
      <c r="I23" s="193"/>
    </row>
    <row r="24" spans="1:9" x14ac:dyDescent="0.2">
      <c r="A24" s="177">
        <v>2133</v>
      </c>
      <c r="B24" s="188" t="s">
        <v>66</v>
      </c>
      <c r="C24" s="189">
        <v>3</v>
      </c>
      <c r="D24" s="190">
        <v>3</v>
      </c>
      <c r="E24" s="172" t="s">
        <v>281</v>
      </c>
      <c r="F24" s="191" t="s">
        <v>282</v>
      </c>
      <c r="G24" s="724">
        <f t="shared" si="0"/>
        <v>0</v>
      </c>
      <c r="H24" s="724">
        <f>Sheet6!H82</f>
        <v>0</v>
      </c>
      <c r="I24" s="202">
        <f>Sheet6!I72</f>
        <v>0</v>
      </c>
    </row>
    <row r="25" spans="1:9" ht="12.75" customHeight="1" x14ac:dyDescent="0.2">
      <c r="A25" s="177">
        <v>2140</v>
      </c>
      <c r="B25" s="166" t="s">
        <v>66</v>
      </c>
      <c r="C25" s="178">
        <v>4</v>
      </c>
      <c r="D25" s="179">
        <v>0</v>
      </c>
      <c r="E25" s="180" t="s">
        <v>283</v>
      </c>
      <c r="F25" s="181" t="s">
        <v>284</v>
      </c>
      <c r="G25" s="62">
        <f t="shared" si="0"/>
        <v>0</v>
      </c>
      <c r="H25" s="61">
        <f>H27</f>
        <v>0</v>
      </c>
      <c r="I25" s="63">
        <f>I27</f>
        <v>0</v>
      </c>
    </row>
    <row r="26" spans="1:9" s="10" customFormat="1" ht="10.5" customHeight="1" x14ac:dyDescent="0.25">
      <c r="A26" s="177"/>
      <c r="B26" s="166"/>
      <c r="C26" s="178"/>
      <c r="D26" s="179"/>
      <c r="E26" s="172" t="s">
        <v>808</v>
      </c>
      <c r="F26" s="181"/>
      <c r="G26" s="62">
        <f t="shared" si="0"/>
        <v>0</v>
      </c>
      <c r="H26" s="182"/>
      <c r="I26" s="183"/>
    </row>
    <row r="27" spans="1:9" ht="15.75" x14ac:dyDescent="0.25">
      <c r="A27" s="177">
        <v>2141</v>
      </c>
      <c r="B27" s="188" t="s">
        <v>66</v>
      </c>
      <c r="C27" s="189">
        <v>4</v>
      </c>
      <c r="D27" s="190">
        <v>1</v>
      </c>
      <c r="E27" s="172" t="s">
        <v>285</v>
      </c>
      <c r="F27" s="197" t="s">
        <v>286</v>
      </c>
      <c r="G27" s="62">
        <f t="shared" si="0"/>
        <v>0</v>
      </c>
      <c r="H27" s="192"/>
      <c r="I27" s="193"/>
    </row>
    <row r="28" spans="1:9" ht="36" x14ac:dyDescent="0.2">
      <c r="A28" s="177">
        <v>2150</v>
      </c>
      <c r="B28" s="166" t="s">
        <v>66</v>
      </c>
      <c r="C28" s="178">
        <v>5</v>
      </c>
      <c r="D28" s="179">
        <v>0</v>
      </c>
      <c r="E28" s="180" t="s">
        <v>287</v>
      </c>
      <c r="F28" s="181" t="s">
        <v>288</v>
      </c>
      <c r="G28" s="62">
        <f t="shared" si="0"/>
        <v>0</v>
      </c>
      <c r="H28" s="61">
        <f>H30</f>
        <v>0</v>
      </c>
      <c r="I28" s="63">
        <f>I30</f>
        <v>0</v>
      </c>
    </row>
    <row r="29" spans="1:9" s="10" customFormat="1" ht="10.5" customHeight="1" x14ac:dyDescent="0.25">
      <c r="A29" s="177"/>
      <c r="B29" s="166"/>
      <c r="C29" s="178"/>
      <c r="D29" s="179"/>
      <c r="E29" s="172" t="s">
        <v>808</v>
      </c>
      <c r="F29" s="181"/>
      <c r="G29" s="62">
        <f t="shared" si="0"/>
        <v>0</v>
      </c>
      <c r="H29" s="182"/>
      <c r="I29" s="183"/>
    </row>
    <row r="30" spans="1:9" ht="24" x14ac:dyDescent="0.25">
      <c r="A30" s="177">
        <v>2151</v>
      </c>
      <c r="B30" s="188" t="s">
        <v>66</v>
      </c>
      <c r="C30" s="189">
        <v>5</v>
      </c>
      <c r="D30" s="190">
        <v>1</v>
      </c>
      <c r="E30" s="172" t="s">
        <v>289</v>
      </c>
      <c r="F30" s="197" t="s">
        <v>290</v>
      </c>
      <c r="G30" s="62">
        <f t="shared" si="0"/>
        <v>0</v>
      </c>
      <c r="H30" s="192"/>
      <c r="I30" s="193"/>
    </row>
    <row r="31" spans="1:9" ht="28.5" x14ac:dyDescent="0.2">
      <c r="A31" s="177">
        <v>2160</v>
      </c>
      <c r="B31" s="166" t="s">
        <v>66</v>
      </c>
      <c r="C31" s="178">
        <v>6</v>
      </c>
      <c r="D31" s="179">
        <v>0</v>
      </c>
      <c r="E31" s="180" t="s">
        <v>291</v>
      </c>
      <c r="F31" s="181" t="s">
        <v>292</v>
      </c>
      <c r="G31" s="724">
        <f t="shared" si="0"/>
        <v>1081092</v>
      </c>
      <c r="H31" s="725">
        <f>H33</f>
        <v>118050</v>
      </c>
      <c r="I31" s="726">
        <f>I33</f>
        <v>963042</v>
      </c>
    </row>
    <row r="32" spans="1:9" s="10" customFormat="1" ht="10.5" customHeight="1" x14ac:dyDescent="0.25">
      <c r="A32" s="177"/>
      <c r="B32" s="166"/>
      <c r="C32" s="178"/>
      <c r="D32" s="179"/>
      <c r="E32" s="172" t="s">
        <v>808</v>
      </c>
      <c r="F32" s="181"/>
      <c r="G32" s="724">
        <f t="shared" si="0"/>
        <v>0</v>
      </c>
      <c r="H32" s="198"/>
      <c r="I32" s="215"/>
    </row>
    <row r="33" spans="1:9" ht="24" x14ac:dyDescent="0.2">
      <c r="A33" s="177">
        <v>2161</v>
      </c>
      <c r="B33" s="188" t="s">
        <v>66</v>
      </c>
      <c r="C33" s="189">
        <v>6</v>
      </c>
      <c r="D33" s="190">
        <v>1</v>
      </c>
      <c r="E33" s="172" t="s">
        <v>294</v>
      </c>
      <c r="F33" s="191" t="s">
        <v>299</v>
      </c>
      <c r="G33" s="724">
        <f t="shared" si="0"/>
        <v>1081092</v>
      </c>
      <c r="H33" s="625">
        <f>Sheet6!H113</f>
        <v>118050</v>
      </c>
      <c r="I33" s="626">
        <f>Sheet6!I113</f>
        <v>963042</v>
      </c>
    </row>
    <row r="34" spans="1:9" x14ac:dyDescent="0.2">
      <c r="A34" s="177">
        <v>2170</v>
      </c>
      <c r="B34" s="166" t="s">
        <v>66</v>
      </c>
      <c r="C34" s="178">
        <v>7</v>
      </c>
      <c r="D34" s="179">
        <v>0</v>
      </c>
      <c r="E34" s="180" t="s">
        <v>115</v>
      </c>
      <c r="F34" s="191"/>
      <c r="G34" s="724">
        <f t="shared" si="0"/>
        <v>0</v>
      </c>
      <c r="H34" s="725">
        <f>H36</f>
        <v>0</v>
      </c>
      <c r="I34" s="728">
        <f>I36</f>
        <v>0</v>
      </c>
    </row>
    <row r="35" spans="1:9" s="10" customFormat="1" ht="10.5" customHeight="1" x14ac:dyDescent="0.25">
      <c r="A35" s="177"/>
      <c r="B35" s="166"/>
      <c r="C35" s="178"/>
      <c r="D35" s="179"/>
      <c r="E35" s="172" t="s">
        <v>808</v>
      </c>
      <c r="F35" s="181"/>
      <c r="G35" s="724">
        <f t="shared" si="0"/>
        <v>0</v>
      </c>
      <c r="H35" s="198"/>
      <c r="I35" s="183"/>
    </row>
    <row r="36" spans="1:9" ht="15.75" x14ac:dyDescent="0.25">
      <c r="A36" s="177">
        <v>2171</v>
      </c>
      <c r="B36" s="188" t="s">
        <v>66</v>
      </c>
      <c r="C36" s="189">
        <v>7</v>
      </c>
      <c r="D36" s="190">
        <v>1</v>
      </c>
      <c r="E36" s="172" t="s">
        <v>115</v>
      </c>
      <c r="F36" s="191"/>
      <c r="G36" s="724">
        <f t="shared" si="0"/>
        <v>0</v>
      </c>
      <c r="H36" s="200"/>
      <c r="I36" s="193"/>
    </row>
    <row r="37" spans="1:9" ht="29.25" customHeight="1" x14ac:dyDescent="0.2">
      <c r="A37" s="177">
        <v>2180</v>
      </c>
      <c r="B37" s="166" t="s">
        <v>66</v>
      </c>
      <c r="C37" s="178">
        <v>8</v>
      </c>
      <c r="D37" s="179">
        <v>0</v>
      </c>
      <c r="E37" s="180" t="s">
        <v>300</v>
      </c>
      <c r="F37" s="181" t="s">
        <v>301</v>
      </c>
      <c r="G37" s="724">
        <f t="shared" si="0"/>
        <v>0</v>
      </c>
      <c r="H37" s="725">
        <f>H39+H43</f>
        <v>0</v>
      </c>
      <c r="I37" s="728">
        <f>I39+I43</f>
        <v>0</v>
      </c>
    </row>
    <row r="38" spans="1:9" s="10" customFormat="1" ht="10.5" customHeight="1" x14ac:dyDescent="0.25">
      <c r="A38" s="177"/>
      <c r="B38" s="166"/>
      <c r="C38" s="178"/>
      <c r="D38" s="179"/>
      <c r="E38" s="172" t="s">
        <v>808</v>
      </c>
      <c r="F38" s="181"/>
      <c r="G38" s="727">
        <f t="shared" si="0"/>
        <v>0</v>
      </c>
      <c r="H38" s="182"/>
      <c r="I38" s="183"/>
    </row>
    <row r="39" spans="1:9" ht="28.5" x14ac:dyDescent="0.2">
      <c r="A39" s="177">
        <v>2181</v>
      </c>
      <c r="B39" s="188" t="s">
        <v>66</v>
      </c>
      <c r="C39" s="189">
        <v>8</v>
      </c>
      <c r="D39" s="190">
        <v>1</v>
      </c>
      <c r="E39" s="172" t="s">
        <v>300</v>
      </c>
      <c r="F39" s="197" t="s">
        <v>302</v>
      </c>
      <c r="G39" s="724">
        <f t="shared" si="0"/>
        <v>0</v>
      </c>
      <c r="H39" s="725">
        <f>H41+H42</f>
        <v>0</v>
      </c>
      <c r="I39" s="728">
        <f>I41+I42</f>
        <v>0</v>
      </c>
    </row>
    <row r="40" spans="1:9" ht="15.75" x14ac:dyDescent="0.25">
      <c r="A40" s="177"/>
      <c r="B40" s="188"/>
      <c r="C40" s="189"/>
      <c r="D40" s="190"/>
      <c r="E40" s="201" t="s">
        <v>808</v>
      </c>
      <c r="F40" s="197"/>
      <c r="G40" s="724">
        <f t="shared" si="0"/>
        <v>0</v>
      </c>
      <c r="H40" s="200"/>
      <c r="I40" s="193"/>
    </row>
    <row r="41" spans="1:9" ht="15.75" x14ac:dyDescent="0.25">
      <c r="A41" s="177">
        <v>2182</v>
      </c>
      <c r="B41" s="188" t="s">
        <v>66</v>
      </c>
      <c r="C41" s="189">
        <v>8</v>
      </c>
      <c r="D41" s="190">
        <v>1</v>
      </c>
      <c r="E41" s="201" t="s">
        <v>819</v>
      </c>
      <c r="F41" s="197"/>
      <c r="G41" s="724">
        <f t="shared" si="0"/>
        <v>0</v>
      </c>
      <c r="H41" s="200"/>
      <c r="I41" s="193"/>
    </row>
    <row r="42" spans="1:9" ht="15.75" x14ac:dyDescent="0.25">
      <c r="A42" s="177">
        <v>2183</v>
      </c>
      <c r="B42" s="188" t="s">
        <v>66</v>
      </c>
      <c r="C42" s="189">
        <v>8</v>
      </c>
      <c r="D42" s="190">
        <v>1</v>
      </c>
      <c r="E42" s="201" t="s">
        <v>820</v>
      </c>
      <c r="F42" s="197"/>
      <c r="G42" s="724">
        <f t="shared" si="0"/>
        <v>0</v>
      </c>
      <c r="H42" s="199">
        <f>SUM(Sheet6!H145)</f>
        <v>0</v>
      </c>
      <c r="I42" s="193"/>
    </row>
    <row r="43" spans="1:9" ht="24" x14ac:dyDescent="0.25">
      <c r="A43" s="177">
        <v>2184</v>
      </c>
      <c r="B43" s="188" t="s">
        <v>66</v>
      </c>
      <c r="C43" s="189">
        <v>8</v>
      </c>
      <c r="D43" s="190">
        <v>1</v>
      </c>
      <c r="E43" s="201" t="s">
        <v>825</v>
      </c>
      <c r="F43" s="197"/>
      <c r="G43" s="727">
        <f t="shared" si="0"/>
        <v>0</v>
      </c>
      <c r="H43" s="192"/>
      <c r="I43" s="193"/>
    </row>
    <row r="44" spans="1:9" ht="15.75" x14ac:dyDescent="0.25">
      <c r="A44" s="177">
        <v>2185</v>
      </c>
      <c r="B44" s="188" t="s">
        <v>66</v>
      </c>
      <c r="C44" s="189">
        <v>8</v>
      </c>
      <c r="D44" s="190">
        <v>1</v>
      </c>
      <c r="E44" s="201"/>
      <c r="F44" s="197"/>
      <c r="G44" s="62">
        <f t="shared" si="0"/>
        <v>0</v>
      </c>
      <c r="H44" s="202"/>
      <c r="I44" s="193"/>
    </row>
    <row r="45" spans="1:9" s="53" customFormat="1" ht="40.5" customHeight="1" x14ac:dyDescent="0.2">
      <c r="A45" s="203">
        <v>2200</v>
      </c>
      <c r="B45" s="166" t="s">
        <v>67</v>
      </c>
      <c r="C45" s="178">
        <v>0</v>
      </c>
      <c r="D45" s="179">
        <v>0</v>
      </c>
      <c r="E45" s="169" t="s">
        <v>868</v>
      </c>
      <c r="F45" s="204" t="s">
        <v>303</v>
      </c>
      <c r="G45" s="724">
        <f t="shared" si="0"/>
        <v>4700</v>
      </c>
      <c r="H45" s="725">
        <f>H47+H50+H53+H56+H60</f>
        <v>4500</v>
      </c>
      <c r="I45" s="726">
        <f>I47+I50+I53+I56+I60</f>
        <v>200</v>
      </c>
    </row>
    <row r="46" spans="1:9" ht="11.25" customHeight="1" x14ac:dyDescent="0.25">
      <c r="A46" s="171"/>
      <c r="B46" s="166"/>
      <c r="C46" s="167"/>
      <c r="D46" s="168"/>
      <c r="E46" s="172" t="s">
        <v>807</v>
      </c>
      <c r="F46" s="173"/>
      <c r="G46" s="727">
        <f t="shared" si="0"/>
        <v>0</v>
      </c>
      <c r="H46" s="205"/>
      <c r="I46" s="176"/>
    </row>
    <row r="47" spans="1:9" x14ac:dyDescent="0.2">
      <c r="A47" s="177">
        <v>2210</v>
      </c>
      <c r="B47" s="166" t="s">
        <v>67</v>
      </c>
      <c r="C47" s="189">
        <v>1</v>
      </c>
      <c r="D47" s="190">
        <v>0</v>
      </c>
      <c r="E47" s="180" t="s">
        <v>304</v>
      </c>
      <c r="F47" s="207" t="s">
        <v>305</v>
      </c>
      <c r="G47" s="727">
        <f t="shared" si="0"/>
        <v>0</v>
      </c>
      <c r="H47" s="729">
        <f>H49</f>
        <v>0</v>
      </c>
      <c r="I47" s="726">
        <f>I49</f>
        <v>0</v>
      </c>
    </row>
    <row r="48" spans="1:9" s="10" customFormat="1" ht="10.5" customHeight="1" x14ac:dyDescent="0.25">
      <c r="A48" s="177"/>
      <c r="B48" s="166"/>
      <c r="C48" s="178"/>
      <c r="D48" s="179"/>
      <c r="E48" s="172" t="s">
        <v>808</v>
      </c>
      <c r="F48" s="181"/>
      <c r="G48" s="727">
        <f t="shared" si="0"/>
        <v>0</v>
      </c>
      <c r="H48" s="182"/>
      <c r="I48" s="215"/>
    </row>
    <row r="49" spans="1:9" ht="15.75" x14ac:dyDescent="0.25">
      <c r="A49" s="177">
        <v>2211</v>
      </c>
      <c r="B49" s="188" t="s">
        <v>67</v>
      </c>
      <c r="C49" s="189">
        <v>1</v>
      </c>
      <c r="D49" s="190">
        <v>1</v>
      </c>
      <c r="E49" s="172" t="s">
        <v>306</v>
      </c>
      <c r="F49" s="197" t="s">
        <v>307</v>
      </c>
      <c r="G49" s="727">
        <f t="shared" si="0"/>
        <v>0</v>
      </c>
      <c r="H49" s="192"/>
      <c r="I49" s="707"/>
    </row>
    <row r="50" spans="1:9" x14ac:dyDescent="0.2">
      <c r="A50" s="177">
        <v>2220</v>
      </c>
      <c r="B50" s="166" t="s">
        <v>67</v>
      </c>
      <c r="C50" s="178">
        <v>2</v>
      </c>
      <c r="D50" s="179">
        <v>0</v>
      </c>
      <c r="E50" s="180" t="s">
        <v>308</v>
      </c>
      <c r="F50" s="207" t="s">
        <v>309</v>
      </c>
      <c r="G50" s="730">
        <f t="shared" si="0"/>
        <v>4700</v>
      </c>
      <c r="H50" s="731">
        <f>H52</f>
        <v>4500</v>
      </c>
      <c r="I50" s="726">
        <f>I52</f>
        <v>200</v>
      </c>
    </row>
    <row r="51" spans="1:9" s="10" customFormat="1" ht="10.5" customHeight="1" x14ac:dyDescent="0.25">
      <c r="A51" s="177"/>
      <c r="B51" s="166"/>
      <c r="C51" s="178"/>
      <c r="D51" s="179"/>
      <c r="E51" s="172" t="s">
        <v>808</v>
      </c>
      <c r="F51" s="181"/>
      <c r="G51" s="732">
        <f t="shared" si="0"/>
        <v>0</v>
      </c>
      <c r="H51" s="610"/>
      <c r="I51" s="215"/>
    </row>
    <row r="52" spans="1:9" ht="15.75" x14ac:dyDescent="0.25">
      <c r="A52" s="177">
        <v>2221</v>
      </c>
      <c r="B52" s="188" t="s">
        <v>67</v>
      </c>
      <c r="C52" s="189">
        <v>2</v>
      </c>
      <c r="D52" s="190">
        <v>1</v>
      </c>
      <c r="E52" s="172" t="s">
        <v>310</v>
      </c>
      <c r="F52" s="197" t="s">
        <v>311</v>
      </c>
      <c r="G52" s="730">
        <f t="shared" si="0"/>
        <v>4700</v>
      </c>
      <c r="H52" s="218">
        <f>SUM(Sheet6!H156)</f>
        <v>4500</v>
      </c>
      <c r="I52" s="707">
        <f>Sheet6!I186</f>
        <v>200</v>
      </c>
    </row>
    <row r="53" spans="1:9" x14ac:dyDescent="0.2">
      <c r="A53" s="177">
        <v>2230</v>
      </c>
      <c r="B53" s="166" t="s">
        <v>67</v>
      </c>
      <c r="C53" s="189">
        <v>3</v>
      </c>
      <c r="D53" s="190">
        <v>0</v>
      </c>
      <c r="E53" s="180" t="s">
        <v>312</v>
      </c>
      <c r="F53" s="207" t="s">
        <v>313</v>
      </c>
      <c r="G53" s="727">
        <f t="shared" si="0"/>
        <v>0</v>
      </c>
      <c r="H53" s="729">
        <f>H55</f>
        <v>0</v>
      </c>
      <c r="I53" s="63">
        <f>I55</f>
        <v>0</v>
      </c>
    </row>
    <row r="54" spans="1:9" s="10" customFormat="1" ht="10.5" customHeight="1" x14ac:dyDescent="0.25">
      <c r="A54" s="177"/>
      <c r="B54" s="166"/>
      <c r="C54" s="178"/>
      <c r="D54" s="179"/>
      <c r="E54" s="172" t="s">
        <v>808</v>
      </c>
      <c r="F54" s="181"/>
      <c r="G54" s="62">
        <f t="shared" si="0"/>
        <v>0</v>
      </c>
      <c r="H54" s="182"/>
      <c r="I54" s="183"/>
    </row>
    <row r="55" spans="1:9" ht="15.75" x14ac:dyDescent="0.25">
      <c r="A55" s="177">
        <v>2231</v>
      </c>
      <c r="B55" s="188" t="s">
        <v>67</v>
      </c>
      <c r="C55" s="189">
        <v>3</v>
      </c>
      <c r="D55" s="190">
        <v>1</v>
      </c>
      <c r="E55" s="172" t="s">
        <v>314</v>
      </c>
      <c r="F55" s="197" t="s">
        <v>315</v>
      </c>
      <c r="G55" s="62">
        <f t="shared" si="0"/>
        <v>0</v>
      </c>
      <c r="H55" s="192"/>
      <c r="I55" s="193"/>
    </row>
    <row r="56" spans="1:9" ht="24" x14ac:dyDescent="0.2">
      <c r="A56" s="177">
        <v>2240</v>
      </c>
      <c r="B56" s="166" t="s">
        <v>67</v>
      </c>
      <c r="C56" s="178">
        <v>4</v>
      </c>
      <c r="D56" s="179">
        <v>0</v>
      </c>
      <c r="E56" s="180" t="s">
        <v>316</v>
      </c>
      <c r="F56" s="181" t="s">
        <v>317</v>
      </c>
      <c r="G56" s="62">
        <f t="shared" si="0"/>
        <v>0</v>
      </c>
      <c r="H56" s="61">
        <f>H58</f>
        <v>0</v>
      </c>
      <c r="I56" s="63">
        <f>I58</f>
        <v>0</v>
      </c>
    </row>
    <row r="57" spans="1:9" s="10" customFormat="1" ht="10.5" customHeight="1" x14ac:dyDescent="0.25">
      <c r="A57" s="177"/>
      <c r="B57" s="166"/>
      <c r="C57" s="178"/>
      <c r="D57" s="179"/>
      <c r="E57" s="172" t="s">
        <v>808</v>
      </c>
      <c r="F57" s="181"/>
      <c r="G57" s="62">
        <f t="shared" si="0"/>
        <v>0</v>
      </c>
      <c r="H57" s="182"/>
      <c r="I57" s="183"/>
    </row>
    <row r="58" spans="1:9" ht="24" x14ac:dyDescent="0.25">
      <c r="A58" s="177">
        <v>2241</v>
      </c>
      <c r="B58" s="188" t="s">
        <v>67</v>
      </c>
      <c r="C58" s="189">
        <v>4</v>
      </c>
      <c r="D58" s="190">
        <v>1</v>
      </c>
      <c r="E58" s="172" t="s">
        <v>316</v>
      </c>
      <c r="F58" s="197" t="s">
        <v>317</v>
      </c>
      <c r="G58" s="62">
        <f t="shared" si="0"/>
        <v>0</v>
      </c>
      <c r="H58" s="192"/>
      <c r="I58" s="193"/>
    </row>
    <row r="59" spans="1:9" s="10" customFormat="1" ht="10.5" customHeight="1" x14ac:dyDescent="0.25">
      <c r="A59" s="177"/>
      <c r="B59" s="166"/>
      <c r="C59" s="178"/>
      <c r="D59" s="179"/>
      <c r="E59" s="172" t="s">
        <v>808</v>
      </c>
      <c r="F59" s="181"/>
      <c r="G59" s="62">
        <f t="shared" si="0"/>
        <v>0</v>
      </c>
      <c r="H59" s="182"/>
      <c r="I59" s="183"/>
    </row>
    <row r="60" spans="1:9" x14ac:dyDescent="0.2">
      <c r="A60" s="177">
        <v>2250</v>
      </c>
      <c r="B60" s="166" t="s">
        <v>67</v>
      </c>
      <c r="C60" s="178">
        <v>5</v>
      </c>
      <c r="D60" s="179">
        <v>0</v>
      </c>
      <c r="E60" s="180" t="s">
        <v>318</v>
      </c>
      <c r="F60" s="181" t="s">
        <v>319</v>
      </c>
      <c r="G60" s="62">
        <f t="shared" si="0"/>
        <v>0</v>
      </c>
      <c r="H60" s="61">
        <f>H62</f>
        <v>0</v>
      </c>
      <c r="I60" s="63">
        <f>I62</f>
        <v>0</v>
      </c>
    </row>
    <row r="61" spans="1:9" s="10" customFormat="1" ht="10.5" customHeight="1" x14ac:dyDescent="0.25">
      <c r="A61" s="177"/>
      <c r="B61" s="166"/>
      <c r="C61" s="178"/>
      <c r="D61" s="179"/>
      <c r="E61" s="172" t="s">
        <v>808</v>
      </c>
      <c r="F61" s="181"/>
      <c r="G61" s="62">
        <f t="shared" si="0"/>
        <v>0</v>
      </c>
      <c r="H61" s="182"/>
      <c r="I61" s="183"/>
    </row>
    <row r="62" spans="1:9" ht="15.75" x14ac:dyDescent="0.25">
      <c r="A62" s="177">
        <v>2251</v>
      </c>
      <c r="B62" s="188" t="s">
        <v>67</v>
      </c>
      <c r="C62" s="189">
        <v>5</v>
      </c>
      <c r="D62" s="190">
        <v>1</v>
      </c>
      <c r="E62" s="172" t="s">
        <v>318</v>
      </c>
      <c r="F62" s="197" t="s">
        <v>320</v>
      </c>
      <c r="G62" s="62">
        <f t="shared" si="0"/>
        <v>0</v>
      </c>
      <c r="H62" s="192"/>
      <c r="I62" s="193"/>
    </row>
    <row r="63" spans="1:9" s="53" customFormat="1" ht="58.5" customHeight="1" x14ac:dyDescent="0.2">
      <c r="A63" s="203">
        <v>2300</v>
      </c>
      <c r="B63" s="208" t="s">
        <v>68</v>
      </c>
      <c r="C63" s="178">
        <v>0</v>
      </c>
      <c r="D63" s="179">
        <v>0</v>
      </c>
      <c r="E63" s="209" t="s">
        <v>869</v>
      </c>
      <c r="F63" s="204" t="s">
        <v>321</v>
      </c>
      <c r="G63" s="62">
        <f t="shared" si="0"/>
        <v>0</v>
      </c>
      <c r="H63" s="61">
        <f>H65+H70+H73+H77+H80+H83+H86</f>
        <v>0</v>
      </c>
      <c r="I63" s="63">
        <f>I65+I70+I73+I77+I80+I83+I86</f>
        <v>0</v>
      </c>
    </row>
    <row r="64" spans="1:9" ht="11.25" customHeight="1" x14ac:dyDescent="0.25">
      <c r="A64" s="171"/>
      <c r="B64" s="166"/>
      <c r="C64" s="167"/>
      <c r="D64" s="168"/>
      <c r="E64" s="172" t="s">
        <v>807</v>
      </c>
      <c r="F64" s="173"/>
      <c r="G64" s="62">
        <f t="shared" si="0"/>
        <v>0</v>
      </c>
      <c r="H64" s="205"/>
      <c r="I64" s="206"/>
    </row>
    <row r="65" spans="1:9" x14ac:dyDescent="0.2">
      <c r="A65" s="177">
        <v>2310</v>
      </c>
      <c r="B65" s="208" t="s">
        <v>68</v>
      </c>
      <c r="C65" s="178">
        <v>1</v>
      </c>
      <c r="D65" s="179">
        <v>0</v>
      </c>
      <c r="E65" s="180" t="s">
        <v>727</v>
      </c>
      <c r="F65" s="181" t="s">
        <v>323</v>
      </c>
      <c r="G65" s="62">
        <f t="shared" si="0"/>
        <v>0</v>
      </c>
      <c r="H65" s="61">
        <f>H67+H68+H69</f>
        <v>0</v>
      </c>
      <c r="I65" s="63">
        <f>I67+I68+I69</f>
        <v>0</v>
      </c>
    </row>
    <row r="66" spans="1:9" s="10" customFormat="1" ht="10.5" customHeight="1" x14ac:dyDescent="0.25">
      <c r="A66" s="177"/>
      <c r="B66" s="166"/>
      <c r="C66" s="178"/>
      <c r="D66" s="179"/>
      <c r="E66" s="172" t="s">
        <v>808</v>
      </c>
      <c r="F66" s="181"/>
      <c r="G66" s="62">
        <f t="shared" si="0"/>
        <v>0</v>
      </c>
      <c r="H66" s="182"/>
      <c r="I66" s="183"/>
    </row>
    <row r="67" spans="1:9" ht="15.75" x14ac:dyDescent="0.25">
      <c r="A67" s="177">
        <v>2311</v>
      </c>
      <c r="B67" s="210" t="s">
        <v>68</v>
      </c>
      <c r="C67" s="189">
        <v>1</v>
      </c>
      <c r="D67" s="190">
        <v>1</v>
      </c>
      <c r="E67" s="172" t="s">
        <v>322</v>
      </c>
      <c r="F67" s="197" t="s">
        <v>324</v>
      </c>
      <c r="G67" s="62">
        <f t="shared" si="0"/>
        <v>0</v>
      </c>
      <c r="H67" s="192"/>
      <c r="I67" s="193"/>
    </row>
    <row r="68" spans="1:9" ht="15.75" x14ac:dyDescent="0.25">
      <c r="A68" s="177">
        <v>2312</v>
      </c>
      <c r="B68" s="210" t="s">
        <v>68</v>
      </c>
      <c r="C68" s="189">
        <v>1</v>
      </c>
      <c r="D68" s="190">
        <v>2</v>
      </c>
      <c r="E68" s="172" t="s">
        <v>728</v>
      </c>
      <c r="F68" s="197"/>
      <c r="G68" s="62">
        <f t="shared" si="0"/>
        <v>0</v>
      </c>
      <c r="H68" s="192"/>
      <c r="I68" s="193"/>
    </row>
    <row r="69" spans="1:9" ht="15.75" x14ac:dyDescent="0.25">
      <c r="A69" s="177">
        <v>2313</v>
      </c>
      <c r="B69" s="210" t="s">
        <v>68</v>
      </c>
      <c r="C69" s="189">
        <v>1</v>
      </c>
      <c r="D69" s="190">
        <v>3</v>
      </c>
      <c r="E69" s="172" t="s">
        <v>729</v>
      </c>
      <c r="F69" s="197"/>
      <c r="G69" s="62">
        <f t="shared" si="0"/>
        <v>0</v>
      </c>
      <c r="H69" s="192"/>
      <c r="I69" s="193"/>
    </row>
    <row r="70" spans="1:9" x14ac:dyDescent="0.2">
      <c r="A70" s="177">
        <v>2320</v>
      </c>
      <c r="B70" s="208" t="s">
        <v>68</v>
      </c>
      <c r="C70" s="178">
        <v>2</v>
      </c>
      <c r="D70" s="179">
        <v>0</v>
      </c>
      <c r="E70" s="180" t="s">
        <v>730</v>
      </c>
      <c r="F70" s="181" t="s">
        <v>325</v>
      </c>
      <c r="G70" s="62">
        <f t="shared" si="0"/>
        <v>0</v>
      </c>
      <c r="H70" s="61">
        <f>H72</f>
        <v>0</v>
      </c>
      <c r="I70" s="63">
        <f>I72</f>
        <v>0</v>
      </c>
    </row>
    <row r="71" spans="1:9" s="10" customFormat="1" ht="10.5" customHeight="1" x14ac:dyDescent="0.25">
      <c r="A71" s="177"/>
      <c r="B71" s="166"/>
      <c r="C71" s="178"/>
      <c r="D71" s="179"/>
      <c r="E71" s="172" t="s">
        <v>808</v>
      </c>
      <c r="F71" s="181"/>
      <c r="G71" s="62">
        <f t="shared" si="0"/>
        <v>0</v>
      </c>
      <c r="H71" s="182"/>
      <c r="I71" s="183"/>
    </row>
    <row r="72" spans="1:9" ht="15.75" x14ac:dyDescent="0.25">
      <c r="A72" s="177">
        <v>2321</v>
      </c>
      <c r="B72" s="210" t="s">
        <v>68</v>
      </c>
      <c r="C72" s="189">
        <v>2</v>
      </c>
      <c r="D72" s="190">
        <v>1</v>
      </c>
      <c r="E72" s="172" t="s">
        <v>731</v>
      </c>
      <c r="F72" s="197" t="s">
        <v>326</v>
      </c>
      <c r="G72" s="62">
        <f t="shared" si="0"/>
        <v>0</v>
      </c>
      <c r="H72" s="192"/>
      <c r="I72" s="193"/>
    </row>
    <row r="73" spans="1:9" ht="24" x14ac:dyDescent="0.2">
      <c r="A73" s="177">
        <v>2330</v>
      </c>
      <c r="B73" s="208" t="s">
        <v>68</v>
      </c>
      <c r="C73" s="178">
        <v>3</v>
      </c>
      <c r="D73" s="179">
        <v>0</v>
      </c>
      <c r="E73" s="180" t="s">
        <v>732</v>
      </c>
      <c r="F73" s="181" t="s">
        <v>327</v>
      </c>
      <c r="G73" s="62">
        <f t="shared" si="0"/>
        <v>0</v>
      </c>
      <c r="H73" s="61">
        <f>H75+H76</f>
        <v>0</v>
      </c>
      <c r="I73" s="63">
        <f>I75+I76</f>
        <v>0</v>
      </c>
    </row>
    <row r="74" spans="1:9" s="10" customFormat="1" ht="10.5" customHeight="1" x14ac:dyDescent="0.25">
      <c r="A74" s="177"/>
      <c r="B74" s="166"/>
      <c r="C74" s="178"/>
      <c r="D74" s="179"/>
      <c r="E74" s="172" t="s">
        <v>808</v>
      </c>
      <c r="F74" s="181"/>
      <c r="G74" s="62">
        <f t="shared" si="0"/>
        <v>0</v>
      </c>
      <c r="H74" s="182"/>
      <c r="I74" s="183"/>
    </row>
    <row r="75" spans="1:9" ht="15.75" x14ac:dyDescent="0.25">
      <c r="A75" s="177">
        <v>2331</v>
      </c>
      <c r="B75" s="210" t="s">
        <v>68</v>
      </c>
      <c r="C75" s="189">
        <v>3</v>
      </c>
      <c r="D75" s="190">
        <v>1</v>
      </c>
      <c r="E75" s="172" t="s">
        <v>328</v>
      </c>
      <c r="F75" s="197" t="s">
        <v>329</v>
      </c>
      <c r="G75" s="62">
        <f t="shared" si="0"/>
        <v>0</v>
      </c>
      <c r="H75" s="192"/>
      <c r="I75" s="193"/>
    </row>
    <row r="76" spans="1:9" ht="15.75" x14ac:dyDescent="0.25">
      <c r="A76" s="177">
        <v>2332</v>
      </c>
      <c r="B76" s="210" t="s">
        <v>68</v>
      </c>
      <c r="C76" s="189">
        <v>3</v>
      </c>
      <c r="D76" s="190">
        <v>2</v>
      </c>
      <c r="E76" s="172" t="s">
        <v>733</v>
      </c>
      <c r="F76" s="197"/>
      <c r="G76" s="62">
        <f t="shared" ref="G76:G138" si="1">H76+I76</f>
        <v>0</v>
      </c>
      <c r="H76" s="192"/>
      <c r="I76" s="193"/>
    </row>
    <row r="77" spans="1:9" x14ac:dyDescent="0.2">
      <c r="A77" s="177">
        <v>2340</v>
      </c>
      <c r="B77" s="208" t="s">
        <v>68</v>
      </c>
      <c r="C77" s="178">
        <v>4</v>
      </c>
      <c r="D77" s="179">
        <v>0</v>
      </c>
      <c r="E77" s="180" t="s">
        <v>734</v>
      </c>
      <c r="F77" s="197"/>
      <c r="G77" s="62">
        <f t="shared" si="1"/>
        <v>0</v>
      </c>
      <c r="H77" s="61">
        <f>H79</f>
        <v>0</v>
      </c>
      <c r="I77" s="63">
        <f>I79</f>
        <v>0</v>
      </c>
    </row>
    <row r="78" spans="1:9" s="10" customFormat="1" ht="10.5" customHeight="1" x14ac:dyDescent="0.25">
      <c r="A78" s="177"/>
      <c r="B78" s="166"/>
      <c r="C78" s="178"/>
      <c r="D78" s="179"/>
      <c r="E78" s="172" t="s">
        <v>808</v>
      </c>
      <c r="F78" s="181"/>
      <c r="G78" s="62">
        <f t="shared" si="1"/>
        <v>0</v>
      </c>
      <c r="H78" s="182"/>
      <c r="I78" s="183"/>
    </row>
    <row r="79" spans="1:9" ht="15.75" x14ac:dyDescent="0.25">
      <c r="A79" s="177">
        <v>2341</v>
      </c>
      <c r="B79" s="210" t="s">
        <v>68</v>
      </c>
      <c r="C79" s="189">
        <v>4</v>
      </c>
      <c r="D79" s="190">
        <v>1</v>
      </c>
      <c r="E79" s="172" t="s">
        <v>734</v>
      </c>
      <c r="F79" s="197"/>
      <c r="G79" s="62">
        <f t="shared" si="1"/>
        <v>0</v>
      </c>
      <c r="H79" s="192"/>
      <c r="I79" s="193"/>
    </row>
    <row r="80" spans="1:9" x14ac:dyDescent="0.2">
      <c r="A80" s="177">
        <v>2350</v>
      </c>
      <c r="B80" s="208" t="s">
        <v>68</v>
      </c>
      <c r="C80" s="178">
        <v>5</v>
      </c>
      <c r="D80" s="179">
        <v>0</v>
      </c>
      <c r="E80" s="180" t="s">
        <v>330</v>
      </c>
      <c r="F80" s="181" t="s">
        <v>331</v>
      </c>
      <c r="G80" s="62">
        <f t="shared" si="1"/>
        <v>0</v>
      </c>
      <c r="H80" s="61">
        <f>H82</f>
        <v>0</v>
      </c>
      <c r="I80" s="63">
        <f>I82</f>
        <v>0</v>
      </c>
    </row>
    <row r="81" spans="1:9" s="10" customFormat="1" ht="10.5" customHeight="1" x14ac:dyDescent="0.25">
      <c r="A81" s="177"/>
      <c r="B81" s="166"/>
      <c r="C81" s="178"/>
      <c r="D81" s="179"/>
      <c r="E81" s="172" t="s">
        <v>808</v>
      </c>
      <c r="F81" s="181"/>
      <c r="G81" s="62">
        <f t="shared" si="1"/>
        <v>0</v>
      </c>
      <c r="H81" s="182"/>
      <c r="I81" s="183"/>
    </row>
    <row r="82" spans="1:9" ht="15.75" x14ac:dyDescent="0.25">
      <c r="A82" s="177">
        <v>2351</v>
      </c>
      <c r="B82" s="210" t="s">
        <v>68</v>
      </c>
      <c r="C82" s="189">
        <v>5</v>
      </c>
      <c r="D82" s="190">
        <v>1</v>
      </c>
      <c r="E82" s="172" t="s">
        <v>332</v>
      </c>
      <c r="F82" s="197" t="s">
        <v>331</v>
      </c>
      <c r="G82" s="62">
        <f t="shared" si="1"/>
        <v>0</v>
      </c>
      <c r="H82" s="192"/>
      <c r="I82" s="193"/>
    </row>
    <row r="83" spans="1:9" ht="36" x14ac:dyDescent="0.2">
      <c r="A83" s="177">
        <v>2360</v>
      </c>
      <c r="B83" s="208" t="s">
        <v>68</v>
      </c>
      <c r="C83" s="178">
        <v>6</v>
      </c>
      <c r="D83" s="179">
        <v>0</v>
      </c>
      <c r="E83" s="180" t="s">
        <v>847</v>
      </c>
      <c r="F83" s="181" t="s">
        <v>333</v>
      </c>
      <c r="G83" s="62">
        <f t="shared" si="1"/>
        <v>0</v>
      </c>
      <c r="H83" s="61">
        <f>H85</f>
        <v>0</v>
      </c>
      <c r="I83" s="63">
        <f>I85</f>
        <v>0</v>
      </c>
    </row>
    <row r="84" spans="1:9" s="10" customFormat="1" ht="10.5" customHeight="1" x14ac:dyDescent="0.25">
      <c r="A84" s="177"/>
      <c r="B84" s="166"/>
      <c r="C84" s="178"/>
      <c r="D84" s="179"/>
      <c r="E84" s="172" t="s">
        <v>808</v>
      </c>
      <c r="F84" s="181"/>
      <c r="G84" s="62">
        <f t="shared" si="1"/>
        <v>0</v>
      </c>
      <c r="H84" s="182"/>
      <c r="I84" s="183"/>
    </row>
    <row r="85" spans="1:9" ht="24" x14ac:dyDescent="0.25">
      <c r="A85" s="177">
        <v>2361</v>
      </c>
      <c r="B85" s="210" t="s">
        <v>68</v>
      </c>
      <c r="C85" s="189">
        <v>6</v>
      </c>
      <c r="D85" s="190">
        <v>1</v>
      </c>
      <c r="E85" s="172" t="s">
        <v>847</v>
      </c>
      <c r="F85" s="197" t="s">
        <v>334</v>
      </c>
      <c r="G85" s="62">
        <f t="shared" si="1"/>
        <v>0</v>
      </c>
      <c r="H85" s="192"/>
      <c r="I85" s="193"/>
    </row>
    <row r="86" spans="1:9" ht="28.5" x14ac:dyDescent="0.2">
      <c r="A86" s="177">
        <v>2370</v>
      </c>
      <c r="B86" s="208" t="s">
        <v>68</v>
      </c>
      <c r="C86" s="178">
        <v>7</v>
      </c>
      <c r="D86" s="179">
        <v>0</v>
      </c>
      <c r="E86" s="180" t="s">
        <v>848</v>
      </c>
      <c r="F86" s="181" t="s">
        <v>335</v>
      </c>
      <c r="G86" s="62">
        <f t="shared" si="1"/>
        <v>0</v>
      </c>
      <c r="H86" s="61">
        <f>H88</f>
        <v>0</v>
      </c>
      <c r="I86" s="63">
        <f>I88</f>
        <v>0</v>
      </c>
    </row>
    <row r="87" spans="1:9" s="10" customFormat="1" ht="10.5" customHeight="1" x14ac:dyDescent="0.25">
      <c r="A87" s="177"/>
      <c r="B87" s="166"/>
      <c r="C87" s="178"/>
      <c r="D87" s="179"/>
      <c r="E87" s="172" t="s">
        <v>808</v>
      </c>
      <c r="F87" s="181"/>
      <c r="G87" s="62">
        <f t="shared" si="1"/>
        <v>0</v>
      </c>
      <c r="H87" s="182"/>
      <c r="I87" s="183"/>
    </row>
    <row r="88" spans="1:9" ht="24" x14ac:dyDescent="0.25">
      <c r="A88" s="177">
        <v>2371</v>
      </c>
      <c r="B88" s="210" t="s">
        <v>68</v>
      </c>
      <c r="C88" s="189">
        <v>7</v>
      </c>
      <c r="D88" s="190">
        <v>1</v>
      </c>
      <c r="E88" s="172" t="s">
        <v>849</v>
      </c>
      <c r="F88" s="197" t="s">
        <v>336</v>
      </c>
      <c r="G88" s="62">
        <f t="shared" si="1"/>
        <v>0</v>
      </c>
      <c r="H88" s="192"/>
      <c r="I88" s="193"/>
    </row>
    <row r="89" spans="1:9" s="53" customFormat="1" ht="52.5" customHeight="1" x14ac:dyDescent="0.2">
      <c r="A89" s="203">
        <v>2400</v>
      </c>
      <c r="B89" s="208" t="s">
        <v>72</v>
      </c>
      <c r="C89" s="178">
        <v>0</v>
      </c>
      <c r="D89" s="179">
        <v>0</v>
      </c>
      <c r="E89" s="209" t="s">
        <v>870</v>
      </c>
      <c r="F89" s="204" t="s">
        <v>337</v>
      </c>
      <c r="G89" s="724">
        <f t="shared" si="1"/>
        <v>-310681.09999999998</v>
      </c>
      <c r="H89" s="725">
        <f>H91+H95+H101+H109+H114+H121+H124+H130</f>
        <v>170318.9</v>
      </c>
      <c r="I89" s="733">
        <f>Sheet6!I247</f>
        <v>-481000</v>
      </c>
    </row>
    <row r="90" spans="1:9" ht="11.25" customHeight="1" x14ac:dyDescent="0.25">
      <c r="A90" s="171"/>
      <c r="B90" s="166"/>
      <c r="C90" s="167"/>
      <c r="D90" s="168"/>
      <c r="E90" s="172" t="s">
        <v>807</v>
      </c>
      <c r="F90" s="173"/>
      <c r="G90" s="727">
        <f t="shared" si="1"/>
        <v>0</v>
      </c>
      <c r="H90" s="205"/>
      <c r="I90" s="206"/>
    </row>
    <row r="91" spans="1:9" ht="28.5" x14ac:dyDescent="0.2">
      <c r="A91" s="177">
        <v>2410</v>
      </c>
      <c r="B91" s="208" t="s">
        <v>72</v>
      </c>
      <c r="C91" s="178">
        <v>1</v>
      </c>
      <c r="D91" s="179">
        <v>0</v>
      </c>
      <c r="E91" s="180" t="s">
        <v>338</v>
      </c>
      <c r="F91" s="181" t="s">
        <v>341</v>
      </c>
      <c r="G91" s="727">
        <f t="shared" si="1"/>
        <v>0</v>
      </c>
      <c r="H91" s="729">
        <f>H93+H94</f>
        <v>0</v>
      </c>
      <c r="I91" s="728">
        <f>I93+I94</f>
        <v>0</v>
      </c>
    </row>
    <row r="92" spans="1:9" s="10" customFormat="1" ht="10.5" customHeight="1" x14ac:dyDescent="0.25">
      <c r="A92" s="177"/>
      <c r="B92" s="166"/>
      <c r="C92" s="178"/>
      <c r="D92" s="179"/>
      <c r="E92" s="172" t="s">
        <v>808</v>
      </c>
      <c r="F92" s="181"/>
      <c r="G92" s="727">
        <f t="shared" si="1"/>
        <v>0</v>
      </c>
      <c r="H92" s="182"/>
      <c r="I92" s="183"/>
    </row>
    <row r="93" spans="1:9" ht="24" x14ac:dyDescent="0.25">
      <c r="A93" s="177">
        <v>2411</v>
      </c>
      <c r="B93" s="210" t="s">
        <v>72</v>
      </c>
      <c r="C93" s="189">
        <v>1</v>
      </c>
      <c r="D93" s="190">
        <v>1</v>
      </c>
      <c r="E93" s="172" t="s">
        <v>342</v>
      </c>
      <c r="F93" s="191" t="s">
        <v>343</v>
      </c>
      <c r="G93" s="727">
        <f t="shared" si="1"/>
        <v>0</v>
      </c>
      <c r="H93" s="192"/>
      <c r="I93" s="193"/>
    </row>
    <row r="94" spans="1:9" ht="24" x14ac:dyDescent="0.25">
      <c r="A94" s="177">
        <v>2412</v>
      </c>
      <c r="B94" s="210" t="s">
        <v>72</v>
      </c>
      <c r="C94" s="189">
        <v>1</v>
      </c>
      <c r="D94" s="190">
        <v>2</v>
      </c>
      <c r="E94" s="172" t="s">
        <v>344</v>
      </c>
      <c r="F94" s="197" t="s">
        <v>345</v>
      </c>
      <c r="G94" s="727">
        <f t="shared" si="1"/>
        <v>0</v>
      </c>
      <c r="H94" s="192"/>
      <c r="I94" s="193"/>
    </row>
    <row r="95" spans="1:9" ht="24" x14ac:dyDescent="0.2">
      <c r="A95" s="177">
        <v>2420</v>
      </c>
      <c r="B95" s="208" t="s">
        <v>72</v>
      </c>
      <c r="C95" s="178">
        <v>2</v>
      </c>
      <c r="D95" s="179">
        <v>0</v>
      </c>
      <c r="E95" s="180" t="s">
        <v>346</v>
      </c>
      <c r="F95" s="181" t="s">
        <v>347</v>
      </c>
      <c r="G95" s="724">
        <f t="shared" si="1"/>
        <v>239118.9</v>
      </c>
      <c r="H95" s="725">
        <f>H97+H98+H99+H100</f>
        <v>170118.9</v>
      </c>
      <c r="I95" s="726">
        <f>I97+I98+I99+I100</f>
        <v>69000</v>
      </c>
    </row>
    <row r="96" spans="1:9" s="10" customFormat="1" ht="10.5" customHeight="1" x14ac:dyDescent="0.25">
      <c r="A96" s="177"/>
      <c r="B96" s="166"/>
      <c r="C96" s="178"/>
      <c r="D96" s="179"/>
      <c r="E96" s="172" t="s">
        <v>808</v>
      </c>
      <c r="F96" s="181"/>
      <c r="G96" s="727">
        <f t="shared" si="1"/>
        <v>0</v>
      </c>
      <c r="H96" s="182"/>
      <c r="I96" s="183"/>
    </row>
    <row r="97" spans="1:9" x14ac:dyDescent="0.2">
      <c r="A97" s="184">
        <v>2421</v>
      </c>
      <c r="B97" s="211" t="s">
        <v>72</v>
      </c>
      <c r="C97" s="185">
        <v>2</v>
      </c>
      <c r="D97" s="186">
        <v>1</v>
      </c>
      <c r="E97" s="187" t="s">
        <v>348</v>
      </c>
      <c r="F97" s="212" t="s">
        <v>349</v>
      </c>
      <c r="G97" s="722">
        <f t="shared" si="1"/>
        <v>167118.9</v>
      </c>
      <c r="H97" s="723">
        <f>Sheet6!H261</f>
        <v>167118.9</v>
      </c>
      <c r="I97" s="723">
        <f>Sheet6!I261</f>
        <v>0</v>
      </c>
    </row>
    <row r="98" spans="1:9" ht="15.75" x14ac:dyDescent="0.25">
      <c r="A98" s="177">
        <v>2422</v>
      </c>
      <c r="B98" s="210" t="s">
        <v>72</v>
      </c>
      <c r="C98" s="189">
        <v>2</v>
      </c>
      <c r="D98" s="190">
        <v>2</v>
      </c>
      <c r="E98" s="172" t="s">
        <v>350</v>
      </c>
      <c r="F98" s="197" t="s">
        <v>351</v>
      </c>
      <c r="G98" s="727">
        <f t="shared" si="1"/>
        <v>0</v>
      </c>
      <c r="H98" s="192"/>
      <c r="I98" s="193"/>
    </row>
    <row r="99" spans="1:9" ht="15.75" x14ac:dyDescent="0.25">
      <c r="A99" s="177">
        <v>2423</v>
      </c>
      <c r="B99" s="210" t="s">
        <v>72</v>
      </c>
      <c r="C99" s="189">
        <v>2</v>
      </c>
      <c r="D99" s="190">
        <v>3</v>
      </c>
      <c r="E99" s="172" t="s">
        <v>352</v>
      </c>
      <c r="F99" s="197" t="s">
        <v>353</v>
      </c>
      <c r="G99" s="727">
        <f t="shared" si="1"/>
        <v>0</v>
      </c>
      <c r="H99" s="192"/>
      <c r="I99" s="193"/>
    </row>
    <row r="100" spans="1:9" ht="15.75" x14ac:dyDescent="0.25">
      <c r="A100" s="177">
        <v>2424</v>
      </c>
      <c r="B100" s="210" t="s">
        <v>72</v>
      </c>
      <c r="C100" s="189">
        <v>2</v>
      </c>
      <c r="D100" s="190">
        <v>4</v>
      </c>
      <c r="E100" s="172" t="s">
        <v>73</v>
      </c>
      <c r="F100" s="197"/>
      <c r="G100" s="724">
        <f t="shared" si="1"/>
        <v>72000</v>
      </c>
      <c r="H100" s="200">
        <f>Sheet6!H279</f>
        <v>3000</v>
      </c>
      <c r="I100" s="707">
        <f>Sheet6!I279</f>
        <v>69000</v>
      </c>
    </row>
    <row r="101" spans="1:9" x14ac:dyDescent="0.2">
      <c r="A101" s="177">
        <v>2430</v>
      </c>
      <c r="B101" s="208" t="s">
        <v>72</v>
      </c>
      <c r="C101" s="178">
        <v>3</v>
      </c>
      <c r="D101" s="179">
        <v>0</v>
      </c>
      <c r="E101" s="180" t="s">
        <v>354</v>
      </c>
      <c r="F101" s="181" t="s">
        <v>355</v>
      </c>
      <c r="G101" s="727">
        <f t="shared" si="1"/>
        <v>0</v>
      </c>
      <c r="H101" s="729">
        <f>H103+H104+H105+H106+H107+H108</f>
        <v>0</v>
      </c>
      <c r="I101" s="728">
        <f>I103+I104+I105+I106+I107+I108</f>
        <v>0</v>
      </c>
    </row>
    <row r="102" spans="1:9" s="10" customFormat="1" ht="10.5" customHeight="1" x14ac:dyDescent="0.25">
      <c r="A102" s="177"/>
      <c r="B102" s="166"/>
      <c r="C102" s="178"/>
      <c r="D102" s="179"/>
      <c r="E102" s="172" t="s">
        <v>808</v>
      </c>
      <c r="F102" s="181"/>
      <c r="G102" s="62">
        <f t="shared" si="1"/>
        <v>0</v>
      </c>
      <c r="H102" s="182"/>
      <c r="I102" s="183"/>
    </row>
    <row r="103" spans="1:9" ht="15.75" x14ac:dyDescent="0.25">
      <c r="A103" s="177">
        <v>2431</v>
      </c>
      <c r="B103" s="210" t="s">
        <v>72</v>
      </c>
      <c r="C103" s="189">
        <v>3</v>
      </c>
      <c r="D103" s="190">
        <v>1</v>
      </c>
      <c r="E103" s="172" t="s">
        <v>356</v>
      </c>
      <c r="F103" s="197" t="s">
        <v>357</v>
      </c>
      <c r="G103" s="62">
        <f t="shared" si="1"/>
        <v>0</v>
      </c>
      <c r="H103" s="192"/>
      <c r="I103" s="193"/>
    </row>
    <row r="104" spans="1:9" ht="15.75" x14ac:dyDescent="0.25">
      <c r="A104" s="177">
        <v>2432</v>
      </c>
      <c r="B104" s="210" t="s">
        <v>72</v>
      </c>
      <c r="C104" s="189">
        <v>3</v>
      </c>
      <c r="D104" s="190">
        <v>2</v>
      </c>
      <c r="E104" s="172" t="s">
        <v>358</v>
      </c>
      <c r="F104" s="197" t="s">
        <v>359</v>
      </c>
      <c r="G104" s="62">
        <f t="shared" si="1"/>
        <v>0</v>
      </c>
      <c r="H104" s="192"/>
      <c r="I104" s="193"/>
    </row>
    <row r="105" spans="1:9" ht="15.75" x14ac:dyDescent="0.25">
      <c r="A105" s="177">
        <v>2433</v>
      </c>
      <c r="B105" s="210" t="s">
        <v>72</v>
      </c>
      <c r="C105" s="189">
        <v>3</v>
      </c>
      <c r="D105" s="190">
        <v>3</v>
      </c>
      <c r="E105" s="172" t="s">
        <v>360</v>
      </c>
      <c r="F105" s="197" t="s">
        <v>361</v>
      </c>
      <c r="G105" s="62">
        <f t="shared" si="1"/>
        <v>0</v>
      </c>
      <c r="H105" s="192"/>
      <c r="I105" s="193"/>
    </row>
    <row r="106" spans="1:9" ht="15.75" x14ac:dyDescent="0.25">
      <c r="A106" s="177">
        <v>2434</v>
      </c>
      <c r="B106" s="210" t="s">
        <v>72</v>
      </c>
      <c r="C106" s="189">
        <v>3</v>
      </c>
      <c r="D106" s="190">
        <v>4</v>
      </c>
      <c r="E106" s="172" t="s">
        <v>362</v>
      </c>
      <c r="F106" s="197" t="s">
        <v>363</v>
      </c>
      <c r="G106" s="62">
        <f t="shared" si="1"/>
        <v>0</v>
      </c>
      <c r="H106" s="192"/>
      <c r="I106" s="193"/>
    </row>
    <row r="107" spans="1:9" ht="15.75" x14ac:dyDescent="0.25">
      <c r="A107" s="177">
        <v>2435</v>
      </c>
      <c r="B107" s="210" t="s">
        <v>72</v>
      </c>
      <c r="C107" s="189">
        <v>3</v>
      </c>
      <c r="D107" s="190">
        <v>5</v>
      </c>
      <c r="E107" s="172" t="s">
        <v>364</v>
      </c>
      <c r="F107" s="197" t="s">
        <v>365</v>
      </c>
      <c r="G107" s="62">
        <f t="shared" si="1"/>
        <v>0</v>
      </c>
      <c r="H107" s="192"/>
      <c r="I107" s="193"/>
    </row>
    <row r="108" spans="1:9" ht="15.75" x14ac:dyDescent="0.25">
      <c r="A108" s="177">
        <v>2436</v>
      </c>
      <c r="B108" s="210" t="s">
        <v>72</v>
      </c>
      <c r="C108" s="189">
        <v>3</v>
      </c>
      <c r="D108" s="190">
        <v>6</v>
      </c>
      <c r="E108" s="172" t="s">
        <v>366</v>
      </c>
      <c r="F108" s="197" t="s">
        <v>367</v>
      </c>
      <c r="G108" s="62">
        <f t="shared" si="1"/>
        <v>0</v>
      </c>
      <c r="H108" s="192"/>
      <c r="I108" s="193"/>
    </row>
    <row r="109" spans="1:9" ht="24" x14ac:dyDescent="0.2">
      <c r="A109" s="177">
        <v>2440</v>
      </c>
      <c r="B109" s="208" t="s">
        <v>72</v>
      </c>
      <c r="C109" s="178">
        <v>4</v>
      </c>
      <c r="D109" s="179">
        <v>0</v>
      </c>
      <c r="E109" s="180" t="s">
        <v>368</v>
      </c>
      <c r="F109" s="181" t="s">
        <v>369</v>
      </c>
      <c r="G109" s="62">
        <f t="shared" si="1"/>
        <v>0</v>
      </c>
      <c r="H109" s="61">
        <f>H111+H112+H113</f>
        <v>0</v>
      </c>
      <c r="I109" s="63">
        <f>I111+I112+I113</f>
        <v>0</v>
      </c>
    </row>
    <row r="110" spans="1:9" s="10" customFormat="1" ht="10.5" customHeight="1" x14ac:dyDescent="0.25">
      <c r="A110" s="177"/>
      <c r="B110" s="166"/>
      <c r="C110" s="178"/>
      <c r="D110" s="179"/>
      <c r="E110" s="172" t="s">
        <v>808</v>
      </c>
      <c r="F110" s="181"/>
      <c r="G110" s="62">
        <f t="shared" si="1"/>
        <v>0</v>
      </c>
      <c r="H110" s="182"/>
      <c r="I110" s="183"/>
    </row>
    <row r="111" spans="1:9" ht="28.5" x14ac:dyDescent="0.25">
      <c r="A111" s="177">
        <v>2441</v>
      </c>
      <c r="B111" s="210" t="s">
        <v>72</v>
      </c>
      <c r="C111" s="189">
        <v>4</v>
      </c>
      <c r="D111" s="190">
        <v>1</v>
      </c>
      <c r="E111" s="172" t="s">
        <v>370</v>
      </c>
      <c r="F111" s="197" t="s">
        <v>371</v>
      </c>
      <c r="G111" s="62">
        <f t="shared" si="1"/>
        <v>0</v>
      </c>
      <c r="H111" s="192"/>
      <c r="I111" s="193"/>
    </row>
    <row r="112" spans="1:9" ht="15.75" x14ac:dyDescent="0.25">
      <c r="A112" s="177">
        <v>2442</v>
      </c>
      <c r="B112" s="210" t="s">
        <v>72</v>
      </c>
      <c r="C112" s="189">
        <v>4</v>
      </c>
      <c r="D112" s="190">
        <v>2</v>
      </c>
      <c r="E112" s="172" t="s">
        <v>372</v>
      </c>
      <c r="F112" s="197" t="s">
        <v>373</v>
      </c>
      <c r="G112" s="62">
        <f t="shared" si="1"/>
        <v>0</v>
      </c>
      <c r="H112" s="192"/>
      <c r="I112" s="193"/>
    </row>
    <row r="113" spans="1:9" ht="15.75" x14ac:dyDescent="0.25">
      <c r="A113" s="177">
        <v>2443</v>
      </c>
      <c r="B113" s="210" t="s">
        <v>72</v>
      </c>
      <c r="C113" s="189">
        <v>4</v>
      </c>
      <c r="D113" s="190">
        <v>3</v>
      </c>
      <c r="E113" s="172" t="s">
        <v>374</v>
      </c>
      <c r="F113" s="197" t="s">
        <v>375</v>
      </c>
      <c r="G113" s="62">
        <f t="shared" si="1"/>
        <v>0</v>
      </c>
      <c r="H113" s="192"/>
      <c r="I113" s="193"/>
    </row>
    <row r="114" spans="1:9" x14ac:dyDescent="0.2">
      <c r="A114" s="177">
        <v>2450</v>
      </c>
      <c r="B114" s="208" t="s">
        <v>72</v>
      </c>
      <c r="C114" s="178">
        <v>5</v>
      </c>
      <c r="D114" s="179">
        <v>0</v>
      </c>
      <c r="E114" s="180" t="s">
        <v>376</v>
      </c>
      <c r="F114" s="207" t="s">
        <v>377</v>
      </c>
      <c r="G114" s="724">
        <f t="shared" si="1"/>
        <v>250200</v>
      </c>
      <c r="H114" s="725">
        <f>H116+H117+H118+H119+H120</f>
        <v>200</v>
      </c>
      <c r="I114" s="734">
        <f>I116+I117+I118+I119+I120</f>
        <v>250000</v>
      </c>
    </row>
    <row r="115" spans="1:9" s="10" customFormat="1" ht="10.5" customHeight="1" x14ac:dyDescent="0.25">
      <c r="A115" s="177"/>
      <c r="B115" s="166"/>
      <c r="C115" s="178"/>
      <c r="D115" s="179"/>
      <c r="E115" s="172" t="s">
        <v>808</v>
      </c>
      <c r="F115" s="181"/>
      <c r="G115" s="727">
        <f t="shared" si="1"/>
        <v>0</v>
      </c>
      <c r="H115" s="182"/>
      <c r="I115" s="183"/>
    </row>
    <row r="116" spans="1:9" ht="15.75" x14ac:dyDescent="0.25">
      <c r="A116" s="177">
        <v>2451</v>
      </c>
      <c r="B116" s="210" t="s">
        <v>72</v>
      </c>
      <c r="C116" s="189">
        <v>5</v>
      </c>
      <c r="D116" s="190">
        <v>1</v>
      </c>
      <c r="E116" s="172" t="s">
        <v>378</v>
      </c>
      <c r="F116" s="197" t="s">
        <v>379</v>
      </c>
      <c r="G116" s="724">
        <f t="shared" si="1"/>
        <v>250200</v>
      </c>
      <c r="H116" s="192">
        <f>Sheet6!H314</f>
        <v>200</v>
      </c>
      <c r="I116" s="218">
        <f>Sheet6!I314</f>
        <v>250000</v>
      </c>
    </row>
    <row r="117" spans="1:9" ht="15.75" x14ac:dyDescent="0.25">
      <c r="A117" s="177">
        <v>2452</v>
      </c>
      <c r="B117" s="210" t="s">
        <v>72</v>
      </c>
      <c r="C117" s="189">
        <v>5</v>
      </c>
      <c r="D117" s="190">
        <v>2</v>
      </c>
      <c r="E117" s="172" t="s">
        <v>380</v>
      </c>
      <c r="F117" s="197" t="s">
        <v>381</v>
      </c>
      <c r="G117" s="727">
        <f t="shared" si="1"/>
        <v>0</v>
      </c>
      <c r="H117" s="192"/>
      <c r="I117" s="193"/>
    </row>
    <row r="118" spans="1:9" ht="15.75" x14ac:dyDescent="0.25">
      <c r="A118" s="177">
        <v>2453</v>
      </c>
      <c r="B118" s="210" t="s">
        <v>72</v>
      </c>
      <c r="C118" s="189">
        <v>5</v>
      </c>
      <c r="D118" s="190">
        <v>3</v>
      </c>
      <c r="E118" s="172" t="s">
        <v>382</v>
      </c>
      <c r="F118" s="197" t="s">
        <v>383</v>
      </c>
      <c r="G118" s="727">
        <f t="shared" si="1"/>
        <v>0</v>
      </c>
      <c r="H118" s="192"/>
      <c r="I118" s="193"/>
    </row>
    <row r="119" spans="1:9" ht="15.75" x14ac:dyDescent="0.25">
      <c r="A119" s="177">
        <v>2454</v>
      </c>
      <c r="B119" s="210" t="s">
        <v>72</v>
      </c>
      <c r="C119" s="189">
        <v>5</v>
      </c>
      <c r="D119" s="190">
        <v>4</v>
      </c>
      <c r="E119" s="172" t="s">
        <v>384</v>
      </c>
      <c r="F119" s="197" t="s">
        <v>385</v>
      </c>
      <c r="G119" s="727">
        <f t="shared" si="1"/>
        <v>0</v>
      </c>
      <c r="H119" s="192"/>
      <c r="I119" s="193"/>
    </row>
    <row r="120" spans="1:9" ht="15.75" x14ac:dyDescent="0.25">
      <c r="A120" s="177">
        <v>2455</v>
      </c>
      <c r="B120" s="210" t="s">
        <v>72</v>
      </c>
      <c r="C120" s="189">
        <v>5</v>
      </c>
      <c r="D120" s="190">
        <v>5</v>
      </c>
      <c r="E120" s="172" t="s">
        <v>386</v>
      </c>
      <c r="F120" s="197" t="s">
        <v>387</v>
      </c>
      <c r="G120" s="724">
        <f t="shared" si="1"/>
        <v>0</v>
      </c>
      <c r="H120" s="192"/>
      <c r="I120" s="614">
        <f>Sheet6!I340</f>
        <v>0</v>
      </c>
    </row>
    <row r="121" spans="1:9" x14ac:dyDescent="0.2">
      <c r="A121" s="177">
        <v>2460</v>
      </c>
      <c r="B121" s="208" t="s">
        <v>72</v>
      </c>
      <c r="C121" s="178">
        <v>6</v>
      </c>
      <c r="D121" s="179">
        <v>0</v>
      </c>
      <c r="E121" s="180" t="s">
        <v>388</v>
      </c>
      <c r="F121" s="181" t="s">
        <v>389</v>
      </c>
      <c r="G121" s="62">
        <f t="shared" si="1"/>
        <v>0</v>
      </c>
      <c r="H121" s="61">
        <f>H123</f>
        <v>0</v>
      </c>
      <c r="I121" s="63">
        <f>I123</f>
        <v>0</v>
      </c>
    </row>
    <row r="122" spans="1:9" s="10" customFormat="1" ht="10.5" customHeight="1" x14ac:dyDescent="0.25">
      <c r="A122" s="177"/>
      <c r="B122" s="166"/>
      <c r="C122" s="178"/>
      <c r="D122" s="179"/>
      <c r="E122" s="172" t="s">
        <v>808</v>
      </c>
      <c r="F122" s="181"/>
      <c r="G122" s="62">
        <f t="shared" si="1"/>
        <v>0</v>
      </c>
      <c r="H122" s="182"/>
      <c r="I122" s="183"/>
    </row>
    <row r="123" spans="1:9" ht="15.75" x14ac:dyDescent="0.25">
      <c r="A123" s="177">
        <v>2461</v>
      </c>
      <c r="B123" s="210" t="s">
        <v>72</v>
      </c>
      <c r="C123" s="189">
        <v>6</v>
      </c>
      <c r="D123" s="190">
        <v>1</v>
      </c>
      <c r="E123" s="172" t="s">
        <v>390</v>
      </c>
      <c r="F123" s="197" t="s">
        <v>389</v>
      </c>
      <c r="G123" s="62">
        <f t="shared" si="1"/>
        <v>0</v>
      </c>
      <c r="H123" s="192"/>
      <c r="I123" s="193"/>
    </row>
    <row r="124" spans="1:9" x14ac:dyDescent="0.2">
      <c r="A124" s="177">
        <v>2470</v>
      </c>
      <c r="B124" s="208" t="s">
        <v>72</v>
      </c>
      <c r="C124" s="178">
        <v>7</v>
      </c>
      <c r="D124" s="179">
        <v>0</v>
      </c>
      <c r="E124" s="180" t="s">
        <v>391</v>
      </c>
      <c r="F124" s="207" t="s">
        <v>392</v>
      </c>
      <c r="G124" s="62">
        <f t="shared" si="1"/>
        <v>0</v>
      </c>
      <c r="H124" s="61">
        <f>H126+H127+H128+H129</f>
        <v>0</v>
      </c>
      <c r="I124" s="63">
        <f>I126+I127+I128+I129</f>
        <v>0</v>
      </c>
    </row>
    <row r="125" spans="1:9" s="10" customFormat="1" ht="10.5" customHeight="1" x14ac:dyDescent="0.25">
      <c r="A125" s="177"/>
      <c r="B125" s="166"/>
      <c r="C125" s="178"/>
      <c r="D125" s="179"/>
      <c r="E125" s="172" t="s">
        <v>808</v>
      </c>
      <c r="F125" s="181"/>
      <c r="G125" s="62">
        <f t="shared" si="1"/>
        <v>0</v>
      </c>
      <c r="H125" s="182"/>
      <c r="I125" s="183"/>
    </row>
    <row r="126" spans="1:9" ht="24" x14ac:dyDescent="0.25">
      <c r="A126" s="177">
        <v>2471</v>
      </c>
      <c r="B126" s="210" t="s">
        <v>72</v>
      </c>
      <c r="C126" s="189">
        <v>7</v>
      </c>
      <c r="D126" s="190">
        <v>1</v>
      </c>
      <c r="E126" s="172" t="s">
        <v>393</v>
      </c>
      <c r="F126" s="197" t="s">
        <v>394</v>
      </c>
      <c r="G126" s="62">
        <f>H126+I126</f>
        <v>0</v>
      </c>
      <c r="H126" s="192"/>
      <c r="I126" s="193"/>
    </row>
    <row r="127" spans="1:9" ht="15.75" x14ac:dyDescent="0.25">
      <c r="A127" s="177">
        <v>2472</v>
      </c>
      <c r="B127" s="210" t="s">
        <v>72</v>
      </c>
      <c r="C127" s="189">
        <v>7</v>
      </c>
      <c r="D127" s="190">
        <v>2</v>
      </c>
      <c r="E127" s="172" t="s">
        <v>395</v>
      </c>
      <c r="F127" s="213" t="s">
        <v>396</v>
      </c>
      <c r="G127" s="62">
        <f t="shared" si="1"/>
        <v>0</v>
      </c>
      <c r="H127" s="192"/>
      <c r="I127" s="193"/>
    </row>
    <row r="128" spans="1:9" ht="15.75" x14ac:dyDescent="0.25">
      <c r="A128" s="177">
        <v>2473</v>
      </c>
      <c r="B128" s="210" t="s">
        <v>72</v>
      </c>
      <c r="C128" s="189">
        <v>7</v>
      </c>
      <c r="D128" s="190">
        <v>3</v>
      </c>
      <c r="E128" s="172" t="s">
        <v>397</v>
      </c>
      <c r="F128" s="197" t="s">
        <v>398</v>
      </c>
      <c r="G128" s="62">
        <f t="shared" si="1"/>
        <v>0</v>
      </c>
      <c r="H128" s="192"/>
      <c r="I128" s="193"/>
    </row>
    <row r="129" spans="1:9" ht="15.75" x14ac:dyDescent="0.25">
      <c r="A129" s="177">
        <v>2474</v>
      </c>
      <c r="B129" s="210" t="s">
        <v>72</v>
      </c>
      <c r="C129" s="189">
        <v>7</v>
      </c>
      <c r="D129" s="190">
        <v>4</v>
      </c>
      <c r="E129" s="172" t="s">
        <v>399</v>
      </c>
      <c r="F129" s="191" t="s">
        <v>400</v>
      </c>
      <c r="G129" s="62">
        <f t="shared" si="1"/>
        <v>0</v>
      </c>
      <c r="H129" s="192"/>
      <c r="I129" s="193"/>
    </row>
    <row r="130" spans="1:9" ht="29.25" customHeight="1" x14ac:dyDescent="0.2">
      <c r="A130" s="177">
        <v>2480</v>
      </c>
      <c r="B130" s="208" t="s">
        <v>72</v>
      </c>
      <c r="C130" s="178">
        <v>8</v>
      </c>
      <c r="D130" s="179">
        <v>0</v>
      </c>
      <c r="E130" s="180" t="s">
        <v>401</v>
      </c>
      <c r="F130" s="181" t="s">
        <v>402</v>
      </c>
      <c r="G130" s="62">
        <f t="shared" si="1"/>
        <v>0</v>
      </c>
      <c r="H130" s="61">
        <f>H132+H133+H134+H135+H136+H137+H138</f>
        <v>0</v>
      </c>
      <c r="I130" s="63">
        <f>I132+I133+I134+I135+I136+I137+I138</f>
        <v>0</v>
      </c>
    </row>
    <row r="131" spans="1:9" s="10" customFormat="1" ht="10.5" customHeight="1" x14ac:dyDescent="0.25">
      <c r="A131" s="177"/>
      <c r="B131" s="166"/>
      <c r="C131" s="178"/>
      <c r="D131" s="179"/>
      <c r="E131" s="172" t="s">
        <v>808</v>
      </c>
      <c r="F131" s="181"/>
      <c r="G131" s="62">
        <f t="shared" si="1"/>
        <v>0</v>
      </c>
      <c r="H131" s="182"/>
      <c r="I131" s="183"/>
    </row>
    <row r="132" spans="1:9" ht="36" x14ac:dyDescent="0.25">
      <c r="A132" s="177">
        <v>2481</v>
      </c>
      <c r="B132" s="210" t="s">
        <v>72</v>
      </c>
      <c r="C132" s="189">
        <v>8</v>
      </c>
      <c r="D132" s="190">
        <v>1</v>
      </c>
      <c r="E132" s="172" t="s">
        <v>403</v>
      </c>
      <c r="F132" s="197" t="s">
        <v>404</v>
      </c>
      <c r="G132" s="62">
        <f t="shared" si="1"/>
        <v>0</v>
      </c>
      <c r="H132" s="192"/>
      <c r="I132" s="193"/>
    </row>
    <row r="133" spans="1:9" ht="36" x14ac:dyDescent="0.25">
      <c r="A133" s="177">
        <v>2482</v>
      </c>
      <c r="B133" s="210" t="s">
        <v>72</v>
      </c>
      <c r="C133" s="189">
        <v>8</v>
      </c>
      <c r="D133" s="190">
        <v>2</v>
      </c>
      <c r="E133" s="172" t="s">
        <v>405</v>
      </c>
      <c r="F133" s="197" t="s">
        <v>406</v>
      </c>
      <c r="G133" s="62">
        <f t="shared" si="1"/>
        <v>0</v>
      </c>
      <c r="H133" s="192"/>
      <c r="I133" s="193"/>
    </row>
    <row r="134" spans="1:9" ht="24" x14ac:dyDescent="0.25">
      <c r="A134" s="177">
        <v>2483</v>
      </c>
      <c r="B134" s="210" t="s">
        <v>72</v>
      </c>
      <c r="C134" s="189">
        <v>8</v>
      </c>
      <c r="D134" s="190">
        <v>3</v>
      </c>
      <c r="E134" s="172" t="s">
        <v>407</v>
      </c>
      <c r="F134" s="197" t="s">
        <v>408</v>
      </c>
      <c r="G134" s="62">
        <f t="shared" si="1"/>
        <v>0</v>
      </c>
      <c r="H134" s="192"/>
      <c r="I134" s="193"/>
    </row>
    <row r="135" spans="1:9" ht="37.5" customHeight="1" x14ac:dyDescent="0.25">
      <c r="A135" s="177">
        <v>2484</v>
      </c>
      <c r="B135" s="210" t="s">
        <v>72</v>
      </c>
      <c r="C135" s="189">
        <v>8</v>
      </c>
      <c r="D135" s="190">
        <v>4</v>
      </c>
      <c r="E135" s="172" t="s">
        <v>409</v>
      </c>
      <c r="F135" s="197" t="s">
        <v>410</v>
      </c>
      <c r="G135" s="62">
        <f t="shared" si="1"/>
        <v>0</v>
      </c>
      <c r="H135" s="192"/>
      <c r="I135" s="193"/>
    </row>
    <row r="136" spans="1:9" ht="24" x14ac:dyDescent="0.25">
      <c r="A136" s="177">
        <v>2485</v>
      </c>
      <c r="B136" s="210" t="s">
        <v>72</v>
      </c>
      <c r="C136" s="189">
        <v>8</v>
      </c>
      <c r="D136" s="190">
        <v>5</v>
      </c>
      <c r="E136" s="172" t="s">
        <v>411</v>
      </c>
      <c r="F136" s="197" t="s">
        <v>412</v>
      </c>
      <c r="G136" s="62">
        <f t="shared" si="1"/>
        <v>0</v>
      </c>
      <c r="H136" s="192"/>
      <c r="I136" s="193"/>
    </row>
    <row r="137" spans="1:9" ht="24" x14ac:dyDescent="0.25">
      <c r="A137" s="177">
        <v>2486</v>
      </c>
      <c r="B137" s="210" t="s">
        <v>72</v>
      </c>
      <c r="C137" s="189">
        <v>8</v>
      </c>
      <c r="D137" s="190">
        <v>6</v>
      </c>
      <c r="E137" s="172" t="s">
        <v>413</v>
      </c>
      <c r="F137" s="197" t="s">
        <v>414</v>
      </c>
      <c r="G137" s="62">
        <f t="shared" si="1"/>
        <v>0</v>
      </c>
      <c r="H137" s="192"/>
      <c r="I137" s="193"/>
    </row>
    <row r="138" spans="1:9" ht="24" x14ac:dyDescent="0.25">
      <c r="A138" s="177">
        <v>2487</v>
      </c>
      <c r="B138" s="210" t="s">
        <v>72</v>
      </c>
      <c r="C138" s="189">
        <v>8</v>
      </c>
      <c r="D138" s="190">
        <v>7</v>
      </c>
      <c r="E138" s="172" t="s">
        <v>415</v>
      </c>
      <c r="F138" s="197" t="s">
        <v>416</v>
      </c>
      <c r="G138" s="62">
        <f t="shared" si="1"/>
        <v>0</v>
      </c>
      <c r="H138" s="192"/>
      <c r="I138" s="193"/>
    </row>
    <row r="139" spans="1:9" ht="28.5" x14ac:dyDescent="0.2">
      <c r="A139" s="177">
        <v>2490</v>
      </c>
      <c r="B139" s="208" t="s">
        <v>72</v>
      </c>
      <c r="C139" s="178">
        <v>9</v>
      </c>
      <c r="D139" s="179">
        <v>0</v>
      </c>
      <c r="E139" s="180" t="s">
        <v>417</v>
      </c>
      <c r="F139" s="181" t="s">
        <v>418</v>
      </c>
      <c r="G139" s="71">
        <f>I139</f>
        <v>-800000</v>
      </c>
      <c r="H139" s="75" t="str">
        <f>H142</f>
        <v>X</v>
      </c>
      <c r="I139" s="72">
        <f>I142</f>
        <v>-800000</v>
      </c>
    </row>
    <row r="140" spans="1:9" s="10" customFormat="1" ht="10.5" customHeight="1" x14ac:dyDescent="0.25">
      <c r="A140" s="177"/>
      <c r="B140" s="166"/>
      <c r="C140" s="178"/>
      <c r="D140" s="179"/>
      <c r="E140" s="172" t="s">
        <v>808</v>
      </c>
      <c r="F140" s="181"/>
      <c r="G140" s="62">
        <f t="shared" ref="G140:G204" si="2">H140+I140</f>
        <v>0</v>
      </c>
      <c r="H140" s="182"/>
      <c r="I140" s="183"/>
    </row>
    <row r="141" spans="1:9" ht="24" x14ac:dyDescent="0.25">
      <c r="A141" s="177">
        <v>2491</v>
      </c>
      <c r="B141" s="210"/>
      <c r="C141" s="189"/>
      <c r="D141" s="190"/>
      <c r="E141" s="172" t="s">
        <v>417</v>
      </c>
      <c r="F141" s="197" t="s">
        <v>419</v>
      </c>
      <c r="G141" s="62"/>
      <c r="H141" s="214" t="s">
        <v>260</v>
      </c>
      <c r="I141" s="193"/>
    </row>
    <row r="142" spans="1:9" ht="15.75" x14ac:dyDescent="0.25">
      <c r="A142" s="177">
        <v>2491</v>
      </c>
      <c r="B142" s="210" t="s">
        <v>72</v>
      </c>
      <c r="C142" s="189" t="s">
        <v>119</v>
      </c>
      <c r="D142" s="190" t="s">
        <v>2</v>
      </c>
      <c r="E142" s="172" t="s">
        <v>800</v>
      </c>
      <c r="F142" s="197" t="s">
        <v>419</v>
      </c>
      <c r="G142" s="71">
        <f>I142</f>
        <v>-800000</v>
      </c>
      <c r="H142" s="214" t="s">
        <v>260</v>
      </c>
      <c r="I142" s="614">
        <f>Sheet3!F206</f>
        <v>-800000</v>
      </c>
    </row>
    <row r="143" spans="1:9" s="53" customFormat="1" ht="34.5" customHeight="1" x14ac:dyDescent="0.2">
      <c r="A143" s="203">
        <v>2500</v>
      </c>
      <c r="B143" s="208" t="s">
        <v>74</v>
      </c>
      <c r="C143" s="178">
        <v>0</v>
      </c>
      <c r="D143" s="179">
        <v>0</v>
      </c>
      <c r="E143" s="209" t="s">
        <v>871</v>
      </c>
      <c r="F143" s="204" t="s">
        <v>420</v>
      </c>
      <c r="G143" s="724">
        <f t="shared" si="2"/>
        <v>115000</v>
      </c>
      <c r="H143" s="725">
        <f>H145+H148+H151+H154+H157+H160</f>
        <v>81000</v>
      </c>
      <c r="I143" s="72">
        <f>I145+I148+I151+I154+I157+I160</f>
        <v>34000</v>
      </c>
    </row>
    <row r="144" spans="1:9" ht="11.25" customHeight="1" x14ac:dyDescent="0.25">
      <c r="A144" s="171"/>
      <c r="B144" s="166"/>
      <c r="C144" s="167"/>
      <c r="D144" s="168"/>
      <c r="E144" s="172" t="s">
        <v>807</v>
      </c>
      <c r="F144" s="173"/>
      <c r="G144" s="724">
        <f t="shared" si="2"/>
        <v>0</v>
      </c>
      <c r="H144" s="175"/>
      <c r="I144" s="176"/>
    </row>
    <row r="145" spans="1:9" x14ac:dyDescent="0.2">
      <c r="A145" s="177">
        <v>2510</v>
      </c>
      <c r="B145" s="208" t="s">
        <v>74</v>
      </c>
      <c r="C145" s="178">
        <v>1</v>
      </c>
      <c r="D145" s="179">
        <v>0</v>
      </c>
      <c r="E145" s="180" t="s">
        <v>421</v>
      </c>
      <c r="F145" s="181" t="s">
        <v>422</v>
      </c>
      <c r="G145" s="724">
        <f t="shared" si="2"/>
        <v>115000</v>
      </c>
      <c r="H145" s="725">
        <f>H147</f>
        <v>81000</v>
      </c>
      <c r="I145" s="72">
        <f>I147</f>
        <v>34000</v>
      </c>
    </row>
    <row r="146" spans="1:9" s="10" customFormat="1" ht="10.5" customHeight="1" x14ac:dyDescent="0.25">
      <c r="A146" s="177"/>
      <c r="B146" s="166"/>
      <c r="C146" s="178"/>
      <c r="D146" s="179"/>
      <c r="E146" s="172" t="s">
        <v>808</v>
      </c>
      <c r="F146" s="181"/>
      <c r="G146" s="724">
        <f t="shared" si="2"/>
        <v>0</v>
      </c>
      <c r="H146" s="198"/>
      <c r="I146" s="215"/>
    </row>
    <row r="147" spans="1:9" ht="15.75" x14ac:dyDescent="0.25">
      <c r="A147" s="177">
        <v>2511</v>
      </c>
      <c r="B147" s="210" t="s">
        <v>74</v>
      </c>
      <c r="C147" s="189">
        <v>1</v>
      </c>
      <c r="D147" s="190">
        <v>1</v>
      </c>
      <c r="E147" s="172" t="s">
        <v>421</v>
      </c>
      <c r="F147" s="197" t="s">
        <v>423</v>
      </c>
      <c r="G147" s="724">
        <f t="shared" si="2"/>
        <v>115000</v>
      </c>
      <c r="H147" s="797">
        <f>Sheet6!H392</f>
        <v>81000</v>
      </c>
      <c r="I147" s="707">
        <f>Sheet6!I396</f>
        <v>34000</v>
      </c>
    </row>
    <row r="148" spans="1:9" x14ac:dyDescent="0.2">
      <c r="A148" s="177">
        <v>2520</v>
      </c>
      <c r="B148" s="208" t="s">
        <v>74</v>
      </c>
      <c r="C148" s="178">
        <v>2</v>
      </c>
      <c r="D148" s="179">
        <v>0</v>
      </c>
      <c r="E148" s="180" t="s">
        <v>424</v>
      </c>
      <c r="F148" s="181" t="s">
        <v>425</v>
      </c>
      <c r="G148" s="727">
        <f t="shared" si="2"/>
        <v>0</v>
      </c>
      <c r="H148" s="729">
        <f>H150</f>
        <v>0</v>
      </c>
      <c r="I148" s="63">
        <f>I150</f>
        <v>0</v>
      </c>
    </row>
    <row r="149" spans="1:9" s="10" customFormat="1" ht="10.5" customHeight="1" x14ac:dyDescent="0.25">
      <c r="A149" s="177"/>
      <c r="B149" s="166"/>
      <c r="C149" s="178"/>
      <c r="D149" s="179"/>
      <c r="E149" s="172" t="s">
        <v>808</v>
      </c>
      <c r="F149" s="181"/>
      <c r="G149" s="62">
        <f t="shared" si="2"/>
        <v>0</v>
      </c>
      <c r="H149" s="182"/>
      <c r="I149" s="183"/>
    </row>
    <row r="150" spans="1:9" ht="15.75" x14ac:dyDescent="0.25">
      <c r="A150" s="177">
        <v>2521</v>
      </c>
      <c r="B150" s="210" t="s">
        <v>74</v>
      </c>
      <c r="C150" s="189">
        <v>2</v>
      </c>
      <c r="D150" s="190">
        <v>1</v>
      </c>
      <c r="E150" s="172" t="s">
        <v>426</v>
      </c>
      <c r="F150" s="197" t="s">
        <v>427</v>
      </c>
      <c r="G150" s="62">
        <f t="shared" si="2"/>
        <v>0</v>
      </c>
      <c r="H150" s="192"/>
      <c r="I150" s="193"/>
    </row>
    <row r="151" spans="1:9" x14ac:dyDescent="0.2">
      <c r="A151" s="177">
        <v>2530</v>
      </c>
      <c r="B151" s="208" t="s">
        <v>74</v>
      </c>
      <c r="C151" s="178">
        <v>3</v>
      </c>
      <c r="D151" s="179">
        <v>0</v>
      </c>
      <c r="E151" s="180" t="s">
        <v>428</v>
      </c>
      <c r="F151" s="181" t="s">
        <v>429</v>
      </c>
      <c r="G151" s="62">
        <f t="shared" si="2"/>
        <v>0</v>
      </c>
      <c r="H151" s="61">
        <f>H153</f>
        <v>0</v>
      </c>
      <c r="I151" s="63">
        <f>I153</f>
        <v>0</v>
      </c>
    </row>
    <row r="152" spans="1:9" s="10" customFormat="1" ht="10.5" customHeight="1" x14ac:dyDescent="0.25">
      <c r="A152" s="177"/>
      <c r="B152" s="166"/>
      <c r="C152" s="178"/>
      <c r="D152" s="179"/>
      <c r="E152" s="172" t="s">
        <v>808</v>
      </c>
      <c r="F152" s="181"/>
      <c r="G152" s="62">
        <f t="shared" si="2"/>
        <v>0</v>
      </c>
      <c r="H152" s="182"/>
      <c r="I152" s="183"/>
    </row>
    <row r="153" spans="1:9" ht="15.75" x14ac:dyDescent="0.25">
      <c r="A153" s="177">
        <v>2531</v>
      </c>
      <c r="B153" s="210" t="s">
        <v>74</v>
      </c>
      <c r="C153" s="189">
        <v>3</v>
      </c>
      <c r="D153" s="190">
        <v>1</v>
      </c>
      <c r="E153" s="172" t="s">
        <v>428</v>
      </c>
      <c r="F153" s="197" t="s">
        <v>430</v>
      </c>
      <c r="G153" s="62">
        <f t="shared" si="2"/>
        <v>0</v>
      </c>
      <c r="H153" s="192"/>
      <c r="I153" s="193"/>
    </row>
    <row r="154" spans="1:9" ht="24" x14ac:dyDescent="0.2">
      <c r="A154" s="177">
        <v>2540</v>
      </c>
      <c r="B154" s="208" t="s">
        <v>74</v>
      </c>
      <c r="C154" s="178">
        <v>4</v>
      </c>
      <c r="D154" s="179">
        <v>0</v>
      </c>
      <c r="E154" s="180" t="s">
        <v>431</v>
      </c>
      <c r="F154" s="181" t="s">
        <v>432</v>
      </c>
      <c r="G154" s="62">
        <f t="shared" si="2"/>
        <v>0</v>
      </c>
      <c r="H154" s="61">
        <f>H156</f>
        <v>0</v>
      </c>
      <c r="I154" s="63">
        <f>I156</f>
        <v>0</v>
      </c>
    </row>
    <row r="155" spans="1:9" s="10" customFormat="1" ht="10.5" customHeight="1" x14ac:dyDescent="0.25">
      <c r="A155" s="177"/>
      <c r="B155" s="166"/>
      <c r="C155" s="178"/>
      <c r="D155" s="179"/>
      <c r="E155" s="172" t="s">
        <v>808</v>
      </c>
      <c r="F155" s="181"/>
      <c r="G155" s="62">
        <f t="shared" si="2"/>
        <v>0</v>
      </c>
      <c r="H155" s="182"/>
      <c r="I155" s="183"/>
    </row>
    <row r="156" spans="1:9" ht="17.25" customHeight="1" x14ac:dyDescent="0.25">
      <c r="A156" s="177">
        <v>2541</v>
      </c>
      <c r="B156" s="210" t="s">
        <v>74</v>
      </c>
      <c r="C156" s="189">
        <v>4</v>
      </c>
      <c r="D156" s="190">
        <v>1</v>
      </c>
      <c r="E156" s="172" t="s">
        <v>431</v>
      </c>
      <c r="F156" s="197" t="s">
        <v>433</v>
      </c>
      <c r="G156" s="62">
        <f t="shared" si="2"/>
        <v>0</v>
      </c>
      <c r="H156" s="192"/>
      <c r="I156" s="193"/>
    </row>
    <row r="157" spans="1:9" ht="27" customHeight="1" x14ac:dyDescent="0.2">
      <c r="A157" s="177">
        <v>2550</v>
      </c>
      <c r="B157" s="208" t="s">
        <v>74</v>
      </c>
      <c r="C157" s="178">
        <v>5</v>
      </c>
      <c r="D157" s="179">
        <v>0</v>
      </c>
      <c r="E157" s="180" t="s">
        <v>434</v>
      </c>
      <c r="F157" s="181" t="s">
        <v>435</v>
      </c>
      <c r="G157" s="62">
        <f t="shared" si="2"/>
        <v>0</v>
      </c>
      <c r="H157" s="61">
        <f>H159</f>
        <v>0</v>
      </c>
      <c r="I157" s="63">
        <f>I159</f>
        <v>0</v>
      </c>
    </row>
    <row r="158" spans="1:9" s="10" customFormat="1" ht="10.5" customHeight="1" x14ac:dyDescent="0.25">
      <c r="A158" s="177"/>
      <c r="B158" s="166"/>
      <c r="C158" s="178"/>
      <c r="D158" s="179"/>
      <c r="E158" s="172" t="s">
        <v>808</v>
      </c>
      <c r="F158" s="181"/>
      <c r="G158" s="62">
        <f t="shared" si="2"/>
        <v>0</v>
      </c>
      <c r="H158" s="182"/>
      <c r="I158" s="183"/>
    </row>
    <row r="159" spans="1:9" ht="24" x14ac:dyDescent="0.25">
      <c r="A159" s="177">
        <v>2551</v>
      </c>
      <c r="B159" s="210" t="s">
        <v>74</v>
      </c>
      <c r="C159" s="189">
        <v>5</v>
      </c>
      <c r="D159" s="190">
        <v>1</v>
      </c>
      <c r="E159" s="172" t="s">
        <v>434</v>
      </c>
      <c r="F159" s="197" t="s">
        <v>436</v>
      </c>
      <c r="G159" s="62">
        <f t="shared" si="2"/>
        <v>0</v>
      </c>
      <c r="H159" s="192"/>
      <c r="I159" s="193"/>
    </row>
    <row r="160" spans="1:9" ht="28.5" x14ac:dyDescent="0.2">
      <c r="A160" s="177">
        <v>2560</v>
      </c>
      <c r="B160" s="208" t="s">
        <v>74</v>
      </c>
      <c r="C160" s="178">
        <v>6</v>
      </c>
      <c r="D160" s="179">
        <v>0</v>
      </c>
      <c r="E160" s="180" t="s">
        <v>437</v>
      </c>
      <c r="F160" s="181" t="s">
        <v>438</v>
      </c>
      <c r="G160" s="62">
        <f t="shared" si="2"/>
        <v>0</v>
      </c>
      <c r="H160" s="61">
        <f>H162</f>
        <v>0</v>
      </c>
      <c r="I160" s="63">
        <f>I162</f>
        <v>0</v>
      </c>
    </row>
    <row r="161" spans="1:9" s="10" customFormat="1" ht="10.5" customHeight="1" x14ac:dyDescent="0.25">
      <c r="A161" s="177"/>
      <c r="B161" s="166"/>
      <c r="C161" s="178"/>
      <c r="D161" s="179"/>
      <c r="E161" s="172" t="s">
        <v>808</v>
      </c>
      <c r="F161" s="181"/>
      <c r="G161" s="62">
        <f t="shared" si="2"/>
        <v>0</v>
      </c>
      <c r="H161" s="182"/>
      <c r="I161" s="183"/>
    </row>
    <row r="162" spans="1:9" ht="28.5" x14ac:dyDescent="0.25">
      <c r="A162" s="177">
        <v>2561</v>
      </c>
      <c r="B162" s="210" t="s">
        <v>74</v>
      </c>
      <c r="C162" s="189">
        <v>6</v>
      </c>
      <c r="D162" s="190">
        <v>1</v>
      </c>
      <c r="E162" s="172" t="s">
        <v>437</v>
      </c>
      <c r="F162" s="197" t="s">
        <v>439</v>
      </c>
      <c r="G162" s="62">
        <f t="shared" si="2"/>
        <v>0</v>
      </c>
      <c r="H162" s="192"/>
      <c r="I162" s="193"/>
    </row>
    <row r="163" spans="1:9" s="53" customFormat="1" ht="44.25" customHeight="1" x14ac:dyDescent="0.2">
      <c r="A163" s="203">
        <v>2600</v>
      </c>
      <c r="B163" s="208" t="s">
        <v>75</v>
      </c>
      <c r="C163" s="178">
        <v>0</v>
      </c>
      <c r="D163" s="179">
        <v>0</v>
      </c>
      <c r="E163" s="209" t="s">
        <v>872</v>
      </c>
      <c r="F163" s="204" t="s">
        <v>440</v>
      </c>
      <c r="G163" s="724">
        <f t="shared" si="2"/>
        <v>1351850</v>
      </c>
      <c r="H163" s="725">
        <f>H165+H168+H171+H174+H177+H180</f>
        <v>345350</v>
      </c>
      <c r="I163" s="726">
        <f>I165+I168+I171+I174+I177+I180</f>
        <v>1006500</v>
      </c>
    </row>
    <row r="164" spans="1:9" ht="11.25" customHeight="1" x14ac:dyDescent="0.25">
      <c r="A164" s="171"/>
      <c r="B164" s="166"/>
      <c r="C164" s="167"/>
      <c r="D164" s="168"/>
      <c r="E164" s="172" t="s">
        <v>807</v>
      </c>
      <c r="F164" s="173"/>
      <c r="G164" s="727">
        <f t="shared" si="2"/>
        <v>0</v>
      </c>
      <c r="H164" s="205"/>
      <c r="I164" s="206"/>
    </row>
    <row r="165" spans="1:9" x14ac:dyDescent="0.2">
      <c r="A165" s="177">
        <v>2610</v>
      </c>
      <c r="B165" s="208" t="s">
        <v>75</v>
      </c>
      <c r="C165" s="178">
        <v>1</v>
      </c>
      <c r="D165" s="179">
        <v>0</v>
      </c>
      <c r="E165" s="180" t="s">
        <v>441</v>
      </c>
      <c r="F165" s="181" t="s">
        <v>442</v>
      </c>
      <c r="G165" s="727">
        <f t="shared" si="2"/>
        <v>0</v>
      </c>
      <c r="H165" s="729">
        <f>H167</f>
        <v>0</v>
      </c>
      <c r="I165" s="728">
        <f>I167</f>
        <v>0</v>
      </c>
    </row>
    <row r="166" spans="1:9" s="10" customFormat="1" ht="10.5" customHeight="1" x14ac:dyDescent="0.25">
      <c r="A166" s="177"/>
      <c r="B166" s="166"/>
      <c r="C166" s="178"/>
      <c r="D166" s="179"/>
      <c r="E166" s="172" t="s">
        <v>808</v>
      </c>
      <c r="F166" s="181"/>
      <c r="G166" s="727">
        <f t="shared" si="2"/>
        <v>0</v>
      </c>
      <c r="H166" s="182"/>
      <c r="I166" s="183"/>
    </row>
    <row r="167" spans="1:9" ht="15.75" x14ac:dyDescent="0.25">
      <c r="A167" s="177">
        <v>2611</v>
      </c>
      <c r="B167" s="210" t="s">
        <v>75</v>
      </c>
      <c r="C167" s="189">
        <v>1</v>
      </c>
      <c r="D167" s="190">
        <v>1</v>
      </c>
      <c r="E167" s="172" t="s">
        <v>443</v>
      </c>
      <c r="F167" s="197" t="s">
        <v>444</v>
      </c>
      <c r="G167" s="727">
        <f t="shared" si="2"/>
        <v>0</v>
      </c>
      <c r="H167" s="192"/>
      <c r="I167" s="193"/>
    </row>
    <row r="168" spans="1:9" x14ac:dyDescent="0.2">
      <c r="A168" s="177">
        <v>2620</v>
      </c>
      <c r="B168" s="208" t="s">
        <v>75</v>
      </c>
      <c r="C168" s="178">
        <v>2</v>
      </c>
      <c r="D168" s="179">
        <v>0</v>
      </c>
      <c r="E168" s="180" t="s">
        <v>445</v>
      </c>
      <c r="F168" s="181" t="s">
        <v>446</v>
      </c>
      <c r="G168" s="724">
        <f t="shared" si="2"/>
        <v>0</v>
      </c>
      <c r="H168" s="725">
        <f>H170</f>
        <v>0</v>
      </c>
      <c r="I168" s="726">
        <f>I170</f>
        <v>0</v>
      </c>
    </row>
    <row r="169" spans="1:9" s="10" customFormat="1" ht="10.5" customHeight="1" x14ac:dyDescent="0.25">
      <c r="A169" s="177"/>
      <c r="B169" s="166"/>
      <c r="C169" s="178"/>
      <c r="D169" s="179"/>
      <c r="E169" s="172" t="s">
        <v>808</v>
      </c>
      <c r="F169" s="181"/>
      <c r="G169" s="724"/>
      <c r="H169" s="198"/>
      <c r="I169" s="215"/>
    </row>
    <row r="170" spans="1:9" x14ac:dyDescent="0.2">
      <c r="A170" s="184">
        <v>2621</v>
      </c>
      <c r="B170" s="211" t="s">
        <v>75</v>
      </c>
      <c r="C170" s="185">
        <v>2</v>
      </c>
      <c r="D170" s="186">
        <v>1</v>
      </c>
      <c r="E170" s="187" t="s">
        <v>445</v>
      </c>
      <c r="F170" s="212" t="s">
        <v>447</v>
      </c>
      <c r="G170" s="722">
        <f t="shared" si="2"/>
        <v>0</v>
      </c>
      <c r="H170" s="723">
        <f>Sheet6!H450</f>
        <v>0</v>
      </c>
      <c r="I170" s="723">
        <f>Sheet6!I450</f>
        <v>0</v>
      </c>
    </row>
    <row r="171" spans="1:9" x14ac:dyDescent="0.2">
      <c r="A171" s="177">
        <v>2630</v>
      </c>
      <c r="B171" s="208" t="s">
        <v>75</v>
      </c>
      <c r="C171" s="178">
        <v>3</v>
      </c>
      <c r="D171" s="179">
        <v>0</v>
      </c>
      <c r="E171" s="180" t="s">
        <v>448</v>
      </c>
      <c r="F171" s="181" t="s">
        <v>449</v>
      </c>
      <c r="G171" s="727">
        <f t="shared" si="2"/>
        <v>1098600</v>
      </c>
      <c r="H171" s="729">
        <f>H173</f>
        <v>96600</v>
      </c>
      <c r="I171" s="728">
        <f>I173</f>
        <v>1002000</v>
      </c>
    </row>
    <row r="172" spans="1:9" s="10" customFormat="1" ht="10.5" customHeight="1" x14ac:dyDescent="0.25">
      <c r="A172" s="177"/>
      <c r="B172" s="166"/>
      <c r="C172" s="178"/>
      <c r="D172" s="179"/>
      <c r="E172" s="172" t="s">
        <v>808</v>
      </c>
      <c r="F172" s="181"/>
      <c r="G172" s="727">
        <f t="shared" si="2"/>
        <v>0</v>
      </c>
      <c r="H172" s="182"/>
      <c r="I172" s="183"/>
    </row>
    <row r="173" spans="1:9" ht="15.75" x14ac:dyDescent="0.25">
      <c r="A173" s="177">
        <v>2631</v>
      </c>
      <c r="B173" s="210" t="s">
        <v>75</v>
      </c>
      <c r="C173" s="189">
        <v>3</v>
      </c>
      <c r="D173" s="190">
        <v>1</v>
      </c>
      <c r="E173" s="172" t="s">
        <v>450</v>
      </c>
      <c r="F173" s="216" t="s">
        <v>451</v>
      </c>
      <c r="G173" s="727">
        <f t="shared" si="2"/>
        <v>1098600</v>
      </c>
      <c r="H173" s="192">
        <f>Sheet6!H464</f>
        <v>96600</v>
      </c>
      <c r="I173" s="193">
        <f>Sheet6!I464</f>
        <v>1002000</v>
      </c>
    </row>
    <row r="174" spans="1:9" x14ac:dyDescent="0.2">
      <c r="A174" s="177">
        <v>2640</v>
      </c>
      <c r="B174" s="208" t="s">
        <v>75</v>
      </c>
      <c r="C174" s="178">
        <v>4</v>
      </c>
      <c r="D174" s="179">
        <v>0</v>
      </c>
      <c r="E174" s="180" t="s">
        <v>452</v>
      </c>
      <c r="F174" s="181" t="s">
        <v>453</v>
      </c>
      <c r="G174" s="724">
        <f t="shared" si="2"/>
        <v>30250</v>
      </c>
      <c r="H174" s="729">
        <f>H176</f>
        <v>25750</v>
      </c>
      <c r="I174" s="726">
        <f>I176</f>
        <v>4500</v>
      </c>
    </row>
    <row r="175" spans="1:9" s="10" customFormat="1" ht="10.5" customHeight="1" x14ac:dyDescent="0.25">
      <c r="A175" s="177"/>
      <c r="B175" s="166"/>
      <c r="C175" s="178"/>
      <c r="D175" s="179"/>
      <c r="E175" s="172" t="s">
        <v>808</v>
      </c>
      <c r="F175" s="181"/>
      <c r="G175" s="727">
        <f t="shared" si="2"/>
        <v>0</v>
      </c>
      <c r="H175" s="182"/>
      <c r="I175" s="183"/>
    </row>
    <row r="176" spans="1:9" ht="15.75" x14ac:dyDescent="0.25">
      <c r="A176" s="177">
        <v>2641</v>
      </c>
      <c r="B176" s="210" t="s">
        <v>75</v>
      </c>
      <c r="C176" s="189">
        <v>4</v>
      </c>
      <c r="D176" s="190">
        <v>1</v>
      </c>
      <c r="E176" s="172" t="s">
        <v>454</v>
      </c>
      <c r="F176" s="197" t="s">
        <v>455</v>
      </c>
      <c r="G176" s="724">
        <f t="shared" si="2"/>
        <v>30250</v>
      </c>
      <c r="H176" s="192">
        <f>Sheet6!H481</f>
        <v>25750</v>
      </c>
      <c r="I176" s="614">
        <f>Sheet6!I481</f>
        <v>4500</v>
      </c>
    </row>
    <row r="177" spans="1:9" ht="36" x14ac:dyDescent="0.2">
      <c r="A177" s="177">
        <v>2650</v>
      </c>
      <c r="B177" s="208" t="s">
        <v>75</v>
      </c>
      <c r="C177" s="178">
        <v>5</v>
      </c>
      <c r="D177" s="179">
        <v>0</v>
      </c>
      <c r="E177" s="180" t="s">
        <v>462</v>
      </c>
      <c r="F177" s="181" t="s">
        <v>463</v>
      </c>
      <c r="G177" s="727">
        <f t="shared" si="2"/>
        <v>0</v>
      </c>
      <c r="H177" s="729">
        <f>H179</f>
        <v>0</v>
      </c>
      <c r="I177" s="728">
        <f>I179</f>
        <v>0</v>
      </c>
    </row>
    <row r="178" spans="1:9" s="10" customFormat="1" ht="10.5" customHeight="1" x14ac:dyDescent="0.25">
      <c r="A178" s="177"/>
      <c r="B178" s="166"/>
      <c r="C178" s="178"/>
      <c r="D178" s="179"/>
      <c r="E178" s="172" t="s">
        <v>808</v>
      </c>
      <c r="F178" s="181"/>
      <c r="G178" s="62">
        <f t="shared" si="2"/>
        <v>0</v>
      </c>
      <c r="H178" s="182"/>
      <c r="I178" s="183"/>
    </row>
    <row r="179" spans="1:9" ht="36" x14ac:dyDescent="0.25">
      <c r="A179" s="177">
        <v>2651</v>
      </c>
      <c r="B179" s="210" t="s">
        <v>75</v>
      </c>
      <c r="C179" s="189">
        <v>5</v>
      </c>
      <c r="D179" s="190">
        <v>1</v>
      </c>
      <c r="E179" s="172" t="s">
        <v>462</v>
      </c>
      <c r="F179" s="197" t="s">
        <v>464</v>
      </c>
      <c r="G179" s="62">
        <f t="shared" si="2"/>
        <v>0</v>
      </c>
      <c r="H179" s="192"/>
      <c r="I179" s="193"/>
    </row>
    <row r="180" spans="1:9" ht="28.5" x14ac:dyDescent="0.2">
      <c r="A180" s="177">
        <v>2660</v>
      </c>
      <c r="B180" s="208" t="s">
        <v>75</v>
      </c>
      <c r="C180" s="178">
        <v>6</v>
      </c>
      <c r="D180" s="179">
        <v>0</v>
      </c>
      <c r="E180" s="180" t="s">
        <v>466</v>
      </c>
      <c r="F180" s="207" t="s">
        <v>467</v>
      </c>
      <c r="G180" s="724">
        <f t="shared" si="2"/>
        <v>223000</v>
      </c>
      <c r="H180" s="725">
        <f>H182</f>
        <v>223000</v>
      </c>
      <c r="I180" s="726">
        <f>I182</f>
        <v>0</v>
      </c>
    </row>
    <row r="181" spans="1:9" s="10" customFormat="1" ht="10.5" customHeight="1" x14ac:dyDescent="0.25">
      <c r="A181" s="177"/>
      <c r="B181" s="166"/>
      <c r="C181" s="178"/>
      <c r="D181" s="179"/>
      <c r="E181" s="172" t="s">
        <v>808</v>
      </c>
      <c r="F181" s="181"/>
      <c r="G181" s="724"/>
      <c r="H181" s="198"/>
      <c r="I181" s="215"/>
    </row>
    <row r="182" spans="1:9" ht="28.5" x14ac:dyDescent="0.2">
      <c r="A182" s="177">
        <v>2661</v>
      </c>
      <c r="B182" s="210" t="s">
        <v>75</v>
      </c>
      <c r="C182" s="189">
        <v>6</v>
      </c>
      <c r="D182" s="190">
        <v>1</v>
      </c>
      <c r="E182" s="172" t="s">
        <v>466</v>
      </c>
      <c r="F182" s="197" t="s">
        <v>468</v>
      </c>
      <c r="G182" s="724">
        <f t="shared" si="2"/>
        <v>223000</v>
      </c>
      <c r="H182" s="724">
        <f>Sheet6!H504</f>
        <v>223000</v>
      </c>
      <c r="I182" s="724">
        <f>Sheet6!I504</f>
        <v>0</v>
      </c>
    </row>
    <row r="183" spans="1:9" s="53" customFormat="1" ht="36" customHeight="1" x14ac:dyDescent="0.2">
      <c r="A183" s="203">
        <v>2700</v>
      </c>
      <c r="B183" s="208" t="s">
        <v>76</v>
      </c>
      <c r="C183" s="178">
        <v>0</v>
      </c>
      <c r="D183" s="179">
        <v>0</v>
      </c>
      <c r="E183" s="209" t="s">
        <v>873</v>
      </c>
      <c r="F183" s="204" t="s">
        <v>469</v>
      </c>
      <c r="G183" s="62">
        <f t="shared" si="2"/>
        <v>0</v>
      </c>
      <c r="H183" s="61">
        <f>H185+H190+H196+H202+H205+H208</f>
        <v>0</v>
      </c>
      <c r="I183" s="63">
        <f>I185+I190+I196+I202+I205+I208</f>
        <v>0</v>
      </c>
    </row>
    <row r="184" spans="1:9" ht="11.25" customHeight="1" x14ac:dyDescent="0.25">
      <c r="A184" s="171"/>
      <c r="B184" s="166"/>
      <c r="C184" s="167"/>
      <c r="D184" s="168"/>
      <c r="E184" s="172" t="s">
        <v>807</v>
      </c>
      <c r="F184" s="173"/>
      <c r="G184" s="62">
        <f t="shared" si="2"/>
        <v>0</v>
      </c>
      <c r="H184" s="205"/>
      <c r="I184" s="206"/>
    </row>
    <row r="185" spans="1:9" ht="28.5" x14ac:dyDescent="0.2">
      <c r="A185" s="177">
        <v>2710</v>
      </c>
      <c r="B185" s="208" t="s">
        <v>76</v>
      </c>
      <c r="C185" s="178">
        <v>1</v>
      </c>
      <c r="D185" s="179">
        <v>0</v>
      </c>
      <c r="E185" s="180" t="s">
        <v>470</v>
      </c>
      <c r="F185" s="181" t="s">
        <v>471</v>
      </c>
      <c r="G185" s="62">
        <f t="shared" si="2"/>
        <v>0</v>
      </c>
      <c r="H185" s="61">
        <f>H187+H188+H189</f>
        <v>0</v>
      </c>
      <c r="I185" s="63">
        <f>I187+I188+I189</f>
        <v>0</v>
      </c>
    </row>
    <row r="186" spans="1:9" s="10" customFormat="1" ht="10.5" customHeight="1" x14ac:dyDescent="0.25">
      <c r="A186" s="177"/>
      <c r="B186" s="166"/>
      <c r="C186" s="178"/>
      <c r="D186" s="179"/>
      <c r="E186" s="172" t="s">
        <v>808</v>
      </c>
      <c r="F186" s="181"/>
      <c r="G186" s="62">
        <f t="shared" si="2"/>
        <v>0</v>
      </c>
      <c r="H186" s="182"/>
      <c r="I186" s="183"/>
    </row>
    <row r="187" spans="1:9" ht="15.75" x14ac:dyDescent="0.25">
      <c r="A187" s="177">
        <v>2711</v>
      </c>
      <c r="B187" s="210" t="s">
        <v>76</v>
      </c>
      <c r="C187" s="189">
        <v>1</v>
      </c>
      <c r="D187" s="190">
        <v>1</v>
      </c>
      <c r="E187" s="172" t="s">
        <v>472</v>
      </c>
      <c r="F187" s="197" t="s">
        <v>473</v>
      </c>
      <c r="G187" s="62">
        <f t="shared" si="2"/>
        <v>0</v>
      </c>
      <c r="H187" s="192"/>
      <c r="I187" s="193"/>
    </row>
    <row r="188" spans="1:9" ht="15.75" x14ac:dyDescent="0.25">
      <c r="A188" s="177">
        <v>2712</v>
      </c>
      <c r="B188" s="210" t="s">
        <v>76</v>
      </c>
      <c r="C188" s="189">
        <v>1</v>
      </c>
      <c r="D188" s="190">
        <v>2</v>
      </c>
      <c r="E188" s="172" t="s">
        <v>474</v>
      </c>
      <c r="F188" s="197" t="s">
        <v>475</v>
      </c>
      <c r="G188" s="62">
        <f t="shared" si="2"/>
        <v>0</v>
      </c>
      <c r="H188" s="192"/>
      <c r="I188" s="193"/>
    </row>
    <row r="189" spans="1:9" ht="15.75" x14ac:dyDescent="0.25">
      <c r="A189" s="177">
        <v>2713</v>
      </c>
      <c r="B189" s="210" t="s">
        <v>76</v>
      </c>
      <c r="C189" s="189">
        <v>1</v>
      </c>
      <c r="D189" s="190">
        <v>3</v>
      </c>
      <c r="E189" s="172" t="s">
        <v>735</v>
      </c>
      <c r="F189" s="197" t="s">
        <v>476</v>
      </c>
      <c r="G189" s="62">
        <f t="shared" si="2"/>
        <v>0</v>
      </c>
      <c r="H189" s="192"/>
      <c r="I189" s="193"/>
    </row>
    <row r="190" spans="1:9" x14ac:dyDescent="0.2">
      <c r="A190" s="177">
        <v>2720</v>
      </c>
      <c r="B190" s="208" t="s">
        <v>76</v>
      </c>
      <c r="C190" s="178">
        <v>2</v>
      </c>
      <c r="D190" s="179">
        <v>0</v>
      </c>
      <c r="E190" s="180" t="s">
        <v>77</v>
      </c>
      <c r="F190" s="181" t="s">
        <v>477</v>
      </c>
      <c r="G190" s="62">
        <f t="shared" si="2"/>
        <v>0</v>
      </c>
      <c r="H190" s="61">
        <f>H192+H193+H194+H195</f>
        <v>0</v>
      </c>
      <c r="I190" s="63">
        <f>I192+I193+I194+I195</f>
        <v>0</v>
      </c>
    </row>
    <row r="191" spans="1:9" s="10" customFormat="1" ht="10.5" customHeight="1" x14ac:dyDescent="0.25">
      <c r="A191" s="177"/>
      <c r="B191" s="166"/>
      <c r="C191" s="178"/>
      <c r="D191" s="179"/>
      <c r="E191" s="172" t="s">
        <v>808</v>
      </c>
      <c r="F191" s="181"/>
      <c r="G191" s="62">
        <f t="shared" si="2"/>
        <v>0</v>
      </c>
      <c r="H191" s="182"/>
      <c r="I191" s="183"/>
    </row>
    <row r="192" spans="1:9" ht="15.75" x14ac:dyDescent="0.25">
      <c r="A192" s="177">
        <v>2721</v>
      </c>
      <c r="B192" s="210" t="s">
        <v>76</v>
      </c>
      <c r="C192" s="189">
        <v>2</v>
      </c>
      <c r="D192" s="190">
        <v>1</v>
      </c>
      <c r="E192" s="172" t="s">
        <v>478</v>
      </c>
      <c r="F192" s="197" t="s">
        <v>479</v>
      </c>
      <c r="G192" s="62">
        <f t="shared" si="2"/>
        <v>0</v>
      </c>
      <c r="H192" s="192"/>
      <c r="I192" s="193"/>
    </row>
    <row r="193" spans="1:9" ht="20.25" customHeight="1" x14ac:dyDescent="0.25">
      <c r="A193" s="177">
        <v>2722</v>
      </c>
      <c r="B193" s="210" t="s">
        <v>76</v>
      </c>
      <c r="C193" s="189">
        <v>2</v>
      </c>
      <c r="D193" s="190">
        <v>2</v>
      </c>
      <c r="E193" s="172" t="s">
        <v>480</v>
      </c>
      <c r="F193" s="197" t="s">
        <v>481</v>
      </c>
      <c r="G193" s="62">
        <f t="shared" si="2"/>
        <v>0</v>
      </c>
      <c r="H193" s="192"/>
      <c r="I193" s="193"/>
    </row>
    <row r="194" spans="1:9" ht="15.75" x14ac:dyDescent="0.25">
      <c r="A194" s="177">
        <v>2723</v>
      </c>
      <c r="B194" s="210" t="s">
        <v>76</v>
      </c>
      <c r="C194" s="189">
        <v>2</v>
      </c>
      <c r="D194" s="190">
        <v>3</v>
      </c>
      <c r="E194" s="172" t="s">
        <v>736</v>
      </c>
      <c r="F194" s="197" t="s">
        <v>482</v>
      </c>
      <c r="G194" s="62">
        <f t="shared" si="2"/>
        <v>0</v>
      </c>
      <c r="H194" s="192"/>
      <c r="I194" s="193"/>
    </row>
    <row r="195" spans="1:9" ht="15.75" x14ac:dyDescent="0.25">
      <c r="A195" s="177">
        <v>2724</v>
      </c>
      <c r="B195" s="210" t="s">
        <v>76</v>
      </c>
      <c r="C195" s="189">
        <v>2</v>
      </c>
      <c r="D195" s="190">
        <v>4</v>
      </c>
      <c r="E195" s="172" t="s">
        <v>483</v>
      </c>
      <c r="F195" s="197" t="s">
        <v>484</v>
      </c>
      <c r="G195" s="62">
        <f t="shared" si="2"/>
        <v>0</v>
      </c>
      <c r="H195" s="192"/>
      <c r="I195" s="193"/>
    </row>
    <row r="196" spans="1:9" x14ac:dyDescent="0.2">
      <c r="A196" s="177">
        <v>2730</v>
      </c>
      <c r="B196" s="208" t="s">
        <v>76</v>
      </c>
      <c r="C196" s="178">
        <v>3</v>
      </c>
      <c r="D196" s="179">
        <v>0</v>
      </c>
      <c r="E196" s="180" t="s">
        <v>485</v>
      </c>
      <c r="F196" s="181" t="s">
        <v>488</v>
      </c>
      <c r="G196" s="62">
        <f t="shared" si="2"/>
        <v>0</v>
      </c>
      <c r="H196" s="61">
        <f>H198+H199+H200+H201</f>
        <v>0</v>
      </c>
      <c r="I196" s="63">
        <f>I198+I199+I200+I201</f>
        <v>0</v>
      </c>
    </row>
    <row r="197" spans="1:9" s="10" customFormat="1" ht="10.5" customHeight="1" x14ac:dyDescent="0.25">
      <c r="A197" s="177"/>
      <c r="B197" s="166"/>
      <c r="C197" s="178"/>
      <c r="D197" s="179"/>
      <c r="E197" s="172" t="s">
        <v>808</v>
      </c>
      <c r="F197" s="181"/>
      <c r="G197" s="62">
        <f t="shared" si="2"/>
        <v>0</v>
      </c>
      <c r="H197" s="182"/>
      <c r="I197" s="183"/>
    </row>
    <row r="198" spans="1:9" ht="15" customHeight="1" x14ac:dyDescent="0.25">
      <c r="A198" s="177">
        <v>2731</v>
      </c>
      <c r="B198" s="210" t="s">
        <v>76</v>
      </c>
      <c r="C198" s="189">
        <v>3</v>
      </c>
      <c r="D198" s="190">
        <v>1</v>
      </c>
      <c r="E198" s="172" t="s">
        <v>489</v>
      </c>
      <c r="F198" s="191" t="s">
        <v>490</v>
      </c>
      <c r="G198" s="62">
        <f t="shared" si="2"/>
        <v>0</v>
      </c>
      <c r="H198" s="192"/>
      <c r="I198" s="193"/>
    </row>
    <row r="199" spans="1:9" ht="18" customHeight="1" x14ac:dyDescent="0.25">
      <c r="A199" s="177">
        <v>2732</v>
      </c>
      <c r="B199" s="210" t="s">
        <v>76</v>
      </c>
      <c r="C199" s="189">
        <v>3</v>
      </c>
      <c r="D199" s="190">
        <v>2</v>
      </c>
      <c r="E199" s="172" t="s">
        <v>491</v>
      </c>
      <c r="F199" s="191" t="s">
        <v>492</v>
      </c>
      <c r="G199" s="62">
        <f t="shared" si="2"/>
        <v>0</v>
      </c>
      <c r="H199" s="192"/>
      <c r="I199" s="193"/>
    </row>
    <row r="200" spans="1:9" ht="16.5" customHeight="1" x14ac:dyDescent="0.25">
      <c r="A200" s="177">
        <v>2733</v>
      </c>
      <c r="B200" s="210" t="s">
        <v>76</v>
      </c>
      <c r="C200" s="189">
        <v>3</v>
      </c>
      <c r="D200" s="190">
        <v>3</v>
      </c>
      <c r="E200" s="172" t="s">
        <v>493</v>
      </c>
      <c r="F200" s="191" t="s">
        <v>494</v>
      </c>
      <c r="G200" s="62">
        <f t="shared" si="2"/>
        <v>0</v>
      </c>
      <c r="H200" s="192"/>
      <c r="I200" s="193"/>
    </row>
    <row r="201" spans="1:9" ht="24" x14ac:dyDescent="0.25">
      <c r="A201" s="177">
        <v>2734</v>
      </c>
      <c r="B201" s="210" t="s">
        <v>76</v>
      </c>
      <c r="C201" s="189">
        <v>3</v>
      </c>
      <c r="D201" s="190">
        <v>4</v>
      </c>
      <c r="E201" s="172" t="s">
        <v>495</v>
      </c>
      <c r="F201" s="191" t="s">
        <v>496</v>
      </c>
      <c r="G201" s="62">
        <f t="shared" si="2"/>
        <v>0</v>
      </c>
      <c r="H201" s="192"/>
      <c r="I201" s="193"/>
    </row>
    <row r="202" spans="1:9" x14ac:dyDescent="0.2">
      <c r="A202" s="177">
        <v>2740</v>
      </c>
      <c r="B202" s="208" t="s">
        <v>76</v>
      </c>
      <c r="C202" s="178">
        <v>4</v>
      </c>
      <c r="D202" s="179">
        <v>0</v>
      </c>
      <c r="E202" s="180" t="s">
        <v>497</v>
      </c>
      <c r="F202" s="181" t="s">
        <v>498</v>
      </c>
      <c r="G202" s="62">
        <f t="shared" si="2"/>
        <v>0</v>
      </c>
      <c r="H202" s="61">
        <f>H204</f>
        <v>0</v>
      </c>
      <c r="I202" s="63">
        <f>I204</f>
        <v>0</v>
      </c>
    </row>
    <row r="203" spans="1:9" s="10" customFormat="1" ht="10.5" customHeight="1" x14ac:dyDescent="0.25">
      <c r="A203" s="177"/>
      <c r="B203" s="166"/>
      <c r="C203" s="178"/>
      <c r="D203" s="179"/>
      <c r="E203" s="172" t="s">
        <v>808</v>
      </c>
      <c r="F203" s="181"/>
      <c r="G203" s="62">
        <f t="shared" si="2"/>
        <v>0</v>
      </c>
      <c r="H203" s="182"/>
      <c r="I203" s="183"/>
    </row>
    <row r="204" spans="1:9" ht="15.75" x14ac:dyDescent="0.25">
      <c r="A204" s="177">
        <v>2741</v>
      </c>
      <c r="B204" s="210" t="s">
        <v>76</v>
      </c>
      <c r="C204" s="189">
        <v>4</v>
      </c>
      <c r="D204" s="190">
        <v>1</v>
      </c>
      <c r="E204" s="172" t="s">
        <v>497</v>
      </c>
      <c r="F204" s="197" t="s">
        <v>499</v>
      </c>
      <c r="G204" s="62">
        <f t="shared" si="2"/>
        <v>0</v>
      </c>
      <c r="H204" s="192"/>
      <c r="I204" s="193"/>
    </row>
    <row r="205" spans="1:9" ht="24" x14ac:dyDescent="0.2">
      <c r="A205" s="177">
        <v>2750</v>
      </c>
      <c r="B205" s="208" t="s">
        <v>76</v>
      </c>
      <c r="C205" s="178">
        <v>5</v>
      </c>
      <c r="D205" s="179">
        <v>0</v>
      </c>
      <c r="E205" s="180" t="s">
        <v>500</v>
      </c>
      <c r="F205" s="181" t="s">
        <v>501</v>
      </c>
      <c r="G205" s="62">
        <f t="shared" ref="G205:G268" si="3">H205+I205</f>
        <v>0</v>
      </c>
      <c r="H205" s="61">
        <f>H207</f>
        <v>0</v>
      </c>
      <c r="I205" s="63">
        <f>I207</f>
        <v>0</v>
      </c>
    </row>
    <row r="206" spans="1:9" s="10" customFormat="1" ht="10.5" customHeight="1" x14ac:dyDescent="0.25">
      <c r="A206" s="177"/>
      <c r="B206" s="166"/>
      <c r="C206" s="178"/>
      <c r="D206" s="179"/>
      <c r="E206" s="172" t="s">
        <v>808</v>
      </c>
      <c r="F206" s="181"/>
      <c r="G206" s="62">
        <f t="shared" si="3"/>
        <v>0</v>
      </c>
      <c r="H206" s="182"/>
      <c r="I206" s="183"/>
    </row>
    <row r="207" spans="1:9" ht="24" x14ac:dyDescent="0.25">
      <c r="A207" s="177">
        <v>2751</v>
      </c>
      <c r="B207" s="210" t="s">
        <v>76</v>
      </c>
      <c r="C207" s="189">
        <v>5</v>
      </c>
      <c r="D207" s="190">
        <v>1</v>
      </c>
      <c r="E207" s="172" t="s">
        <v>500</v>
      </c>
      <c r="F207" s="197" t="s">
        <v>501</v>
      </c>
      <c r="G207" s="62">
        <f t="shared" si="3"/>
        <v>0</v>
      </c>
      <c r="H207" s="192"/>
      <c r="I207" s="193"/>
    </row>
    <row r="208" spans="1:9" x14ac:dyDescent="0.2">
      <c r="A208" s="177">
        <v>2760</v>
      </c>
      <c r="B208" s="208" t="s">
        <v>76</v>
      </c>
      <c r="C208" s="178">
        <v>6</v>
      </c>
      <c r="D208" s="179">
        <v>0</v>
      </c>
      <c r="E208" s="180" t="s">
        <v>502</v>
      </c>
      <c r="F208" s="181" t="s">
        <v>503</v>
      </c>
      <c r="G208" s="71">
        <f t="shared" si="3"/>
        <v>0</v>
      </c>
      <c r="H208" s="70">
        <f>H210+H211</f>
        <v>0</v>
      </c>
      <c r="I208" s="63">
        <f>I210+I211</f>
        <v>0</v>
      </c>
    </row>
    <row r="209" spans="1:9" s="10" customFormat="1" ht="10.5" customHeight="1" x14ac:dyDescent="0.25">
      <c r="A209" s="177"/>
      <c r="B209" s="166"/>
      <c r="C209" s="178"/>
      <c r="D209" s="179"/>
      <c r="E209" s="172" t="s">
        <v>808</v>
      </c>
      <c r="F209" s="181"/>
      <c r="G209" s="71">
        <f t="shared" si="3"/>
        <v>0</v>
      </c>
      <c r="H209" s="198"/>
      <c r="I209" s="183"/>
    </row>
    <row r="210" spans="1:9" ht="24" x14ac:dyDescent="0.25">
      <c r="A210" s="177">
        <v>2761</v>
      </c>
      <c r="B210" s="210" t="s">
        <v>76</v>
      </c>
      <c r="C210" s="189">
        <v>6</v>
      </c>
      <c r="D210" s="190">
        <v>1</v>
      </c>
      <c r="E210" s="172" t="s">
        <v>78</v>
      </c>
      <c r="F210" s="181"/>
      <c r="G210" s="71">
        <f t="shared" si="3"/>
        <v>0</v>
      </c>
      <c r="H210" s="200"/>
      <c r="I210" s="193"/>
    </row>
    <row r="211" spans="1:9" ht="15.75" x14ac:dyDescent="0.25">
      <c r="A211" s="177">
        <v>2762</v>
      </c>
      <c r="B211" s="210" t="s">
        <v>76</v>
      </c>
      <c r="C211" s="189">
        <v>6</v>
      </c>
      <c r="D211" s="190">
        <v>2</v>
      </c>
      <c r="E211" s="172" t="s">
        <v>502</v>
      </c>
      <c r="F211" s="197" t="s">
        <v>504</v>
      </c>
      <c r="G211" s="71">
        <f t="shared" si="3"/>
        <v>0</v>
      </c>
      <c r="H211" s="200">
        <f>Sheet6!H592</f>
        <v>0</v>
      </c>
      <c r="I211" s="193"/>
    </row>
    <row r="212" spans="1:9" s="53" customFormat="1" ht="33.75" customHeight="1" x14ac:dyDescent="0.2">
      <c r="A212" s="203">
        <v>2800</v>
      </c>
      <c r="B212" s="208" t="s">
        <v>79</v>
      </c>
      <c r="C212" s="178">
        <v>0</v>
      </c>
      <c r="D212" s="179">
        <v>0</v>
      </c>
      <c r="E212" s="209" t="s">
        <v>874</v>
      </c>
      <c r="F212" s="204" t="s">
        <v>505</v>
      </c>
      <c r="G212" s="724">
        <f t="shared" si="3"/>
        <v>191000</v>
      </c>
      <c r="H212" s="725">
        <f>H214+H217+H226+H231+H236+H239</f>
        <v>184000</v>
      </c>
      <c r="I212" s="726">
        <f>I214+I217+I226+I231+I236+I239</f>
        <v>7000</v>
      </c>
    </row>
    <row r="213" spans="1:9" ht="11.25" customHeight="1" x14ac:dyDescent="0.25">
      <c r="A213" s="171"/>
      <c r="B213" s="166"/>
      <c r="C213" s="167"/>
      <c r="D213" s="168"/>
      <c r="E213" s="172" t="s">
        <v>807</v>
      </c>
      <c r="F213" s="173"/>
      <c r="G213" s="727">
        <f t="shared" si="3"/>
        <v>0</v>
      </c>
      <c r="H213" s="205"/>
      <c r="I213" s="206"/>
    </row>
    <row r="214" spans="1:9" x14ac:dyDescent="0.2">
      <c r="A214" s="177">
        <v>2810</v>
      </c>
      <c r="B214" s="210" t="s">
        <v>79</v>
      </c>
      <c r="C214" s="189">
        <v>1</v>
      </c>
      <c r="D214" s="190">
        <v>0</v>
      </c>
      <c r="E214" s="180" t="s">
        <v>506</v>
      </c>
      <c r="F214" s="181" t="s">
        <v>507</v>
      </c>
      <c r="G214" s="724">
        <f t="shared" si="3"/>
        <v>35000</v>
      </c>
      <c r="H214" s="725">
        <f>H216</f>
        <v>30000</v>
      </c>
      <c r="I214" s="725">
        <f>I216</f>
        <v>5000</v>
      </c>
    </row>
    <row r="215" spans="1:9" s="10" customFormat="1" ht="10.5" customHeight="1" x14ac:dyDescent="0.25">
      <c r="A215" s="177"/>
      <c r="B215" s="166"/>
      <c r="C215" s="178"/>
      <c r="D215" s="179"/>
      <c r="E215" s="172" t="s">
        <v>808</v>
      </c>
      <c r="F215" s="181"/>
      <c r="G215" s="727">
        <f t="shared" si="3"/>
        <v>0</v>
      </c>
      <c r="H215" s="182"/>
      <c r="I215" s="183"/>
    </row>
    <row r="216" spans="1:9" x14ac:dyDescent="0.2">
      <c r="A216" s="177">
        <v>2811</v>
      </c>
      <c r="B216" s="210" t="s">
        <v>79</v>
      </c>
      <c r="C216" s="189">
        <v>1</v>
      </c>
      <c r="D216" s="190">
        <v>1</v>
      </c>
      <c r="E216" s="172" t="s">
        <v>506</v>
      </c>
      <c r="F216" s="197" t="s">
        <v>508</v>
      </c>
      <c r="G216" s="724">
        <f t="shared" si="3"/>
        <v>35000</v>
      </c>
      <c r="H216" s="724">
        <f>Sheet6!H598</f>
        <v>30000</v>
      </c>
      <c r="I216" s="724">
        <f>Sheet6!I598</f>
        <v>5000</v>
      </c>
    </row>
    <row r="217" spans="1:9" x14ac:dyDescent="0.2">
      <c r="A217" s="177">
        <v>2820</v>
      </c>
      <c r="B217" s="208" t="s">
        <v>79</v>
      </c>
      <c r="C217" s="178">
        <v>2</v>
      </c>
      <c r="D217" s="179">
        <v>0</v>
      </c>
      <c r="E217" s="180" t="s">
        <v>509</v>
      </c>
      <c r="F217" s="181" t="s">
        <v>510</v>
      </c>
      <c r="G217" s="724">
        <f t="shared" si="3"/>
        <v>156000</v>
      </c>
      <c r="H217" s="725">
        <f>H219+H220+H221+H222+H223+H224+H225</f>
        <v>154000</v>
      </c>
      <c r="I217" s="726">
        <f>I219+I220+I221+I222+I223+I224+I225</f>
        <v>2000</v>
      </c>
    </row>
    <row r="218" spans="1:9" s="10" customFormat="1" ht="10.5" customHeight="1" x14ac:dyDescent="0.25">
      <c r="A218" s="177"/>
      <c r="B218" s="166"/>
      <c r="C218" s="178"/>
      <c r="D218" s="179"/>
      <c r="E218" s="172" t="s">
        <v>808</v>
      </c>
      <c r="F218" s="181"/>
      <c r="G218" s="727">
        <f t="shared" si="3"/>
        <v>0</v>
      </c>
      <c r="H218" s="182"/>
      <c r="I218" s="183"/>
    </row>
    <row r="219" spans="1:9" x14ac:dyDescent="0.2">
      <c r="A219" s="184">
        <v>2821</v>
      </c>
      <c r="B219" s="211" t="s">
        <v>79</v>
      </c>
      <c r="C219" s="185">
        <v>2</v>
      </c>
      <c r="D219" s="186">
        <v>1</v>
      </c>
      <c r="E219" s="187" t="s">
        <v>80</v>
      </c>
      <c r="F219" s="217"/>
      <c r="G219" s="722">
        <f t="shared" si="3"/>
        <v>35000</v>
      </c>
      <c r="H219" s="722">
        <f>Sheet6!H619</f>
        <v>33000</v>
      </c>
      <c r="I219" s="735">
        <f>Sheet6!I619</f>
        <v>2000</v>
      </c>
    </row>
    <row r="220" spans="1:9" x14ac:dyDescent="0.2">
      <c r="A220" s="177">
        <v>2822</v>
      </c>
      <c r="B220" s="210" t="s">
        <v>79</v>
      </c>
      <c r="C220" s="189">
        <v>2</v>
      </c>
      <c r="D220" s="190">
        <v>2</v>
      </c>
      <c r="E220" s="172" t="s">
        <v>81</v>
      </c>
      <c r="F220" s="181"/>
      <c r="G220" s="727">
        <f t="shared" si="3"/>
        <v>0</v>
      </c>
      <c r="H220" s="727"/>
      <c r="I220" s="727"/>
    </row>
    <row r="221" spans="1:9" x14ac:dyDescent="0.2">
      <c r="A221" s="184">
        <v>2823</v>
      </c>
      <c r="B221" s="211" t="s">
        <v>79</v>
      </c>
      <c r="C221" s="185">
        <v>2</v>
      </c>
      <c r="D221" s="186">
        <v>3</v>
      </c>
      <c r="E221" s="187" t="s">
        <v>116</v>
      </c>
      <c r="F221" s="212" t="s">
        <v>511</v>
      </c>
      <c r="G221" s="722">
        <f t="shared" si="3"/>
        <v>66000</v>
      </c>
      <c r="H221" s="722">
        <f>Sheet6!H635</f>
        <v>66000</v>
      </c>
      <c r="I221" s="722">
        <f>Sheet6!I635</f>
        <v>0</v>
      </c>
    </row>
    <row r="222" spans="1:9" ht="15.75" x14ac:dyDescent="0.25">
      <c r="A222" s="177">
        <v>2824</v>
      </c>
      <c r="B222" s="210" t="s">
        <v>79</v>
      </c>
      <c r="C222" s="189">
        <v>2</v>
      </c>
      <c r="D222" s="190">
        <v>4</v>
      </c>
      <c r="E222" s="172" t="s">
        <v>82</v>
      </c>
      <c r="F222" s="197"/>
      <c r="G222" s="724">
        <f t="shared" si="3"/>
        <v>55000</v>
      </c>
      <c r="H222" s="218">
        <f>Sheet6!H651</f>
        <v>55000</v>
      </c>
      <c r="I222" s="193"/>
    </row>
    <row r="223" spans="1:9" x14ac:dyDescent="0.2">
      <c r="A223" s="177">
        <v>2825</v>
      </c>
      <c r="B223" s="210" t="s">
        <v>79</v>
      </c>
      <c r="C223" s="189">
        <v>2</v>
      </c>
      <c r="D223" s="190">
        <v>5</v>
      </c>
      <c r="E223" s="172" t="s">
        <v>83</v>
      </c>
      <c r="F223" s="197"/>
      <c r="G223" s="724">
        <f t="shared" si="3"/>
        <v>0</v>
      </c>
      <c r="H223" s="736">
        <f>Sheet6!H658</f>
        <v>0</v>
      </c>
      <c r="I223" s="737">
        <f>Sheet6!I658</f>
        <v>0</v>
      </c>
    </row>
    <row r="224" spans="1:9" ht="15.75" x14ac:dyDescent="0.25">
      <c r="A224" s="177">
        <v>2826</v>
      </c>
      <c r="B224" s="210" t="s">
        <v>79</v>
      </c>
      <c r="C224" s="189">
        <v>2</v>
      </c>
      <c r="D224" s="190">
        <v>6</v>
      </c>
      <c r="E224" s="172" t="s">
        <v>84</v>
      </c>
      <c r="F224" s="197"/>
      <c r="G224" s="727">
        <f t="shared" si="3"/>
        <v>0</v>
      </c>
      <c r="H224" s="192"/>
      <c r="I224" s="193"/>
    </row>
    <row r="225" spans="1:9" ht="24" x14ac:dyDescent="0.25">
      <c r="A225" s="177">
        <v>2827</v>
      </c>
      <c r="B225" s="210" t="s">
        <v>79</v>
      </c>
      <c r="C225" s="189">
        <v>2</v>
      </c>
      <c r="D225" s="190">
        <v>7</v>
      </c>
      <c r="E225" s="172" t="s">
        <v>85</v>
      </c>
      <c r="F225" s="197"/>
      <c r="G225" s="724">
        <f t="shared" si="3"/>
        <v>0</v>
      </c>
      <c r="H225" s="200">
        <f>Sheet6!H672</f>
        <v>0</v>
      </c>
      <c r="I225" s="707">
        <f>Sheet6!I672</f>
        <v>0</v>
      </c>
    </row>
    <row r="226" spans="1:9" ht="29.25" customHeight="1" x14ac:dyDescent="0.2">
      <c r="A226" s="177">
        <v>2830</v>
      </c>
      <c r="B226" s="208" t="s">
        <v>79</v>
      </c>
      <c r="C226" s="178">
        <v>3</v>
      </c>
      <c r="D226" s="179">
        <v>0</v>
      </c>
      <c r="E226" s="180" t="s">
        <v>512</v>
      </c>
      <c r="F226" s="207" t="s">
        <v>513</v>
      </c>
      <c r="G226" s="727">
        <f t="shared" si="3"/>
        <v>0</v>
      </c>
      <c r="H226" s="729">
        <f>H228+H229+H230</f>
        <v>0</v>
      </c>
      <c r="I226" s="728">
        <f>I228+I229+I230</f>
        <v>0</v>
      </c>
    </row>
    <row r="227" spans="1:9" s="10" customFormat="1" ht="10.5" customHeight="1" x14ac:dyDescent="0.25">
      <c r="A227" s="177"/>
      <c r="B227" s="166"/>
      <c r="C227" s="178"/>
      <c r="D227" s="179"/>
      <c r="E227" s="172" t="s">
        <v>808</v>
      </c>
      <c r="F227" s="181"/>
      <c r="G227" s="62">
        <f t="shared" si="3"/>
        <v>0</v>
      </c>
      <c r="H227" s="182"/>
      <c r="I227" s="183"/>
    </row>
    <row r="228" spans="1:9" ht="15.75" x14ac:dyDescent="0.25">
      <c r="A228" s="177">
        <v>2831</v>
      </c>
      <c r="B228" s="210" t="s">
        <v>79</v>
      </c>
      <c r="C228" s="189">
        <v>3</v>
      </c>
      <c r="D228" s="190">
        <v>1</v>
      </c>
      <c r="E228" s="172" t="s">
        <v>117</v>
      </c>
      <c r="F228" s="207"/>
      <c r="G228" s="62">
        <f t="shared" si="3"/>
        <v>0</v>
      </c>
      <c r="H228" s="192"/>
      <c r="I228" s="193"/>
    </row>
    <row r="229" spans="1:9" ht="15.75" x14ac:dyDescent="0.25">
      <c r="A229" s="177">
        <v>2832</v>
      </c>
      <c r="B229" s="210" t="s">
        <v>79</v>
      </c>
      <c r="C229" s="189">
        <v>3</v>
      </c>
      <c r="D229" s="190">
        <v>2</v>
      </c>
      <c r="E229" s="172" t="s">
        <v>127</v>
      </c>
      <c r="F229" s="207"/>
      <c r="G229" s="62">
        <f t="shared" si="3"/>
        <v>0</v>
      </c>
      <c r="H229" s="192"/>
      <c r="I229" s="193"/>
    </row>
    <row r="230" spans="1:9" ht="15.75" x14ac:dyDescent="0.25">
      <c r="A230" s="177">
        <v>2833</v>
      </c>
      <c r="B230" s="210" t="s">
        <v>79</v>
      </c>
      <c r="C230" s="189">
        <v>3</v>
      </c>
      <c r="D230" s="190">
        <v>3</v>
      </c>
      <c r="E230" s="172" t="s">
        <v>128</v>
      </c>
      <c r="F230" s="197" t="s">
        <v>514</v>
      </c>
      <c r="G230" s="62">
        <f t="shared" si="3"/>
        <v>0</v>
      </c>
      <c r="H230" s="192"/>
      <c r="I230" s="193"/>
    </row>
    <row r="231" spans="1:9" ht="14.25" customHeight="1" x14ac:dyDescent="0.2">
      <c r="A231" s="177">
        <v>2840</v>
      </c>
      <c r="B231" s="208" t="s">
        <v>79</v>
      </c>
      <c r="C231" s="178">
        <v>4</v>
      </c>
      <c r="D231" s="179">
        <v>0</v>
      </c>
      <c r="E231" s="180" t="s">
        <v>129</v>
      </c>
      <c r="F231" s="207" t="s">
        <v>515</v>
      </c>
      <c r="G231" s="62">
        <f t="shared" si="3"/>
        <v>0</v>
      </c>
      <c r="H231" s="61">
        <f>H233+H234+H235</f>
        <v>0</v>
      </c>
      <c r="I231" s="63">
        <f>I233+I234+I235</f>
        <v>0</v>
      </c>
    </row>
    <row r="232" spans="1:9" s="10" customFormat="1" ht="10.5" customHeight="1" x14ac:dyDescent="0.25">
      <c r="A232" s="177"/>
      <c r="B232" s="166"/>
      <c r="C232" s="178"/>
      <c r="D232" s="179"/>
      <c r="E232" s="172" t="s">
        <v>808</v>
      </c>
      <c r="F232" s="181"/>
      <c r="G232" s="62">
        <f t="shared" si="3"/>
        <v>0</v>
      </c>
      <c r="H232" s="182"/>
      <c r="I232" s="183"/>
    </row>
    <row r="233" spans="1:9" ht="14.25" customHeight="1" x14ac:dyDescent="0.25">
      <c r="A233" s="177">
        <v>2841</v>
      </c>
      <c r="B233" s="210" t="s">
        <v>79</v>
      </c>
      <c r="C233" s="189">
        <v>4</v>
      </c>
      <c r="D233" s="190">
        <v>1</v>
      </c>
      <c r="E233" s="172" t="s">
        <v>130</v>
      </c>
      <c r="F233" s="207"/>
      <c r="G233" s="62">
        <f t="shared" si="3"/>
        <v>0</v>
      </c>
      <c r="H233" s="192"/>
      <c r="I233" s="193"/>
    </row>
    <row r="234" spans="1:9" ht="29.25" customHeight="1" x14ac:dyDescent="0.25">
      <c r="A234" s="177">
        <v>2842</v>
      </c>
      <c r="B234" s="210" t="s">
        <v>79</v>
      </c>
      <c r="C234" s="189">
        <v>4</v>
      </c>
      <c r="D234" s="190">
        <v>2</v>
      </c>
      <c r="E234" s="172" t="s">
        <v>131</v>
      </c>
      <c r="F234" s="207"/>
      <c r="G234" s="62">
        <f t="shared" si="3"/>
        <v>0</v>
      </c>
      <c r="H234" s="192"/>
      <c r="I234" s="193"/>
    </row>
    <row r="235" spans="1:9" ht="15.75" x14ac:dyDescent="0.25">
      <c r="A235" s="177">
        <v>2843</v>
      </c>
      <c r="B235" s="210" t="s">
        <v>79</v>
      </c>
      <c r="C235" s="189">
        <v>4</v>
      </c>
      <c r="D235" s="190">
        <v>3</v>
      </c>
      <c r="E235" s="172" t="s">
        <v>129</v>
      </c>
      <c r="F235" s="197" t="s">
        <v>516</v>
      </c>
      <c r="G235" s="62">
        <f t="shared" si="3"/>
        <v>0</v>
      </c>
      <c r="H235" s="192"/>
      <c r="I235" s="193"/>
    </row>
    <row r="236" spans="1:9" ht="26.25" customHeight="1" x14ac:dyDescent="0.2">
      <c r="A236" s="177">
        <v>2850</v>
      </c>
      <c r="B236" s="208" t="s">
        <v>79</v>
      </c>
      <c r="C236" s="178">
        <v>5</v>
      </c>
      <c r="D236" s="179">
        <v>0</v>
      </c>
      <c r="E236" s="219" t="s">
        <v>517</v>
      </c>
      <c r="F236" s="207" t="s">
        <v>518</v>
      </c>
      <c r="G236" s="62">
        <f t="shared" si="3"/>
        <v>0</v>
      </c>
      <c r="H236" s="61">
        <f>H238</f>
        <v>0</v>
      </c>
      <c r="I236" s="63">
        <f>I238</f>
        <v>0</v>
      </c>
    </row>
    <row r="237" spans="1:9" s="10" customFormat="1" ht="10.5" customHeight="1" x14ac:dyDescent="0.25">
      <c r="A237" s="177"/>
      <c r="B237" s="166"/>
      <c r="C237" s="178"/>
      <c r="D237" s="179"/>
      <c r="E237" s="172" t="s">
        <v>808</v>
      </c>
      <c r="F237" s="181"/>
      <c r="G237" s="62">
        <f t="shared" si="3"/>
        <v>0</v>
      </c>
      <c r="H237" s="182"/>
      <c r="I237" s="183"/>
    </row>
    <row r="238" spans="1:9" ht="24" customHeight="1" x14ac:dyDescent="0.25">
      <c r="A238" s="177">
        <v>2851</v>
      </c>
      <c r="B238" s="208" t="s">
        <v>79</v>
      </c>
      <c r="C238" s="178">
        <v>5</v>
      </c>
      <c r="D238" s="179">
        <v>1</v>
      </c>
      <c r="E238" s="220" t="s">
        <v>517</v>
      </c>
      <c r="F238" s="197" t="s">
        <v>519</v>
      </c>
      <c r="G238" s="62">
        <f t="shared" si="3"/>
        <v>0</v>
      </c>
      <c r="H238" s="192"/>
      <c r="I238" s="193"/>
    </row>
    <row r="239" spans="1:9" ht="27" customHeight="1" x14ac:dyDescent="0.2">
      <c r="A239" s="177">
        <v>2860</v>
      </c>
      <c r="B239" s="208" t="s">
        <v>79</v>
      </c>
      <c r="C239" s="178">
        <v>6</v>
      </c>
      <c r="D239" s="179">
        <v>0</v>
      </c>
      <c r="E239" s="219" t="s">
        <v>520</v>
      </c>
      <c r="F239" s="207" t="s">
        <v>640</v>
      </c>
      <c r="G239" s="62">
        <f t="shared" si="3"/>
        <v>0</v>
      </c>
      <c r="H239" s="61">
        <f>H241</f>
        <v>0</v>
      </c>
      <c r="I239" s="63">
        <f>I241</f>
        <v>0</v>
      </c>
    </row>
    <row r="240" spans="1:9" s="10" customFormat="1" ht="10.5" customHeight="1" x14ac:dyDescent="0.25">
      <c r="A240" s="177"/>
      <c r="B240" s="166"/>
      <c r="C240" s="178"/>
      <c r="D240" s="179"/>
      <c r="E240" s="172" t="s">
        <v>808</v>
      </c>
      <c r="F240" s="181"/>
      <c r="G240" s="62">
        <f t="shared" si="3"/>
        <v>0</v>
      </c>
      <c r="H240" s="182"/>
      <c r="I240" s="183"/>
    </row>
    <row r="241" spans="1:9" ht="12" customHeight="1" x14ac:dyDescent="0.25">
      <c r="A241" s="177">
        <v>2861</v>
      </c>
      <c r="B241" s="210" t="s">
        <v>79</v>
      </c>
      <c r="C241" s="189">
        <v>6</v>
      </c>
      <c r="D241" s="190">
        <v>1</v>
      </c>
      <c r="E241" s="220" t="s">
        <v>520</v>
      </c>
      <c r="F241" s="197" t="s">
        <v>641</v>
      </c>
      <c r="G241" s="62">
        <f t="shared" si="3"/>
        <v>0</v>
      </c>
      <c r="H241" s="192"/>
      <c r="I241" s="193"/>
    </row>
    <row r="242" spans="1:9" s="53" customFormat="1" ht="44.25" customHeight="1" x14ac:dyDescent="0.2">
      <c r="A242" s="203">
        <v>2900</v>
      </c>
      <c r="B242" s="208" t="s">
        <v>86</v>
      </c>
      <c r="C242" s="178">
        <v>0</v>
      </c>
      <c r="D242" s="179">
        <v>0</v>
      </c>
      <c r="E242" s="209" t="s">
        <v>875</v>
      </c>
      <c r="F242" s="204" t="s">
        <v>642</v>
      </c>
      <c r="G242" s="724">
        <f t="shared" si="3"/>
        <v>971954.3</v>
      </c>
      <c r="H242" s="725">
        <f>H244+H248+H252+H256+H260+H264+H267+H270</f>
        <v>425000</v>
      </c>
      <c r="I242" s="726">
        <f>I244+I248+I252+I256+I260+I264+I267+I270</f>
        <v>546954.30000000005</v>
      </c>
    </row>
    <row r="243" spans="1:9" ht="11.25" customHeight="1" x14ac:dyDescent="0.25">
      <c r="A243" s="171"/>
      <c r="B243" s="166"/>
      <c r="C243" s="167"/>
      <c r="D243" s="168"/>
      <c r="E243" s="172" t="s">
        <v>807</v>
      </c>
      <c r="F243" s="173"/>
      <c r="G243" s="738"/>
      <c r="H243" s="175"/>
      <c r="I243" s="176"/>
    </row>
    <row r="244" spans="1:9" ht="24" x14ac:dyDescent="0.2">
      <c r="A244" s="177">
        <v>2910</v>
      </c>
      <c r="B244" s="208" t="s">
        <v>86</v>
      </c>
      <c r="C244" s="178">
        <v>1</v>
      </c>
      <c r="D244" s="179">
        <v>0</v>
      </c>
      <c r="E244" s="180" t="s">
        <v>120</v>
      </c>
      <c r="F244" s="181" t="s">
        <v>643</v>
      </c>
      <c r="G244" s="724">
        <f t="shared" si="3"/>
        <v>901954.3</v>
      </c>
      <c r="H244" s="725">
        <f>H246+H247</f>
        <v>355000</v>
      </c>
      <c r="I244" s="726">
        <f>I246+I247</f>
        <v>546954.30000000005</v>
      </c>
    </row>
    <row r="245" spans="1:9" s="10" customFormat="1" ht="10.5" customHeight="1" x14ac:dyDescent="0.25">
      <c r="A245" s="177"/>
      <c r="B245" s="166"/>
      <c r="C245" s="178"/>
      <c r="D245" s="179"/>
      <c r="E245" s="172" t="s">
        <v>808</v>
      </c>
      <c r="F245" s="181"/>
      <c r="G245" s="738"/>
      <c r="H245" s="198"/>
      <c r="I245" s="215"/>
    </row>
    <row r="246" spans="1:9" x14ac:dyDescent="0.2">
      <c r="A246" s="184">
        <v>2911</v>
      </c>
      <c r="B246" s="211" t="s">
        <v>86</v>
      </c>
      <c r="C246" s="185">
        <v>1</v>
      </c>
      <c r="D246" s="186">
        <v>1</v>
      </c>
      <c r="E246" s="187" t="s">
        <v>644</v>
      </c>
      <c r="F246" s="212" t="s">
        <v>645</v>
      </c>
      <c r="G246" s="722">
        <f t="shared" si="3"/>
        <v>901954.3</v>
      </c>
      <c r="H246" s="722">
        <f>Sheet6!H722</f>
        <v>355000</v>
      </c>
      <c r="I246" s="722">
        <f>Sheet6!I722</f>
        <v>546954.30000000005</v>
      </c>
    </row>
    <row r="247" spans="1:9" ht="15.75" x14ac:dyDescent="0.25">
      <c r="A247" s="177">
        <v>2912</v>
      </c>
      <c r="B247" s="210" t="s">
        <v>86</v>
      </c>
      <c r="C247" s="189">
        <v>1</v>
      </c>
      <c r="D247" s="190">
        <v>2</v>
      </c>
      <c r="E247" s="172" t="s">
        <v>87</v>
      </c>
      <c r="F247" s="197" t="s">
        <v>646</v>
      </c>
      <c r="G247" s="727">
        <f t="shared" si="3"/>
        <v>0</v>
      </c>
      <c r="H247" s="192"/>
      <c r="I247" s="193"/>
    </row>
    <row r="248" spans="1:9" x14ac:dyDescent="0.2">
      <c r="A248" s="177">
        <v>2920</v>
      </c>
      <c r="B248" s="208" t="s">
        <v>86</v>
      </c>
      <c r="C248" s="178">
        <v>2</v>
      </c>
      <c r="D248" s="179">
        <v>0</v>
      </c>
      <c r="E248" s="180" t="s">
        <v>88</v>
      </c>
      <c r="F248" s="181" t="s">
        <v>647</v>
      </c>
      <c r="G248" s="727">
        <f t="shared" si="3"/>
        <v>0</v>
      </c>
      <c r="H248" s="729">
        <f>H250+H251</f>
        <v>0</v>
      </c>
      <c r="I248" s="728">
        <f>I250+I251</f>
        <v>0</v>
      </c>
    </row>
    <row r="249" spans="1:9" s="10" customFormat="1" ht="10.5" customHeight="1" x14ac:dyDescent="0.25">
      <c r="A249" s="177"/>
      <c r="B249" s="166"/>
      <c r="C249" s="178"/>
      <c r="D249" s="179"/>
      <c r="E249" s="172" t="s">
        <v>808</v>
      </c>
      <c r="F249" s="181"/>
      <c r="G249" s="727">
        <f t="shared" si="3"/>
        <v>0</v>
      </c>
      <c r="H249" s="182"/>
      <c r="I249" s="183"/>
    </row>
    <row r="250" spans="1:9" ht="15.75" x14ac:dyDescent="0.25">
      <c r="A250" s="177">
        <v>2921</v>
      </c>
      <c r="B250" s="210" t="s">
        <v>86</v>
      </c>
      <c r="C250" s="189">
        <v>2</v>
      </c>
      <c r="D250" s="190">
        <v>1</v>
      </c>
      <c r="E250" s="172" t="s">
        <v>89</v>
      </c>
      <c r="F250" s="197" t="s">
        <v>648</v>
      </c>
      <c r="G250" s="62">
        <f t="shared" si="3"/>
        <v>0</v>
      </c>
      <c r="H250" s="192"/>
      <c r="I250" s="193"/>
    </row>
    <row r="251" spans="1:9" ht="15.75" x14ac:dyDescent="0.25">
      <c r="A251" s="177">
        <v>2922</v>
      </c>
      <c r="B251" s="210" t="s">
        <v>86</v>
      </c>
      <c r="C251" s="189">
        <v>2</v>
      </c>
      <c r="D251" s="190">
        <v>2</v>
      </c>
      <c r="E251" s="172" t="s">
        <v>90</v>
      </c>
      <c r="F251" s="197" t="s">
        <v>649</v>
      </c>
      <c r="G251" s="62">
        <f t="shared" si="3"/>
        <v>0</v>
      </c>
      <c r="H251" s="192"/>
      <c r="I251" s="193"/>
    </row>
    <row r="252" spans="1:9" ht="36" x14ac:dyDescent="0.2">
      <c r="A252" s="177">
        <v>2930</v>
      </c>
      <c r="B252" s="208" t="s">
        <v>86</v>
      </c>
      <c r="C252" s="178">
        <v>3</v>
      </c>
      <c r="D252" s="179">
        <v>0</v>
      </c>
      <c r="E252" s="180" t="s">
        <v>91</v>
      </c>
      <c r="F252" s="181" t="s">
        <v>650</v>
      </c>
      <c r="G252" s="62">
        <f t="shared" si="3"/>
        <v>0</v>
      </c>
      <c r="H252" s="61">
        <f>H254+H255</f>
        <v>0</v>
      </c>
      <c r="I252" s="63">
        <f>I254+I255</f>
        <v>0</v>
      </c>
    </row>
    <row r="253" spans="1:9" s="10" customFormat="1" ht="10.5" customHeight="1" x14ac:dyDescent="0.25">
      <c r="A253" s="177"/>
      <c r="B253" s="166"/>
      <c r="C253" s="178"/>
      <c r="D253" s="179"/>
      <c r="E253" s="172" t="s">
        <v>808</v>
      </c>
      <c r="F253" s="181"/>
      <c r="G253" s="62">
        <f t="shared" si="3"/>
        <v>0</v>
      </c>
      <c r="H253" s="182"/>
      <c r="I253" s="183"/>
    </row>
    <row r="254" spans="1:9" ht="24" x14ac:dyDescent="0.25">
      <c r="A254" s="177">
        <v>2931</v>
      </c>
      <c r="B254" s="210" t="s">
        <v>86</v>
      </c>
      <c r="C254" s="189">
        <v>3</v>
      </c>
      <c r="D254" s="190">
        <v>1</v>
      </c>
      <c r="E254" s="172" t="s">
        <v>92</v>
      </c>
      <c r="F254" s="197" t="s">
        <v>651</v>
      </c>
      <c r="G254" s="62">
        <f t="shared" si="3"/>
        <v>0</v>
      </c>
      <c r="H254" s="192"/>
      <c r="I254" s="193"/>
    </row>
    <row r="255" spans="1:9" ht="15.75" x14ac:dyDescent="0.25">
      <c r="A255" s="177">
        <v>2932</v>
      </c>
      <c r="B255" s="210" t="s">
        <v>86</v>
      </c>
      <c r="C255" s="189">
        <v>3</v>
      </c>
      <c r="D255" s="190">
        <v>2</v>
      </c>
      <c r="E255" s="172" t="s">
        <v>93</v>
      </c>
      <c r="F255" s="197"/>
      <c r="G255" s="62">
        <f t="shared" si="3"/>
        <v>0</v>
      </c>
      <c r="H255" s="192"/>
      <c r="I255" s="193"/>
    </row>
    <row r="256" spans="1:9" x14ac:dyDescent="0.2">
      <c r="A256" s="177">
        <v>2940</v>
      </c>
      <c r="B256" s="208" t="s">
        <v>86</v>
      </c>
      <c r="C256" s="178">
        <v>4</v>
      </c>
      <c r="D256" s="179">
        <v>0</v>
      </c>
      <c r="E256" s="180" t="s">
        <v>652</v>
      </c>
      <c r="F256" s="181" t="s">
        <v>653</v>
      </c>
      <c r="G256" s="62">
        <f t="shared" si="3"/>
        <v>0</v>
      </c>
      <c r="H256" s="61">
        <f>H258+H259</f>
        <v>0</v>
      </c>
      <c r="I256" s="63">
        <f>I258+I259</f>
        <v>0</v>
      </c>
    </row>
    <row r="257" spans="1:9" s="10" customFormat="1" ht="10.5" customHeight="1" x14ac:dyDescent="0.25">
      <c r="A257" s="177"/>
      <c r="B257" s="166"/>
      <c r="C257" s="178"/>
      <c r="D257" s="179"/>
      <c r="E257" s="172" t="s">
        <v>808</v>
      </c>
      <c r="F257" s="181"/>
      <c r="G257" s="62">
        <f t="shared" si="3"/>
        <v>0</v>
      </c>
      <c r="H257" s="182"/>
      <c r="I257" s="183"/>
    </row>
    <row r="258" spans="1:9" ht="15.75" x14ac:dyDescent="0.25">
      <c r="A258" s="177">
        <v>2941</v>
      </c>
      <c r="B258" s="210" t="s">
        <v>86</v>
      </c>
      <c r="C258" s="189">
        <v>4</v>
      </c>
      <c r="D258" s="190">
        <v>1</v>
      </c>
      <c r="E258" s="172" t="s">
        <v>94</v>
      </c>
      <c r="F258" s="197" t="s">
        <v>654</v>
      </c>
      <c r="G258" s="62">
        <f t="shared" si="3"/>
        <v>0</v>
      </c>
      <c r="H258" s="192"/>
      <c r="I258" s="193"/>
    </row>
    <row r="259" spans="1:9" ht="15.75" x14ac:dyDescent="0.25">
      <c r="A259" s="177">
        <v>2942</v>
      </c>
      <c r="B259" s="210" t="s">
        <v>86</v>
      </c>
      <c r="C259" s="189">
        <v>4</v>
      </c>
      <c r="D259" s="190">
        <v>2</v>
      </c>
      <c r="E259" s="172" t="s">
        <v>95</v>
      </c>
      <c r="F259" s="197" t="s">
        <v>655</v>
      </c>
      <c r="G259" s="62">
        <f t="shared" si="3"/>
        <v>0</v>
      </c>
      <c r="H259" s="192"/>
      <c r="I259" s="193"/>
    </row>
    <row r="260" spans="1:9" ht="24" x14ac:dyDescent="0.2">
      <c r="A260" s="177">
        <v>2950</v>
      </c>
      <c r="B260" s="208" t="s">
        <v>86</v>
      </c>
      <c r="C260" s="178">
        <v>5</v>
      </c>
      <c r="D260" s="179">
        <v>0</v>
      </c>
      <c r="E260" s="180" t="s">
        <v>656</v>
      </c>
      <c r="F260" s="181" t="s">
        <v>657</v>
      </c>
      <c r="G260" s="724">
        <f t="shared" si="3"/>
        <v>0</v>
      </c>
      <c r="H260" s="725">
        <f>H262+H263</f>
        <v>0</v>
      </c>
      <c r="I260" s="726">
        <f>I262+I263</f>
        <v>0</v>
      </c>
    </row>
    <row r="261" spans="1:9" s="10" customFormat="1" ht="10.5" customHeight="1" x14ac:dyDescent="0.25">
      <c r="A261" s="177"/>
      <c r="B261" s="166"/>
      <c r="C261" s="178"/>
      <c r="D261" s="179"/>
      <c r="E261" s="172" t="s">
        <v>808</v>
      </c>
      <c r="F261" s="181"/>
      <c r="G261" s="724">
        <f t="shared" si="3"/>
        <v>0</v>
      </c>
      <c r="H261" s="198"/>
      <c r="I261" s="215"/>
    </row>
    <row r="262" spans="1:9" x14ac:dyDescent="0.2">
      <c r="A262" s="177">
        <v>2951</v>
      </c>
      <c r="B262" s="210" t="s">
        <v>86</v>
      </c>
      <c r="C262" s="189">
        <v>5</v>
      </c>
      <c r="D262" s="190">
        <v>1</v>
      </c>
      <c r="E262" s="172" t="s">
        <v>96</v>
      </c>
      <c r="F262" s="181"/>
      <c r="G262" s="724">
        <f>H262+I262</f>
        <v>0</v>
      </c>
      <c r="H262" s="724"/>
      <c r="I262" s="724"/>
    </row>
    <row r="263" spans="1:9" ht="15.75" x14ac:dyDescent="0.25">
      <c r="A263" s="177">
        <v>2952</v>
      </c>
      <c r="B263" s="210" t="s">
        <v>86</v>
      </c>
      <c r="C263" s="189">
        <v>5</v>
      </c>
      <c r="D263" s="190">
        <v>2</v>
      </c>
      <c r="E263" s="172" t="s">
        <v>97</v>
      </c>
      <c r="F263" s="197" t="s">
        <v>658</v>
      </c>
      <c r="G263" s="727">
        <f t="shared" si="3"/>
        <v>0</v>
      </c>
      <c r="H263" s="192"/>
      <c r="I263" s="193"/>
    </row>
    <row r="264" spans="1:9" ht="24" x14ac:dyDescent="0.2">
      <c r="A264" s="177">
        <v>2960</v>
      </c>
      <c r="B264" s="208" t="s">
        <v>86</v>
      </c>
      <c r="C264" s="178">
        <v>6</v>
      </c>
      <c r="D264" s="179">
        <v>0</v>
      </c>
      <c r="E264" s="180" t="s">
        <v>659</v>
      </c>
      <c r="F264" s="181" t="s">
        <v>660</v>
      </c>
      <c r="G264" s="727">
        <f t="shared" si="3"/>
        <v>0</v>
      </c>
      <c r="H264" s="729">
        <f>H266</f>
        <v>0</v>
      </c>
      <c r="I264" s="728">
        <f>I266</f>
        <v>0</v>
      </c>
    </row>
    <row r="265" spans="1:9" s="10" customFormat="1" ht="10.5" customHeight="1" x14ac:dyDescent="0.25">
      <c r="A265" s="177"/>
      <c r="B265" s="166"/>
      <c r="C265" s="178"/>
      <c r="D265" s="179"/>
      <c r="E265" s="172" t="s">
        <v>808</v>
      </c>
      <c r="F265" s="181"/>
      <c r="G265" s="727">
        <f t="shared" si="3"/>
        <v>0</v>
      </c>
      <c r="H265" s="182"/>
      <c r="I265" s="183"/>
    </row>
    <row r="266" spans="1:9" ht="15.75" x14ac:dyDescent="0.25">
      <c r="A266" s="177">
        <v>2961</v>
      </c>
      <c r="B266" s="210" t="s">
        <v>86</v>
      </c>
      <c r="C266" s="189">
        <v>6</v>
      </c>
      <c r="D266" s="190">
        <v>1</v>
      </c>
      <c r="E266" s="172" t="s">
        <v>659</v>
      </c>
      <c r="F266" s="197" t="s">
        <v>661</v>
      </c>
      <c r="G266" s="727">
        <f t="shared" si="3"/>
        <v>0</v>
      </c>
      <c r="H266" s="192"/>
      <c r="I266" s="193"/>
    </row>
    <row r="267" spans="1:9" ht="24" x14ac:dyDescent="0.2">
      <c r="A267" s="177">
        <v>2970</v>
      </c>
      <c r="B267" s="208" t="s">
        <v>86</v>
      </c>
      <c r="C267" s="178">
        <v>7</v>
      </c>
      <c r="D267" s="179">
        <v>0</v>
      </c>
      <c r="E267" s="180" t="s">
        <v>662</v>
      </c>
      <c r="F267" s="181" t="s">
        <v>663</v>
      </c>
      <c r="G267" s="727">
        <f t="shared" si="3"/>
        <v>0</v>
      </c>
      <c r="H267" s="729">
        <f>H269</f>
        <v>0</v>
      </c>
      <c r="I267" s="728">
        <f>I269</f>
        <v>0</v>
      </c>
    </row>
    <row r="268" spans="1:9" s="10" customFormat="1" ht="10.5" customHeight="1" x14ac:dyDescent="0.25">
      <c r="A268" s="177"/>
      <c r="B268" s="166"/>
      <c r="C268" s="178"/>
      <c r="D268" s="179"/>
      <c r="E268" s="172" t="s">
        <v>808</v>
      </c>
      <c r="F268" s="181"/>
      <c r="G268" s="727">
        <f t="shared" si="3"/>
        <v>0</v>
      </c>
      <c r="H268" s="182"/>
      <c r="I268" s="183"/>
    </row>
    <row r="269" spans="1:9" ht="24" x14ac:dyDescent="0.25">
      <c r="A269" s="177">
        <v>2971</v>
      </c>
      <c r="B269" s="210" t="s">
        <v>86</v>
      </c>
      <c r="C269" s="189">
        <v>7</v>
      </c>
      <c r="D269" s="190">
        <v>1</v>
      </c>
      <c r="E269" s="172" t="s">
        <v>662</v>
      </c>
      <c r="F269" s="197" t="s">
        <v>663</v>
      </c>
      <c r="G269" s="727">
        <f t="shared" ref="G269:G304" si="4">H269+I269</f>
        <v>0</v>
      </c>
      <c r="H269" s="192"/>
      <c r="I269" s="193"/>
    </row>
    <row r="270" spans="1:9" x14ac:dyDescent="0.2">
      <c r="A270" s="177">
        <v>2980</v>
      </c>
      <c r="B270" s="208" t="s">
        <v>86</v>
      </c>
      <c r="C270" s="178">
        <v>8</v>
      </c>
      <c r="D270" s="179">
        <v>0</v>
      </c>
      <c r="E270" s="180" t="s">
        <v>664</v>
      </c>
      <c r="F270" s="181" t="s">
        <v>665</v>
      </c>
      <c r="G270" s="724">
        <f t="shared" si="4"/>
        <v>70000</v>
      </c>
      <c r="H270" s="725">
        <f>H272</f>
        <v>70000</v>
      </c>
      <c r="I270" s="726">
        <f>I272</f>
        <v>0</v>
      </c>
    </row>
    <row r="271" spans="1:9" s="10" customFormat="1" ht="10.5" customHeight="1" x14ac:dyDescent="0.25">
      <c r="A271" s="177"/>
      <c r="B271" s="166"/>
      <c r="C271" s="178"/>
      <c r="D271" s="179"/>
      <c r="E271" s="172" t="s">
        <v>808</v>
      </c>
      <c r="F271" s="181"/>
      <c r="G271" s="738">
        <f t="shared" si="4"/>
        <v>0</v>
      </c>
      <c r="H271" s="198"/>
      <c r="I271" s="215"/>
    </row>
    <row r="272" spans="1:9" x14ac:dyDescent="0.2">
      <c r="A272" s="177">
        <v>2981</v>
      </c>
      <c r="B272" s="210" t="s">
        <v>86</v>
      </c>
      <c r="C272" s="189">
        <v>8</v>
      </c>
      <c r="D272" s="190">
        <v>1</v>
      </c>
      <c r="E272" s="172" t="s">
        <v>664</v>
      </c>
      <c r="F272" s="197" t="s">
        <v>666</v>
      </c>
      <c r="G272" s="724">
        <f t="shared" si="4"/>
        <v>70000</v>
      </c>
      <c r="H272" s="724">
        <f>SUM(Sheet6!H780)</f>
        <v>70000</v>
      </c>
      <c r="I272" s="724">
        <f>SUM(Sheet6!I780)</f>
        <v>0</v>
      </c>
    </row>
    <row r="273" spans="1:9" s="53" customFormat="1" ht="42" customHeight="1" x14ac:dyDescent="0.2">
      <c r="A273" s="203">
        <v>3000</v>
      </c>
      <c r="B273" s="208" t="s">
        <v>99</v>
      </c>
      <c r="C273" s="178">
        <v>0</v>
      </c>
      <c r="D273" s="179">
        <v>0</v>
      </c>
      <c r="E273" s="209" t="s">
        <v>876</v>
      </c>
      <c r="F273" s="204" t="s">
        <v>667</v>
      </c>
      <c r="G273" s="724">
        <f t="shared" si="4"/>
        <v>25000</v>
      </c>
      <c r="H273" s="725">
        <f>H275+H279+H282+H285+H288+H291+H294+H297+H301</f>
        <v>25000</v>
      </c>
      <c r="I273" s="728">
        <f>I275+I279+I282+I285+I288+I291+I294+I297+I301</f>
        <v>0</v>
      </c>
    </row>
    <row r="274" spans="1:9" ht="11.25" customHeight="1" x14ac:dyDescent="0.25">
      <c r="A274" s="171"/>
      <c r="B274" s="166"/>
      <c r="C274" s="167"/>
      <c r="D274" s="168"/>
      <c r="E274" s="172" t="s">
        <v>807</v>
      </c>
      <c r="F274" s="173"/>
      <c r="G274" s="724"/>
      <c r="H274" s="175"/>
      <c r="I274" s="206"/>
    </row>
    <row r="275" spans="1:9" x14ac:dyDescent="0.2">
      <c r="A275" s="177">
        <v>3010</v>
      </c>
      <c r="B275" s="208" t="s">
        <v>99</v>
      </c>
      <c r="C275" s="178">
        <v>1</v>
      </c>
      <c r="D275" s="179">
        <v>0</v>
      </c>
      <c r="E275" s="180" t="s">
        <v>98</v>
      </c>
      <c r="F275" s="181" t="s">
        <v>668</v>
      </c>
      <c r="G275" s="724">
        <f t="shared" si="4"/>
        <v>0</v>
      </c>
      <c r="H275" s="725">
        <f>H277+H278</f>
        <v>0</v>
      </c>
      <c r="I275" s="728">
        <f>I277+I278</f>
        <v>0</v>
      </c>
    </row>
    <row r="276" spans="1:9" s="10" customFormat="1" ht="10.5" customHeight="1" x14ac:dyDescent="0.25">
      <c r="A276" s="177"/>
      <c r="B276" s="166"/>
      <c r="C276" s="178"/>
      <c r="D276" s="179"/>
      <c r="E276" s="172" t="s">
        <v>808</v>
      </c>
      <c r="F276" s="181"/>
      <c r="G276" s="724"/>
      <c r="H276" s="198"/>
      <c r="I276" s="183"/>
    </row>
    <row r="277" spans="1:9" ht="15.75" x14ac:dyDescent="0.25">
      <c r="A277" s="177">
        <v>3011</v>
      </c>
      <c r="B277" s="210" t="s">
        <v>99</v>
      </c>
      <c r="C277" s="189">
        <v>1</v>
      </c>
      <c r="D277" s="190">
        <v>1</v>
      </c>
      <c r="E277" s="172" t="s">
        <v>669</v>
      </c>
      <c r="F277" s="197" t="s">
        <v>670</v>
      </c>
      <c r="G277" s="727">
        <f t="shared" si="4"/>
        <v>0</v>
      </c>
      <c r="H277" s="192"/>
      <c r="I277" s="193"/>
    </row>
    <row r="278" spans="1:9" ht="15.75" x14ac:dyDescent="0.25">
      <c r="A278" s="177">
        <v>3012</v>
      </c>
      <c r="B278" s="210" t="s">
        <v>99</v>
      </c>
      <c r="C278" s="189">
        <v>1</v>
      </c>
      <c r="D278" s="190">
        <v>2</v>
      </c>
      <c r="E278" s="172" t="s">
        <v>671</v>
      </c>
      <c r="F278" s="197" t="s">
        <v>672</v>
      </c>
      <c r="G278" s="724">
        <f t="shared" si="4"/>
        <v>0</v>
      </c>
      <c r="H278" s="724">
        <f>Sheet6!H828</f>
        <v>0</v>
      </c>
      <c r="I278" s="193"/>
    </row>
    <row r="279" spans="1:9" x14ac:dyDescent="0.2">
      <c r="A279" s="177">
        <v>3020</v>
      </c>
      <c r="B279" s="208" t="s">
        <v>99</v>
      </c>
      <c r="C279" s="178">
        <v>2</v>
      </c>
      <c r="D279" s="179">
        <v>0</v>
      </c>
      <c r="E279" s="180" t="s">
        <v>673</v>
      </c>
      <c r="F279" s="181" t="s">
        <v>674</v>
      </c>
      <c r="G279" s="62">
        <f t="shared" si="4"/>
        <v>0</v>
      </c>
      <c r="H279" s="61">
        <f>H281</f>
        <v>0</v>
      </c>
      <c r="I279" s="63">
        <f>I281</f>
        <v>0</v>
      </c>
    </row>
    <row r="280" spans="1:9" s="10" customFormat="1" ht="10.5" customHeight="1" x14ac:dyDescent="0.25">
      <c r="A280" s="177"/>
      <c r="B280" s="166"/>
      <c r="C280" s="178"/>
      <c r="D280" s="179"/>
      <c r="E280" s="172" t="s">
        <v>808</v>
      </c>
      <c r="F280" s="181"/>
      <c r="G280" s="62">
        <f t="shared" si="4"/>
        <v>0</v>
      </c>
      <c r="H280" s="182"/>
      <c r="I280" s="183"/>
    </row>
    <row r="281" spans="1:9" ht="15.75" x14ac:dyDescent="0.25">
      <c r="A281" s="177">
        <v>3021</v>
      </c>
      <c r="B281" s="210" t="s">
        <v>99</v>
      </c>
      <c r="C281" s="189">
        <v>2</v>
      </c>
      <c r="D281" s="190">
        <v>1</v>
      </c>
      <c r="E281" s="172" t="s">
        <v>673</v>
      </c>
      <c r="F281" s="197" t="s">
        <v>675</v>
      </c>
      <c r="G281" s="62">
        <f t="shared" si="4"/>
        <v>0</v>
      </c>
      <c r="H281" s="192"/>
      <c r="I281" s="193"/>
    </row>
    <row r="282" spans="1:9" x14ac:dyDescent="0.2">
      <c r="A282" s="177">
        <v>3030</v>
      </c>
      <c r="B282" s="208" t="s">
        <v>99</v>
      </c>
      <c r="C282" s="178">
        <v>3</v>
      </c>
      <c r="D282" s="179">
        <v>0</v>
      </c>
      <c r="E282" s="180" t="s">
        <v>676</v>
      </c>
      <c r="F282" s="181" t="s">
        <v>677</v>
      </c>
      <c r="G282" s="62">
        <f t="shared" si="4"/>
        <v>0</v>
      </c>
      <c r="H282" s="61">
        <f>H284</f>
        <v>0</v>
      </c>
      <c r="I282" s="63">
        <f>I284</f>
        <v>0</v>
      </c>
    </row>
    <row r="283" spans="1:9" s="10" customFormat="1" ht="15.75" x14ac:dyDescent="0.25">
      <c r="A283" s="177"/>
      <c r="B283" s="166"/>
      <c r="C283" s="178"/>
      <c r="D283" s="179"/>
      <c r="E283" s="172" t="s">
        <v>808</v>
      </c>
      <c r="F283" s="181"/>
      <c r="G283" s="62">
        <f t="shared" si="4"/>
        <v>0</v>
      </c>
      <c r="H283" s="182"/>
      <c r="I283" s="183"/>
    </row>
    <row r="284" spans="1:9" s="10" customFormat="1" ht="15.75" x14ac:dyDescent="0.25">
      <c r="A284" s="177">
        <v>3031</v>
      </c>
      <c r="B284" s="210" t="s">
        <v>99</v>
      </c>
      <c r="C284" s="189">
        <v>3</v>
      </c>
      <c r="D284" s="190" t="s">
        <v>2</v>
      </c>
      <c r="E284" s="172" t="s">
        <v>676</v>
      </c>
      <c r="F284" s="181"/>
      <c r="G284" s="62">
        <f t="shared" si="4"/>
        <v>0</v>
      </c>
      <c r="H284" s="182"/>
      <c r="I284" s="183"/>
    </row>
    <row r="285" spans="1:9" x14ac:dyDescent="0.2">
      <c r="A285" s="177">
        <v>3040</v>
      </c>
      <c r="B285" s="208" t="s">
        <v>99</v>
      </c>
      <c r="C285" s="178">
        <v>4</v>
      </c>
      <c r="D285" s="179">
        <v>0</v>
      </c>
      <c r="E285" s="180" t="s">
        <v>678</v>
      </c>
      <c r="F285" s="181" t="s">
        <v>679</v>
      </c>
      <c r="G285" s="62">
        <f t="shared" si="4"/>
        <v>0</v>
      </c>
      <c r="H285" s="61">
        <f>H287</f>
        <v>0</v>
      </c>
      <c r="I285" s="63">
        <f>I287</f>
        <v>0</v>
      </c>
    </row>
    <row r="286" spans="1:9" s="10" customFormat="1" ht="10.5" customHeight="1" x14ac:dyDescent="0.25">
      <c r="A286" s="177"/>
      <c r="B286" s="166"/>
      <c r="C286" s="178"/>
      <c r="D286" s="179"/>
      <c r="E286" s="172" t="s">
        <v>808</v>
      </c>
      <c r="F286" s="181"/>
      <c r="G286" s="62">
        <f t="shared" si="4"/>
        <v>0</v>
      </c>
      <c r="H286" s="182"/>
      <c r="I286" s="183"/>
    </row>
    <row r="287" spans="1:9" ht="15.75" x14ac:dyDescent="0.25">
      <c r="A287" s="177">
        <v>3041</v>
      </c>
      <c r="B287" s="210" t="s">
        <v>99</v>
      </c>
      <c r="C287" s="189">
        <v>4</v>
      </c>
      <c r="D287" s="190">
        <v>1</v>
      </c>
      <c r="E287" s="172" t="s">
        <v>678</v>
      </c>
      <c r="F287" s="197" t="s">
        <v>680</v>
      </c>
      <c r="G287" s="62">
        <f t="shared" si="4"/>
        <v>0</v>
      </c>
      <c r="H287" s="192"/>
      <c r="I287" s="193"/>
    </row>
    <row r="288" spans="1:9" x14ac:dyDescent="0.2">
      <c r="A288" s="177">
        <v>3050</v>
      </c>
      <c r="B288" s="208" t="s">
        <v>99</v>
      </c>
      <c r="C288" s="178">
        <v>5</v>
      </c>
      <c r="D288" s="179">
        <v>0</v>
      </c>
      <c r="E288" s="180" t="s">
        <v>681</v>
      </c>
      <c r="F288" s="181" t="s">
        <v>682</v>
      </c>
      <c r="G288" s="62">
        <f t="shared" si="4"/>
        <v>0</v>
      </c>
      <c r="H288" s="61">
        <f>H290</f>
        <v>0</v>
      </c>
      <c r="I288" s="63">
        <f>I290</f>
        <v>0</v>
      </c>
    </row>
    <row r="289" spans="1:9" s="10" customFormat="1" ht="10.5" customHeight="1" x14ac:dyDescent="0.25">
      <c r="A289" s="177"/>
      <c r="B289" s="166"/>
      <c r="C289" s="178"/>
      <c r="D289" s="179"/>
      <c r="E289" s="172" t="s">
        <v>808</v>
      </c>
      <c r="F289" s="181"/>
      <c r="G289" s="62">
        <f t="shared" si="4"/>
        <v>0</v>
      </c>
      <c r="H289" s="182"/>
      <c r="I289" s="183"/>
    </row>
    <row r="290" spans="1:9" ht="15.75" x14ac:dyDescent="0.25">
      <c r="A290" s="177">
        <v>3051</v>
      </c>
      <c r="B290" s="210" t="s">
        <v>99</v>
      </c>
      <c r="C290" s="189">
        <v>5</v>
      </c>
      <c r="D290" s="190">
        <v>1</v>
      </c>
      <c r="E290" s="172" t="s">
        <v>681</v>
      </c>
      <c r="F290" s="197" t="s">
        <v>682</v>
      </c>
      <c r="G290" s="62">
        <f t="shared" si="4"/>
        <v>0</v>
      </c>
      <c r="H290" s="192"/>
      <c r="I290" s="193"/>
    </row>
    <row r="291" spans="1:9" ht="14.25" customHeight="1" x14ac:dyDescent="0.2">
      <c r="A291" s="177">
        <v>3060</v>
      </c>
      <c r="B291" s="208" t="s">
        <v>99</v>
      </c>
      <c r="C291" s="178">
        <v>6</v>
      </c>
      <c r="D291" s="179">
        <v>0</v>
      </c>
      <c r="E291" s="180" t="s">
        <v>683</v>
      </c>
      <c r="F291" s="181" t="s">
        <v>684</v>
      </c>
      <c r="G291" s="62">
        <f t="shared" si="4"/>
        <v>0</v>
      </c>
      <c r="H291" s="61">
        <f>H293</f>
        <v>0</v>
      </c>
      <c r="I291" s="63">
        <f>I293</f>
        <v>0</v>
      </c>
    </row>
    <row r="292" spans="1:9" s="10" customFormat="1" ht="10.5" customHeight="1" x14ac:dyDescent="0.25">
      <c r="A292" s="177"/>
      <c r="B292" s="166"/>
      <c r="C292" s="178"/>
      <c r="D292" s="179"/>
      <c r="E292" s="172" t="s">
        <v>808</v>
      </c>
      <c r="F292" s="181"/>
      <c r="G292" s="62">
        <f t="shared" si="4"/>
        <v>0</v>
      </c>
      <c r="H292" s="182"/>
      <c r="I292" s="183"/>
    </row>
    <row r="293" spans="1:9" ht="12" customHeight="1" x14ac:dyDescent="0.25">
      <c r="A293" s="177">
        <v>3061</v>
      </c>
      <c r="B293" s="210" t="s">
        <v>99</v>
      </c>
      <c r="C293" s="189">
        <v>6</v>
      </c>
      <c r="D293" s="190">
        <v>1</v>
      </c>
      <c r="E293" s="172" t="s">
        <v>683</v>
      </c>
      <c r="F293" s="197" t="s">
        <v>684</v>
      </c>
      <c r="G293" s="62">
        <f t="shared" si="4"/>
        <v>0</v>
      </c>
      <c r="H293" s="192"/>
      <c r="I293" s="193"/>
    </row>
    <row r="294" spans="1:9" ht="28.5" x14ac:dyDescent="0.2">
      <c r="A294" s="177">
        <v>3070</v>
      </c>
      <c r="B294" s="208" t="s">
        <v>99</v>
      </c>
      <c r="C294" s="178">
        <v>7</v>
      </c>
      <c r="D294" s="179">
        <v>0</v>
      </c>
      <c r="E294" s="180" t="s">
        <v>685</v>
      </c>
      <c r="F294" s="181" t="s">
        <v>686</v>
      </c>
      <c r="G294" s="724">
        <f t="shared" si="4"/>
        <v>25000</v>
      </c>
      <c r="H294" s="725">
        <f>H296</f>
        <v>25000</v>
      </c>
      <c r="I294" s="728">
        <f>I296</f>
        <v>0</v>
      </c>
    </row>
    <row r="295" spans="1:9" s="10" customFormat="1" ht="10.5" customHeight="1" x14ac:dyDescent="0.25">
      <c r="A295" s="177"/>
      <c r="B295" s="166"/>
      <c r="C295" s="178"/>
      <c r="D295" s="179"/>
      <c r="E295" s="172" t="s">
        <v>808</v>
      </c>
      <c r="F295" s="181"/>
      <c r="G295" s="727">
        <f t="shared" si="4"/>
        <v>0</v>
      </c>
      <c r="H295" s="182"/>
      <c r="I295" s="183"/>
    </row>
    <row r="296" spans="1:9" ht="24" x14ac:dyDescent="0.25">
      <c r="A296" s="177">
        <v>3071</v>
      </c>
      <c r="B296" s="210" t="s">
        <v>99</v>
      </c>
      <c r="C296" s="189">
        <v>7</v>
      </c>
      <c r="D296" s="190">
        <v>1</v>
      </c>
      <c r="E296" s="172" t="s">
        <v>685</v>
      </c>
      <c r="F296" s="197" t="s">
        <v>688</v>
      </c>
      <c r="G296" s="724">
        <f t="shared" si="4"/>
        <v>25000</v>
      </c>
      <c r="H296" s="724">
        <f>Sheet6!H878</f>
        <v>25000</v>
      </c>
      <c r="I296" s="193"/>
    </row>
    <row r="297" spans="1:9" ht="36" x14ac:dyDescent="0.2">
      <c r="A297" s="177">
        <v>3080</v>
      </c>
      <c r="B297" s="208" t="s">
        <v>99</v>
      </c>
      <c r="C297" s="178">
        <v>8</v>
      </c>
      <c r="D297" s="179">
        <v>0</v>
      </c>
      <c r="E297" s="180" t="s">
        <v>689</v>
      </c>
      <c r="F297" s="181" t="s">
        <v>690</v>
      </c>
      <c r="G297" s="727">
        <f t="shared" si="4"/>
        <v>0</v>
      </c>
      <c r="H297" s="729">
        <f>H299</f>
        <v>0</v>
      </c>
      <c r="I297" s="728">
        <f>I299</f>
        <v>0</v>
      </c>
    </row>
    <row r="298" spans="1:9" s="10" customFormat="1" ht="10.5" customHeight="1" x14ac:dyDescent="0.25">
      <c r="A298" s="177"/>
      <c r="B298" s="166"/>
      <c r="C298" s="178"/>
      <c r="D298" s="179"/>
      <c r="E298" s="172" t="s">
        <v>808</v>
      </c>
      <c r="F298" s="181"/>
      <c r="G298" s="727">
        <f t="shared" si="4"/>
        <v>0</v>
      </c>
      <c r="H298" s="182"/>
      <c r="I298" s="183"/>
    </row>
    <row r="299" spans="1:9" ht="24" x14ac:dyDescent="0.25">
      <c r="A299" s="177">
        <v>3081</v>
      </c>
      <c r="B299" s="210" t="s">
        <v>99</v>
      </c>
      <c r="C299" s="189">
        <v>8</v>
      </c>
      <c r="D299" s="190">
        <v>1</v>
      </c>
      <c r="E299" s="172" t="s">
        <v>689</v>
      </c>
      <c r="F299" s="197" t="s">
        <v>691</v>
      </c>
      <c r="G299" s="727">
        <f t="shared" si="4"/>
        <v>0</v>
      </c>
      <c r="H299" s="192"/>
      <c r="I299" s="193"/>
    </row>
    <row r="300" spans="1:9" s="10" customFormat="1" ht="10.5" customHeight="1" x14ac:dyDescent="0.25">
      <c r="A300" s="177"/>
      <c r="B300" s="166"/>
      <c r="C300" s="178"/>
      <c r="D300" s="179"/>
      <c r="E300" s="172" t="s">
        <v>808</v>
      </c>
      <c r="F300" s="181"/>
      <c r="G300" s="727">
        <f t="shared" si="4"/>
        <v>0</v>
      </c>
      <c r="H300" s="182"/>
      <c r="I300" s="183"/>
    </row>
    <row r="301" spans="1:9" ht="23.25" customHeight="1" x14ac:dyDescent="0.2">
      <c r="A301" s="177">
        <v>3090</v>
      </c>
      <c r="B301" s="208" t="s">
        <v>99</v>
      </c>
      <c r="C301" s="178">
        <v>9</v>
      </c>
      <c r="D301" s="179">
        <v>0</v>
      </c>
      <c r="E301" s="180" t="s">
        <v>692</v>
      </c>
      <c r="F301" s="181" t="s">
        <v>693</v>
      </c>
      <c r="G301" s="724">
        <f t="shared" si="4"/>
        <v>0</v>
      </c>
      <c r="H301" s="725">
        <f>H303+H304</f>
        <v>0</v>
      </c>
      <c r="I301" s="728">
        <f>I303+I304</f>
        <v>0</v>
      </c>
    </row>
    <row r="302" spans="1:9" s="10" customFormat="1" ht="10.5" customHeight="1" x14ac:dyDescent="0.25">
      <c r="A302" s="177"/>
      <c r="B302" s="166"/>
      <c r="C302" s="178"/>
      <c r="D302" s="179"/>
      <c r="E302" s="172" t="s">
        <v>808</v>
      </c>
      <c r="F302" s="181"/>
      <c r="G302" s="727">
        <f t="shared" si="4"/>
        <v>0</v>
      </c>
      <c r="H302" s="182"/>
      <c r="I302" s="183"/>
    </row>
    <row r="303" spans="1:9" ht="17.25" customHeight="1" x14ac:dyDescent="0.25">
      <c r="A303" s="221">
        <v>3091</v>
      </c>
      <c r="B303" s="210" t="s">
        <v>99</v>
      </c>
      <c r="C303" s="222">
        <v>9</v>
      </c>
      <c r="D303" s="223">
        <v>1</v>
      </c>
      <c r="E303" s="224" t="s">
        <v>692</v>
      </c>
      <c r="F303" s="225" t="s">
        <v>694</v>
      </c>
      <c r="G303" s="727">
        <f t="shared" si="4"/>
        <v>0</v>
      </c>
      <c r="H303" s="226"/>
      <c r="I303" s="227"/>
    </row>
    <row r="304" spans="1:9" ht="25.5" customHeight="1" x14ac:dyDescent="0.2">
      <c r="A304" s="221">
        <v>3092</v>
      </c>
      <c r="B304" s="210" t="s">
        <v>99</v>
      </c>
      <c r="C304" s="222">
        <v>9</v>
      </c>
      <c r="D304" s="223">
        <v>2</v>
      </c>
      <c r="E304" s="224" t="s">
        <v>121</v>
      </c>
      <c r="F304" s="225"/>
      <c r="G304" s="724">
        <f t="shared" si="4"/>
        <v>0</v>
      </c>
      <c r="H304" s="724"/>
      <c r="I304" s="727">
        <f>Sheet6!I878</f>
        <v>0</v>
      </c>
    </row>
    <row r="305" spans="1:9" s="53" customFormat="1" ht="32.25" customHeight="1" x14ac:dyDescent="0.2">
      <c r="A305" s="228">
        <v>3100</v>
      </c>
      <c r="B305" s="178" t="s">
        <v>100</v>
      </c>
      <c r="C305" s="178">
        <v>0</v>
      </c>
      <c r="D305" s="179">
        <v>0</v>
      </c>
      <c r="E305" s="229" t="s">
        <v>877</v>
      </c>
      <c r="F305" s="230"/>
      <c r="G305" s="739">
        <f>H305+I305-Sheet1!F141</f>
        <v>0</v>
      </c>
      <c r="H305" s="739">
        <f>H307</f>
        <v>400000</v>
      </c>
      <c r="I305" s="740">
        <f>I307</f>
        <v>0</v>
      </c>
    </row>
    <row r="306" spans="1:9" ht="11.25" customHeight="1" x14ac:dyDescent="0.25">
      <c r="A306" s="221"/>
      <c r="B306" s="166"/>
      <c r="C306" s="167"/>
      <c r="D306" s="168"/>
      <c r="E306" s="172" t="s">
        <v>807</v>
      </c>
      <c r="F306" s="173"/>
      <c r="G306" s="738"/>
      <c r="H306" s="205"/>
      <c r="I306" s="206"/>
    </row>
    <row r="307" spans="1:9" ht="24" x14ac:dyDescent="0.2">
      <c r="A307" s="221">
        <v>3110</v>
      </c>
      <c r="B307" s="231" t="s">
        <v>100</v>
      </c>
      <c r="C307" s="231">
        <v>1</v>
      </c>
      <c r="D307" s="232">
        <v>0</v>
      </c>
      <c r="E307" s="219" t="s">
        <v>737</v>
      </c>
      <c r="F307" s="197"/>
      <c r="G307" s="739">
        <f>H307+I307-Sheet1!F141</f>
        <v>0</v>
      </c>
      <c r="H307" s="739">
        <f>H309</f>
        <v>400000</v>
      </c>
      <c r="I307" s="740">
        <f>I309</f>
        <v>0</v>
      </c>
    </row>
    <row r="308" spans="1:9" s="10" customFormat="1" ht="10.5" customHeight="1" x14ac:dyDescent="0.25">
      <c r="A308" s="221"/>
      <c r="B308" s="166"/>
      <c r="C308" s="178"/>
      <c r="D308" s="179"/>
      <c r="E308" s="172" t="s">
        <v>808</v>
      </c>
      <c r="F308" s="181"/>
      <c r="G308" s="738"/>
      <c r="H308" s="182"/>
      <c r="I308" s="183"/>
    </row>
    <row r="309" spans="1:9" ht="15.75" thickBot="1" x14ac:dyDescent="0.25">
      <c r="A309" s="233">
        <v>3112</v>
      </c>
      <c r="B309" s="234" t="s">
        <v>100</v>
      </c>
      <c r="C309" s="234">
        <v>1</v>
      </c>
      <c r="D309" s="235">
        <v>2</v>
      </c>
      <c r="E309" s="236" t="s">
        <v>738</v>
      </c>
      <c r="F309" s="237"/>
      <c r="G309" s="739">
        <f>H309+I309-Sheet1!F141</f>
        <v>0</v>
      </c>
      <c r="H309" s="739">
        <f>Sheet1!F141</f>
        <v>400000</v>
      </c>
      <c r="I309" s="739"/>
    </row>
    <row r="310" spans="1:9" x14ac:dyDescent="0.2">
      <c r="B310" s="35"/>
      <c r="C310" s="36"/>
      <c r="D310" s="37"/>
    </row>
    <row r="311" spans="1:9" x14ac:dyDescent="0.2">
      <c r="B311" s="38"/>
      <c r="C311" s="36"/>
      <c r="D311" s="37"/>
    </row>
    <row r="312" spans="1:9" x14ac:dyDescent="0.2">
      <c r="B312" s="38"/>
      <c r="C312" s="36"/>
      <c r="D312" s="37"/>
      <c r="E312" s="6"/>
    </row>
    <row r="313" spans="1:9" x14ac:dyDescent="0.2">
      <c r="B313" s="38"/>
      <c r="C313" s="39"/>
      <c r="D313" s="40"/>
    </row>
  </sheetData>
  <mergeCells count="11">
    <mergeCell ref="B5:B6"/>
    <mergeCell ref="C5:C6"/>
    <mergeCell ref="D5:D6"/>
    <mergeCell ref="H5:I5"/>
    <mergeCell ref="A1:I1"/>
    <mergeCell ref="A2:I2"/>
    <mergeCell ref="H4:I4"/>
    <mergeCell ref="A5:A6"/>
    <mergeCell ref="E5:E6"/>
    <mergeCell ref="F5:F6"/>
    <mergeCell ref="G5:G6"/>
  </mergeCells>
  <phoneticPr fontId="0" type="noConversion"/>
  <pageMargins left="0" right="0" top="0.35433070866141736" bottom="0.43307086614173229" header="0.15748031496062992" footer="0.23622047244094491"/>
  <pageSetup paperSize="9" scale="95" firstPageNumber="7" orientation="portrait" useFirstPageNumber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17"/>
  <sheetViews>
    <sheetView tabSelected="1" topLeftCell="B1" workbookViewId="0">
      <selection activeCell="E139" sqref="E139"/>
    </sheetView>
  </sheetViews>
  <sheetFormatPr defaultRowHeight="12.75" outlineLevelRow="1" x14ac:dyDescent="0.2"/>
  <cols>
    <col min="1" max="1" width="5.85546875" style="56" customWidth="1"/>
    <col min="2" max="2" width="49.5703125" style="56" customWidth="1"/>
    <col min="3" max="3" width="6.28515625" style="41" customWidth="1"/>
    <col min="4" max="4" width="14.85546875" style="56" customWidth="1"/>
    <col min="5" max="5" width="12.28515625" style="56" customWidth="1"/>
    <col min="6" max="6" width="12" style="56" customWidth="1"/>
    <col min="7" max="16384" width="9.140625" style="56"/>
  </cols>
  <sheetData>
    <row r="1" spans="1:6" s="55" customFormat="1" ht="27" customHeight="1" x14ac:dyDescent="0.2">
      <c r="A1" s="972" t="s">
        <v>22</v>
      </c>
      <c r="B1" s="972"/>
      <c r="C1" s="972"/>
      <c r="D1" s="972"/>
      <c r="E1" s="972"/>
      <c r="F1" s="972"/>
    </row>
    <row r="2" spans="1:6" ht="37.5" customHeight="1" x14ac:dyDescent="0.25">
      <c r="A2" s="973" t="s">
        <v>23</v>
      </c>
      <c r="B2" s="973"/>
      <c r="C2" s="973"/>
      <c r="D2" s="973"/>
      <c r="E2" s="973"/>
      <c r="F2" s="973"/>
    </row>
    <row r="3" spans="1:6" s="57" customFormat="1" ht="15.75" x14ac:dyDescent="0.25">
      <c r="A3" s="81" t="s">
        <v>878</v>
      </c>
      <c r="B3" s="81"/>
      <c r="C3" s="81"/>
      <c r="D3" s="76"/>
      <c r="E3" s="76"/>
      <c r="F3" s="76"/>
    </row>
    <row r="4" spans="1:6" ht="13.5" thickBot="1" x14ac:dyDescent="0.25">
      <c r="A4" s="76"/>
      <c r="B4" s="76"/>
      <c r="C4" s="238"/>
      <c r="D4" s="76"/>
      <c r="E4" s="962" t="s">
        <v>20</v>
      </c>
      <c r="F4" s="962"/>
    </row>
    <row r="5" spans="1:6" ht="30" customHeight="1" thickBot="1" x14ac:dyDescent="0.25">
      <c r="A5" s="974" t="s">
        <v>24</v>
      </c>
      <c r="B5" s="239" t="s">
        <v>740</v>
      </c>
      <c r="C5" s="240"/>
      <c r="D5" s="978" t="s">
        <v>25</v>
      </c>
      <c r="E5" s="976" t="s">
        <v>807</v>
      </c>
      <c r="F5" s="977"/>
    </row>
    <row r="6" spans="1:6" ht="26.25" thickBot="1" x14ac:dyDescent="0.25">
      <c r="A6" s="975"/>
      <c r="B6" s="241" t="s">
        <v>741</v>
      </c>
      <c r="C6" s="242" t="s">
        <v>742</v>
      </c>
      <c r="D6" s="979"/>
      <c r="E6" s="243" t="s">
        <v>16</v>
      </c>
      <c r="F6" s="243" t="s">
        <v>17</v>
      </c>
    </row>
    <row r="7" spans="1:6" ht="13.5" thickBot="1" x14ac:dyDescent="0.25">
      <c r="A7" s="244">
        <v>1</v>
      </c>
      <c r="B7" s="244">
        <v>2</v>
      </c>
      <c r="C7" s="244" t="s">
        <v>743</v>
      </c>
      <c r="D7" s="244">
        <v>4</v>
      </c>
      <c r="E7" s="244">
        <v>5</v>
      </c>
      <c r="F7" s="244">
        <v>6</v>
      </c>
    </row>
    <row r="8" spans="1:6" ht="32.25" thickBot="1" x14ac:dyDescent="0.25">
      <c r="A8" s="245">
        <v>4000</v>
      </c>
      <c r="B8" s="246" t="s">
        <v>879</v>
      </c>
      <c r="C8" s="247"/>
      <c r="D8" s="719">
        <f>E8+F8-Sheet1!F141</f>
        <v>4217908.0999999996</v>
      </c>
      <c r="E8" s="719">
        <f>E10</f>
        <v>2471211.7999999998</v>
      </c>
      <c r="F8" s="756">
        <f>F171+F206</f>
        <v>2146696.2999999998</v>
      </c>
    </row>
    <row r="9" spans="1:6" ht="13.5" thickBot="1" x14ac:dyDescent="0.25">
      <c r="A9" s="245"/>
      <c r="B9" s="248" t="s">
        <v>811</v>
      </c>
      <c r="C9" s="247"/>
      <c r="D9" s="249"/>
      <c r="E9" s="250"/>
      <c r="F9" s="251"/>
    </row>
    <row r="10" spans="1:6" ht="42" customHeight="1" thickBot="1" x14ac:dyDescent="0.25">
      <c r="A10" s="245">
        <v>4050</v>
      </c>
      <c r="B10" s="252" t="s">
        <v>880</v>
      </c>
      <c r="C10" s="253" t="s">
        <v>250</v>
      </c>
      <c r="D10" s="719">
        <f>E10-Sheet1!F141</f>
        <v>2071211.7999999998</v>
      </c>
      <c r="E10" s="719">
        <f>E12+E25+E68+E83+E93++E127+E142+E115</f>
        <v>2471211.7999999998</v>
      </c>
      <c r="F10" s="757" t="str">
        <f>F12</f>
        <v xml:space="preserve"> X</v>
      </c>
    </row>
    <row r="11" spans="1:6" ht="13.5" thickBot="1" x14ac:dyDescent="0.25">
      <c r="A11" s="245"/>
      <c r="B11" s="248" t="s">
        <v>811</v>
      </c>
      <c r="C11" s="254"/>
      <c r="D11" s="255"/>
      <c r="E11" s="256"/>
      <c r="F11" s="257"/>
    </row>
    <row r="12" spans="1:6" ht="30.75" customHeight="1" thickBot="1" x14ac:dyDescent="0.25">
      <c r="A12" s="245">
        <v>4100</v>
      </c>
      <c r="B12" s="258" t="s">
        <v>881</v>
      </c>
      <c r="C12" s="259" t="s">
        <v>250</v>
      </c>
      <c r="D12" s="710">
        <f>E12</f>
        <v>698492.9</v>
      </c>
      <c r="E12" s="710">
        <f>E14+E19+E22</f>
        <v>698492.9</v>
      </c>
      <c r="F12" s="260" t="str">
        <f>F22</f>
        <v xml:space="preserve"> X</v>
      </c>
    </row>
    <row r="13" spans="1:6" ht="13.5" thickBot="1" x14ac:dyDescent="0.25">
      <c r="A13" s="261"/>
      <c r="B13" s="262" t="s">
        <v>811</v>
      </c>
      <c r="C13" s="263"/>
      <c r="D13" s="264"/>
      <c r="E13" s="265"/>
      <c r="F13" s="266"/>
    </row>
    <row r="14" spans="1:6" ht="24.75" thickBot="1" x14ac:dyDescent="0.25">
      <c r="A14" s="245">
        <v>4110</v>
      </c>
      <c r="B14" s="267" t="s">
        <v>882</v>
      </c>
      <c r="C14" s="259" t="s">
        <v>250</v>
      </c>
      <c r="D14" s="710">
        <f>E14</f>
        <v>698492.9</v>
      </c>
      <c r="E14" s="744">
        <f>E16+E17+E18</f>
        <v>698492.9</v>
      </c>
      <c r="F14" s="268" t="s">
        <v>259</v>
      </c>
    </row>
    <row r="15" spans="1:6" ht="13.5" thickBot="1" x14ac:dyDescent="0.25">
      <c r="A15" s="269"/>
      <c r="B15" s="270" t="s">
        <v>808</v>
      </c>
      <c r="C15" s="271"/>
      <c r="D15" s="272"/>
      <c r="E15" s="273"/>
      <c r="F15" s="274"/>
    </row>
    <row r="16" spans="1:6" ht="24" x14ac:dyDescent="0.2">
      <c r="A16" s="275">
        <v>4111</v>
      </c>
      <c r="B16" s="276" t="s">
        <v>744</v>
      </c>
      <c r="C16" s="277" t="s">
        <v>102</v>
      </c>
      <c r="D16" s="724">
        <f>E16</f>
        <v>612492.9</v>
      </c>
      <c r="E16" s="725">
        <f>Sheet6!H15+Sheet6!H84+Sheet6!H263+Sheet6!H398+Sheet6!H466+Sheet6!H621+Sheet6!H637+Sheet6!H725+Sheet6!H506</f>
        <v>612492.9</v>
      </c>
      <c r="F16" s="278" t="s">
        <v>259</v>
      </c>
    </row>
    <row r="17" spans="1:10" ht="24" x14ac:dyDescent="0.2">
      <c r="A17" s="275">
        <v>4112</v>
      </c>
      <c r="B17" s="276" t="s">
        <v>745</v>
      </c>
      <c r="C17" s="279" t="s">
        <v>103</v>
      </c>
      <c r="D17" s="724">
        <f>E17</f>
        <v>86000</v>
      </c>
      <c r="E17" s="741">
        <f>Sheet6!G23+Sheet6!G87+Sheet6!H818+Sheet6!H638+Sheet6!H507+Sheet6!H399+Sheet6!H467</f>
        <v>86000</v>
      </c>
      <c r="F17" s="278" t="s">
        <v>259</v>
      </c>
    </row>
    <row r="18" spans="1:10" ht="13.5" thickBot="1" x14ac:dyDescent="0.25">
      <c r="A18" s="280">
        <v>4114</v>
      </c>
      <c r="B18" s="281" t="s">
        <v>746</v>
      </c>
      <c r="C18" s="282" t="s">
        <v>101</v>
      </c>
      <c r="D18" s="742">
        <f>E18</f>
        <v>0</v>
      </c>
      <c r="E18" s="743">
        <f>Sheet6!H16</f>
        <v>0</v>
      </c>
      <c r="F18" s="283" t="s">
        <v>259</v>
      </c>
    </row>
    <row r="19" spans="1:10" ht="24.75" thickBot="1" x14ac:dyDescent="0.25">
      <c r="A19" s="245">
        <v>4120</v>
      </c>
      <c r="B19" s="284" t="s">
        <v>883</v>
      </c>
      <c r="C19" s="259" t="s">
        <v>250</v>
      </c>
      <c r="D19" s="718">
        <f>E19</f>
        <v>0</v>
      </c>
      <c r="E19" s="748">
        <f>E21</f>
        <v>0</v>
      </c>
      <c r="F19" s="268" t="s">
        <v>259</v>
      </c>
    </row>
    <row r="20" spans="1:10" ht="13.5" thickBot="1" x14ac:dyDescent="0.25">
      <c r="A20" s="269"/>
      <c r="B20" s="270" t="s">
        <v>808</v>
      </c>
      <c r="C20" s="271"/>
      <c r="D20" s="272"/>
      <c r="E20" s="273"/>
      <c r="F20" s="274"/>
    </row>
    <row r="21" spans="1:10" ht="13.5" customHeight="1" thickBot="1" x14ac:dyDescent="0.25">
      <c r="A21" s="280">
        <v>4121</v>
      </c>
      <c r="B21" s="281" t="s">
        <v>747</v>
      </c>
      <c r="C21" s="282" t="s">
        <v>104</v>
      </c>
      <c r="D21" s="742">
        <f>E21</f>
        <v>0</v>
      </c>
      <c r="E21" s="285"/>
      <c r="F21" s="283" t="s">
        <v>259</v>
      </c>
    </row>
    <row r="22" spans="1:10" ht="25.5" customHeight="1" thickBot="1" x14ac:dyDescent="0.25">
      <c r="A22" s="245">
        <v>4130</v>
      </c>
      <c r="B22" s="284" t="s">
        <v>884</v>
      </c>
      <c r="C22" s="259" t="s">
        <v>250</v>
      </c>
      <c r="D22" s="710">
        <f>E22</f>
        <v>0</v>
      </c>
      <c r="E22" s="744">
        <f>E24</f>
        <v>0</v>
      </c>
      <c r="F22" s="286" t="s">
        <v>259</v>
      </c>
    </row>
    <row r="23" spans="1:10" ht="13.5" thickBot="1" x14ac:dyDescent="0.25">
      <c r="A23" s="269"/>
      <c r="B23" s="270" t="s">
        <v>808</v>
      </c>
      <c r="C23" s="271"/>
      <c r="D23" s="747"/>
      <c r="E23" s="287"/>
      <c r="F23" s="274"/>
    </row>
    <row r="24" spans="1:10" ht="13.5" customHeight="1" thickBot="1" x14ac:dyDescent="0.25">
      <c r="A24" s="288">
        <v>4131</v>
      </c>
      <c r="B24" s="289" t="s">
        <v>105</v>
      </c>
      <c r="C24" s="290" t="s">
        <v>106</v>
      </c>
      <c r="D24" s="725">
        <f>E24</f>
        <v>0</v>
      </c>
      <c r="E24" s="725"/>
      <c r="F24" s="286" t="s">
        <v>260</v>
      </c>
    </row>
    <row r="25" spans="1:10" ht="36" customHeight="1" thickBot="1" x14ac:dyDescent="0.25">
      <c r="A25" s="245">
        <v>4200</v>
      </c>
      <c r="B25" s="291" t="s">
        <v>885</v>
      </c>
      <c r="C25" s="259" t="s">
        <v>250</v>
      </c>
      <c r="D25" s="710">
        <f>E25</f>
        <v>467200</v>
      </c>
      <c r="E25" s="744">
        <f>E27+E36+E41+E51+E54+E58</f>
        <v>467200</v>
      </c>
      <c r="F25" s="268" t="s">
        <v>259</v>
      </c>
    </row>
    <row r="26" spans="1:10" ht="13.5" thickBot="1" x14ac:dyDescent="0.25">
      <c r="A26" s="261"/>
      <c r="B26" s="262" t="s">
        <v>811</v>
      </c>
      <c r="C26" s="263"/>
      <c r="D26" s="264"/>
      <c r="E26" s="265"/>
      <c r="F26" s="266"/>
    </row>
    <row r="27" spans="1:10" ht="33.75" thickBot="1" x14ac:dyDescent="0.25">
      <c r="A27" s="245">
        <v>4210</v>
      </c>
      <c r="B27" s="284" t="s">
        <v>886</v>
      </c>
      <c r="C27" s="259" t="s">
        <v>250</v>
      </c>
      <c r="D27" s="710">
        <f>E27</f>
        <v>116500</v>
      </c>
      <c r="E27" s="744">
        <f>E29+E30+E31+E32+E33+E34+E35</f>
        <v>116500</v>
      </c>
      <c r="F27" s="268" t="s">
        <v>259</v>
      </c>
    </row>
    <row r="28" spans="1:10" ht="13.5" thickBot="1" x14ac:dyDescent="0.25">
      <c r="A28" s="269"/>
      <c r="B28" s="270" t="s">
        <v>808</v>
      </c>
      <c r="C28" s="271"/>
      <c r="D28" s="745">
        <f t="shared" ref="D28:D67" si="0">E28</f>
        <v>0</v>
      </c>
      <c r="E28" s="273"/>
      <c r="F28" s="274"/>
    </row>
    <row r="29" spans="1:10" ht="22.5" customHeight="1" x14ac:dyDescent="0.2">
      <c r="A29" s="275">
        <v>4211</v>
      </c>
      <c r="B29" s="276" t="s">
        <v>107</v>
      </c>
      <c r="C29" s="279" t="s">
        <v>108</v>
      </c>
      <c r="D29" s="724">
        <f t="shared" si="0"/>
        <v>0</v>
      </c>
      <c r="E29" s="294">
        <f>Sheet6!H131</f>
        <v>0</v>
      </c>
      <c r="F29" s="278" t="s">
        <v>259</v>
      </c>
    </row>
    <row r="30" spans="1:10" x14ac:dyDescent="0.2">
      <c r="A30" s="275">
        <v>4212</v>
      </c>
      <c r="B30" s="293" t="s">
        <v>887</v>
      </c>
      <c r="C30" s="279" t="s">
        <v>109</v>
      </c>
      <c r="D30" s="724">
        <f t="shared" si="0"/>
        <v>70000</v>
      </c>
      <c r="E30" s="294">
        <f>Sheet6!H28+Sheet6!H115+Sheet6!H483+Sheet6!H646+Sheet6!H732</f>
        <v>70000</v>
      </c>
      <c r="F30" s="278" t="s">
        <v>259</v>
      </c>
    </row>
    <row r="31" spans="1:10" x14ac:dyDescent="0.2">
      <c r="A31" s="275">
        <v>4213</v>
      </c>
      <c r="B31" s="276" t="s">
        <v>748</v>
      </c>
      <c r="C31" s="279" t="s">
        <v>110</v>
      </c>
      <c r="D31" s="724">
        <f t="shared" si="0"/>
        <v>26300</v>
      </c>
      <c r="E31" s="294">
        <f>Sheet6!H29+Sheet6!H468+Sheet6!H281</f>
        <v>26300</v>
      </c>
      <c r="F31" s="278" t="s">
        <v>259</v>
      </c>
    </row>
    <row r="32" spans="1:10" ht="14.25" x14ac:dyDescent="0.2">
      <c r="A32" s="275">
        <v>4214</v>
      </c>
      <c r="B32" s="276" t="s">
        <v>749</v>
      </c>
      <c r="C32" s="279" t="s">
        <v>111</v>
      </c>
      <c r="D32" s="724">
        <f t="shared" si="0"/>
        <v>13300</v>
      </c>
      <c r="E32" s="294">
        <f>Sheet6!H27+Sheet6!H622+Sheet6!H642</f>
        <v>13300</v>
      </c>
      <c r="F32" s="278" t="s">
        <v>259</v>
      </c>
      <c r="J32" s="812"/>
    </row>
    <row r="33" spans="1:12" ht="14.25" x14ac:dyDescent="0.2">
      <c r="A33" s="275">
        <v>4215</v>
      </c>
      <c r="B33" s="276" t="s">
        <v>750</v>
      </c>
      <c r="C33" s="279" t="s">
        <v>112</v>
      </c>
      <c r="D33" s="724">
        <f t="shared" si="0"/>
        <v>1500</v>
      </c>
      <c r="E33" s="813">
        <f>Sheet6!H17</f>
        <v>1500</v>
      </c>
      <c r="F33" s="278" t="s">
        <v>259</v>
      </c>
      <c r="J33" s="812"/>
    </row>
    <row r="34" spans="1:12" ht="17.25" customHeight="1" x14ac:dyDescent="0.2">
      <c r="A34" s="275">
        <v>4216</v>
      </c>
      <c r="B34" s="276" t="s">
        <v>751</v>
      </c>
      <c r="C34" s="279" t="s">
        <v>113</v>
      </c>
      <c r="D34" s="724">
        <f t="shared" si="0"/>
        <v>5400</v>
      </c>
      <c r="E34" s="294">
        <f>Sheet6!H30</f>
        <v>5400</v>
      </c>
      <c r="F34" s="278" t="s">
        <v>259</v>
      </c>
      <c r="J34" s="812"/>
    </row>
    <row r="35" spans="1:12" ht="15" thickBot="1" x14ac:dyDescent="0.25">
      <c r="A35" s="280">
        <v>4217</v>
      </c>
      <c r="B35" s="281" t="s">
        <v>752</v>
      </c>
      <c r="C35" s="282" t="s">
        <v>114</v>
      </c>
      <c r="D35" s="742">
        <f t="shared" si="0"/>
        <v>0</v>
      </c>
      <c r="E35" s="285"/>
      <c r="F35" s="283" t="s">
        <v>259</v>
      </c>
      <c r="J35" s="812"/>
    </row>
    <row r="36" spans="1:12" ht="24.75" thickBot="1" x14ac:dyDescent="0.25">
      <c r="A36" s="245">
        <v>4220</v>
      </c>
      <c r="B36" s="284" t="s">
        <v>888</v>
      </c>
      <c r="C36" s="259" t="s">
        <v>250</v>
      </c>
      <c r="D36" s="710">
        <f t="shared" si="0"/>
        <v>10500</v>
      </c>
      <c r="E36" s="744">
        <f>E38+E39+E40</f>
        <v>10500</v>
      </c>
      <c r="F36" s="268" t="s">
        <v>259</v>
      </c>
      <c r="J36" s="812"/>
    </row>
    <row r="37" spans="1:12" ht="15" thickBot="1" x14ac:dyDescent="0.25">
      <c r="A37" s="269"/>
      <c r="B37" s="270" t="s">
        <v>808</v>
      </c>
      <c r="C37" s="271"/>
      <c r="D37" s="747">
        <f t="shared" si="0"/>
        <v>0</v>
      </c>
      <c r="E37" s="287"/>
      <c r="F37" s="274"/>
      <c r="J37" s="812"/>
    </row>
    <row r="38" spans="1:12" ht="14.25" x14ac:dyDescent="0.2">
      <c r="A38" s="275">
        <v>4221</v>
      </c>
      <c r="B38" s="276" t="s">
        <v>753</v>
      </c>
      <c r="C38" s="295">
        <v>4221</v>
      </c>
      <c r="D38" s="724">
        <f t="shared" si="0"/>
        <v>750</v>
      </c>
      <c r="E38" s="294">
        <f>Sheet6!H34+Sheet6!H623</f>
        <v>750</v>
      </c>
      <c r="F38" s="278" t="s">
        <v>259</v>
      </c>
      <c r="J38" s="812"/>
    </row>
    <row r="39" spans="1:12" ht="14.25" x14ac:dyDescent="0.2">
      <c r="A39" s="275">
        <v>4222</v>
      </c>
      <c r="B39" s="276" t="s">
        <v>754</v>
      </c>
      <c r="C39" s="279" t="s">
        <v>212</v>
      </c>
      <c r="D39" s="724">
        <f t="shared" si="0"/>
        <v>9470</v>
      </c>
      <c r="E39" s="294">
        <f>Sheet6!H35</f>
        <v>9470</v>
      </c>
      <c r="F39" s="278" t="s">
        <v>259</v>
      </c>
      <c r="J39" s="812"/>
    </row>
    <row r="40" spans="1:12" ht="15" thickBot="1" x14ac:dyDescent="0.25">
      <c r="A40" s="280">
        <v>4223</v>
      </c>
      <c r="B40" s="281" t="s">
        <v>755</v>
      </c>
      <c r="C40" s="282" t="s">
        <v>213</v>
      </c>
      <c r="D40" s="742">
        <f t="shared" si="0"/>
        <v>280</v>
      </c>
      <c r="E40" s="285">
        <f>Sheet6!H18+Sheet6!H36</f>
        <v>280</v>
      </c>
      <c r="F40" s="283" t="s">
        <v>259</v>
      </c>
      <c r="J40" s="812"/>
    </row>
    <row r="41" spans="1:12" ht="45.75" thickBot="1" x14ac:dyDescent="0.25">
      <c r="A41" s="245">
        <v>4230</v>
      </c>
      <c r="B41" s="284" t="s">
        <v>889</v>
      </c>
      <c r="C41" s="259" t="s">
        <v>250</v>
      </c>
      <c r="D41" s="710">
        <f t="shared" si="0"/>
        <v>104900</v>
      </c>
      <c r="E41" s="744">
        <f>E43+E44+E45+E46+E47+E48+E49+E50</f>
        <v>104900</v>
      </c>
      <c r="F41" s="268" t="s">
        <v>259</v>
      </c>
      <c r="J41" s="812"/>
    </row>
    <row r="42" spans="1:12" ht="15" thickBot="1" x14ac:dyDescent="0.25">
      <c r="A42" s="269"/>
      <c r="B42" s="270" t="s">
        <v>808</v>
      </c>
      <c r="C42" s="271"/>
      <c r="D42" s="745">
        <f t="shared" si="0"/>
        <v>0</v>
      </c>
      <c r="E42" s="273"/>
      <c r="F42" s="274"/>
      <c r="J42" s="812"/>
    </row>
    <row r="43" spans="1:12" ht="14.25" x14ac:dyDescent="0.2">
      <c r="A43" s="275">
        <v>4231</v>
      </c>
      <c r="B43" s="276" t="s">
        <v>756</v>
      </c>
      <c r="C43" s="279" t="s">
        <v>214</v>
      </c>
      <c r="D43" s="724">
        <f t="shared" si="0"/>
        <v>0</v>
      </c>
      <c r="E43" s="294">
        <f>Sheet6!G94+Sheet6!G666+Sheet6!G733+Sheet6!G788+Sheet6!G518</f>
        <v>0</v>
      </c>
      <c r="F43" s="278" t="s">
        <v>259</v>
      </c>
      <c r="J43" s="812"/>
    </row>
    <row r="44" spans="1:12" ht="14.25" x14ac:dyDescent="0.2">
      <c r="A44" s="275">
        <v>4232</v>
      </c>
      <c r="B44" s="276" t="s">
        <v>757</v>
      </c>
      <c r="C44" s="279" t="s">
        <v>215</v>
      </c>
      <c r="D44" s="724">
        <f t="shared" si="0"/>
        <v>5000</v>
      </c>
      <c r="E44" s="294">
        <f>Sheet6!H39+Sheet6!H93+Sheet6!H116</f>
        <v>5000</v>
      </c>
      <c r="F44" s="278" t="s">
        <v>259</v>
      </c>
      <c r="J44" s="812"/>
    </row>
    <row r="45" spans="1:12" ht="24" x14ac:dyDescent="0.2">
      <c r="A45" s="275">
        <v>4233</v>
      </c>
      <c r="B45" s="276" t="s">
        <v>758</v>
      </c>
      <c r="C45" s="279" t="s">
        <v>216</v>
      </c>
      <c r="D45" s="724">
        <f t="shared" si="0"/>
        <v>1000</v>
      </c>
      <c r="E45" s="294">
        <f>Sheet6!H19</f>
        <v>1000</v>
      </c>
      <c r="F45" s="278" t="s">
        <v>259</v>
      </c>
      <c r="J45" s="812"/>
    </row>
    <row r="46" spans="1:12" ht="14.25" x14ac:dyDescent="0.2">
      <c r="A46" s="275">
        <v>4234</v>
      </c>
      <c r="B46" s="276" t="s">
        <v>759</v>
      </c>
      <c r="C46" s="279" t="s">
        <v>217</v>
      </c>
      <c r="D46" s="724">
        <f t="shared" si="0"/>
        <v>3000</v>
      </c>
      <c r="E46" s="294">
        <f>Sheet6!H33</f>
        <v>3000</v>
      </c>
      <c r="F46" s="278" t="s">
        <v>259</v>
      </c>
      <c r="J46" s="812"/>
    </row>
    <row r="47" spans="1:12" ht="14.25" x14ac:dyDescent="0.2">
      <c r="A47" s="275">
        <v>4235</v>
      </c>
      <c r="B47" s="296" t="s">
        <v>760</v>
      </c>
      <c r="C47" s="297">
        <v>4235</v>
      </c>
      <c r="D47" s="724">
        <f t="shared" si="0"/>
        <v>0</v>
      </c>
      <c r="E47" s="294">
        <f>Sheet6!H40</f>
        <v>0</v>
      </c>
      <c r="F47" s="278" t="s">
        <v>259</v>
      </c>
      <c r="J47" s="812"/>
    </row>
    <row r="48" spans="1:12" ht="24" x14ac:dyDescent="0.2">
      <c r="A48" s="275">
        <v>4236</v>
      </c>
      <c r="B48" s="276" t="s">
        <v>761</v>
      </c>
      <c r="C48" s="279" t="s">
        <v>218</v>
      </c>
      <c r="D48" s="724">
        <f t="shared" si="0"/>
        <v>3000</v>
      </c>
      <c r="E48" s="294">
        <f>Sheet6!H119</f>
        <v>3000</v>
      </c>
      <c r="F48" s="278" t="s">
        <v>259</v>
      </c>
      <c r="J48" s="812"/>
      <c r="L48" s="812"/>
    </row>
    <row r="49" spans="1:12" ht="14.25" x14ac:dyDescent="0.2">
      <c r="A49" s="275">
        <v>4237</v>
      </c>
      <c r="B49" s="276" t="s">
        <v>762</v>
      </c>
      <c r="C49" s="279" t="s">
        <v>219</v>
      </c>
      <c r="D49" s="724">
        <f t="shared" si="0"/>
        <v>2500</v>
      </c>
      <c r="E49" s="294">
        <f>Sheet6!H20+Sheet6!H120+Sheet6!H653</f>
        <v>2500</v>
      </c>
      <c r="F49" s="278" t="s">
        <v>259</v>
      </c>
      <c r="J49" s="812"/>
      <c r="L49" s="812"/>
    </row>
    <row r="50" spans="1:12" ht="15" thickBot="1" x14ac:dyDescent="0.25">
      <c r="A50" s="280">
        <v>4238</v>
      </c>
      <c r="B50" s="281" t="s">
        <v>763</v>
      </c>
      <c r="C50" s="282" t="s">
        <v>220</v>
      </c>
      <c r="D50" s="746">
        <f t="shared" si="0"/>
        <v>90400</v>
      </c>
      <c r="E50" s="285">
        <f>Sheet6!H22+Sheet6!H128+Sheet6!H187+Sheet6!H264+Sheet6!H282+Sheet6!H317+Sheet6!H400+Sheet6!H469+Sheet6!H654+Sheet6!H486+Sheet6!H508</f>
        <v>90400</v>
      </c>
      <c r="F50" s="283" t="s">
        <v>259</v>
      </c>
      <c r="J50" s="812"/>
      <c r="L50" s="812"/>
    </row>
    <row r="51" spans="1:12" ht="24.75" thickBot="1" x14ac:dyDescent="0.25">
      <c r="A51" s="245">
        <v>4240</v>
      </c>
      <c r="B51" s="284" t="s">
        <v>890</v>
      </c>
      <c r="C51" s="259" t="s">
        <v>250</v>
      </c>
      <c r="D51" s="710">
        <f t="shared" si="0"/>
        <v>17400</v>
      </c>
      <c r="E51" s="744">
        <f>E53</f>
        <v>17400</v>
      </c>
      <c r="F51" s="268" t="s">
        <v>259</v>
      </c>
      <c r="J51" s="812"/>
      <c r="L51" s="812"/>
    </row>
    <row r="52" spans="1:12" ht="14.25" x14ac:dyDescent="0.2">
      <c r="A52" s="269"/>
      <c r="B52" s="298" t="s">
        <v>808</v>
      </c>
      <c r="C52" s="271"/>
      <c r="D52" s="747">
        <f t="shared" si="0"/>
        <v>0</v>
      </c>
      <c r="E52" s="287"/>
      <c r="F52" s="274"/>
      <c r="J52" s="812"/>
      <c r="L52" s="812"/>
    </row>
    <row r="53" spans="1:12" ht="15" thickBot="1" x14ac:dyDescent="0.25">
      <c r="A53" s="280">
        <v>4241</v>
      </c>
      <c r="B53" s="299" t="s">
        <v>764</v>
      </c>
      <c r="C53" s="282" t="s">
        <v>221</v>
      </c>
      <c r="D53" s="746">
        <f t="shared" si="0"/>
        <v>17400</v>
      </c>
      <c r="E53" s="300">
        <f>Sheet6!H37+Sheet6!H117+Sheet6!H640+Sheet6!H734+Sheet6!H509+Sheet6!H470</f>
        <v>17400</v>
      </c>
      <c r="F53" s="283" t="s">
        <v>259</v>
      </c>
      <c r="J53" s="812"/>
      <c r="L53" s="812"/>
    </row>
    <row r="54" spans="1:12" ht="28.5" customHeight="1" thickBot="1" x14ac:dyDescent="0.25">
      <c r="A54" s="245">
        <v>4250</v>
      </c>
      <c r="B54" s="284" t="s">
        <v>891</v>
      </c>
      <c r="C54" s="259" t="s">
        <v>250</v>
      </c>
      <c r="D54" s="710">
        <f t="shared" si="0"/>
        <v>30900</v>
      </c>
      <c r="E54" s="744">
        <f>E56+E57</f>
        <v>30900</v>
      </c>
      <c r="F54" s="268" t="s">
        <v>259</v>
      </c>
      <c r="J54" s="812"/>
      <c r="L54" s="812"/>
    </row>
    <row r="55" spans="1:12" ht="14.25" x14ac:dyDescent="0.2">
      <c r="A55" s="269"/>
      <c r="B55" s="298" t="s">
        <v>808</v>
      </c>
      <c r="C55" s="271"/>
      <c r="D55" s="745">
        <f t="shared" si="0"/>
        <v>0</v>
      </c>
      <c r="E55" s="273"/>
      <c r="F55" s="274"/>
      <c r="J55" s="812"/>
      <c r="L55" s="971"/>
    </row>
    <row r="56" spans="1:12" ht="24" x14ac:dyDescent="0.2">
      <c r="A56" s="275">
        <v>4251</v>
      </c>
      <c r="B56" s="276" t="s">
        <v>765</v>
      </c>
      <c r="C56" s="279" t="s">
        <v>222</v>
      </c>
      <c r="D56" s="724">
        <f t="shared" si="0"/>
        <v>18000</v>
      </c>
      <c r="E56" s="301">
        <f>Sheet6!H25+Sheet6!H125+Sheet6!H484+Sheet6!H645+Sheet6!H735</f>
        <v>18000</v>
      </c>
      <c r="F56" s="278" t="s">
        <v>259</v>
      </c>
      <c r="J56" s="812"/>
      <c r="L56" s="971"/>
    </row>
    <row r="57" spans="1:12" ht="24.75" thickBot="1" x14ac:dyDescent="0.25">
      <c r="A57" s="280">
        <v>4252</v>
      </c>
      <c r="B57" s="281" t="s">
        <v>766</v>
      </c>
      <c r="C57" s="282" t="s">
        <v>223</v>
      </c>
      <c r="D57" s="746">
        <f t="shared" si="0"/>
        <v>12900</v>
      </c>
      <c r="E57" s="746">
        <f>Sheet6!H38+Sheet6!H625+Sheet6!H515+Sheet6!H401+Sheet6!H471</f>
        <v>12900</v>
      </c>
      <c r="F57" s="283" t="s">
        <v>259</v>
      </c>
      <c r="J57" s="812"/>
    </row>
    <row r="58" spans="1:12" ht="33.75" thickBot="1" x14ac:dyDescent="0.25">
      <c r="A58" s="245">
        <v>4260</v>
      </c>
      <c r="B58" s="284" t="s">
        <v>892</v>
      </c>
      <c r="C58" s="259" t="s">
        <v>250</v>
      </c>
      <c r="D58" s="710">
        <f t="shared" si="0"/>
        <v>187000</v>
      </c>
      <c r="E58" s="744">
        <f>E60+E61+E62+E63+E64+E65+E66+E67</f>
        <v>187000</v>
      </c>
      <c r="F58" s="268" t="s">
        <v>259</v>
      </c>
      <c r="J58" s="812"/>
    </row>
    <row r="59" spans="1:12" ht="15" thickBot="1" x14ac:dyDescent="0.25">
      <c r="A59" s="269"/>
      <c r="B59" s="270" t="s">
        <v>808</v>
      </c>
      <c r="C59" s="271"/>
      <c r="D59" s="745">
        <f t="shared" si="0"/>
        <v>0</v>
      </c>
      <c r="E59" s="273"/>
      <c r="F59" s="274"/>
      <c r="J59" s="812"/>
    </row>
    <row r="60" spans="1:12" ht="14.25" x14ac:dyDescent="0.2">
      <c r="A60" s="275">
        <v>4261</v>
      </c>
      <c r="B60" s="276" t="s">
        <v>774</v>
      </c>
      <c r="C60" s="279" t="s">
        <v>224</v>
      </c>
      <c r="D60" s="724">
        <f t="shared" si="0"/>
        <v>6300</v>
      </c>
      <c r="E60" s="294">
        <f>Sheet6!H24+Sheet6!H88+Sheet6!H626+Sheet6!H641+Sheet6!H655+Sheet6!H727+Sheet6!H510+Sheet6!H402</f>
        <v>6300</v>
      </c>
      <c r="F60" s="278" t="s">
        <v>259</v>
      </c>
      <c r="J60" s="812"/>
    </row>
    <row r="61" spans="1:12" x14ac:dyDescent="0.2">
      <c r="A61" s="275">
        <v>4262</v>
      </c>
      <c r="B61" s="276" t="s">
        <v>775</v>
      </c>
      <c r="C61" s="279" t="s">
        <v>225</v>
      </c>
      <c r="D61" s="727">
        <f t="shared" si="0"/>
        <v>0</v>
      </c>
      <c r="E61" s="292"/>
      <c r="F61" s="278" t="s">
        <v>259</v>
      </c>
    </row>
    <row r="62" spans="1:12" ht="24" x14ac:dyDescent="0.2">
      <c r="A62" s="275">
        <v>4263</v>
      </c>
      <c r="B62" s="276" t="s">
        <v>123</v>
      </c>
      <c r="C62" s="279" t="s">
        <v>226</v>
      </c>
      <c r="D62" s="727">
        <f t="shared" si="0"/>
        <v>0</v>
      </c>
      <c r="E62" s="292"/>
      <c r="F62" s="278" t="s">
        <v>259</v>
      </c>
    </row>
    <row r="63" spans="1:12" x14ac:dyDescent="0.2">
      <c r="A63" s="275">
        <v>4264</v>
      </c>
      <c r="B63" s="276" t="s">
        <v>776</v>
      </c>
      <c r="C63" s="279" t="s">
        <v>227</v>
      </c>
      <c r="D63" s="724">
        <f t="shared" si="0"/>
        <v>53982</v>
      </c>
      <c r="E63" s="294">
        <f>Sheet6!H41+Sheet6!H265+Sheet6!H316+Sheet6!H403+Sheet6!H472+Sheet6!H514</f>
        <v>53982</v>
      </c>
      <c r="F63" s="278" t="s">
        <v>259</v>
      </c>
    </row>
    <row r="64" spans="1:12" ht="24" x14ac:dyDescent="0.2">
      <c r="A64" s="275">
        <v>4265</v>
      </c>
      <c r="B64" s="302" t="s">
        <v>777</v>
      </c>
      <c r="C64" s="279" t="s">
        <v>228</v>
      </c>
      <c r="D64" s="727">
        <f t="shared" si="0"/>
        <v>0</v>
      </c>
      <c r="E64" s="292"/>
      <c r="F64" s="278" t="s">
        <v>259</v>
      </c>
    </row>
    <row r="65" spans="1:6" x14ac:dyDescent="0.2">
      <c r="A65" s="275">
        <v>4266</v>
      </c>
      <c r="B65" s="276" t="s">
        <v>778</v>
      </c>
      <c r="C65" s="279" t="s">
        <v>229</v>
      </c>
      <c r="D65" s="724">
        <f t="shared" si="0"/>
        <v>1000</v>
      </c>
      <c r="E65" s="294">
        <f>Sheet6!G605+Sheet6!G728+Sheet6!H118</f>
        <v>1000</v>
      </c>
      <c r="F65" s="278" t="s">
        <v>259</v>
      </c>
    </row>
    <row r="66" spans="1:6" x14ac:dyDescent="0.2">
      <c r="A66" s="275">
        <v>4267</v>
      </c>
      <c r="B66" s="276" t="s">
        <v>779</v>
      </c>
      <c r="C66" s="279" t="s">
        <v>230</v>
      </c>
      <c r="D66" s="724">
        <f t="shared" si="0"/>
        <v>20900</v>
      </c>
      <c r="E66" s="294">
        <f>Sheet6!H32+Sheet6!H121+Sheet6!H188+Sheet6!H643+Sheet6!H657+Sheet6!H729+Sheet6!H512+Sheet6!H404</f>
        <v>20900</v>
      </c>
      <c r="F66" s="278" t="s">
        <v>259</v>
      </c>
    </row>
    <row r="67" spans="1:6" ht="13.5" thickBot="1" x14ac:dyDescent="0.25">
      <c r="A67" s="288">
        <v>4268</v>
      </c>
      <c r="B67" s="303" t="s">
        <v>780</v>
      </c>
      <c r="C67" s="304" t="s">
        <v>231</v>
      </c>
      <c r="D67" s="750">
        <f t="shared" si="0"/>
        <v>104818</v>
      </c>
      <c r="E67" s="305">
        <f>Sheet6!H26+Sheet6!H122+Sheet6!H189+Sheet6!H473+Sheet6!H485+Sheet6!H627+Sheet6!H644+Sheet6!H656+Sheet6!H674+Sheet6!H513+Sheet6!H405</f>
        <v>104818</v>
      </c>
      <c r="F67" s="286" t="s">
        <v>259</v>
      </c>
    </row>
    <row r="68" spans="1:6" ht="15" customHeight="1" thickBot="1" x14ac:dyDescent="0.25">
      <c r="A68" s="245">
        <v>4300</v>
      </c>
      <c r="B68" s="284" t="s">
        <v>893</v>
      </c>
      <c r="C68" s="259" t="s">
        <v>250</v>
      </c>
      <c r="D68" s="718">
        <f>E68</f>
        <v>0</v>
      </c>
      <c r="E68" s="748">
        <f>E69+E74+E78</f>
        <v>0</v>
      </c>
      <c r="F68" s="268" t="s">
        <v>259</v>
      </c>
    </row>
    <row r="69" spans="1:6" ht="13.5" thickBot="1" x14ac:dyDescent="0.25">
      <c r="A69" s="261"/>
      <c r="B69" s="262" t="s">
        <v>811</v>
      </c>
      <c r="C69" s="263"/>
      <c r="D69" s="264"/>
      <c r="E69" s="265"/>
      <c r="F69" s="266"/>
    </row>
    <row r="70" spans="1:6" ht="13.5" thickBot="1" x14ac:dyDescent="0.25">
      <c r="A70" s="245">
        <v>4310</v>
      </c>
      <c r="B70" s="284" t="s">
        <v>894</v>
      </c>
      <c r="C70" s="259" t="s">
        <v>250</v>
      </c>
      <c r="D70" s="718">
        <f>E70</f>
        <v>0</v>
      </c>
      <c r="E70" s="748">
        <f>E72+E73</f>
        <v>0</v>
      </c>
      <c r="F70" s="268" t="s">
        <v>259</v>
      </c>
    </row>
    <row r="71" spans="1:6" x14ac:dyDescent="0.2">
      <c r="A71" s="269"/>
      <c r="B71" s="298" t="s">
        <v>808</v>
      </c>
      <c r="C71" s="271"/>
      <c r="D71" s="745"/>
      <c r="E71" s="273"/>
      <c r="F71" s="274"/>
    </row>
    <row r="72" spans="1:6" x14ac:dyDescent="0.2">
      <c r="A72" s="275">
        <v>4311</v>
      </c>
      <c r="B72" s="306" t="s">
        <v>781</v>
      </c>
      <c r="C72" s="279" t="s">
        <v>232</v>
      </c>
      <c r="D72" s="727">
        <f>E72</f>
        <v>0</v>
      </c>
      <c r="E72" s="292"/>
      <c r="F72" s="278" t="s">
        <v>259</v>
      </c>
    </row>
    <row r="73" spans="1:6" ht="13.5" thickBot="1" x14ac:dyDescent="0.25">
      <c r="A73" s="280">
        <v>4312</v>
      </c>
      <c r="B73" s="281" t="s">
        <v>782</v>
      </c>
      <c r="C73" s="282" t="s">
        <v>233</v>
      </c>
      <c r="D73" s="742">
        <f>E73</f>
        <v>0</v>
      </c>
      <c r="E73" s="285"/>
      <c r="F73" s="283" t="s">
        <v>259</v>
      </c>
    </row>
    <row r="74" spans="1:6" ht="13.5" thickBot="1" x14ac:dyDescent="0.25">
      <c r="A74" s="245">
        <v>4320</v>
      </c>
      <c r="B74" s="284" t="s">
        <v>895</v>
      </c>
      <c r="C74" s="259" t="s">
        <v>250</v>
      </c>
      <c r="D74" s="718">
        <f>E74</f>
        <v>0</v>
      </c>
      <c r="E74" s="748">
        <f>E76+E77</f>
        <v>0</v>
      </c>
      <c r="F74" s="268" t="s">
        <v>259</v>
      </c>
    </row>
    <row r="75" spans="1:6" x14ac:dyDescent="0.2">
      <c r="A75" s="269"/>
      <c r="B75" s="298" t="s">
        <v>808</v>
      </c>
      <c r="C75" s="271"/>
      <c r="D75" s="272"/>
      <c r="E75" s="273"/>
      <c r="F75" s="274"/>
    </row>
    <row r="76" spans="1:6" ht="15.75" customHeight="1" x14ac:dyDescent="0.2">
      <c r="A76" s="275">
        <v>4321</v>
      </c>
      <c r="B76" s="306" t="s">
        <v>783</v>
      </c>
      <c r="C76" s="279" t="s">
        <v>234</v>
      </c>
      <c r="D76" s="727">
        <f>E76</f>
        <v>0</v>
      </c>
      <c r="E76" s="79"/>
      <c r="F76" s="278" t="s">
        <v>259</v>
      </c>
    </row>
    <row r="77" spans="1:6" ht="13.5" thickBot="1" x14ac:dyDescent="0.25">
      <c r="A77" s="280">
        <v>4322</v>
      </c>
      <c r="B77" s="281" t="s">
        <v>784</v>
      </c>
      <c r="C77" s="282" t="s">
        <v>235</v>
      </c>
      <c r="D77" s="742">
        <f>E77</f>
        <v>0</v>
      </c>
      <c r="E77" s="307"/>
      <c r="F77" s="283" t="s">
        <v>259</v>
      </c>
    </row>
    <row r="78" spans="1:6" ht="23.25" thickBot="1" x14ac:dyDescent="0.25">
      <c r="A78" s="245">
        <v>4330</v>
      </c>
      <c r="B78" s="284" t="s">
        <v>896</v>
      </c>
      <c r="C78" s="259" t="s">
        <v>250</v>
      </c>
      <c r="D78" s="718">
        <f>E78</f>
        <v>0</v>
      </c>
      <c r="E78" s="748">
        <f>E80+E81+E82</f>
        <v>0</v>
      </c>
      <c r="F78" s="268" t="s">
        <v>259</v>
      </c>
    </row>
    <row r="79" spans="1:6" x14ac:dyDescent="0.2">
      <c r="A79" s="269"/>
      <c r="B79" s="298" t="s">
        <v>808</v>
      </c>
      <c r="C79" s="271"/>
      <c r="D79" s="272"/>
      <c r="E79" s="273"/>
      <c r="F79" s="274"/>
    </row>
    <row r="80" spans="1:6" ht="24" x14ac:dyDescent="0.2">
      <c r="A80" s="275">
        <v>4331</v>
      </c>
      <c r="B80" s="306" t="s">
        <v>785</v>
      </c>
      <c r="C80" s="279" t="s">
        <v>236</v>
      </c>
      <c r="D80" s="727">
        <f>E80</f>
        <v>0</v>
      </c>
      <c r="E80" s="292"/>
      <c r="F80" s="278" t="s">
        <v>259</v>
      </c>
    </row>
    <row r="81" spans="1:6" x14ac:dyDescent="0.2">
      <c r="A81" s="275">
        <v>4332</v>
      </c>
      <c r="B81" s="276" t="s">
        <v>786</v>
      </c>
      <c r="C81" s="279" t="s">
        <v>237</v>
      </c>
      <c r="D81" s="727">
        <f>E81</f>
        <v>0</v>
      </c>
      <c r="E81" s="292"/>
      <c r="F81" s="278" t="s">
        <v>259</v>
      </c>
    </row>
    <row r="82" spans="1:6" ht="13.5" thickBot="1" x14ac:dyDescent="0.25">
      <c r="A82" s="288">
        <v>4333</v>
      </c>
      <c r="B82" s="303" t="s">
        <v>787</v>
      </c>
      <c r="C82" s="304" t="s">
        <v>238</v>
      </c>
      <c r="D82" s="749">
        <f>E82</f>
        <v>0</v>
      </c>
      <c r="E82" s="308"/>
      <c r="F82" s="286" t="s">
        <v>259</v>
      </c>
    </row>
    <row r="83" spans="1:6" ht="13.5" thickBot="1" x14ac:dyDescent="0.25">
      <c r="A83" s="245">
        <v>4400</v>
      </c>
      <c r="B83" s="291" t="s">
        <v>897</v>
      </c>
      <c r="C83" s="259" t="s">
        <v>250</v>
      </c>
      <c r="D83" s="710">
        <f>E83</f>
        <v>698000</v>
      </c>
      <c r="E83" s="744">
        <f>E85+E89</f>
        <v>698000</v>
      </c>
      <c r="F83" s="268" t="s">
        <v>259</v>
      </c>
    </row>
    <row r="84" spans="1:6" ht="13.5" thickBot="1" x14ac:dyDescent="0.25">
      <c r="A84" s="261"/>
      <c r="B84" s="262" t="s">
        <v>811</v>
      </c>
      <c r="C84" s="263"/>
      <c r="D84" s="609"/>
      <c r="E84" s="265"/>
      <c r="F84" s="266"/>
    </row>
    <row r="85" spans="1:6" ht="24.75" thickBot="1" x14ac:dyDescent="0.25">
      <c r="A85" s="245">
        <v>4410</v>
      </c>
      <c r="B85" s="284" t="s">
        <v>898</v>
      </c>
      <c r="C85" s="259" t="s">
        <v>250</v>
      </c>
      <c r="D85" s="710">
        <f>E85</f>
        <v>698000</v>
      </c>
      <c r="E85" s="744">
        <f>E87+E88</f>
        <v>698000</v>
      </c>
      <c r="F85" s="268" t="s">
        <v>259</v>
      </c>
    </row>
    <row r="86" spans="1:6" x14ac:dyDescent="0.2">
      <c r="A86" s="269"/>
      <c r="B86" s="298" t="s">
        <v>808</v>
      </c>
      <c r="C86" s="271"/>
      <c r="D86" s="313"/>
      <c r="E86" s="273"/>
      <c r="F86" s="274"/>
    </row>
    <row r="87" spans="1:6" ht="24" x14ac:dyDescent="0.2">
      <c r="A87" s="275">
        <v>4411</v>
      </c>
      <c r="B87" s="306" t="s">
        <v>788</v>
      </c>
      <c r="C87" s="279" t="s">
        <v>239</v>
      </c>
      <c r="D87" s="724">
        <f>E87</f>
        <v>698000</v>
      </c>
      <c r="E87" s="661">
        <f>Sheet6!H789+Sheet6!H724+Sheet6!H648+Sheet6!H628+Sheet6!H612+Sheet6!H594+Sheet6!H519</f>
        <v>698000</v>
      </c>
      <c r="F87" s="278" t="s">
        <v>259</v>
      </c>
    </row>
    <row r="88" spans="1:6" ht="24.75" thickBot="1" x14ac:dyDescent="0.25">
      <c r="A88" s="280">
        <v>4412</v>
      </c>
      <c r="B88" s="281" t="s">
        <v>802</v>
      </c>
      <c r="C88" s="282" t="s">
        <v>240</v>
      </c>
      <c r="D88" s="742">
        <f>E88</f>
        <v>0</v>
      </c>
      <c r="E88" s="285"/>
      <c r="F88" s="283" t="s">
        <v>259</v>
      </c>
    </row>
    <row r="89" spans="1:6" ht="35.25" thickBot="1" x14ac:dyDescent="0.25">
      <c r="A89" s="245">
        <v>4420</v>
      </c>
      <c r="B89" s="284" t="s">
        <v>899</v>
      </c>
      <c r="C89" s="259" t="s">
        <v>250</v>
      </c>
      <c r="D89" s="751">
        <f>E89</f>
        <v>0</v>
      </c>
      <c r="E89" s="752">
        <f>E91+E92</f>
        <v>0</v>
      </c>
      <c r="F89" s="268" t="s">
        <v>259</v>
      </c>
    </row>
    <row r="90" spans="1:6" x14ac:dyDescent="0.2">
      <c r="A90" s="269"/>
      <c r="B90" s="298" t="s">
        <v>808</v>
      </c>
      <c r="C90" s="271"/>
      <c r="D90" s="662"/>
      <c r="E90" s="273"/>
      <c r="F90" s="274"/>
    </row>
    <row r="91" spans="1:6" ht="36" x14ac:dyDescent="0.2">
      <c r="A91" s="275">
        <v>4421</v>
      </c>
      <c r="B91" s="306" t="s">
        <v>955</v>
      </c>
      <c r="C91" s="279" t="s">
        <v>241</v>
      </c>
      <c r="D91" s="753">
        <f>E91</f>
        <v>0</v>
      </c>
      <c r="E91" s="126">
        <f>Sheet6!H130</f>
        <v>0</v>
      </c>
      <c r="F91" s="278" t="s">
        <v>259</v>
      </c>
    </row>
    <row r="92" spans="1:6" ht="24.75" thickBot="1" x14ac:dyDescent="0.25">
      <c r="A92" s="288">
        <v>4422</v>
      </c>
      <c r="B92" s="303" t="s">
        <v>34</v>
      </c>
      <c r="C92" s="304" t="s">
        <v>242</v>
      </c>
      <c r="D92" s="749">
        <f>E92</f>
        <v>0</v>
      </c>
      <c r="E92" s="308"/>
      <c r="F92" s="286" t="s">
        <v>259</v>
      </c>
    </row>
    <row r="93" spans="1:6" ht="23.25" thickBot="1" x14ac:dyDescent="0.25">
      <c r="A93" s="245">
        <v>4500</v>
      </c>
      <c r="B93" s="309" t="s">
        <v>900</v>
      </c>
      <c r="C93" s="259" t="s">
        <v>250</v>
      </c>
      <c r="D93" s="710">
        <f>E93</f>
        <v>0</v>
      </c>
      <c r="E93" s="744">
        <f>E95+E99+E103</f>
        <v>0</v>
      </c>
      <c r="F93" s="268" t="s">
        <v>259</v>
      </c>
    </row>
    <row r="94" spans="1:6" ht="13.5" thickBot="1" x14ac:dyDescent="0.25">
      <c r="A94" s="261"/>
      <c r="B94" s="262" t="s">
        <v>811</v>
      </c>
      <c r="C94" s="263"/>
      <c r="D94" s="264"/>
      <c r="E94" s="265"/>
      <c r="F94" s="266"/>
    </row>
    <row r="95" spans="1:6" ht="24.75" thickBot="1" x14ac:dyDescent="0.25">
      <c r="A95" s="245">
        <v>4510</v>
      </c>
      <c r="B95" s="310" t="s">
        <v>901</v>
      </c>
      <c r="C95" s="259" t="s">
        <v>250</v>
      </c>
      <c r="D95" s="718">
        <f>E95</f>
        <v>0</v>
      </c>
      <c r="E95" s="311"/>
      <c r="F95" s="268" t="s">
        <v>259</v>
      </c>
    </row>
    <row r="96" spans="1:6" ht="13.5" thickBot="1" x14ac:dyDescent="0.25">
      <c r="A96" s="269"/>
      <c r="B96" s="270" t="s">
        <v>808</v>
      </c>
      <c r="C96" s="271"/>
      <c r="D96" s="272"/>
      <c r="E96" s="273"/>
      <c r="F96" s="274"/>
    </row>
    <row r="97" spans="1:6" ht="24" x14ac:dyDescent="0.2">
      <c r="A97" s="275">
        <v>4511</v>
      </c>
      <c r="B97" s="312" t="s">
        <v>902</v>
      </c>
      <c r="C97" s="279" t="s">
        <v>243</v>
      </c>
      <c r="D97" s="727">
        <f>E97</f>
        <v>0</v>
      </c>
      <c r="E97" s="292"/>
      <c r="F97" s="278" t="s">
        <v>259</v>
      </c>
    </row>
    <row r="98" spans="1:6" ht="24.75" thickBot="1" x14ac:dyDescent="0.25">
      <c r="A98" s="280">
        <v>4512</v>
      </c>
      <c r="B98" s="281" t="s">
        <v>35</v>
      </c>
      <c r="C98" s="282" t="s">
        <v>244</v>
      </c>
      <c r="D98" s="742">
        <f>E98</f>
        <v>0</v>
      </c>
      <c r="E98" s="285"/>
      <c r="F98" s="283" t="s">
        <v>259</v>
      </c>
    </row>
    <row r="99" spans="1:6" ht="24.75" thickBot="1" x14ac:dyDescent="0.25">
      <c r="A99" s="245">
        <v>4520</v>
      </c>
      <c r="B99" s="310" t="s">
        <v>903</v>
      </c>
      <c r="C99" s="259" t="s">
        <v>250</v>
      </c>
      <c r="D99" s="718">
        <f>E99</f>
        <v>0</v>
      </c>
      <c r="E99" s="748">
        <f>E101+E102</f>
        <v>0</v>
      </c>
      <c r="F99" s="268" t="s">
        <v>259</v>
      </c>
    </row>
    <row r="100" spans="1:6" ht="13.5" thickBot="1" x14ac:dyDescent="0.25">
      <c r="A100" s="269"/>
      <c r="B100" s="270" t="s">
        <v>808</v>
      </c>
      <c r="C100" s="271"/>
      <c r="D100" s="272"/>
      <c r="E100" s="273"/>
      <c r="F100" s="274"/>
    </row>
    <row r="101" spans="1:6" ht="30" customHeight="1" x14ac:dyDescent="0.2">
      <c r="A101" s="275">
        <v>4521</v>
      </c>
      <c r="B101" s="276" t="s">
        <v>860</v>
      </c>
      <c r="C101" s="279" t="s">
        <v>245</v>
      </c>
      <c r="D101" s="727">
        <f>E101</f>
        <v>0</v>
      </c>
      <c r="E101" s="292"/>
      <c r="F101" s="278" t="s">
        <v>259</v>
      </c>
    </row>
    <row r="102" spans="1:6" ht="24.75" thickBot="1" x14ac:dyDescent="0.25">
      <c r="A102" s="280">
        <v>4522</v>
      </c>
      <c r="B102" s="281" t="s">
        <v>0</v>
      </c>
      <c r="C102" s="282" t="s">
        <v>246</v>
      </c>
      <c r="D102" s="742">
        <f>E102</f>
        <v>0</v>
      </c>
      <c r="E102" s="285"/>
      <c r="F102" s="283" t="s">
        <v>259</v>
      </c>
    </row>
    <row r="103" spans="1:6" ht="38.25" customHeight="1" thickBot="1" x14ac:dyDescent="0.25">
      <c r="A103" s="245">
        <v>4530</v>
      </c>
      <c r="B103" s="310" t="s">
        <v>904</v>
      </c>
      <c r="C103" s="259" t="s">
        <v>250</v>
      </c>
      <c r="D103" s="710">
        <f>E103+F103</f>
        <v>0</v>
      </c>
      <c r="E103" s="744">
        <f>E105+E106+E107</f>
        <v>0</v>
      </c>
      <c r="F103" s="758">
        <f>F105+F106+F107</f>
        <v>0</v>
      </c>
    </row>
    <row r="104" spans="1:6" ht="13.5" thickBot="1" x14ac:dyDescent="0.25">
      <c r="A104" s="269"/>
      <c r="B104" s="270" t="s">
        <v>808</v>
      </c>
      <c r="C104" s="271"/>
      <c r="D104" s="313"/>
      <c r="E104" s="287"/>
      <c r="F104" s="274"/>
    </row>
    <row r="105" spans="1:6" ht="38.25" customHeight="1" x14ac:dyDescent="0.2">
      <c r="A105" s="275">
        <v>4531</v>
      </c>
      <c r="B105" s="296" t="s">
        <v>861</v>
      </c>
      <c r="C105" s="277" t="s">
        <v>133</v>
      </c>
      <c r="D105" s="724">
        <f>E105+F105</f>
        <v>0</v>
      </c>
      <c r="E105" s="294"/>
      <c r="F105" s="314"/>
    </row>
    <row r="106" spans="1:6" ht="38.25" customHeight="1" x14ac:dyDescent="0.2">
      <c r="A106" s="275">
        <v>4532</v>
      </c>
      <c r="B106" s="296" t="s">
        <v>945</v>
      </c>
      <c r="C106" s="279" t="s">
        <v>134</v>
      </c>
      <c r="D106" s="727">
        <f>E106+F106</f>
        <v>0</v>
      </c>
      <c r="E106" s="292"/>
      <c r="F106" s="314"/>
    </row>
    <row r="107" spans="1:6" ht="24" x14ac:dyDescent="0.2">
      <c r="A107" s="280">
        <v>4533</v>
      </c>
      <c r="B107" s="315" t="s">
        <v>905</v>
      </c>
      <c r="C107" s="279" t="s">
        <v>135</v>
      </c>
      <c r="D107" s="727">
        <f>E107+F107</f>
        <v>0</v>
      </c>
      <c r="E107" s="729">
        <f>E109+E113+E114</f>
        <v>0</v>
      </c>
      <c r="F107" s="728">
        <f>F109+F113+F114</f>
        <v>0</v>
      </c>
    </row>
    <row r="108" spans="1:6" x14ac:dyDescent="0.2">
      <c r="A108" s="280"/>
      <c r="B108" s="316" t="s">
        <v>811</v>
      </c>
      <c r="C108" s="279"/>
      <c r="D108" s="317"/>
      <c r="E108" s="79"/>
      <c r="F108" s="278"/>
    </row>
    <row r="109" spans="1:6" ht="24" x14ac:dyDescent="0.2">
      <c r="A109" s="280">
        <v>4534</v>
      </c>
      <c r="B109" s="316" t="s">
        <v>699</v>
      </c>
      <c r="C109" s="279"/>
      <c r="D109" s="727">
        <f>E109+F109</f>
        <v>0</v>
      </c>
      <c r="E109" s="729">
        <f>E111+E112</f>
        <v>0</v>
      </c>
      <c r="F109" s="728">
        <f>F111+F112</f>
        <v>0</v>
      </c>
    </row>
    <row r="110" spans="1:6" x14ac:dyDescent="0.2">
      <c r="A110" s="280"/>
      <c r="B110" s="316" t="s">
        <v>827</v>
      </c>
      <c r="C110" s="279"/>
      <c r="D110" s="317"/>
      <c r="E110" s="79"/>
      <c r="F110" s="278"/>
    </row>
    <row r="111" spans="1:6" ht="21.75" customHeight="1" x14ac:dyDescent="0.2">
      <c r="A111" s="318">
        <v>4535</v>
      </c>
      <c r="B111" s="319" t="s">
        <v>826</v>
      </c>
      <c r="C111" s="279"/>
      <c r="D111" s="727">
        <f>E111+F111</f>
        <v>0</v>
      </c>
      <c r="E111" s="292"/>
      <c r="F111" s="314"/>
    </row>
    <row r="112" spans="1:6" x14ac:dyDescent="0.2">
      <c r="A112" s="275">
        <v>4536</v>
      </c>
      <c r="B112" s="316" t="s">
        <v>828</v>
      </c>
      <c r="C112" s="279"/>
      <c r="D112" s="727">
        <f>E112+F112</f>
        <v>0</v>
      </c>
      <c r="E112" s="292"/>
      <c r="F112" s="314"/>
    </row>
    <row r="113" spans="1:6" x14ac:dyDescent="0.2">
      <c r="A113" s="275">
        <v>4537</v>
      </c>
      <c r="B113" s="316" t="s">
        <v>829</v>
      </c>
      <c r="C113" s="279"/>
      <c r="D113" s="727">
        <f>E113+F113</f>
        <v>0</v>
      </c>
      <c r="E113" s="292"/>
      <c r="F113" s="314"/>
    </row>
    <row r="114" spans="1:6" ht="13.5" thickBot="1" x14ac:dyDescent="0.25">
      <c r="A114" s="280">
        <v>4538</v>
      </c>
      <c r="B114" s="320" t="s">
        <v>831</v>
      </c>
      <c r="C114" s="282"/>
      <c r="D114" s="742">
        <f>E114+F114</f>
        <v>0</v>
      </c>
      <c r="E114" s="285"/>
      <c r="F114" s="321"/>
    </row>
    <row r="115" spans="1:6" ht="35.25" thickBot="1" x14ac:dyDescent="0.25">
      <c r="A115" s="245">
        <v>4540</v>
      </c>
      <c r="B115" s="310" t="s">
        <v>906</v>
      </c>
      <c r="C115" s="259" t="s">
        <v>250</v>
      </c>
      <c r="D115" s="710">
        <f>D119</f>
        <v>10000</v>
      </c>
      <c r="E115" s="768">
        <f>E119</f>
        <v>10000</v>
      </c>
      <c r="F115" s="758">
        <f>F117+F118+F119</f>
        <v>0</v>
      </c>
    </row>
    <row r="116" spans="1:6" x14ac:dyDescent="0.2">
      <c r="A116" s="269"/>
      <c r="B116" s="298" t="s">
        <v>808</v>
      </c>
      <c r="C116" s="271"/>
      <c r="D116" s="745"/>
      <c r="E116" s="273"/>
      <c r="F116" s="274"/>
    </row>
    <row r="117" spans="1:6" ht="38.25" customHeight="1" x14ac:dyDescent="0.2">
      <c r="A117" s="275">
        <v>4541</v>
      </c>
      <c r="B117" s="323" t="s">
        <v>136</v>
      </c>
      <c r="C117" s="279" t="s">
        <v>138</v>
      </c>
      <c r="D117" s="727">
        <f>F117</f>
        <v>0</v>
      </c>
      <c r="E117" s="324" t="s">
        <v>259</v>
      </c>
      <c r="F117" s="314"/>
    </row>
    <row r="118" spans="1:6" ht="38.25" customHeight="1" x14ac:dyDescent="0.2">
      <c r="A118" s="275">
        <v>4542</v>
      </c>
      <c r="B118" s="296" t="s">
        <v>137</v>
      </c>
      <c r="C118" s="279" t="s">
        <v>139</v>
      </c>
      <c r="D118" s="727">
        <f>F118</f>
        <v>0</v>
      </c>
      <c r="E118" s="324" t="s">
        <v>259</v>
      </c>
      <c r="F118" s="314"/>
    </row>
    <row r="119" spans="1:6" ht="24.75" thickBot="1" x14ac:dyDescent="0.25">
      <c r="A119" s="288">
        <v>4543</v>
      </c>
      <c r="B119" s="325" t="s">
        <v>907</v>
      </c>
      <c r="C119" s="279" t="s">
        <v>140</v>
      </c>
      <c r="D119" s="814">
        <f>D126</f>
        <v>10000</v>
      </c>
      <c r="E119" s="798">
        <f>Sheet6!H127+Sheet6!H736</f>
        <v>10000</v>
      </c>
      <c r="F119" s="728">
        <f>F121+F124+F125+F126</f>
        <v>0</v>
      </c>
    </row>
    <row r="120" spans="1:6" x14ac:dyDescent="0.2">
      <c r="A120" s="280"/>
      <c r="B120" s="316" t="s">
        <v>811</v>
      </c>
      <c r="C120" s="279"/>
      <c r="D120" s="534"/>
      <c r="E120" s="409"/>
      <c r="F120" s="278"/>
    </row>
    <row r="121" spans="1:6" ht="24" x14ac:dyDescent="0.2">
      <c r="A121" s="280">
        <v>4544</v>
      </c>
      <c r="B121" s="316" t="s">
        <v>700</v>
      </c>
      <c r="C121" s="279"/>
      <c r="D121" s="724">
        <f>F121</f>
        <v>0</v>
      </c>
      <c r="E121" s="798" t="s">
        <v>259</v>
      </c>
      <c r="F121" s="728">
        <f>F123+F124</f>
        <v>0</v>
      </c>
    </row>
    <row r="122" spans="1:6" x14ac:dyDescent="0.2">
      <c r="A122" s="280"/>
      <c r="B122" s="316" t="s">
        <v>827</v>
      </c>
      <c r="C122" s="279"/>
      <c r="D122" s="534"/>
      <c r="E122" s="409"/>
      <c r="F122" s="278"/>
    </row>
    <row r="123" spans="1:6" ht="24" customHeight="1" x14ac:dyDescent="0.2">
      <c r="A123" s="318">
        <v>4545</v>
      </c>
      <c r="B123" s="319" t="s">
        <v>826</v>
      </c>
      <c r="C123" s="279"/>
      <c r="D123" s="724">
        <f>F123</f>
        <v>0</v>
      </c>
      <c r="E123" s="798" t="s">
        <v>259</v>
      </c>
      <c r="F123" s="314"/>
    </row>
    <row r="124" spans="1:6" x14ac:dyDescent="0.2">
      <c r="A124" s="275">
        <v>4546</v>
      </c>
      <c r="B124" s="326" t="s">
        <v>830</v>
      </c>
      <c r="C124" s="279"/>
      <c r="D124" s="724">
        <f>F124</f>
        <v>0</v>
      </c>
      <c r="E124" s="798" t="s">
        <v>259</v>
      </c>
      <c r="F124" s="314"/>
    </row>
    <row r="125" spans="1:6" x14ac:dyDescent="0.2">
      <c r="A125" s="275">
        <v>4547</v>
      </c>
      <c r="B125" s="316" t="s">
        <v>829</v>
      </c>
      <c r="C125" s="279"/>
      <c r="D125" s="724">
        <f>F125</f>
        <v>0</v>
      </c>
      <c r="E125" s="798" t="s">
        <v>259</v>
      </c>
      <c r="F125" s="314"/>
    </row>
    <row r="126" spans="1:6" ht="13.5" thickBot="1" x14ac:dyDescent="0.25">
      <c r="A126" s="288">
        <v>4548</v>
      </c>
      <c r="B126" s="327" t="s">
        <v>831</v>
      </c>
      <c r="C126" s="304"/>
      <c r="D126" s="750">
        <f>E126</f>
        <v>10000</v>
      </c>
      <c r="E126" s="799">
        <f>Sheet6!H127+Sheet6!H736</f>
        <v>10000</v>
      </c>
      <c r="F126" s="329"/>
    </row>
    <row r="127" spans="1:6" ht="32.25" customHeight="1" thickBot="1" x14ac:dyDescent="0.25">
      <c r="A127" s="245">
        <v>4600</v>
      </c>
      <c r="B127" s="310" t="s">
        <v>908</v>
      </c>
      <c r="C127" s="259" t="s">
        <v>250</v>
      </c>
      <c r="D127" s="710">
        <f>E127</f>
        <v>179118.9</v>
      </c>
      <c r="E127" s="744">
        <f>E131+E133+E139</f>
        <v>179118.9</v>
      </c>
      <c r="F127" s="268" t="s">
        <v>259</v>
      </c>
    </row>
    <row r="128" spans="1:6" ht="13.5" thickBot="1" x14ac:dyDescent="0.25">
      <c r="A128" s="330"/>
      <c r="B128" s="331" t="s">
        <v>811</v>
      </c>
      <c r="C128" s="332"/>
      <c r="D128" s="272"/>
      <c r="E128" s="273"/>
      <c r="F128" s="333"/>
    </row>
    <row r="129" spans="1:6" s="57" customFormat="1" x14ac:dyDescent="0.2">
      <c r="A129" s="334">
        <v>4610</v>
      </c>
      <c r="B129" s="335" t="s">
        <v>5</v>
      </c>
      <c r="C129" s="336"/>
      <c r="D129" s="727">
        <f>E129</f>
        <v>0</v>
      </c>
      <c r="E129" s="729">
        <f>E131+E132</f>
        <v>0</v>
      </c>
      <c r="F129" s="278" t="s">
        <v>260</v>
      </c>
    </row>
    <row r="130" spans="1:6" x14ac:dyDescent="0.2">
      <c r="A130" s="330"/>
      <c r="B130" s="337" t="s">
        <v>811</v>
      </c>
      <c r="C130" s="336"/>
      <c r="D130" s="317"/>
      <c r="E130" s="79"/>
      <c r="F130" s="278"/>
    </row>
    <row r="131" spans="1:6" ht="38.25" x14ac:dyDescent="0.2">
      <c r="A131" s="330">
        <v>4610</v>
      </c>
      <c r="B131" s="338" t="s">
        <v>717</v>
      </c>
      <c r="C131" s="336" t="s">
        <v>716</v>
      </c>
      <c r="D131" s="727">
        <f>E131</f>
        <v>0</v>
      </c>
      <c r="E131" s="292"/>
      <c r="F131" s="278" t="s">
        <v>259</v>
      </c>
    </row>
    <row r="132" spans="1:6" ht="26.25" thickBot="1" x14ac:dyDescent="0.25">
      <c r="A132" s="339">
        <v>4620</v>
      </c>
      <c r="B132" s="340" t="s">
        <v>7</v>
      </c>
      <c r="C132" s="341" t="s">
        <v>6</v>
      </c>
      <c r="D132" s="742">
        <f>E132</f>
        <v>0</v>
      </c>
      <c r="E132" s="285"/>
      <c r="F132" s="283" t="s">
        <v>259</v>
      </c>
    </row>
    <row r="133" spans="1:6" ht="35.25" thickBot="1" x14ac:dyDescent="0.25">
      <c r="A133" s="342">
        <v>4630</v>
      </c>
      <c r="B133" s="343" t="s">
        <v>909</v>
      </c>
      <c r="C133" s="259" t="s">
        <v>250</v>
      </c>
      <c r="D133" s="710">
        <f t="shared" ref="D133:D141" si="1">E133</f>
        <v>179118.9</v>
      </c>
      <c r="E133" s="744">
        <f>E135+E136+E137+E138</f>
        <v>179118.9</v>
      </c>
      <c r="F133" s="268" t="s">
        <v>259</v>
      </c>
    </row>
    <row r="134" spans="1:6" ht="13.5" thickBot="1" x14ac:dyDescent="0.25">
      <c r="A134" s="330"/>
      <c r="B134" s="331" t="s">
        <v>808</v>
      </c>
      <c r="C134" s="271"/>
      <c r="D134" s="745">
        <f t="shared" si="1"/>
        <v>0</v>
      </c>
      <c r="E134" s="273"/>
      <c r="F134" s="274"/>
    </row>
    <row r="135" spans="1:6" x14ac:dyDescent="0.2">
      <c r="A135" s="334">
        <v>4631</v>
      </c>
      <c r="B135" s="344" t="s">
        <v>145</v>
      </c>
      <c r="C135" s="279" t="s">
        <v>141</v>
      </c>
      <c r="D135" s="727">
        <f t="shared" si="1"/>
        <v>3000</v>
      </c>
      <c r="E135" s="292">
        <f>Sheet6!H881</f>
        <v>3000</v>
      </c>
      <c r="F135" s="278" t="s">
        <v>259</v>
      </c>
    </row>
    <row r="136" spans="1:6" ht="25.5" customHeight="1" x14ac:dyDescent="0.2">
      <c r="A136" s="334">
        <v>4632</v>
      </c>
      <c r="B136" s="344" t="s">
        <v>146</v>
      </c>
      <c r="C136" s="279" t="s">
        <v>142</v>
      </c>
      <c r="D136" s="727">
        <f t="shared" si="1"/>
        <v>450</v>
      </c>
      <c r="E136" s="292">
        <f>Sheet6!H882</f>
        <v>450</v>
      </c>
      <c r="F136" s="278" t="s">
        <v>259</v>
      </c>
    </row>
    <row r="137" spans="1:6" ht="17.25" customHeight="1" x14ac:dyDescent="0.2">
      <c r="A137" s="334">
        <v>4633</v>
      </c>
      <c r="B137" s="344" t="s">
        <v>147</v>
      </c>
      <c r="C137" s="279" t="s">
        <v>143</v>
      </c>
      <c r="D137" s="727">
        <f t="shared" si="1"/>
        <v>0</v>
      </c>
      <c r="E137" s="292"/>
      <c r="F137" s="278" t="s">
        <v>259</v>
      </c>
    </row>
    <row r="138" spans="1:6" ht="14.25" customHeight="1" thickBot="1" x14ac:dyDescent="0.25">
      <c r="A138" s="345">
        <v>4634</v>
      </c>
      <c r="B138" s="346" t="s">
        <v>148</v>
      </c>
      <c r="C138" s="282" t="s">
        <v>144</v>
      </c>
      <c r="D138" s="746">
        <f t="shared" si="1"/>
        <v>175668.9</v>
      </c>
      <c r="E138" s="746">
        <f>Sheet6!H880+Sheet6!H266</f>
        <v>175668.9</v>
      </c>
      <c r="F138" s="283" t="s">
        <v>259</v>
      </c>
    </row>
    <row r="139" spans="1:6" ht="13.5" thickBot="1" x14ac:dyDescent="0.25">
      <c r="A139" s="342">
        <v>4640</v>
      </c>
      <c r="B139" s="343" t="s">
        <v>910</v>
      </c>
      <c r="C139" s="259" t="s">
        <v>250</v>
      </c>
      <c r="D139" s="718">
        <f t="shared" si="1"/>
        <v>0</v>
      </c>
      <c r="E139" s="748">
        <f>E141</f>
        <v>0</v>
      </c>
      <c r="F139" s="268" t="s">
        <v>259</v>
      </c>
    </row>
    <row r="140" spans="1:6" ht="13.5" thickBot="1" x14ac:dyDescent="0.25">
      <c r="A140" s="330"/>
      <c r="B140" s="331" t="s">
        <v>808</v>
      </c>
      <c r="C140" s="271"/>
      <c r="D140" s="745"/>
      <c r="E140" s="273"/>
      <c r="F140" s="274"/>
    </row>
    <row r="141" spans="1:6" ht="13.5" thickBot="1" x14ac:dyDescent="0.25">
      <c r="A141" s="347">
        <v>4641</v>
      </c>
      <c r="B141" s="348" t="s">
        <v>149</v>
      </c>
      <c r="C141" s="304" t="s">
        <v>150</v>
      </c>
      <c r="D141" s="749">
        <f t="shared" si="1"/>
        <v>0</v>
      </c>
      <c r="E141" s="308"/>
      <c r="F141" s="286" t="s">
        <v>259</v>
      </c>
    </row>
    <row r="142" spans="1:6" ht="38.25" customHeight="1" thickBot="1" x14ac:dyDescent="0.25">
      <c r="A142" s="245">
        <v>4700</v>
      </c>
      <c r="B142" s="284" t="s">
        <v>911</v>
      </c>
      <c r="C142" s="259" t="s">
        <v>250</v>
      </c>
      <c r="D142" s="719">
        <f>E142+F142-Sheet1!F141</f>
        <v>18400</v>
      </c>
      <c r="E142" s="759">
        <f>E144+E148+E154+E157+E161+E164+E167</f>
        <v>418400</v>
      </c>
      <c r="F142" s="760">
        <f>F167</f>
        <v>0</v>
      </c>
    </row>
    <row r="143" spans="1:6" ht="13.5" thickBot="1" x14ac:dyDescent="0.25">
      <c r="A143" s="261"/>
      <c r="B143" s="262" t="s">
        <v>811</v>
      </c>
      <c r="C143" s="263"/>
      <c r="D143" s="264"/>
      <c r="E143" s="265"/>
      <c r="F143" s="266"/>
    </row>
    <row r="144" spans="1:6" ht="40.5" customHeight="1" thickBot="1" x14ac:dyDescent="0.25">
      <c r="A144" s="245">
        <v>4710</v>
      </c>
      <c r="B144" s="284" t="s">
        <v>912</v>
      </c>
      <c r="C144" s="259" t="s">
        <v>250</v>
      </c>
      <c r="D144" s="710">
        <f>E144</f>
        <v>4000</v>
      </c>
      <c r="E144" s="744">
        <f>E146+E147</f>
        <v>4000</v>
      </c>
      <c r="F144" s="268" t="s">
        <v>259</v>
      </c>
    </row>
    <row r="145" spans="1:6" ht="13.5" thickBot="1" x14ac:dyDescent="0.25">
      <c r="A145" s="269"/>
      <c r="B145" s="270" t="s">
        <v>808</v>
      </c>
      <c r="C145" s="271"/>
      <c r="D145" s="313"/>
      <c r="E145" s="287"/>
      <c r="F145" s="274"/>
    </row>
    <row r="146" spans="1:6" ht="51" customHeight="1" x14ac:dyDescent="0.2">
      <c r="A146" s="275">
        <v>4711</v>
      </c>
      <c r="B146" s="276" t="s">
        <v>718</v>
      </c>
      <c r="C146" s="279" t="s">
        <v>151</v>
      </c>
      <c r="D146" s="724">
        <f>E146</f>
        <v>0</v>
      </c>
      <c r="E146" s="294"/>
      <c r="F146" s="278" t="s">
        <v>259</v>
      </c>
    </row>
    <row r="147" spans="1:6" ht="29.25" customHeight="1" thickBot="1" x14ac:dyDescent="0.25">
      <c r="A147" s="280">
        <v>4712</v>
      </c>
      <c r="B147" s="281" t="s">
        <v>174</v>
      </c>
      <c r="C147" s="282" t="s">
        <v>152</v>
      </c>
      <c r="D147" s="746">
        <f>E147</f>
        <v>4000</v>
      </c>
      <c r="E147" s="615">
        <f>SUM(Sheet6!H126)</f>
        <v>4000</v>
      </c>
      <c r="F147" s="283" t="s">
        <v>259</v>
      </c>
    </row>
    <row r="148" spans="1:6" ht="50.25" customHeight="1" thickBot="1" x14ac:dyDescent="0.25">
      <c r="A148" s="245">
        <v>4720</v>
      </c>
      <c r="B148" s="284" t="s">
        <v>913</v>
      </c>
      <c r="C148" s="259" t="s">
        <v>4</v>
      </c>
      <c r="D148" s="710">
        <f>E148</f>
        <v>14400</v>
      </c>
      <c r="E148" s="744">
        <f>E150+E151+E152+E153</f>
        <v>14400</v>
      </c>
      <c r="F148" s="268" t="s">
        <v>259</v>
      </c>
    </row>
    <row r="149" spans="1:6" ht="13.5" thickBot="1" x14ac:dyDescent="0.25">
      <c r="A149" s="269"/>
      <c r="B149" s="270" t="s">
        <v>808</v>
      </c>
      <c r="C149" s="271"/>
      <c r="D149" s="745"/>
      <c r="E149" s="273"/>
      <c r="F149" s="274"/>
    </row>
    <row r="150" spans="1:6" ht="15.75" customHeight="1" x14ac:dyDescent="0.2">
      <c r="A150" s="275">
        <v>4721</v>
      </c>
      <c r="B150" s="276" t="s">
        <v>36</v>
      </c>
      <c r="C150" s="279" t="s">
        <v>175</v>
      </c>
      <c r="D150" s="727">
        <f>E150</f>
        <v>0</v>
      </c>
      <c r="E150" s="292"/>
      <c r="F150" s="278" t="s">
        <v>259</v>
      </c>
    </row>
    <row r="151" spans="1:6" x14ac:dyDescent="0.2">
      <c r="A151" s="275">
        <v>4722</v>
      </c>
      <c r="B151" s="276" t="s">
        <v>37</v>
      </c>
      <c r="C151" s="297">
        <v>4822</v>
      </c>
      <c r="D151" s="727">
        <f>E151</f>
        <v>0</v>
      </c>
      <c r="E151" s="292">
        <f>Sheet6!H66</f>
        <v>0</v>
      </c>
      <c r="F151" s="278" t="s">
        <v>259</v>
      </c>
    </row>
    <row r="152" spans="1:6" x14ac:dyDescent="0.2">
      <c r="A152" s="275">
        <v>4723</v>
      </c>
      <c r="B152" s="276" t="s">
        <v>178</v>
      </c>
      <c r="C152" s="279" t="s">
        <v>176</v>
      </c>
      <c r="D152" s="724">
        <f>E152</f>
        <v>14400</v>
      </c>
      <c r="E152" s="724">
        <f>Sheet6!H475+Sheet6!H407+Sheet6!H124+Sheet6!H31+Sheet6!H516</f>
        <v>14400</v>
      </c>
      <c r="F152" s="278" t="s">
        <v>259</v>
      </c>
    </row>
    <row r="153" spans="1:6" ht="24.75" thickBot="1" x14ac:dyDescent="0.25">
      <c r="A153" s="280">
        <v>4724</v>
      </c>
      <c r="B153" s="281" t="s">
        <v>179</v>
      </c>
      <c r="C153" s="282" t="s">
        <v>177</v>
      </c>
      <c r="D153" s="742">
        <f>E153</f>
        <v>0</v>
      </c>
      <c r="E153" s="285"/>
      <c r="F153" s="283" t="s">
        <v>259</v>
      </c>
    </row>
    <row r="154" spans="1:6" ht="24.75" thickBot="1" x14ac:dyDescent="0.25">
      <c r="A154" s="245">
        <v>4730</v>
      </c>
      <c r="B154" s="284" t="s">
        <v>914</v>
      </c>
      <c r="C154" s="259" t="s">
        <v>250</v>
      </c>
      <c r="D154" s="718">
        <f>E154</f>
        <v>0</v>
      </c>
      <c r="E154" s="748">
        <f>E156</f>
        <v>0</v>
      </c>
      <c r="F154" s="268" t="s">
        <v>259</v>
      </c>
    </row>
    <row r="155" spans="1:6" ht="13.5" thickBot="1" x14ac:dyDescent="0.25">
      <c r="A155" s="269"/>
      <c r="B155" s="270" t="s">
        <v>808</v>
      </c>
      <c r="C155" s="271"/>
      <c r="D155" s="272"/>
      <c r="E155" s="273"/>
      <c r="F155" s="274"/>
    </row>
    <row r="156" spans="1:6" ht="24.75" thickBot="1" x14ac:dyDescent="0.25">
      <c r="A156" s="280">
        <v>4731</v>
      </c>
      <c r="B156" s="349" t="s">
        <v>915</v>
      </c>
      <c r="C156" s="282" t="s">
        <v>180</v>
      </c>
      <c r="D156" s="742">
        <f>E156</f>
        <v>0</v>
      </c>
      <c r="E156" s="285"/>
      <c r="F156" s="283" t="s">
        <v>259</v>
      </c>
    </row>
    <row r="157" spans="1:6" ht="47.25" thickBot="1" x14ac:dyDescent="0.25">
      <c r="A157" s="245">
        <v>4740</v>
      </c>
      <c r="B157" s="350" t="s">
        <v>916</v>
      </c>
      <c r="C157" s="259" t="s">
        <v>250</v>
      </c>
      <c r="D157" s="718">
        <f>E157</f>
        <v>0</v>
      </c>
      <c r="E157" s="748">
        <f>E159+E160</f>
        <v>0</v>
      </c>
      <c r="F157" s="268" t="s">
        <v>259</v>
      </c>
    </row>
    <row r="158" spans="1:6" ht="13.5" thickBot="1" x14ac:dyDescent="0.25">
      <c r="A158" s="269"/>
      <c r="B158" s="270" t="s">
        <v>808</v>
      </c>
      <c r="C158" s="271"/>
      <c r="D158" s="272"/>
      <c r="E158" s="273"/>
      <c r="F158" s="274"/>
    </row>
    <row r="159" spans="1:6" ht="27.75" customHeight="1" x14ac:dyDescent="0.2">
      <c r="A159" s="275">
        <v>4741</v>
      </c>
      <c r="B159" s="276" t="s">
        <v>38</v>
      </c>
      <c r="C159" s="279" t="s">
        <v>181</v>
      </c>
      <c r="D159" s="727">
        <f>E159</f>
        <v>0</v>
      </c>
      <c r="E159" s="292"/>
      <c r="F159" s="278" t="s">
        <v>259</v>
      </c>
    </row>
    <row r="160" spans="1:6" ht="27" customHeight="1" thickBot="1" x14ac:dyDescent="0.25">
      <c r="A160" s="280">
        <v>4742</v>
      </c>
      <c r="B160" s="281" t="s">
        <v>183</v>
      </c>
      <c r="C160" s="282" t="s">
        <v>182</v>
      </c>
      <c r="D160" s="742">
        <f>E160</f>
        <v>0</v>
      </c>
      <c r="E160" s="285"/>
      <c r="F160" s="283" t="s">
        <v>259</v>
      </c>
    </row>
    <row r="161" spans="1:6" ht="39.75" customHeight="1" thickBot="1" x14ac:dyDescent="0.25">
      <c r="A161" s="245">
        <v>4750</v>
      </c>
      <c r="B161" s="284" t="s">
        <v>917</v>
      </c>
      <c r="C161" s="259" t="s">
        <v>250</v>
      </c>
      <c r="D161" s="718">
        <f>E161</f>
        <v>0</v>
      </c>
      <c r="E161" s="748">
        <f>E163</f>
        <v>0</v>
      </c>
      <c r="F161" s="268" t="s">
        <v>259</v>
      </c>
    </row>
    <row r="162" spans="1:6" ht="13.5" thickBot="1" x14ac:dyDescent="0.25">
      <c r="A162" s="269"/>
      <c r="B162" s="270" t="s">
        <v>808</v>
      </c>
      <c r="C162" s="271"/>
      <c r="D162" s="272"/>
      <c r="E162" s="273"/>
      <c r="F162" s="274"/>
    </row>
    <row r="163" spans="1:6" ht="39.75" customHeight="1" thickBot="1" x14ac:dyDescent="0.25">
      <c r="A163" s="280">
        <v>4751</v>
      </c>
      <c r="B163" s="281" t="s">
        <v>184</v>
      </c>
      <c r="C163" s="282" t="s">
        <v>185</v>
      </c>
      <c r="D163" s="742">
        <f>E163</f>
        <v>0</v>
      </c>
      <c r="E163" s="285"/>
      <c r="F163" s="283" t="s">
        <v>259</v>
      </c>
    </row>
    <row r="164" spans="1:6" ht="17.25" customHeight="1" thickBot="1" x14ac:dyDescent="0.25">
      <c r="A164" s="245">
        <v>4760</v>
      </c>
      <c r="B164" s="350" t="s">
        <v>918</v>
      </c>
      <c r="C164" s="259" t="s">
        <v>250</v>
      </c>
      <c r="D164" s="718">
        <f>E164</f>
        <v>0</v>
      </c>
      <c r="E164" s="748">
        <f>E166</f>
        <v>0</v>
      </c>
      <c r="F164" s="268" t="s">
        <v>259</v>
      </c>
    </row>
    <row r="165" spans="1:6" ht="13.5" thickBot="1" x14ac:dyDescent="0.25">
      <c r="A165" s="269"/>
      <c r="B165" s="270" t="s">
        <v>808</v>
      </c>
      <c r="C165" s="271"/>
      <c r="D165" s="272"/>
      <c r="E165" s="273"/>
      <c r="F165" s="274"/>
    </row>
    <row r="166" spans="1:6" ht="17.25" customHeight="1" thickBot="1" x14ac:dyDescent="0.25">
      <c r="A166" s="280">
        <v>4761</v>
      </c>
      <c r="B166" s="281" t="s">
        <v>187</v>
      </c>
      <c r="C166" s="282" t="s">
        <v>186</v>
      </c>
      <c r="D166" s="742">
        <f>E166</f>
        <v>0</v>
      </c>
      <c r="E166" s="285"/>
      <c r="F166" s="283" t="s">
        <v>259</v>
      </c>
    </row>
    <row r="167" spans="1:6" ht="13.5" thickBot="1" x14ac:dyDescent="0.25">
      <c r="A167" s="245">
        <v>4770</v>
      </c>
      <c r="B167" s="284" t="s">
        <v>919</v>
      </c>
      <c r="C167" s="259" t="s">
        <v>250</v>
      </c>
      <c r="D167" s="719">
        <f>E167+F167-Sheet1!F141</f>
        <v>0</v>
      </c>
      <c r="E167" s="759">
        <f>E169</f>
        <v>400000</v>
      </c>
      <c r="F167" s="760">
        <f>F169</f>
        <v>0</v>
      </c>
    </row>
    <row r="168" spans="1:6" ht="13.5" thickBot="1" x14ac:dyDescent="0.25">
      <c r="A168" s="261"/>
      <c r="B168" s="262" t="s">
        <v>808</v>
      </c>
      <c r="C168" s="351"/>
      <c r="D168" s="264"/>
      <c r="E168" s="352"/>
      <c r="F168" s="353"/>
    </row>
    <row r="169" spans="1:6" ht="13.5" thickBot="1" x14ac:dyDescent="0.25">
      <c r="A169" s="245">
        <v>4771</v>
      </c>
      <c r="B169" s="291" t="s">
        <v>192</v>
      </c>
      <c r="C169" s="354" t="s">
        <v>188</v>
      </c>
      <c r="D169" s="719">
        <f>E169+F169-Sheet1!F141</f>
        <v>0</v>
      </c>
      <c r="E169" s="759">
        <f>Sheet1!F141</f>
        <v>400000</v>
      </c>
      <c r="F169" s="760"/>
    </row>
    <row r="170" spans="1:6" ht="36.75" thickBot="1" x14ac:dyDescent="0.25">
      <c r="A170" s="355">
        <v>4772</v>
      </c>
      <c r="B170" s="356" t="s">
        <v>8</v>
      </c>
      <c r="C170" s="357" t="s">
        <v>250</v>
      </c>
      <c r="D170" s="761"/>
      <c r="E170" s="761"/>
      <c r="F170" s="358"/>
    </row>
    <row r="171" spans="1:6" s="55" customFormat="1" ht="56.25" customHeight="1" thickBot="1" x14ac:dyDescent="0.25">
      <c r="A171" s="245">
        <v>5000</v>
      </c>
      <c r="B171" s="359" t="s">
        <v>920</v>
      </c>
      <c r="C171" s="259" t="s">
        <v>250</v>
      </c>
      <c r="D171" s="710">
        <f>F171</f>
        <v>2946696.3</v>
      </c>
      <c r="E171" s="360" t="s">
        <v>259</v>
      </c>
      <c r="F171" s="762">
        <f>F173+F191+F197+F200</f>
        <v>2946696.3</v>
      </c>
    </row>
    <row r="172" spans="1:6" ht="13.5" thickBot="1" x14ac:dyDescent="0.25">
      <c r="A172" s="355"/>
      <c r="B172" s="262" t="s">
        <v>811</v>
      </c>
      <c r="C172" s="263"/>
      <c r="D172" s="264"/>
      <c r="E172" s="265"/>
      <c r="F172" s="266"/>
    </row>
    <row r="173" spans="1:6" ht="23.25" thickBot="1" x14ac:dyDescent="0.25">
      <c r="A173" s="269">
        <v>5100</v>
      </c>
      <c r="B173" s="291" t="s">
        <v>921</v>
      </c>
      <c r="C173" s="259" t="s">
        <v>250</v>
      </c>
      <c r="D173" s="710">
        <f>F173</f>
        <v>2946696.3</v>
      </c>
      <c r="E173" s="322" t="s">
        <v>259</v>
      </c>
      <c r="F173" s="762">
        <f>F175+F180+F185</f>
        <v>2946696.3</v>
      </c>
    </row>
    <row r="174" spans="1:6" ht="13.5" thickBot="1" x14ac:dyDescent="0.25">
      <c r="A174" s="361"/>
      <c r="B174" s="262" t="s">
        <v>811</v>
      </c>
      <c r="C174" s="263"/>
      <c r="D174" s="264"/>
      <c r="E174" s="265"/>
      <c r="F174" s="266"/>
    </row>
    <row r="175" spans="1:6" ht="24.75" thickBot="1" x14ac:dyDescent="0.25">
      <c r="A175" s="245">
        <v>5110</v>
      </c>
      <c r="B175" s="284" t="s">
        <v>922</v>
      </c>
      <c r="C175" s="259" t="s">
        <v>250</v>
      </c>
      <c r="D175" s="710">
        <f>F175</f>
        <v>2695242</v>
      </c>
      <c r="E175" s="322" t="s">
        <v>259</v>
      </c>
      <c r="F175" s="762">
        <f>F177+F178+F179</f>
        <v>2695242</v>
      </c>
    </row>
    <row r="176" spans="1:6" x14ac:dyDescent="0.2">
      <c r="A176" s="269"/>
      <c r="B176" s="298" t="s">
        <v>808</v>
      </c>
      <c r="C176" s="271"/>
      <c r="D176" s="745"/>
      <c r="E176" s="273"/>
      <c r="F176" s="274"/>
    </row>
    <row r="177" spans="1:7" x14ac:dyDescent="0.2">
      <c r="A177" s="275">
        <v>5111</v>
      </c>
      <c r="B177" s="306" t="s">
        <v>952</v>
      </c>
      <c r="C177" s="362" t="s">
        <v>189</v>
      </c>
      <c r="D177" s="727">
        <f>F177</f>
        <v>0</v>
      </c>
      <c r="E177" s="324" t="s">
        <v>259</v>
      </c>
      <c r="F177" s="363"/>
    </row>
    <row r="178" spans="1:7" ht="20.25" customHeight="1" x14ac:dyDescent="0.2">
      <c r="A178" s="275">
        <v>5112</v>
      </c>
      <c r="B178" s="276" t="s">
        <v>953</v>
      </c>
      <c r="C178" s="362" t="s">
        <v>190</v>
      </c>
      <c r="D178" s="727">
        <f>F178</f>
        <v>674742</v>
      </c>
      <c r="E178" s="324" t="s">
        <v>259</v>
      </c>
      <c r="F178" s="363">
        <f>Sheet6!I132+Sheet6!I342+Sheet6!I489+Sheet6!I737+Sheet6!I476</f>
        <v>674742</v>
      </c>
    </row>
    <row r="179" spans="1:7" ht="26.25" customHeight="1" thickBot="1" x14ac:dyDescent="0.25">
      <c r="A179" s="280">
        <v>5113</v>
      </c>
      <c r="B179" s="281" t="s">
        <v>954</v>
      </c>
      <c r="C179" s="364" t="s">
        <v>191</v>
      </c>
      <c r="D179" s="746">
        <f>F179</f>
        <v>2020500</v>
      </c>
      <c r="E179" s="365" t="s">
        <v>259</v>
      </c>
      <c r="F179" s="746">
        <f>Sheet6!I42+Sheet6!I133+Sheet6!I267+Sheet6!I283+Sheet6!I318+Sheet6!I477+Sheet6!I490+Sheet6!I649+Sheet6!I675+Sheet6!I740</f>
        <v>2020500</v>
      </c>
    </row>
    <row r="180" spans="1:7" ht="28.5" customHeight="1" thickBot="1" x14ac:dyDescent="0.25">
      <c r="A180" s="245">
        <v>5120</v>
      </c>
      <c r="B180" s="284" t="s">
        <v>923</v>
      </c>
      <c r="C180" s="259" t="s">
        <v>250</v>
      </c>
      <c r="D180" s="710">
        <f>F180</f>
        <v>136154.29999999999</v>
      </c>
      <c r="E180" s="322" t="s">
        <v>259</v>
      </c>
      <c r="F180" s="762">
        <f>F182+F183+F184</f>
        <v>136154.29999999999</v>
      </c>
    </row>
    <row r="181" spans="1:7" x14ac:dyDescent="0.2">
      <c r="A181" s="269"/>
      <c r="B181" s="366" t="s">
        <v>808</v>
      </c>
      <c r="C181" s="271"/>
      <c r="D181" s="745"/>
      <c r="E181" s="273"/>
      <c r="F181" s="274"/>
    </row>
    <row r="182" spans="1:7" x14ac:dyDescent="0.2">
      <c r="A182" s="275">
        <v>5121</v>
      </c>
      <c r="B182" s="276" t="s">
        <v>949</v>
      </c>
      <c r="C182" s="362" t="s">
        <v>193</v>
      </c>
      <c r="D182" s="724">
        <f>F182</f>
        <v>5000</v>
      </c>
      <c r="E182" s="324" t="s">
        <v>259</v>
      </c>
      <c r="F182" s="611">
        <f>Sheet6!I45+Sheet6!I520+Sheet6!I408+Sheet6!I488</f>
        <v>5000</v>
      </c>
    </row>
    <row r="183" spans="1:7" x14ac:dyDescent="0.2">
      <c r="A183" s="275">
        <v>5122</v>
      </c>
      <c r="B183" s="276" t="s">
        <v>950</v>
      </c>
      <c r="C183" s="362" t="s">
        <v>194</v>
      </c>
      <c r="D183" s="724">
        <f>F183</f>
        <v>41155</v>
      </c>
      <c r="E183" s="324" t="s">
        <v>259</v>
      </c>
      <c r="F183" s="724">
        <f>Sheet6!I46+Sheet6!I738+Sheet6!I629+Sheet6!I137</f>
        <v>41155</v>
      </c>
    </row>
    <row r="184" spans="1:7" ht="17.25" customHeight="1" thickBot="1" x14ac:dyDescent="0.25">
      <c r="A184" s="280">
        <v>5123</v>
      </c>
      <c r="B184" s="281" t="s">
        <v>951</v>
      </c>
      <c r="C184" s="364" t="s">
        <v>195</v>
      </c>
      <c r="D184" s="746">
        <f>F184</f>
        <v>89999.3</v>
      </c>
      <c r="E184" s="367" t="s">
        <v>259</v>
      </c>
      <c r="F184" s="368">
        <f>Sheet6!I47+Sheet6!I134+Sheet6!I409+Sheet6!I613+Sheet6!I650+Sheet6!I739+Sheet6!I478+Sheet6!I190</f>
        <v>89999.3</v>
      </c>
      <c r="G184" s="624"/>
    </row>
    <row r="185" spans="1:7" ht="28.5" customHeight="1" thickBot="1" x14ac:dyDescent="0.25">
      <c r="A185" s="245">
        <v>5130</v>
      </c>
      <c r="B185" s="284" t="s">
        <v>924</v>
      </c>
      <c r="C185" s="259" t="s">
        <v>250</v>
      </c>
      <c r="D185" s="710">
        <f>E185+F185</f>
        <v>115300</v>
      </c>
      <c r="E185" s="748">
        <f>E189+E190</f>
        <v>0</v>
      </c>
      <c r="F185" s="762">
        <f>F187+F188+F189+F190</f>
        <v>115300</v>
      </c>
    </row>
    <row r="186" spans="1:7" x14ac:dyDescent="0.2">
      <c r="A186" s="269"/>
      <c r="B186" s="298" t="s">
        <v>808</v>
      </c>
      <c r="C186" s="271"/>
      <c r="D186" s="272"/>
      <c r="E186" s="273"/>
      <c r="F186" s="274"/>
    </row>
    <row r="187" spans="1:7" ht="17.25" customHeight="1" x14ac:dyDescent="0.2">
      <c r="A187" s="275">
        <v>5131</v>
      </c>
      <c r="B187" s="306" t="s">
        <v>198</v>
      </c>
      <c r="C187" s="362" t="s">
        <v>196</v>
      </c>
      <c r="D187" s="727">
        <f>F187</f>
        <v>0</v>
      </c>
      <c r="E187" s="324" t="s">
        <v>259</v>
      </c>
      <c r="F187" s="363"/>
    </row>
    <row r="188" spans="1:7" ht="17.25" customHeight="1" x14ac:dyDescent="0.2">
      <c r="A188" s="275">
        <v>5132</v>
      </c>
      <c r="B188" s="276" t="s">
        <v>946</v>
      </c>
      <c r="C188" s="362" t="s">
        <v>197</v>
      </c>
      <c r="D188" s="727">
        <f>F188</f>
        <v>0</v>
      </c>
      <c r="E188" s="324" t="s">
        <v>259</v>
      </c>
      <c r="F188" s="363">
        <f>Sheet6!I43</f>
        <v>0</v>
      </c>
    </row>
    <row r="189" spans="1:7" ht="17.25" customHeight="1" x14ac:dyDescent="0.2">
      <c r="A189" s="275">
        <v>5133</v>
      </c>
      <c r="B189" s="276" t="s">
        <v>947</v>
      </c>
      <c r="C189" s="362" t="s">
        <v>204</v>
      </c>
      <c r="D189" s="724">
        <f>E189+F189</f>
        <v>500</v>
      </c>
      <c r="E189" s="714"/>
      <c r="F189" s="542">
        <f>Sheet6!I135</f>
        <v>500</v>
      </c>
    </row>
    <row r="190" spans="1:7" ht="17.25" customHeight="1" thickBot="1" x14ac:dyDescent="0.25">
      <c r="A190" s="280">
        <v>5134</v>
      </c>
      <c r="B190" s="281" t="s">
        <v>948</v>
      </c>
      <c r="C190" s="364" t="s">
        <v>205</v>
      </c>
      <c r="D190" s="746">
        <f>E190+F190</f>
        <v>114800</v>
      </c>
      <c r="E190" s="369"/>
      <c r="F190" s="368">
        <f>Sheet6!I343+Sheet6!I320+Sheet6!I136+Sheet6!I44+Sheet6!I741</f>
        <v>114800</v>
      </c>
    </row>
    <row r="191" spans="1:7" ht="19.5" customHeight="1" thickBot="1" x14ac:dyDescent="0.25">
      <c r="A191" s="245">
        <v>5200</v>
      </c>
      <c r="B191" s="284" t="s">
        <v>925</v>
      </c>
      <c r="C191" s="259" t="s">
        <v>250</v>
      </c>
      <c r="D191" s="718">
        <f>F191</f>
        <v>0</v>
      </c>
      <c r="E191" s="322" t="s">
        <v>259</v>
      </c>
      <c r="F191" s="758">
        <f>F193+F194+F195+F196</f>
        <v>0</v>
      </c>
    </row>
    <row r="192" spans="1:7" x14ac:dyDescent="0.2">
      <c r="A192" s="269"/>
      <c r="B192" s="298" t="s">
        <v>811</v>
      </c>
      <c r="C192" s="332"/>
      <c r="D192" s="272"/>
      <c r="E192" s="273"/>
      <c r="F192" s="333"/>
    </row>
    <row r="193" spans="1:6" ht="27" customHeight="1" x14ac:dyDescent="0.2">
      <c r="A193" s="269">
        <v>5211</v>
      </c>
      <c r="B193" s="306" t="s">
        <v>9</v>
      </c>
      <c r="C193" s="362" t="s">
        <v>199</v>
      </c>
      <c r="D193" s="727">
        <f>F193</f>
        <v>0</v>
      </c>
      <c r="E193" s="324" t="s">
        <v>259</v>
      </c>
      <c r="F193" s="363"/>
    </row>
    <row r="194" spans="1:6" ht="17.25" customHeight="1" x14ac:dyDescent="0.2">
      <c r="A194" s="275">
        <v>5221</v>
      </c>
      <c r="B194" s="276" t="s">
        <v>10</v>
      </c>
      <c r="C194" s="362" t="s">
        <v>200</v>
      </c>
      <c r="D194" s="727">
        <f>F194</f>
        <v>0</v>
      </c>
      <c r="E194" s="324" t="s">
        <v>259</v>
      </c>
      <c r="F194" s="363"/>
    </row>
    <row r="195" spans="1:6" ht="24.75" customHeight="1" x14ac:dyDescent="0.2">
      <c r="A195" s="275">
        <v>5231</v>
      </c>
      <c r="B195" s="276" t="s">
        <v>11</v>
      </c>
      <c r="C195" s="362" t="s">
        <v>201</v>
      </c>
      <c r="D195" s="727">
        <f>F195</f>
        <v>0</v>
      </c>
      <c r="E195" s="324" t="s">
        <v>259</v>
      </c>
      <c r="F195" s="363"/>
    </row>
    <row r="196" spans="1:6" ht="17.25" customHeight="1" thickBot="1" x14ac:dyDescent="0.25">
      <c r="A196" s="280">
        <v>5241</v>
      </c>
      <c r="B196" s="281" t="s">
        <v>203</v>
      </c>
      <c r="C196" s="364" t="s">
        <v>202</v>
      </c>
      <c r="D196" s="742">
        <f>F196</f>
        <v>0</v>
      </c>
      <c r="E196" s="367" t="s">
        <v>259</v>
      </c>
      <c r="F196" s="370"/>
    </row>
    <row r="197" spans="1:6" ht="16.5" customHeight="1" thickBot="1" x14ac:dyDescent="0.25">
      <c r="A197" s="245">
        <v>5300</v>
      </c>
      <c r="B197" s="284" t="s">
        <v>926</v>
      </c>
      <c r="C197" s="259" t="s">
        <v>250</v>
      </c>
      <c r="D197" s="718">
        <f>F197</f>
        <v>0</v>
      </c>
      <c r="E197" s="322" t="s">
        <v>259</v>
      </c>
      <c r="F197" s="758">
        <f>F199</f>
        <v>0</v>
      </c>
    </row>
    <row r="198" spans="1:6" x14ac:dyDescent="0.2">
      <c r="A198" s="371"/>
      <c r="B198" s="372" t="s">
        <v>811</v>
      </c>
      <c r="C198" s="332"/>
      <c r="D198" s="745"/>
      <c r="E198" s="273"/>
      <c r="F198" s="333"/>
    </row>
    <row r="199" spans="1:6" ht="13.5" customHeight="1" thickBot="1" x14ac:dyDescent="0.25">
      <c r="A199" s="261">
        <v>5311</v>
      </c>
      <c r="B199" s="299" t="s">
        <v>39</v>
      </c>
      <c r="C199" s="364" t="s">
        <v>206</v>
      </c>
      <c r="D199" s="742">
        <f>F199</f>
        <v>0</v>
      </c>
      <c r="E199" s="367" t="s">
        <v>259</v>
      </c>
      <c r="F199" s="370"/>
    </row>
    <row r="200" spans="1:6" ht="23.25" thickBot="1" x14ac:dyDescent="0.25">
      <c r="A200" s="245">
        <v>5400</v>
      </c>
      <c r="B200" s="284" t="s">
        <v>927</v>
      </c>
      <c r="C200" s="259" t="s">
        <v>250</v>
      </c>
      <c r="D200" s="718">
        <f>F200</f>
        <v>0</v>
      </c>
      <c r="E200" s="322" t="s">
        <v>259</v>
      </c>
      <c r="F200" s="758">
        <f>F202+F203+F204+F205</f>
        <v>0</v>
      </c>
    </row>
    <row r="201" spans="1:6" ht="13.5" thickBot="1" x14ac:dyDescent="0.25">
      <c r="A201" s="355"/>
      <c r="B201" s="372" t="s">
        <v>811</v>
      </c>
      <c r="C201" s="332"/>
      <c r="D201" s="272"/>
      <c r="E201" s="273"/>
      <c r="F201" s="333"/>
    </row>
    <row r="202" spans="1:6" x14ac:dyDescent="0.2">
      <c r="A202" s="275">
        <v>5411</v>
      </c>
      <c r="B202" s="306" t="s">
        <v>40</v>
      </c>
      <c r="C202" s="362" t="s">
        <v>207</v>
      </c>
      <c r="D202" s="727">
        <f>F202</f>
        <v>0</v>
      </c>
      <c r="E202" s="324" t="s">
        <v>259</v>
      </c>
      <c r="F202" s="363"/>
    </row>
    <row r="203" spans="1:6" x14ac:dyDescent="0.2">
      <c r="A203" s="275">
        <v>5421</v>
      </c>
      <c r="B203" s="276" t="s">
        <v>41</v>
      </c>
      <c r="C203" s="362" t="s">
        <v>208</v>
      </c>
      <c r="D203" s="727">
        <f>F203</f>
        <v>0</v>
      </c>
      <c r="E203" s="324" t="s">
        <v>259</v>
      </c>
      <c r="F203" s="363"/>
    </row>
    <row r="204" spans="1:6" x14ac:dyDescent="0.2">
      <c r="A204" s="275">
        <v>5431</v>
      </c>
      <c r="B204" s="276" t="s">
        <v>210</v>
      </c>
      <c r="C204" s="362" t="s">
        <v>209</v>
      </c>
      <c r="D204" s="727">
        <f>F204</f>
        <v>0</v>
      </c>
      <c r="E204" s="324" t="s">
        <v>259</v>
      </c>
      <c r="F204" s="363"/>
    </row>
    <row r="205" spans="1:6" ht="13.5" thickBot="1" x14ac:dyDescent="0.25">
      <c r="A205" s="288">
        <v>5441</v>
      </c>
      <c r="B205" s="373" t="s">
        <v>126</v>
      </c>
      <c r="C205" s="374" t="s">
        <v>211</v>
      </c>
      <c r="D205" s="749">
        <f>F205</f>
        <v>0</v>
      </c>
      <c r="E205" s="328" t="s">
        <v>259</v>
      </c>
      <c r="F205" s="375"/>
    </row>
    <row r="206" spans="1:6" s="1" customFormat="1" ht="59.25" customHeight="1" thickBot="1" x14ac:dyDescent="0.25">
      <c r="A206" s="376" t="s">
        <v>701</v>
      </c>
      <c r="B206" s="377" t="s">
        <v>928</v>
      </c>
      <c r="C206" s="378" t="s">
        <v>250</v>
      </c>
      <c r="D206" s="710">
        <f>F206</f>
        <v>-800000</v>
      </c>
      <c r="E206" s="322" t="s">
        <v>259</v>
      </c>
      <c r="F206" s="762">
        <f>F208+F213+F221+F224</f>
        <v>-800000</v>
      </c>
    </row>
    <row r="207" spans="1:6" s="1" customFormat="1" ht="13.5" thickBot="1" x14ac:dyDescent="0.25">
      <c r="A207" s="379"/>
      <c r="B207" s="380" t="s">
        <v>807</v>
      </c>
      <c r="C207" s="381"/>
      <c r="D207" s="264"/>
      <c r="E207" s="265"/>
      <c r="F207" s="266"/>
    </row>
    <row r="208" spans="1:6" s="1" customFormat="1" ht="29.25" thickBot="1" x14ac:dyDescent="0.25">
      <c r="A208" s="382" t="s">
        <v>702</v>
      </c>
      <c r="B208" s="383" t="s">
        <v>929</v>
      </c>
      <c r="C208" s="384" t="s">
        <v>250</v>
      </c>
      <c r="D208" s="710">
        <f>F208</f>
        <v>0</v>
      </c>
      <c r="E208" s="322" t="s">
        <v>259</v>
      </c>
      <c r="F208" s="762">
        <f>F210+F211+F212</f>
        <v>0</v>
      </c>
    </row>
    <row r="209" spans="1:6" s="1" customFormat="1" x14ac:dyDescent="0.2">
      <c r="A209" s="385"/>
      <c r="B209" s="386" t="s">
        <v>807</v>
      </c>
      <c r="C209" s="387"/>
      <c r="D209" s="272"/>
      <c r="E209" s="273"/>
      <c r="F209" s="333"/>
    </row>
    <row r="210" spans="1:6" s="1" customFormat="1" x14ac:dyDescent="0.2">
      <c r="A210" s="388" t="s">
        <v>703</v>
      </c>
      <c r="B210" s="389" t="s">
        <v>48</v>
      </c>
      <c r="C210" s="388" t="s">
        <v>43</v>
      </c>
      <c r="D210" s="724">
        <f>F210</f>
        <v>0</v>
      </c>
      <c r="E210" s="324" t="s">
        <v>260</v>
      </c>
      <c r="F210" s="390"/>
    </row>
    <row r="211" spans="1:6" s="34" customFormat="1" x14ac:dyDescent="0.2">
      <c r="A211" s="388" t="s">
        <v>704</v>
      </c>
      <c r="B211" s="389" t="s">
        <v>47</v>
      </c>
      <c r="C211" s="388" t="s">
        <v>44</v>
      </c>
      <c r="D211" s="727">
        <f>F211</f>
        <v>0</v>
      </c>
      <c r="E211" s="324" t="s">
        <v>260</v>
      </c>
      <c r="F211" s="391"/>
    </row>
    <row r="212" spans="1:6" s="1" customFormat="1" ht="35.25" customHeight="1" thickBot="1" x14ac:dyDescent="0.25">
      <c r="A212" s="392" t="s">
        <v>705</v>
      </c>
      <c r="B212" s="393" t="s">
        <v>50</v>
      </c>
      <c r="C212" s="394" t="s">
        <v>45</v>
      </c>
      <c r="D212" s="742">
        <f>F212</f>
        <v>0</v>
      </c>
      <c r="E212" s="328" t="s">
        <v>259</v>
      </c>
      <c r="F212" s="395"/>
    </row>
    <row r="213" spans="1:6" s="1" customFormat="1" ht="37.5" customHeight="1" thickBot="1" x14ac:dyDescent="0.25">
      <c r="A213" s="396" t="s">
        <v>706</v>
      </c>
      <c r="B213" s="383" t="s">
        <v>930</v>
      </c>
      <c r="C213" s="384" t="s">
        <v>250</v>
      </c>
      <c r="D213" s="718">
        <f>F213</f>
        <v>0</v>
      </c>
      <c r="E213" s="311" t="s">
        <v>249</v>
      </c>
      <c r="F213" s="758">
        <f>F215+F216</f>
        <v>0</v>
      </c>
    </row>
    <row r="214" spans="1:6" s="1" customFormat="1" x14ac:dyDescent="0.2">
      <c r="A214" s="397"/>
      <c r="B214" s="386" t="s">
        <v>807</v>
      </c>
      <c r="C214" s="387"/>
      <c r="D214" s="745"/>
      <c r="E214" s="273"/>
      <c r="F214" s="763"/>
    </row>
    <row r="215" spans="1:6" s="1" customFormat="1" ht="35.25" customHeight="1" thickBot="1" x14ac:dyDescent="0.25">
      <c r="A215" s="392" t="s">
        <v>707</v>
      </c>
      <c r="B215" s="393" t="s">
        <v>33</v>
      </c>
      <c r="C215" s="398" t="s">
        <v>51</v>
      </c>
      <c r="D215" s="742">
        <f>F215</f>
        <v>0</v>
      </c>
      <c r="E215" s="307" t="s">
        <v>249</v>
      </c>
      <c r="F215" s="764">
        <f>F216</f>
        <v>0</v>
      </c>
    </row>
    <row r="216" spans="1:6" s="1" customFormat="1" ht="26.25" thickBot="1" x14ac:dyDescent="0.25">
      <c r="A216" s="396" t="s">
        <v>708</v>
      </c>
      <c r="B216" s="399" t="s">
        <v>931</v>
      </c>
      <c r="C216" s="384" t="s">
        <v>250</v>
      </c>
      <c r="D216" s="718">
        <f>F216</f>
        <v>0</v>
      </c>
      <c r="E216" s="311" t="s">
        <v>249</v>
      </c>
      <c r="F216" s="758">
        <f>F218+F219+F220</f>
        <v>0</v>
      </c>
    </row>
    <row r="217" spans="1:6" s="1" customFormat="1" x14ac:dyDescent="0.2">
      <c r="A217" s="397"/>
      <c r="B217" s="386" t="s">
        <v>808</v>
      </c>
      <c r="C217" s="387"/>
      <c r="D217" s="745"/>
      <c r="E217" s="273"/>
      <c r="F217" s="333"/>
    </row>
    <row r="218" spans="1:6" s="1" customFormat="1" x14ac:dyDescent="0.2">
      <c r="A218" s="400" t="s">
        <v>709</v>
      </c>
      <c r="B218" s="401" t="s">
        <v>30</v>
      </c>
      <c r="C218" s="388" t="s">
        <v>55</v>
      </c>
      <c r="D218" s="727">
        <f>F218</f>
        <v>0</v>
      </c>
      <c r="E218" s="79"/>
      <c r="F218" s="402"/>
    </row>
    <row r="219" spans="1:6" s="1" customFormat="1" ht="25.5" x14ac:dyDescent="0.2">
      <c r="A219" s="403" t="s">
        <v>710</v>
      </c>
      <c r="B219" s="401" t="s">
        <v>29</v>
      </c>
      <c r="C219" s="404" t="s">
        <v>56</v>
      </c>
      <c r="D219" s="727">
        <f>F219</f>
        <v>0</v>
      </c>
      <c r="E219" s="79" t="s">
        <v>249</v>
      </c>
      <c r="F219" s="402"/>
    </row>
    <row r="220" spans="1:6" s="1" customFormat="1" ht="26.25" thickBot="1" x14ac:dyDescent="0.25">
      <c r="A220" s="392" t="s">
        <v>711</v>
      </c>
      <c r="B220" s="405" t="s">
        <v>28</v>
      </c>
      <c r="C220" s="398" t="s">
        <v>57</v>
      </c>
      <c r="D220" s="742">
        <f>F220</f>
        <v>0</v>
      </c>
      <c r="E220" s="307" t="s">
        <v>249</v>
      </c>
      <c r="F220" s="395"/>
    </row>
    <row r="221" spans="1:6" s="1" customFormat="1" ht="29.25" thickBot="1" x14ac:dyDescent="0.25">
      <c r="A221" s="396" t="s">
        <v>712</v>
      </c>
      <c r="B221" s="383" t="s">
        <v>932</v>
      </c>
      <c r="C221" s="384" t="s">
        <v>250</v>
      </c>
      <c r="D221" s="718">
        <f>F221</f>
        <v>0</v>
      </c>
      <c r="E221" s="311" t="s">
        <v>249</v>
      </c>
      <c r="F221" s="758">
        <f>F223</f>
        <v>0</v>
      </c>
    </row>
    <row r="222" spans="1:6" s="1" customFormat="1" x14ac:dyDescent="0.2">
      <c r="A222" s="397"/>
      <c r="B222" s="386" t="s">
        <v>807</v>
      </c>
      <c r="C222" s="387"/>
      <c r="D222" s="745"/>
      <c r="E222" s="273"/>
      <c r="F222" s="333"/>
    </row>
    <row r="223" spans="1:6" s="1" customFormat="1" ht="26.25" thickBot="1" x14ac:dyDescent="0.25">
      <c r="A223" s="406" t="s">
        <v>713</v>
      </c>
      <c r="B223" s="393" t="s">
        <v>31</v>
      </c>
      <c r="C223" s="379" t="s">
        <v>59</v>
      </c>
      <c r="D223" s="742">
        <f>F223</f>
        <v>0</v>
      </c>
      <c r="E223" s="307" t="s">
        <v>249</v>
      </c>
      <c r="F223" s="395"/>
    </row>
    <row r="224" spans="1:6" s="1" customFormat="1" ht="56.25" thickBot="1" x14ac:dyDescent="0.25">
      <c r="A224" s="396" t="s">
        <v>714</v>
      </c>
      <c r="B224" s="383" t="s">
        <v>933</v>
      </c>
      <c r="C224" s="384" t="s">
        <v>250</v>
      </c>
      <c r="D224" s="710">
        <f>F224</f>
        <v>-800000</v>
      </c>
      <c r="E224" s="407" t="s">
        <v>249</v>
      </c>
      <c r="F224" s="762">
        <f>F226+F227+F228+F229</f>
        <v>-800000</v>
      </c>
    </row>
    <row r="225" spans="1:9" s="1" customFormat="1" x14ac:dyDescent="0.2">
      <c r="A225" s="397"/>
      <c r="B225" s="386" t="s">
        <v>807</v>
      </c>
      <c r="C225" s="387"/>
      <c r="D225" s="747"/>
      <c r="E225" s="287"/>
      <c r="F225" s="408"/>
    </row>
    <row r="226" spans="1:9" s="1" customFormat="1" x14ac:dyDescent="0.2">
      <c r="A226" s="400" t="s">
        <v>715</v>
      </c>
      <c r="B226" s="389" t="s">
        <v>118</v>
      </c>
      <c r="C226" s="388" t="s">
        <v>62</v>
      </c>
      <c r="D226" s="724">
        <f>F226</f>
        <v>-800000</v>
      </c>
      <c r="E226" s="409" t="s">
        <v>249</v>
      </c>
      <c r="F226" s="410">
        <v>-800000</v>
      </c>
      <c r="G226" s="648"/>
      <c r="I226" s="647"/>
    </row>
    <row r="227" spans="1:9" s="1" customFormat="1" ht="15.75" customHeight="1" x14ac:dyDescent="0.2">
      <c r="A227" s="403" t="s">
        <v>720</v>
      </c>
      <c r="B227" s="389" t="s">
        <v>60</v>
      </c>
      <c r="C227" s="411" t="s">
        <v>63</v>
      </c>
      <c r="D227" s="727">
        <f>F227</f>
        <v>0</v>
      </c>
      <c r="E227" s="79" t="s">
        <v>249</v>
      </c>
      <c r="F227" s="402"/>
    </row>
    <row r="228" spans="1:9" s="1" customFormat="1" ht="25.5" x14ac:dyDescent="0.2">
      <c r="A228" s="400" t="s">
        <v>721</v>
      </c>
      <c r="B228" s="389" t="s">
        <v>61</v>
      </c>
      <c r="C228" s="404" t="s">
        <v>64</v>
      </c>
      <c r="D228" s="727">
        <f>F228</f>
        <v>0</v>
      </c>
      <c r="E228" s="79" t="s">
        <v>249</v>
      </c>
      <c r="F228" s="402"/>
    </row>
    <row r="229" spans="1:9" s="1" customFormat="1" ht="26.25" thickBot="1" x14ac:dyDescent="0.25">
      <c r="A229" s="412" t="s">
        <v>722</v>
      </c>
      <c r="B229" s="413" t="s">
        <v>32</v>
      </c>
      <c r="C229" s="414" t="s">
        <v>65</v>
      </c>
      <c r="D229" s="749">
        <f>F229</f>
        <v>0</v>
      </c>
      <c r="E229" s="415" t="s">
        <v>249</v>
      </c>
      <c r="F229" s="416"/>
    </row>
    <row r="230" spans="1:9" x14ac:dyDescent="0.2">
      <c r="A230" s="12"/>
      <c r="B230" s="15"/>
      <c r="C230" s="43"/>
      <c r="F230" s="13"/>
    </row>
    <row r="231" spans="1:9" hidden="1" outlineLevel="1" x14ac:dyDescent="0.2">
      <c r="A231" s="12"/>
      <c r="B231" s="19"/>
      <c r="C231" s="42"/>
      <c r="D231" s="64"/>
      <c r="E231" s="65" t="s">
        <v>296</v>
      </c>
      <c r="F231" s="13"/>
    </row>
    <row r="232" spans="1:9" hidden="1" outlineLevel="1" x14ac:dyDescent="0.2">
      <c r="A232" s="12"/>
      <c r="B232" s="20"/>
      <c r="C232" s="42"/>
      <c r="D232" s="66"/>
      <c r="E232" s="65" t="s">
        <v>297</v>
      </c>
      <c r="F232" s="13"/>
    </row>
    <row r="233" spans="1:9" ht="29.25" hidden="1" customHeight="1" outlineLevel="1" x14ac:dyDescent="0.2">
      <c r="A233" s="12"/>
      <c r="B233" s="21"/>
      <c r="C233" s="45"/>
      <c r="D233" s="67"/>
      <c r="E233" s="68" t="s">
        <v>298</v>
      </c>
      <c r="F233" s="13"/>
    </row>
    <row r="234" spans="1:9" collapsed="1" x14ac:dyDescent="0.2">
      <c r="A234" s="12"/>
      <c r="B234" s="19"/>
      <c r="C234" s="42"/>
      <c r="F234" s="13"/>
    </row>
    <row r="235" spans="1:9" x14ac:dyDescent="0.2">
      <c r="A235" s="12"/>
      <c r="B235" s="22"/>
      <c r="C235" s="42"/>
      <c r="F235" s="13"/>
    </row>
    <row r="236" spans="1:9" x14ac:dyDescent="0.2">
      <c r="A236" s="12"/>
      <c r="B236" s="22"/>
      <c r="C236" s="42"/>
      <c r="F236" s="13"/>
    </row>
    <row r="237" spans="1:9" x14ac:dyDescent="0.2">
      <c r="A237" s="12"/>
      <c r="B237" s="22"/>
      <c r="C237" s="42"/>
      <c r="F237" s="13"/>
    </row>
    <row r="238" spans="1:9" x14ac:dyDescent="0.2">
      <c r="A238" s="12"/>
      <c r="B238" s="22"/>
      <c r="C238" s="42"/>
      <c r="F238" s="13"/>
    </row>
    <row r="239" spans="1:9" x14ac:dyDescent="0.2">
      <c r="A239" s="12"/>
      <c r="B239" s="21"/>
      <c r="C239" s="45"/>
      <c r="F239" s="13"/>
    </row>
    <row r="240" spans="1:9" x14ac:dyDescent="0.2">
      <c r="A240" s="12"/>
      <c r="B240" s="22"/>
      <c r="C240" s="42"/>
      <c r="F240" s="13"/>
    </row>
    <row r="241" spans="1:6" x14ac:dyDescent="0.2">
      <c r="A241" s="12"/>
      <c r="B241" s="22"/>
      <c r="C241" s="42"/>
      <c r="F241" s="13"/>
    </row>
    <row r="242" spans="1:6" x14ac:dyDescent="0.2">
      <c r="A242" s="12"/>
      <c r="B242" s="22"/>
      <c r="C242" s="42"/>
      <c r="F242" s="13"/>
    </row>
    <row r="243" spans="1:6" x14ac:dyDescent="0.2">
      <c r="A243" s="12"/>
      <c r="B243" s="22"/>
      <c r="C243" s="42"/>
      <c r="F243" s="13"/>
    </row>
    <row r="244" spans="1:6" x14ac:dyDescent="0.2">
      <c r="A244" s="12"/>
      <c r="B244" s="22"/>
      <c r="C244" s="42"/>
      <c r="F244" s="13"/>
    </row>
    <row r="245" spans="1:6" x14ac:dyDescent="0.2">
      <c r="A245" s="12"/>
      <c r="B245" s="22"/>
      <c r="C245" s="42"/>
      <c r="F245" s="13"/>
    </row>
    <row r="246" spans="1:6" x14ac:dyDescent="0.2">
      <c r="A246" s="12"/>
      <c r="B246" s="21"/>
      <c r="C246" s="45"/>
      <c r="F246" s="13"/>
    </row>
    <row r="247" spans="1:6" x14ac:dyDescent="0.2">
      <c r="A247" s="12"/>
      <c r="B247" s="22"/>
      <c r="C247" s="42"/>
      <c r="F247" s="13"/>
    </row>
    <row r="248" spans="1:6" x14ac:dyDescent="0.2">
      <c r="A248" s="12"/>
      <c r="B248" s="19"/>
      <c r="C248" s="42"/>
      <c r="F248" s="13"/>
    </row>
    <row r="249" spans="1:6" x14ac:dyDescent="0.2">
      <c r="A249" s="12"/>
      <c r="B249" s="22"/>
      <c r="C249" s="42"/>
      <c r="F249" s="13"/>
    </row>
    <row r="250" spans="1:6" x14ac:dyDescent="0.2">
      <c r="A250" s="12"/>
      <c r="B250" s="17"/>
      <c r="C250" s="42"/>
      <c r="F250" s="13"/>
    </row>
    <row r="251" spans="1:6" x14ac:dyDescent="0.2">
      <c r="A251" s="12"/>
      <c r="B251" s="21"/>
      <c r="C251" s="45"/>
      <c r="F251" s="13"/>
    </row>
    <row r="252" spans="1:6" x14ac:dyDescent="0.2">
      <c r="A252" s="12"/>
      <c r="B252" s="22"/>
      <c r="C252" s="42"/>
      <c r="F252" s="13"/>
    </row>
    <row r="253" spans="1:6" x14ac:dyDescent="0.2">
      <c r="A253" s="12"/>
      <c r="B253" s="22"/>
      <c r="C253" s="42"/>
      <c r="F253" s="13"/>
    </row>
    <row r="254" spans="1:6" x14ac:dyDescent="0.2">
      <c r="A254" s="12"/>
      <c r="B254" s="21"/>
      <c r="C254" s="45"/>
      <c r="F254" s="13"/>
    </row>
    <row r="255" spans="1:6" x14ac:dyDescent="0.2">
      <c r="A255" s="12"/>
      <c r="B255" s="22"/>
      <c r="C255" s="42"/>
      <c r="F255" s="13"/>
    </row>
    <row r="256" spans="1:6" x14ac:dyDescent="0.2">
      <c r="A256" s="12"/>
      <c r="B256" s="22"/>
      <c r="C256" s="42"/>
      <c r="F256" s="13"/>
    </row>
    <row r="257" spans="1:6" x14ac:dyDescent="0.2">
      <c r="A257" s="12"/>
      <c r="B257" s="17"/>
      <c r="C257" s="42"/>
      <c r="F257" s="13"/>
    </row>
    <row r="258" spans="1:6" x14ac:dyDescent="0.2">
      <c r="A258" s="12"/>
      <c r="B258" s="21"/>
      <c r="C258" s="45"/>
      <c r="F258" s="13"/>
    </row>
    <row r="259" spans="1:6" x14ac:dyDescent="0.2">
      <c r="A259" s="12"/>
      <c r="B259" s="22"/>
      <c r="C259" s="42"/>
      <c r="F259" s="13"/>
    </row>
    <row r="260" spans="1:6" x14ac:dyDescent="0.2">
      <c r="A260" s="12"/>
      <c r="B260" s="22"/>
      <c r="C260" s="42"/>
      <c r="F260" s="13"/>
    </row>
    <row r="261" spans="1:6" x14ac:dyDescent="0.2">
      <c r="A261" s="12"/>
      <c r="B261" s="21"/>
      <c r="C261" s="45"/>
      <c r="F261" s="13"/>
    </row>
    <row r="262" spans="1:6" x14ac:dyDescent="0.2">
      <c r="A262" s="12"/>
      <c r="B262" s="22"/>
      <c r="C262" s="42"/>
      <c r="F262" s="13"/>
    </row>
    <row r="263" spans="1:6" x14ac:dyDescent="0.2">
      <c r="A263" s="12"/>
      <c r="B263" s="22"/>
      <c r="C263" s="42"/>
      <c r="F263" s="13"/>
    </row>
    <row r="264" spans="1:6" x14ac:dyDescent="0.2">
      <c r="A264" s="12"/>
      <c r="B264" s="22"/>
      <c r="C264" s="42"/>
      <c r="F264" s="13"/>
    </row>
    <row r="265" spans="1:6" x14ac:dyDescent="0.2">
      <c r="A265" s="12"/>
      <c r="B265" s="22"/>
      <c r="C265" s="42"/>
      <c r="F265" s="13"/>
    </row>
    <row r="266" spans="1:6" x14ac:dyDescent="0.2">
      <c r="A266" s="12"/>
      <c r="B266" s="22"/>
      <c r="C266" s="42"/>
      <c r="F266" s="13"/>
    </row>
    <row r="267" spans="1:6" x14ac:dyDescent="0.2">
      <c r="A267" s="12"/>
      <c r="B267" s="21"/>
      <c r="C267" s="45"/>
      <c r="F267" s="13"/>
    </row>
    <row r="268" spans="1:6" x14ac:dyDescent="0.2">
      <c r="A268" s="12"/>
      <c r="B268" s="22"/>
      <c r="C268" s="42"/>
      <c r="F268" s="13"/>
    </row>
    <row r="269" spans="1:6" x14ac:dyDescent="0.2">
      <c r="A269" s="12"/>
      <c r="B269" s="22"/>
      <c r="C269" s="42"/>
      <c r="F269" s="13"/>
    </row>
    <row r="270" spans="1:6" x14ac:dyDescent="0.2">
      <c r="A270" s="12"/>
      <c r="B270" s="22"/>
      <c r="C270" s="42"/>
      <c r="F270" s="13"/>
    </row>
    <row r="271" spans="1:6" x14ac:dyDescent="0.2">
      <c r="A271" s="12"/>
      <c r="B271" s="19"/>
      <c r="C271" s="42"/>
      <c r="F271" s="13"/>
    </row>
    <row r="272" spans="1:6" x14ac:dyDescent="0.2">
      <c r="A272" s="12"/>
      <c r="B272" s="19"/>
      <c r="C272" s="42"/>
      <c r="F272" s="13"/>
    </row>
    <row r="273" spans="1:6" x14ac:dyDescent="0.2">
      <c r="A273" s="12"/>
      <c r="B273" s="19"/>
      <c r="C273" s="42"/>
      <c r="F273" s="13"/>
    </row>
    <row r="274" spans="1:6" x14ac:dyDescent="0.2">
      <c r="A274" s="12"/>
      <c r="B274" s="19"/>
      <c r="C274" s="42"/>
      <c r="F274" s="13"/>
    </row>
    <row r="275" spans="1:6" x14ac:dyDescent="0.2">
      <c r="A275" s="12"/>
      <c r="B275" s="19"/>
      <c r="C275" s="42"/>
      <c r="F275" s="13"/>
    </row>
    <row r="276" spans="1:6" x14ac:dyDescent="0.2">
      <c r="A276" s="12"/>
      <c r="B276" s="22"/>
      <c r="C276" s="42"/>
      <c r="F276" s="13"/>
    </row>
    <row r="277" spans="1:6" x14ac:dyDescent="0.2">
      <c r="A277" s="12"/>
      <c r="B277" s="22"/>
      <c r="C277" s="42"/>
      <c r="F277" s="13"/>
    </row>
    <row r="278" spans="1:6" x14ac:dyDescent="0.2">
      <c r="A278" s="12"/>
      <c r="B278" s="22"/>
      <c r="C278" s="42"/>
      <c r="F278" s="13"/>
    </row>
    <row r="279" spans="1:6" x14ac:dyDescent="0.2">
      <c r="A279" s="12"/>
      <c r="B279" s="20"/>
      <c r="C279" s="42"/>
      <c r="F279" s="13"/>
    </row>
    <row r="280" spans="1:6" x14ac:dyDescent="0.2">
      <c r="A280" s="12"/>
      <c r="B280" s="19"/>
      <c r="C280" s="45"/>
      <c r="F280" s="13"/>
    </row>
    <row r="281" spans="1:6" ht="65.25" customHeight="1" x14ac:dyDescent="0.2">
      <c r="A281" s="12"/>
      <c r="B281" s="22"/>
      <c r="C281" s="42"/>
      <c r="F281" s="13"/>
    </row>
    <row r="282" spans="1:6" ht="39.75" customHeight="1" x14ac:dyDescent="0.2">
      <c r="A282" s="12"/>
      <c r="B282" s="22"/>
      <c r="C282" s="42"/>
      <c r="F282" s="13"/>
    </row>
    <row r="283" spans="1:6" x14ac:dyDescent="0.2">
      <c r="A283" s="12"/>
      <c r="B283" s="22"/>
      <c r="C283" s="42"/>
      <c r="F283" s="13"/>
    </row>
    <row r="284" spans="1:6" x14ac:dyDescent="0.2">
      <c r="A284" s="12"/>
      <c r="B284" s="22"/>
      <c r="C284" s="42"/>
      <c r="F284" s="13"/>
    </row>
    <row r="285" spans="1:6" x14ac:dyDescent="0.2">
      <c r="A285" s="12"/>
      <c r="B285" s="22"/>
      <c r="C285" s="42"/>
      <c r="F285" s="13"/>
    </row>
    <row r="286" spans="1:6" x14ac:dyDescent="0.2">
      <c r="A286" s="12"/>
      <c r="B286" s="22"/>
      <c r="C286" s="42"/>
      <c r="F286" s="13"/>
    </row>
    <row r="287" spans="1:6" x14ac:dyDescent="0.2">
      <c r="A287" s="12"/>
      <c r="B287" s="22"/>
      <c r="C287" s="42"/>
      <c r="F287" s="13"/>
    </row>
    <row r="288" spans="1:6" x14ac:dyDescent="0.2">
      <c r="A288" s="12"/>
      <c r="B288" s="22"/>
      <c r="C288" s="42"/>
      <c r="F288" s="13"/>
    </row>
    <row r="289" spans="1:6" x14ac:dyDescent="0.2">
      <c r="A289" s="12"/>
      <c r="B289" s="22"/>
      <c r="C289" s="42"/>
      <c r="F289" s="13"/>
    </row>
    <row r="290" spans="1:6" x14ac:dyDescent="0.2">
      <c r="A290" s="12"/>
      <c r="B290" s="22"/>
      <c r="C290" s="42"/>
      <c r="F290" s="13"/>
    </row>
    <row r="291" spans="1:6" x14ac:dyDescent="0.2">
      <c r="A291" s="12"/>
      <c r="B291" s="22"/>
      <c r="C291" s="42"/>
      <c r="F291" s="13"/>
    </row>
    <row r="292" spans="1:6" x14ac:dyDescent="0.2">
      <c r="A292" s="12"/>
      <c r="B292" s="22"/>
      <c r="C292" s="42"/>
      <c r="F292" s="13"/>
    </row>
    <row r="293" spans="1:6" x14ac:dyDescent="0.2">
      <c r="A293" s="12"/>
      <c r="B293" s="22"/>
      <c r="C293" s="42"/>
      <c r="F293" s="13"/>
    </row>
    <row r="294" spans="1:6" x14ac:dyDescent="0.2">
      <c r="A294" s="12"/>
      <c r="B294" s="23"/>
      <c r="C294" s="42"/>
      <c r="F294" s="13"/>
    </row>
    <row r="295" spans="1:6" x14ac:dyDescent="0.2">
      <c r="A295" s="12"/>
      <c r="B295" s="22"/>
      <c r="C295" s="42"/>
      <c r="F295" s="13"/>
    </row>
    <row r="296" spans="1:6" x14ac:dyDescent="0.2">
      <c r="A296" s="12"/>
      <c r="B296" s="16"/>
      <c r="C296" s="42"/>
      <c r="F296" s="13"/>
    </row>
    <row r="297" spans="1:6" x14ac:dyDescent="0.2">
      <c r="A297" s="12"/>
      <c r="B297" s="16"/>
      <c r="C297" s="42"/>
      <c r="F297" s="13"/>
    </row>
    <row r="298" spans="1:6" x14ac:dyDescent="0.2">
      <c r="A298" s="12"/>
      <c r="B298" s="16"/>
      <c r="C298" s="44"/>
      <c r="F298" s="13"/>
    </row>
    <row r="299" spans="1:6" x14ac:dyDescent="0.2">
      <c r="A299" s="12"/>
      <c r="B299" s="16"/>
      <c r="C299" s="44"/>
      <c r="F299" s="13"/>
    </row>
    <row r="300" spans="1:6" x14ac:dyDescent="0.2">
      <c r="A300" s="12"/>
      <c r="B300" s="14"/>
      <c r="C300" s="44"/>
      <c r="F300" s="13"/>
    </row>
    <row r="301" spans="1:6" x14ac:dyDescent="0.2">
      <c r="A301" s="12"/>
      <c r="B301" s="22"/>
      <c r="C301" s="42"/>
      <c r="F301" s="13"/>
    </row>
    <row r="302" spans="1:6" x14ac:dyDescent="0.2">
      <c r="A302" s="12"/>
      <c r="B302" s="22"/>
      <c r="C302" s="42"/>
      <c r="F302" s="13"/>
    </row>
    <row r="303" spans="1:6" x14ac:dyDescent="0.2">
      <c r="A303" s="12"/>
      <c r="B303" s="22"/>
      <c r="C303" s="42"/>
      <c r="F303" s="13"/>
    </row>
    <row r="304" spans="1:6" x14ac:dyDescent="0.2">
      <c r="A304" s="12"/>
      <c r="B304" s="22"/>
      <c r="C304" s="42"/>
      <c r="F304" s="13"/>
    </row>
    <row r="305" spans="1:6" x14ac:dyDescent="0.2">
      <c r="A305" s="12"/>
      <c r="B305" s="24"/>
      <c r="C305" s="42"/>
      <c r="F305" s="13"/>
    </row>
    <row r="306" spans="1:6" x14ac:dyDescent="0.2">
      <c r="A306" s="12"/>
      <c r="B306" s="24"/>
      <c r="C306" s="46"/>
      <c r="F306" s="13"/>
    </row>
    <row r="307" spans="1:6" x14ac:dyDescent="0.2">
      <c r="A307" s="12"/>
      <c r="B307" s="25"/>
      <c r="C307" s="46"/>
      <c r="F307" s="13"/>
    </row>
    <row r="308" spans="1:6" x14ac:dyDescent="0.2">
      <c r="A308" s="12"/>
      <c r="B308" s="24"/>
      <c r="C308" s="46"/>
      <c r="F308" s="13"/>
    </row>
    <row r="309" spans="1:6" x14ac:dyDescent="0.2">
      <c r="A309" s="12"/>
      <c r="B309" s="24"/>
      <c r="C309" s="46"/>
      <c r="F309" s="13"/>
    </row>
    <row r="310" spans="1:6" x14ac:dyDescent="0.2">
      <c r="A310" s="12"/>
      <c r="B310" s="24"/>
      <c r="C310" s="46"/>
      <c r="F310" s="13"/>
    </row>
    <row r="311" spans="1:6" x14ac:dyDescent="0.2">
      <c r="A311" s="12"/>
      <c r="B311" s="24"/>
      <c r="C311" s="46"/>
      <c r="F311" s="13"/>
    </row>
    <row r="312" spans="1:6" x14ac:dyDescent="0.2">
      <c r="A312" s="12"/>
      <c r="B312" s="24"/>
      <c r="C312" s="46"/>
      <c r="F312" s="13"/>
    </row>
    <row r="313" spans="1:6" x14ac:dyDescent="0.2">
      <c r="A313" s="12"/>
      <c r="B313" s="24"/>
      <c r="C313" s="46"/>
      <c r="F313" s="13"/>
    </row>
    <row r="314" spans="1:6" x14ac:dyDescent="0.2">
      <c r="A314" s="12"/>
      <c r="B314" s="24"/>
      <c r="C314" s="46"/>
      <c r="F314" s="13"/>
    </row>
    <row r="315" spans="1:6" x14ac:dyDescent="0.2">
      <c r="A315" s="12"/>
      <c r="B315" s="24"/>
      <c r="C315" s="46"/>
      <c r="F315" s="13"/>
    </row>
    <row r="316" spans="1:6" x14ac:dyDescent="0.2">
      <c r="A316" s="12"/>
      <c r="B316" s="24"/>
      <c r="C316" s="46"/>
      <c r="F316" s="13"/>
    </row>
    <row r="317" spans="1:6" x14ac:dyDescent="0.2">
      <c r="A317" s="12"/>
      <c r="B317" s="24"/>
      <c r="C317" s="46"/>
      <c r="F317" s="13"/>
    </row>
    <row r="318" spans="1:6" x14ac:dyDescent="0.2">
      <c r="A318" s="12"/>
      <c r="B318" s="24"/>
      <c r="C318" s="46"/>
      <c r="F318" s="13"/>
    </row>
    <row r="319" spans="1:6" x14ac:dyDescent="0.2">
      <c r="A319" s="12"/>
      <c r="B319" s="24"/>
      <c r="C319" s="46"/>
      <c r="F319" s="13"/>
    </row>
    <row r="320" spans="1:6" x14ac:dyDescent="0.2">
      <c r="A320" s="12"/>
      <c r="B320" s="24"/>
      <c r="C320" s="46"/>
      <c r="F320" s="13"/>
    </row>
    <row r="321" spans="1:6" x14ac:dyDescent="0.2">
      <c r="A321" s="12"/>
      <c r="B321" s="24"/>
      <c r="C321" s="46"/>
      <c r="F321" s="13"/>
    </row>
    <row r="322" spans="1:6" x14ac:dyDescent="0.2">
      <c r="A322" s="12"/>
      <c r="B322" s="24"/>
      <c r="C322" s="46"/>
      <c r="F322" s="13"/>
    </row>
    <row r="323" spans="1:6" x14ac:dyDescent="0.2">
      <c r="A323" s="12"/>
      <c r="B323" s="24"/>
      <c r="C323" s="46"/>
      <c r="F323" s="13"/>
    </row>
    <row r="324" spans="1:6" x14ac:dyDescent="0.2">
      <c r="A324" s="12"/>
      <c r="B324" s="24"/>
      <c r="C324" s="46"/>
      <c r="F324" s="13"/>
    </row>
    <row r="325" spans="1:6" x14ac:dyDescent="0.2">
      <c r="A325" s="12"/>
      <c r="B325" s="24"/>
      <c r="C325" s="46"/>
      <c r="F325" s="13"/>
    </row>
    <row r="326" spans="1:6" x14ac:dyDescent="0.2">
      <c r="A326" s="12"/>
      <c r="B326" s="24"/>
      <c r="C326" s="46"/>
      <c r="F326" s="13"/>
    </row>
    <row r="327" spans="1:6" x14ac:dyDescent="0.2">
      <c r="A327" s="12"/>
      <c r="B327" s="24"/>
      <c r="C327" s="46"/>
      <c r="F327" s="13"/>
    </row>
    <row r="328" spans="1:6" x14ac:dyDescent="0.2">
      <c r="A328" s="12"/>
      <c r="B328" s="24"/>
      <c r="C328" s="46"/>
      <c r="F328" s="13"/>
    </row>
    <row r="329" spans="1:6" x14ac:dyDescent="0.2">
      <c r="A329" s="12"/>
      <c r="B329" s="24"/>
      <c r="C329" s="46"/>
      <c r="F329" s="13"/>
    </row>
    <row r="330" spans="1:6" x14ac:dyDescent="0.2">
      <c r="A330" s="12"/>
      <c r="B330" s="24"/>
      <c r="C330" s="46"/>
      <c r="F330" s="13"/>
    </row>
    <row r="331" spans="1:6" x14ac:dyDescent="0.2">
      <c r="A331" s="12"/>
      <c r="B331" s="24"/>
      <c r="C331" s="46"/>
      <c r="F331" s="13"/>
    </row>
    <row r="332" spans="1:6" x14ac:dyDescent="0.2">
      <c r="A332" s="12"/>
      <c r="B332" s="26"/>
      <c r="C332" s="47"/>
      <c r="F332" s="13"/>
    </row>
    <row r="333" spans="1:6" x14ac:dyDescent="0.2">
      <c r="A333" s="12"/>
      <c r="B333" s="24"/>
      <c r="C333" s="46"/>
      <c r="F333" s="13"/>
    </row>
    <row r="334" spans="1:6" x14ac:dyDescent="0.2">
      <c r="A334" s="12"/>
      <c r="B334" s="24"/>
      <c r="C334" s="46"/>
      <c r="F334" s="13"/>
    </row>
    <row r="335" spans="1:6" x14ac:dyDescent="0.2">
      <c r="A335" s="12"/>
      <c r="B335" s="24"/>
      <c r="C335" s="46"/>
      <c r="F335" s="13"/>
    </row>
    <row r="336" spans="1:6" x14ac:dyDescent="0.2">
      <c r="A336" s="12"/>
      <c r="B336" s="24"/>
      <c r="C336" s="46"/>
      <c r="F336" s="13"/>
    </row>
    <row r="337" spans="1:6" x14ac:dyDescent="0.2">
      <c r="A337" s="12"/>
      <c r="B337" s="24"/>
      <c r="C337" s="46"/>
      <c r="F337" s="13"/>
    </row>
    <row r="338" spans="1:6" x14ac:dyDescent="0.2">
      <c r="A338" s="12"/>
      <c r="B338" s="24"/>
      <c r="C338" s="46"/>
      <c r="F338" s="13"/>
    </row>
    <row r="339" spans="1:6" x14ac:dyDescent="0.2">
      <c r="A339" s="12"/>
      <c r="B339" s="24"/>
      <c r="C339" s="46"/>
      <c r="F339" s="13"/>
    </row>
    <row r="340" spans="1:6" x14ac:dyDescent="0.2">
      <c r="A340" s="12"/>
      <c r="B340" s="24"/>
      <c r="C340" s="46"/>
      <c r="F340" s="13"/>
    </row>
    <row r="341" spans="1:6" x14ac:dyDescent="0.2">
      <c r="A341" s="12"/>
      <c r="B341" s="24"/>
      <c r="C341" s="46"/>
      <c r="F341" s="13"/>
    </row>
    <row r="342" spans="1:6" x14ac:dyDescent="0.2">
      <c r="A342" s="12"/>
      <c r="B342" s="24"/>
      <c r="C342" s="46"/>
      <c r="F342" s="13"/>
    </row>
    <row r="343" spans="1:6" x14ac:dyDescent="0.2">
      <c r="A343" s="12"/>
      <c r="B343" s="24"/>
      <c r="C343" s="46"/>
      <c r="F343" s="13"/>
    </row>
    <row r="344" spans="1:6" x14ac:dyDescent="0.2">
      <c r="A344" s="12"/>
      <c r="B344" s="24"/>
      <c r="C344" s="46"/>
      <c r="F344" s="13"/>
    </row>
    <row r="345" spans="1:6" x14ac:dyDescent="0.2">
      <c r="A345" s="12"/>
      <c r="B345" s="24"/>
      <c r="C345" s="46"/>
      <c r="F345" s="13"/>
    </row>
    <row r="346" spans="1:6" x14ac:dyDescent="0.2">
      <c r="A346" s="12"/>
      <c r="B346" s="24"/>
      <c r="C346" s="46"/>
      <c r="F346" s="13"/>
    </row>
    <row r="347" spans="1:6" x14ac:dyDescent="0.2">
      <c r="A347" s="12"/>
      <c r="B347" s="24"/>
      <c r="C347" s="46"/>
      <c r="F347" s="13"/>
    </row>
    <row r="348" spans="1:6" x14ac:dyDescent="0.2">
      <c r="A348" s="12"/>
      <c r="B348" s="27"/>
      <c r="C348" s="42"/>
      <c r="F348" s="13"/>
    </row>
    <row r="349" spans="1:6" x14ac:dyDescent="0.2">
      <c r="A349" s="12"/>
      <c r="B349" s="16"/>
      <c r="C349" s="44"/>
      <c r="F349" s="13"/>
    </row>
    <row r="350" spans="1:6" x14ac:dyDescent="0.2">
      <c r="A350" s="12"/>
      <c r="B350" s="16"/>
      <c r="C350" s="48"/>
      <c r="F350" s="13"/>
    </row>
    <row r="351" spans="1:6" x14ac:dyDescent="0.2">
      <c r="A351" s="12"/>
      <c r="B351" s="16"/>
      <c r="C351" s="48"/>
      <c r="F351" s="13"/>
    </row>
    <row r="352" spans="1:6" x14ac:dyDescent="0.2">
      <c r="A352" s="12"/>
      <c r="B352" s="16"/>
      <c r="C352" s="48"/>
      <c r="F352" s="13"/>
    </row>
    <row r="353" spans="1:6" x14ac:dyDescent="0.2">
      <c r="A353" s="12"/>
      <c r="B353" s="16"/>
      <c r="C353" s="48"/>
      <c r="F353" s="13"/>
    </row>
    <row r="354" spans="1:6" x14ac:dyDescent="0.2">
      <c r="A354" s="12"/>
      <c r="B354" s="17"/>
      <c r="C354" s="48"/>
      <c r="F354" s="13"/>
    </row>
    <row r="355" spans="1:6" x14ac:dyDescent="0.2">
      <c r="A355" s="12"/>
      <c r="B355" s="18"/>
      <c r="C355" s="49"/>
      <c r="F355" s="13"/>
    </row>
    <row r="356" spans="1:6" x14ac:dyDescent="0.2">
      <c r="A356" s="12"/>
      <c r="B356" s="16"/>
      <c r="C356" s="48"/>
      <c r="F356" s="13"/>
    </row>
    <row r="357" spans="1:6" x14ac:dyDescent="0.2">
      <c r="A357" s="12"/>
      <c r="B357" s="16"/>
      <c r="C357" s="48"/>
      <c r="F357" s="13"/>
    </row>
    <row r="358" spans="1:6" x14ac:dyDescent="0.2">
      <c r="A358" s="12"/>
      <c r="B358" s="16"/>
      <c r="C358" s="48"/>
      <c r="F358" s="13"/>
    </row>
    <row r="359" spans="1:6" x14ac:dyDescent="0.2">
      <c r="A359" s="12"/>
      <c r="B359" s="18"/>
      <c r="C359" s="49"/>
      <c r="F359" s="13"/>
    </row>
    <row r="360" spans="1:6" x14ac:dyDescent="0.2">
      <c r="A360" s="12"/>
      <c r="B360" s="16"/>
      <c r="C360" s="48"/>
      <c r="F360" s="13"/>
    </row>
    <row r="361" spans="1:6" x14ac:dyDescent="0.2">
      <c r="A361" s="12"/>
      <c r="B361" s="16"/>
      <c r="C361" s="48"/>
      <c r="F361" s="13"/>
    </row>
    <row r="362" spans="1:6" x14ac:dyDescent="0.2">
      <c r="A362" s="12"/>
      <c r="B362" s="16"/>
      <c r="C362" s="48"/>
      <c r="F362" s="13"/>
    </row>
    <row r="363" spans="1:6" x14ac:dyDescent="0.2">
      <c r="A363" s="12"/>
      <c r="B363" s="16"/>
      <c r="C363" s="48"/>
      <c r="F363" s="13"/>
    </row>
    <row r="364" spans="1:6" x14ac:dyDescent="0.2">
      <c r="A364" s="12"/>
      <c r="B364" s="16"/>
      <c r="C364" s="48"/>
      <c r="F364" s="13"/>
    </row>
    <row r="365" spans="1:6" x14ac:dyDescent="0.2">
      <c r="A365" s="12"/>
      <c r="B365" s="16"/>
      <c r="C365" s="48"/>
      <c r="F365" s="13"/>
    </row>
    <row r="366" spans="1:6" x14ac:dyDescent="0.2">
      <c r="A366" s="12"/>
      <c r="B366" s="16"/>
      <c r="C366" s="48"/>
      <c r="F366" s="13"/>
    </row>
    <row r="367" spans="1:6" x14ac:dyDescent="0.2">
      <c r="A367" s="12"/>
      <c r="B367" s="16"/>
      <c r="C367" s="48"/>
      <c r="F367" s="13"/>
    </row>
    <row r="368" spans="1:6" x14ac:dyDescent="0.2">
      <c r="A368" s="12"/>
      <c r="B368" s="16"/>
      <c r="C368" s="48"/>
      <c r="F368" s="13"/>
    </row>
    <row r="369" spans="1:6" x14ac:dyDescent="0.2">
      <c r="A369" s="12"/>
      <c r="B369" s="16"/>
      <c r="C369" s="48"/>
      <c r="F369" s="13"/>
    </row>
    <row r="370" spans="1:6" x14ac:dyDescent="0.2">
      <c r="A370" s="12"/>
      <c r="B370" s="16"/>
      <c r="C370" s="48"/>
      <c r="F370" s="13"/>
    </row>
    <row r="371" spans="1:6" x14ac:dyDescent="0.2">
      <c r="A371" s="12"/>
      <c r="B371" s="16"/>
      <c r="C371" s="48"/>
      <c r="F371" s="13"/>
    </row>
    <row r="372" spans="1:6" x14ac:dyDescent="0.2">
      <c r="A372" s="12"/>
      <c r="B372" s="16"/>
      <c r="C372" s="48"/>
      <c r="F372" s="13"/>
    </row>
    <row r="373" spans="1:6" x14ac:dyDescent="0.2">
      <c r="A373" s="12"/>
      <c r="B373" s="16"/>
      <c r="C373" s="48"/>
      <c r="F373" s="13"/>
    </row>
    <row r="374" spans="1:6" x14ac:dyDescent="0.2">
      <c r="A374" s="12"/>
      <c r="B374" s="18"/>
      <c r="C374" s="49"/>
      <c r="F374" s="13"/>
    </row>
    <row r="375" spans="1:6" x14ac:dyDescent="0.2">
      <c r="A375" s="12"/>
      <c r="B375" s="16"/>
      <c r="C375" s="48"/>
      <c r="F375" s="13"/>
    </row>
    <row r="376" spans="1:6" x14ac:dyDescent="0.2">
      <c r="A376" s="12"/>
      <c r="B376" s="18"/>
      <c r="C376" s="47"/>
      <c r="F376" s="13"/>
    </row>
    <row r="377" spans="1:6" x14ac:dyDescent="0.2">
      <c r="A377" s="12"/>
      <c r="B377" s="16"/>
      <c r="C377" s="48"/>
      <c r="F377" s="13"/>
    </row>
    <row r="378" spans="1:6" x14ac:dyDescent="0.2">
      <c r="A378" s="12"/>
      <c r="B378" s="16"/>
      <c r="C378" s="48"/>
      <c r="F378" s="13"/>
    </row>
    <row r="379" spans="1:6" x14ac:dyDescent="0.2">
      <c r="A379" s="12"/>
      <c r="B379" s="16"/>
      <c r="C379" s="48"/>
      <c r="F379" s="13"/>
    </row>
    <row r="380" spans="1:6" x14ac:dyDescent="0.2">
      <c r="A380" s="12"/>
      <c r="B380" s="18"/>
      <c r="C380" s="47"/>
      <c r="F380" s="13"/>
    </row>
    <row r="381" spans="1:6" x14ac:dyDescent="0.2">
      <c r="A381" s="12"/>
      <c r="B381" s="16"/>
      <c r="C381" s="48"/>
      <c r="F381" s="13"/>
    </row>
    <row r="382" spans="1:6" x14ac:dyDescent="0.2">
      <c r="A382" s="12"/>
      <c r="B382" s="18"/>
      <c r="C382" s="49"/>
      <c r="F382" s="13"/>
    </row>
    <row r="383" spans="1:6" x14ac:dyDescent="0.2">
      <c r="A383" s="12"/>
      <c r="B383" s="16"/>
      <c r="C383" s="48"/>
      <c r="F383" s="13"/>
    </row>
    <row r="384" spans="1:6" x14ac:dyDescent="0.2">
      <c r="A384" s="12"/>
      <c r="B384" s="16"/>
      <c r="C384" s="48"/>
      <c r="F384" s="13"/>
    </row>
    <row r="385" spans="1:6" x14ac:dyDescent="0.2">
      <c r="A385" s="12"/>
      <c r="B385" s="16"/>
      <c r="C385" s="48"/>
      <c r="F385" s="13"/>
    </row>
    <row r="386" spans="1:6" x14ac:dyDescent="0.2">
      <c r="A386" s="12"/>
      <c r="B386" s="18"/>
      <c r="C386" s="49"/>
      <c r="F386" s="13"/>
    </row>
    <row r="387" spans="1:6" x14ac:dyDescent="0.2">
      <c r="A387" s="12"/>
      <c r="B387" s="16"/>
      <c r="C387" s="48"/>
      <c r="F387" s="13"/>
    </row>
    <row r="388" spans="1:6" x14ac:dyDescent="0.2">
      <c r="A388" s="12"/>
      <c r="B388" s="16"/>
      <c r="C388" s="48"/>
    </row>
    <row r="389" spans="1:6" ht="14.25" x14ac:dyDescent="0.2">
      <c r="A389" s="12"/>
      <c r="B389" s="28"/>
      <c r="C389" s="48"/>
    </row>
    <row r="390" spans="1:6" x14ac:dyDescent="0.2">
      <c r="A390" s="12"/>
      <c r="B390" s="17"/>
      <c r="C390" s="48"/>
    </row>
    <row r="391" spans="1:6" x14ac:dyDescent="0.2">
      <c r="A391" s="12"/>
      <c r="B391" s="18"/>
      <c r="C391" s="49"/>
      <c r="E391" s="13"/>
    </row>
    <row r="392" spans="1:6" x14ac:dyDescent="0.2">
      <c r="A392" s="12"/>
      <c r="B392" s="17"/>
      <c r="C392" s="49"/>
      <c r="E392" s="13"/>
    </row>
    <row r="393" spans="1:6" x14ac:dyDescent="0.2">
      <c r="A393" s="12"/>
      <c r="B393" s="16"/>
      <c r="C393" s="48"/>
      <c r="E393" s="13"/>
    </row>
    <row r="394" spans="1:6" x14ac:dyDescent="0.2">
      <c r="A394" s="12"/>
      <c r="B394" s="16"/>
      <c r="C394" s="48"/>
      <c r="E394" s="13"/>
    </row>
    <row r="395" spans="1:6" x14ac:dyDescent="0.2">
      <c r="A395" s="12"/>
      <c r="B395" s="16"/>
      <c r="C395" s="48"/>
      <c r="E395" s="13"/>
    </row>
    <row r="396" spans="1:6" x14ac:dyDescent="0.2">
      <c r="A396" s="12"/>
      <c r="B396" s="16"/>
      <c r="C396" s="48"/>
      <c r="E396" s="13"/>
    </row>
    <row r="397" spans="1:6" x14ac:dyDescent="0.2">
      <c r="A397" s="12"/>
      <c r="B397" s="16"/>
      <c r="C397" s="48"/>
      <c r="E397" s="13"/>
    </row>
    <row r="398" spans="1:6" x14ac:dyDescent="0.2">
      <c r="A398" s="12"/>
      <c r="B398" s="16"/>
      <c r="C398" s="48"/>
      <c r="E398" s="13"/>
    </row>
    <row r="399" spans="1:6" x14ac:dyDescent="0.2">
      <c r="A399" s="12"/>
      <c r="B399" s="16"/>
      <c r="C399" s="48"/>
      <c r="E399" s="13"/>
    </row>
    <row r="400" spans="1:6" x14ac:dyDescent="0.2">
      <c r="A400" s="12"/>
      <c r="B400" s="16"/>
      <c r="C400" s="48"/>
      <c r="E400" s="13"/>
    </row>
    <row r="401" spans="1:5" x14ac:dyDescent="0.2">
      <c r="A401" s="12"/>
      <c r="B401" s="16"/>
      <c r="C401" s="48"/>
      <c r="E401" s="13"/>
    </row>
    <row r="402" spans="1:5" x14ac:dyDescent="0.2">
      <c r="A402" s="12"/>
      <c r="B402" s="16"/>
      <c r="C402" s="48"/>
      <c r="E402" s="13"/>
    </row>
    <row r="403" spans="1:5" x14ac:dyDescent="0.2">
      <c r="A403" s="12"/>
      <c r="B403" s="16"/>
      <c r="C403" s="48"/>
      <c r="E403" s="13"/>
    </row>
    <row r="404" spans="1:5" x14ac:dyDescent="0.2">
      <c r="A404" s="12"/>
      <c r="B404" s="16"/>
      <c r="C404" s="48"/>
      <c r="E404" s="13"/>
    </row>
    <row r="405" spans="1:5" x14ac:dyDescent="0.2">
      <c r="A405" s="12"/>
      <c r="B405" s="16"/>
      <c r="C405" s="48"/>
      <c r="E405" s="13"/>
    </row>
    <row r="406" spans="1:5" x14ac:dyDescent="0.2">
      <c r="A406" s="12"/>
      <c r="B406" s="16"/>
      <c r="C406" s="48"/>
      <c r="E406" s="13"/>
    </row>
    <row r="407" spans="1:5" x14ac:dyDescent="0.2">
      <c r="A407" s="12"/>
      <c r="B407" s="16"/>
      <c r="C407" s="48"/>
      <c r="E407" s="13"/>
    </row>
    <row r="408" spans="1:5" x14ac:dyDescent="0.2">
      <c r="A408" s="12"/>
      <c r="B408" s="16"/>
      <c r="C408" s="48"/>
      <c r="E408" s="13"/>
    </row>
    <row r="409" spans="1:5" x14ac:dyDescent="0.2">
      <c r="A409" s="12"/>
      <c r="B409" s="17"/>
      <c r="C409" s="48"/>
      <c r="E409" s="13"/>
    </row>
    <row r="410" spans="1:5" x14ac:dyDescent="0.2">
      <c r="A410" s="12"/>
      <c r="B410" s="16"/>
      <c r="C410" s="48"/>
      <c r="E410" s="13"/>
    </row>
    <row r="411" spans="1:5" x14ac:dyDescent="0.2">
      <c r="A411" s="12"/>
      <c r="B411" s="16"/>
      <c r="C411" s="48"/>
      <c r="E411" s="13"/>
    </row>
    <row r="412" spans="1:5" x14ac:dyDescent="0.2">
      <c r="A412" s="12"/>
      <c r="B412" s="16"/>
      <c r="C412" s="48"/>
      <c r="E412" s="13"/>
    </row>
    <row r="413" spans="1:5" x14ac:dyDescent="0.2">
      <c r="A413" s="12"/>
      <c r="B413" s="16"/>
      <c r="C413" s="48"/>
      <c r="E413" s="13"/>
    </row>
    <row r="414" spans="1:5" x14ac:dyDescent="0.2">
      <c r="A414" s="12"/>
      <c r="B414" s="16"/>
      <c r="C414" s="48"/>
      <c r="E414" s="13"/>
    </row>
    <row r="415" spans="1:5" x14ac:dyDescent="0.2">
      <c r="A415" s="12"/>
      <c r="B415" s="16"/>
      <c r="C415" s="48"/>
      <c r="E415" s="13"/>
    </row>
    <row r="416" spans="1:5" x14ac:dyDescent="0.2">
      <c r="A416" s="12"/>
      <c r="B416" s="16"/>
      <c r="C416" s="48"/>
      <c r="E416" s="13"/>
    </row>
    <row r="417" spans="1:5" x14ac:dyDescent="0.2">
      <c r="A417" s="12"/>
      <c r="B417" s="16"/>
      <c r="C417" s="48"/>
      <c r="E417" s="13"/>
    </row>
    <row r="418" spans="1:5" x14ac:dyDescent="0.2">
      <c r="A418" s="12"/>
      <c r="B418" s="16"/>
      <c r="C418" s="48"/>
      <c r="E418" s="13"/>
    </row>
    <row r="419" spans="1:5" x14ac:dyDescent="0.2">
      <c r="A419" s="12"/>
      <c r="B419" s="16"/>
      <c r="C419" s="48"/>
      <c r="E419" s="13"/>
    </row>
    <row r="420" spans="1:5" x14ac:dyDescent="0.2">
      <c r="A420" s="12"/>
      <c r="B420" s="16"/>
      <c r="C420" s="48"/>
      <c r="E420" s="13"/>
    </row>
    <row r="421" spans="1:5" x14ac:dyDescent="0.2">
      <c r="A421" s="12"/>
      <c r="B421" s="16"/>
      <c r="C421" s="48"/>
      <c r="E421" s="13"/>
    </row>
    <row r="422" spans="1:5" x14ac:dyDescent="0.2">
      <c r="A422" s="12"/>
      <c r="B422" s="16"/>
      <c r="C422" s="48"/>
      <c r="E422" s="13"/>
    </row>
    <row r="423" spans="1:5" x14ac:dyDescent="0.2">
      <c r="A423" s="12"/>
      <c r="B423" s="16"/>
      <c r="C423" s="48"/>
      <c r="E423" s="13"/>
    </row>
    <row r="424" spans="1:5" x14ac:dyDescent="0.2">
      <c r="A424" s="12"/>
      <c r="B424" s="16"/>
      <c r="C424" s="48"/>
      <c r="E424" s="13"/>
    </row>
    <row r="425" spans="1:5" x14ac:dyDescent="0.2">
      <c r="A425" s="12"/>
      <c r="B425" s="16"/>
      <c r="C425" s="48"/>
      <c r="E425" s="13"/>
    </row>
    <row r="426" spans="1:5" x14ac:dyDescent="0.2">
      <c r="A426" s="12"/>
      <c r="B426" s="16"/>
      <c r="C426" s="48"/>
      <c r="E426" s="13"/>
    </row>
    <row r="427" spans="1:5" x14ac:dyDescent="0.2">
      <c r="A427" s="12"/>
      <c r="B427" s="16"/>
      <c r="C427" s="48"/>
      <c r="E427" s="13"/>
    </row>
    <row r="428" spans="1:5" x14ac:dyDescent="0.2">
      <c r="A428" s="12"/>
      <c r="B428" s="16"/>
      <c r="C428" s="48"/>
      <c r="E428" s="13"/>
    </row>
    <row r="429" spans="1:5" x14ac:dyDescent="0.2">
      <c r="A429" s="12"/>
      <c r="B429" s="16"/>
      <c r="C429" s="48"/>
      <c r="E429" s="13"/>
    </row>
    <row r="430" spans="1:5" x14ac:dyDescent="0.2">
      <c r="A430" s="12"/>
      <c r="B430" s="16"/>
      <c r="C430" s="48"/>
      <c r="E430" s="13"/>
    </row>
    <row r="431" spans="1:5" x14ac:dyDescent="0.2">
      <c r="A431" s="12"/>
      <c r="B431" s="16"/>
      <c r="C431" s="48"/>
      <c r="E431" s="13"/>
    </row>
    <row r="432" spans="1:5" x14ac:dyDescent="0.2">
      <c r="A432" s="12"/>
      <c r="B432" s="16"/>
      <c r="C432" s="48"/>
      <c r="E432" s="13"/>
    </row>
    <row r="433" spans="1:5" x14ac:dyDescent="0.2">
      <c r="A433" s="12"/>
      <c r="B433" s="16"/>
      <c r="C433" s="48"/>
      <c r="E433" s="13"/>
    </row>
    <row r="434" spans="1:5" x14ac:dyDescent="0.2">
      <c r="A434" s="12"/>
      <c r="B434" s="16"/>
      <c r="C434" s="48"/>
      <c r="E434" s="13"/>
    </row>
    <row r="435" spans="1:5" x14ac:dyDescent="0.2">
      <c r="A435" s="12"/>
      <c r="B435" s="16"/>
      <c r="C435" s="48"/>
      <c r="E435" s="13"/>
    </row>
    <row r="436" spans="1:5" x14ac:dyDescent="0.2">
      <c r="A436" s="12"/>
      <c r="B436" s="29"/>
      <c r="C436" s="48"/>
      <c r="E436" s="13"/>
    </row>
    <row r="437" spans="1:5" x14ac:dyDescent="0.2">
      <c r="A437" s="12"/>
      <c r="B437" s="16"/>
      <c r="C437" s="48"/>
      <c r="E437" s="13"/>
    </row>
    <row r="438" spans="1:5" x14ac:dyDescent="0.2">
      <c r="A438" s="12"/>
      <c r="B438" s="16"/>
      <c r="C438" s="48"/>
      <c r="E438" s="13"/>
    </row>
    <row r="439" spans="1:5" x14ac:dyDescent="0.2">
      <c r="A439" s="12"/>
      <c r="B439" s="16"/>
      <c r="C439" s="48"/>
      <c r="E439" s="13"/>
    </row>
    <row r="440" spans="1:5" x14ac:dyDescent="0.2">
      <c r="A440" s="12"/>
      <c r="B440" s="16"/>
      <c r="C440" s="48"/>
      <c r="E440" s="13"/>
    </row>
    <row r="441" spans="1:5" x14ac:dyDescent="0.2">
      <c r="A441" s="12"/>
      <c r="B441" s="16"/>
      <c r="C441" s="48"/>
      <c r="E441" s="13"/>
    </row>
    <row r="442" spans="1:5" x14ac:dyDescent="0.2">
      <c r="A442" s="12"/>
      <c r="B442" s="16"/>
      <c r="C442" s="48"/>
      <c r="E442" s="13"/>
    </row>
    <row r="443" spans="1:5" x14ac:dyDescent="0.2">
      <c r="A443" s="12"/>
      <c r="B443" s="16"/>
      <c r="C443" s="48"/>
      <c r="E443" s="13"/>
    </row>
    <row r="444" spans="1:5" x14ac:dyDescent="0.2">
      <c r="A444" s="12"/>
      <c r="B444" s="16"/>
      <c r="C444" s="48"/>
      <c r="E444" s="13"/>
    </row>
    <row r="445" spans="1:5" x14ac:dyDescent="0.2">
      <c r="A445" s="12"/>
      <c r="B445" s="16"/>
      <c r="C445" s="48"/>
      <c r="E445" s="13"/>
    </row>
    <row r="446" spans="1:5" x14ac:dyDescent="0.2">
      <c r="A446" s="12"/>
      <c r="B446" s="16"/>
      <c r="C446" s="48"/>
      <c r="E446" s="13"/>
    </row>
    <row r="447" spans="1:5" x14ac:dyDescent="0.2">
      <c r="A447" s="12"/>
      <c r="B447" s="16"/>
      <c r="C447" s="48"/>
      <c r="E447" s="13"/>
    </row>
    <row r="448" spans="1:5" x14ac:dyDescent="0.2">
      <c r="A448" s="12"/>
      <c r="B448" s="16"/>
      <c r="C448" s="48"/>
      <c r="E448" s="13"/>
    </row>
    <row r="449" spans="1:5" x14ac:dyDescent="0.2">
      <c r="A449" s="12"/>
      <c r="B449" s="16"/>
      <c r="C449" s="48"/>
      <c r="E449" s="13"/>
    </row>
    <row r="450" spans="1:5" x14ac:dyDescent="0.2">
      <c r="A450" s="12"/>
      <c r="B450" s="16"/>
      <c r="C450" s="48"/>
      <c r="E450" s="13"/>
    </row>
    <row r="451" spans="1:5" x14ac:dyDescent="0.2">
      <c r="A451" s="12"/>
      <c r="B451" s="16"/>
      <c r="C451" s="48"/>
      <c r="E451" s="13"/>
    </row>
    <row r="452" spans="1:5" x14ac:dyDescent="0.2">
      <c r="A452" s="12"/>
      <c r="B452" s="16"/>
      <c r="C452" s="48"/>
      <c r="E452" s="13"/>
    </row>
    <row r="453" spans="1:5" x14ac:dyDescent="0.2">
      <c r="A453" s="12"/>
      <c r="B453" s="16"/>
      <c r="C453" s="48"/>
      <c r="E453" s="13"/>
    </row>
    <row r="454" spans="1:5" x14ac:dyDescent="0.2">
      <c r="A454" s="12"/>
      <c r="B454" s="16"/>
      <c r="C454" s="48"/>
      <c r="E454" s="13"/>
    </row>
    <row r="455" spans="1:5" x14ac:dyDescent="0.2">
      <c r="A455" s="12"/>
      <c r="B455" s="16"/>
      <c r="C455" s="48"/>
      <c r="E455" s="13"/>
    </row>
    <row r="456" spans="1:5" x14ac:dyDescent="0.2">
      <c r="A456" s="12"/>
      <c r="B456" s="16"/>
      <c r="C456" s="48"/>
      <c r="E456" s="13"/>
    </row>
    <row r="457" spans="1:5" x14ac:dyDescent="0.2">
      <c r="A457" s="12"/>
      <c r="B457" s="16"/>
      <c r="C457" s="48"/>
      <c r="E457" s="13"/>
    </row>
    <row r="458" spans="1:5" x14ac:dyDescent="0.2">
      <c r="A458" s="12"/>
      <c r="B458" s="16"/>
      <c r="C458" s="48"/>
      <c r="E458" s="13"/>
    </row>
    <row r="459" spans="1:5" x14ac:dyDescent="0.2">
      <c r="A459" s="12"/>
      <c r="B459" s="16"/>
      <c r="C459" s="48"/>
      <c r="E459" s="13"/>
    </row>
    <row r="460" spans="1:5" x14ac:dyDescent="0.2">
      <c r="A460" s="12"/>
      <c r="B460" s="16"/>
      <c r="C460" s="48"/>
      <c r="E460" s="13"/>
    </row>
    <row r="461" spans="1:5" x14ac:dyDescent="0.2">
      <c r="A461" s="12"/>
      <c r="B461" s="16"/>
      <c r="C461" s="48"/>
      <c r="E461" s="13"/>
    </row>
    <row r="462" spans="1:5" x14ac:dyDescent="0.2">
      <c r="A462" s="12"/>
      <c r="B462" s="16"/>
      <c r="C462" s="48"/>
      <c r="E462" s="13"/>
    </row>
    <row r="463" spans="1:5" x14ac:dyDescent="0.2">
      <c r="A463" s="12"/>
      <c r="B463" s="30"/>
      <c r="C463" s="47"/>
      <c r="E463" s="13"/>
    </row>
    <row r="464" spans="1:5" x14ac:dyDescent="0.2">
      <c r="A464" s="12"/>
      <c r="B464" s="17"/>
      <c r="C464" s="48"/>
      <c r="E464" s="13"/>
    </row>
    <row r="465" spans="1:5" x14ac:dyDescent="0.2">
      <c r="A465" s="12"/>
      <c r="B465" s="16"/>
      <c r="C465" s="48"/>
      <c r="E465" s="13"/>
    </row>
    <row r="466" spans="1:5" x14ac:dyDescent="0.2">
      <c r="A466" s="12"/>
      <c r="B466" s="16"/>
      <c r="C466" s="48"/>
      <c r="E466" s="13"/>
    </row>
    <row r="467" spans="1:5" x14ac:dyDescent="0.2">
      <c r="A467" s="12"/>
      <c r="B467" s="16"/>
      <c r="C467" s="48"/>
      <c r="E467" s="13"/>
    </row>
    <row r="468" spans="1:5" x14ac:dyDescent="0.2">
      <c r="A468" s="12"/>
      <c r="B468" s="16"/>
      <c r="C468" s="48"/>
      <c r="E468" s="13"/>
    </row>
    <row r="469" spans="1:5" x14ac:dyDescent="0.2">
      <c r="A469" s="12"/>
      <c r="B469" s="16"/>
      <c r="C469" s="48"/>
      <c r="E469" s="13"/>
    </row>
    <row r="470" spans="1:5" x14ac:dyDescent="0.2">
      <c r="A470" s="12"/>
      <c r="B470" s="16"/>
      <c r="C470" s="48"/>
      <c r="E470" s="13"/>
    </row>
    <row r="471" spans="1:5" x14ac:dyDescent="0.2">
      <c r="A471" s="12"/>
      <c r="B471" s="16"/>
      <c r="C471" s="48"/>
      <c r="E471" s="13"/>
    </row>
    <row r="472" spans="1:5" x14ac:dyDescent="0.2">
      <c r="A472" s="12"/>
      <c r="B472" s="16"/>
      <c r="C472" s="48"/>
      <c r="E472" s="13"/>
    </row>
    <row r="473" spans="1:5" x14ac:dyDescent="0.2">
      <c r="A473" s="12"/>
      <c r="B473" s="16"/>
      <c r="C473" s="48"/>
      <c r="E473" s="13"/>
    </row>
    <row r="474" spans="1:5" x14ac:dyDescent="0.2">
      <c r="A474" s="12"/>
      <c r="B474" s="16"/>
      <c r="C474" s="48"/>
      <c r="E474" s="13"/>
    </row>
    <row r="475" spans="1:5" x14ac:dyDescent="0.2">
      <c r="A475" s="12"/>
      <c r="B475" s="16"/>
      <c r="C475" s="48"/>
      <c r="E475" s="13"/>
    </row>
    <row r="476" spans="1:5" x14ac:dyDescent="0.2">
      <c r="A476" s="12"/>
      <c r="B476" s="16"/>
      <c r="C476" s="48"/>
      <c r="E476" s="13"/>
    </row>
    <row r="477" spans="1:5" x14ac:dyDescent="0.2">
      <c r="A477" s="12"/>
      <c r="B477" s="16"/>
      <c r="C477" s="48"/>
      <c r="E477" s="13"/>
    </row>
    <row r="478" spans="1:5" x14ac:dyDescent="0.2">
      <c r="A478" s="12"/>
      <c r="B478" s="16"/>
      <c r="C478" s="48"/>
      <c r="E478" s="13"/>
    </row>
    <row r="479" spans="1:5" x14ac:dyDescent="0.2">
      <c r="A479" s="12"/>
      <c r="B479" s="16"/>
      <c r="C479" s="48"/>
      <c r="E479" s="13"/>
    </row>
    <row r="480" spans="1:5" x14ac:dyDescent="0.2">
      <c r="A480" s="12"/>
      <c r="B480" s="17"/>
      <c r="C480" s="48"/>
      <c r="E480" s="13"/>
    </row>
    <row r="481" spans="1:5" x14ac:dyDescent="0.2">
      <c r="A481" s="12"/>
      <c r="B481" s="16"/>
      <c r="C481" s="48"/>
      <c r="E481" s="13"/>
    </row>
    <row r="482" spans="1:5" x14ac:dyDescent="0.2">
      <c r="A482" s="12"/>
      <c r="B482" s="16"/>
      <c r="C482" s="48"/>
      <c r="E482" s="13"/>
    </row>
    <row r="483" spans="1:5" x14ac:dyDescent="0.2">
      <c r="A483" s="12"/>
      <c r="B483" s="16"/>
      <c r="C483" s="48"/>
      <c r="E483" s="13"/>
    </row>
    <row r="484" spans="1:5" x14ac:dyDescent="0.2">
      <c r="A484" s="12"/>
      <c r="B484" s="16"/>
      <c r="C484" s="48"/>
      <c r="E484" s="13"/>
    </row>
    <row r="485" spans="1:5" x14ac:dyDescent="0.2">
      <c r="A485" s="12"/>
      <c r="B485" s="17"/>
      <c r="C485" s="48"/>
      <c r="E485" s="13"/>
    </row>
    <row r="486" spans="1:5" x14ac:dyDescent="0.2">
      <c r="A486" s="12"/>
      <c r="B486" s="16"/>
      <c r="C486" s="48"/>
      <c r="E486" s="13"/>
    </row>
    <row r="487" spans="1:5" x14ac:dyDescent="0.2">
      <c r="A487" s="12"/>
      <c r="B487" s="16"/>
      <c r="C487" s="48"/>
      <c r="E487" s="13"/>
    </row>
    <row r="488" spans="1:5" x14ac:dyDescent="0.2">
      <c r="A488" s="12"/>
      <c r="B488" s="16"/>
      <c r="C488" s="48"/>
      <c r="E488" s="13"/>
    </row>
    <row r="489" spans="1:5" x14ac:dyDescent="0.2">
      <c r="A489" s="12"/>
      <c r="B489" s="16"/>
      <c r="C489" s="48"/>
      <c r="E489" s="13"/>
    </row>
    <row r="490" spans="1:5" x14ac:dyDescent="0.2">
      <c r="A490" s="12"/>
      <c r="B490" s="16"/>
      <c r="C490" s="48"/>
      <c r="E490" s="13"/>
    </row>
    <row r="491" spans="1:5" x14ac:dyDescent="0.2">
      <c r="A491" s="12"/>
      <c r="B491" s="16"/>
      <c r="C491" s="48"/>
      <c r="E491" s="13"/>
    </row>
    <row r="492" spans="1:5" x14ac:dyDescent="0.2">
      <c r="A492" s="12"/>
      <c r="B492" s="16"/>
      <c r="C492" s="48"/>
      <c r="E492" s="13"/>
    </row>
    <row r="493" spans="1:5" x14ac:dyDescent="0.2">
      <c r="A493" s="12"/>
      <c r="B493" s="16"/>
      <c r="C493" s="48"/>
      <c r="E493" s="13"/>
    </row>
    <row r="494" spans="1:5" x14ac:dyDescent="0.2">
      <c r="A494" s="12"/>
      <c r="B494" s="16"/>
      <c r="C494" s="48"/>
      <c r="E494" s="13"/>
    </row>
    <row r="495" spans="1:5" x14ac:dyDescent="0.2">
      <c r="A495" s="12"/>
      <c r="B495" s="16"/>
      <c r="C495" s="48"/>
      <c r="E495" s="13"/>
    </row>
    <row r="496" spans="1:5" x14ac:dyDescent="0.2">
      <c r="A496" s="12"/>
      <c r="B496" s="16"/>
      <c r="C496" s="48"/>
      <c r="E496" s="13"/>
    </row>
    <row r="497" spans="1:5" x14ac:dyDescent="0.2">
      <c r="A497" s="12"/>
      <c r="B497" s="16"/>
      <c r="C497" s="48"/>
      <c r="E497" s="13"/>
    </row>
    <row r="498" spans="1:5" x14ac:dyDescent="0.2">
      <c r="A498" s="12"/>
      <c r="B498" s="16"/>
      <c r="C498" s="46"/>
      <c r="E498" s="13"/>
    </row>
    <row r="499" spans="1:5" x14ac:dyDescent="0.2">
      <c r="A499" s="12"/>
      <c r="B499" s="16"/>
      <c r="C499" s="48"/>
      <c r="E499" s="13"/>
    </row>
    <row r="500" spans="1:5" x14ac:dyDescent="0.2">
      <c r="A500" s="12"/>
      <c r="B500" s="16"/>
      <c r="C500" s="48"/>
      <c r="E500" s="13"/>
    </row>
    <row r="501" spans="1:5" x14ac:dyDescent="0.2">
      <c r="A501" s="12"/>
      <c r="B501" s="16"/>
      <c r="C501" s="48"/>
      <c r="E501" s="13"/>
    </row>
    <row r="502" spans="1:5" x14ac:dyDescent="0.2">
      <c r="A502" s="12"/>
      <c r="B502" s="16"/>
      <c r="C502" s="48"/>
      <c r="E502" s="13"/>
    </row>
    <row r="503" spans="1:5" x14ac:dyDescent="0.2">
      <c r="A503" s="12"/>
      <c r="B503" s="16"/>
      <c r="C503" s="48"/>
      <c r="E503" s="13"/>
    </row>
    <row r="504" spans="1:5" x14ac:dyDescent="0.2">
      <c r="A504" s="12"/>
      <c r="B504" s="17"/>
      <c r="C504" s="48"/>
      <c r="E504" s="13"/>
    </row>
    <row r="505" spans="1:5" x14ac:dyDescent="0.2">
      <c r="A505" s="12"/>
      <c r="B505" s="16"/>
      <c r="C505" s="48"/>
      <c r="E505" s="13"/>
    </row>
    <row r="506" spans="1:5" x14ac:dyDescent="0.2">
      <c r="A506" s="12"/>
      <c r="B506" s="16"/>
      <c r="C506" s="48"/>
      <c r="E506" s="13"/>
    </row>
    <row r="507" spans="1:5" x14ac:dyDescent="0.2">
      <c r="A507" s="12"/>
      <c r="B507" s="16"/>
      <c r="C507" s="48"/>
      <c r="E507" s="13"/>
    </row>
    <row r="508" spans="1:5" x14ac:dyDescent="0.2">
      <c r="A508" s="12"/>
      <c r="B508" s="16"/>
      <c r="C508" s="48"/>
      <c r="E508" s="13"/>
    </row>
    <row r="509" spans="1:5" x14ac:dyDescent="0.2">
      <c r="A509" s="12"/>
      <c r="B509" s="16"/>
      <c r="C509" s="48"/>
      <c r="E509" s="13"/>
    </row>
    <row r="510" spans="1:5" x14ac:dyDescent="0.2">
      <c r="A510" s="12"/>
      <c r="B510" s="16"/>
      <c r="C510" s="48"/>
      <c r="E510" s="13"/>
    </row>
    <row r="511" spans="1:5" x14ac:dyDescent="0.2">
      <c r="A511" s="12"/>
      <c r="B511" s="16"/>
      <c r="C511" s="48"/>
      <c r="E511" s="13"/>
    </row>
    <row r="512" spans="1:5" x14ac:dyDescent="0.2">
      <c r="A512" s="12"/>
      <c r="B512" s="18"/>
      <c r="C512" s="49"/>
      <c r="E512" s="13"/>
    </row>
    <row r="513" spans="1:5" x14ac:dyDescent="0.2">
      <c r="A513" s="12"/>
      <c r="B513" s="17"/>
      <c r="C513" s="48"/>
      <c r="E513" s="13"/>
    </row>
    <row r="514" spans="1:5" x14ac:dyDescent="0.2">
      <c r="A514" s="12"/>
      <c r="B514" s="16"/>
      <c r="C514" s="48"/>
      <c r="E514" s="13"/>
    </row>
    <row r="515" spans="1:5" x14ac:dyDescent="0.2">
      <c r="A515" s="12"/>
      <c r="B515" s="16"/>
      <c r="C515" s="48"/>
      <c r="E515" s="13"/>
    </row>
    <row r="516" spans="1:5" x14ac:dyDescent="0.2">
      <c r="A516" s="12"/>
      <c r="B516" s="16"/>
      <c r="C516" s="48"/>
      <c r="E516" s="13"/>
    </row>
    <row r="517" spans="1:5" x14ac:dyDescent="0.2">
      <c r="A517" s="12"/>
      <c r="B517" s="16"/>
      <c r="C517" s="48"/>
      <c r="E517" s="13"/>
    </row>
    <row r="518" spans="1:5" x14ac:dyDescent="0.2">
      <c r="A518" s="12"/>
      <c r="B518" s="16"/>
      <c r="C518" s="48"/>
      <c r="E518" s="13"/>
    </row>
    <row r="519" spans="1:5" x14ac:dyDescent="0.2">
      <c r="A519" s="12"/>
      <c r="B519" s="16"/>
      <c r="C519" s="48"/>
      <c r="E519" s="13"/>
    </row>
    <row r="520" spans="1:5" x14ac:dyDescent="0.2">
      <c r="A520" s="12"/>
      <c r="B520" s="16"/>
      <c r="C520" s="48"/>
      <c r="E520" s="13"/>
    </row>
    <row r="521" spans="1:5" x14ac:dyDescent="0.2">
      <c r="A521" s="12"/>
      <c r="B521" s="16"/>
      <c r="C521" s="48"/>
      <c r="E521" s="13"/>
    </row>
    <row r="522" spans="1:5" x14ac:dyDescent="0.2">
      <c r="A522" s="12"/>
      <c r="B522" s="16"/>
      <c r="C522" s="48"/>
      <c r="E522" s="13"/>
    </row>
    <row r="523" spans="1:5" x14ac:dyDescent="0.2">
      <c r="A523" s="12"/>
      <c r="B523" s="16"/>
      <c r="C523" s="48"/>
      <c r="E523" s="13"/>
    </row>
    <row r="524" spans="1:5" x14ac:dyDescent="0.2">
      <c r="A524" s="12"/>
      <c r="B524" s="16"/>
      <c r="C524" s="48"/>
      <c r="E524" s="13"/>
    </row>
    <row r="525" spans="1:5" x14ac:dyDescent="0.2">
      <c r="A525" s="12"/>
      <c r="B525" s="17"/>
      <c r="C525" s="48"/>
      <c r="E525" s="13"/>
    </row>
    <row r="526" spans="1:5" x14ac:dyDescent="0.2">
      <c r="A526" s="12"/>
      <c r="B526" s="16"/>
      <c r="C526" s="48"/>
      <c r="E526" s="13"/>
    </row>
    <row r="527" spans="1:5" x14ac:dyDescent="0.2">
      <c r="A527" s="12"/>
      <c r="B527" s="16"/>
      <c r="C527" s="48"/>
      <c r="E527" s="13"/>
    </row>
    <row r="528" spans="1:5" x14ac:dyDescent="0.2">
      <c r="A528" s="12"/>
      <c r="B528" s="16"/>
      <c r="C528" s="48"/>
      <c r="E528" s="13"/>
    </row>
    <row r="529" spans="1:5" x14ac:dyDescent="0.2">
      <c r="A529" s="12"/>
      <c r="B529" s="16"/>
      <c r="C529" s="48"/>
      <c r="E529" s="13"/>
    </row>
    <row r="530" spans="1:5" x14ac:dyDescent="0.2">
      <c r="A530" s="12"/>
      <c r="B530" s="16"/>
      <c r="C530" s="48"/>
      <c r="E530" s="13"/>
    </row>
    <row r="531" spans="1:5" x14ac:dyDescent="0.2">
      <c r="A531" s="12"/>
      <c r="B531" s="16"/>
      <c r="C531" s="48"/>
      <c r="E531" s="13"/>
    </row>
    <row r="532" spans="1:5" x14ac:dyDescent="0.2">
      <c r="A532" s="12"/>
      <c r="B532" s="16"/>
      <c r="C532" s="48"/>
      <c r="E532" s="13"/>
    </row>
    <row r="533" spans="1:5" x14ac:dyDescent="0.2">
      <c r="A533" s="12"/>
      <c r="B533" s="16"/>
      <c r="C533" s="48"/>
      <c r="E533" s="13"/>
    </row>
    <row r="534" spans="1:5" x14ac:dyDescent="0.2">
      <c r="A534" s="12"/>
      <c r="B534" s="16"/>
      <c r="C534" s="48"/>
      <c r="E534" s="13"/>
    </row>
    <row r="535" spans="1:5" x14ac:dyDescent="0.2">
      <c r="A535" s="12"/>
      <c r="B535" s="16"/>
      <c r="C535" s="48"/>
      <c r="E535" s="13"/>
    </row>
    <row r="536" spans="1:5" x14ac:dyDescent="0.2">
      <c r="A536" s="12"/>
      <c r="B536" s="16"/>
      <c r="C536" s="48"/>
      <c r="E536" s="13"/>
    </row>
    <row r="537" spans="1:5" x14ac:dyDescent="0.2">
      <c r="A537" s="12"/>
      <c r="B537" s="16"/>
      <c r="C537" s="48"/>
      <c r="E537" s="13"/>
    </row>
    <row r="538" spans="1:5" x14ac:dyDescent="0.2">
      <c r="A538" s="12"/>
      <c r="B538" s="16"/>
      <c r="C538" s="48"/>
      <c r="E538" s="13"/>
    </row>
    <row r="539" spans="1:5" x14ac:dyDescent="0.2">
      <c r="A539" s="12"/>
      <c r="B539" s="16"/>
      <c r="C539" s="48"/>
      <c r="E539" s="13"/>
    </row>
    <row r="540" spans="1:5" x14ac:dyDescent="0.2">
      <c r="A540" s="12"/>
      <c r="B540" s="16"/>
      <c r="C540" s="48"/>
      <c r="E540" s="13"/>
    </row>
    <row r="541" spans="1:5" x14ac:dyDescent="0.2">
      <c r="A541" s="12"/>
      <c r="B541" s="16"/>
      <c r="C541" s="48"/>
      <c r="E541" s="13"/>
    </row>
    <row r="542" spans="1:5" x14ac:dyDescent="0.2">
      <c r="A542" s="12"/>
      <c r="B542" s="17"/>
      <c r="C542" s="48"/>
      <c r="E542" s="13"/>
    </row>
    <row r="543" spans="1:5" x14ac:dyDescent="0.2">
      <c r="A543" s="12"/>
      <c r="B543" s="18"/>
      <c r="C543" s="49"/>
      <c r="E543" s="13"/>
    </row>
    <row r="544" spans="1:5" x14ac:dyDescent="0.2">
      <c r="A544" s="12"/>
      <c r="B544" s="16"/>
      <c r="C544" s="48"/>
      <c r="E544" s="13"/>
    </row>
    <row r="545" spans="1:5" x14ac:dyDescent="0.2">
      <c r="A545" s="12"/>
      <c r="B545" s="18"/>
      <c r="C545" s="49"/>
      <c r="E545" s="13"/>
    </row>
    <row r="546" spans="1:5" x14ac:dyDescent="0.2">
      <c r="A546" s="12"/>
      <c r="B546" s="16"/>
      <c r="C546" s="48"/>
      <c r="E546" s="13"/>
    </row>
    <row r="547" spans="1:5" x14ac:dyDescent="0.2">
      <c r="A547" s="12"/>
      <c r="B547" s="18"/>
      <c r="C547" s="49"/>
      <c r="E547" s="13"/>
    </row>
    <row r="548" spans="1:5" x14ac:dyDescent="0.2">
      <c r="A548" s="12"/>
      <c r="B548" s="16"/>
      <c r="C548" s="48"/>
      <c r="E548" s="13"/>
    </row>
    <row r="549" spans="1:5" x14ac:dyDescent="0.2">
      <c r="A549" s="12"/>
      <c r="B549" s="18"/>
      <c r="C549" s="49"/>
      <c r="E549" s="13"/>
    </row>
    <row r="550" spans="1:5" x14ac:dyDescent="0.2">
      <c r="A550" s="12"/>
      <c r="B550" s="16"/>
      <c r="C550" s="48"/>
      <c r="E550" s="13"/>
    </row>
    <row r="551" spans="1:5" x14ac:dyDescent="0.2">
      <c r="A551" s="12"/>
      <c r="B551" s="16"/>
      <c r="C551" s="48"/>
      <c r="E551" s="13"/>
    </row>
    <row r="552" spans="1:5" x14ac:dyDescent="0.2">
      <c r="A552" s="12"/>
      <c r="B552" s="16"/>
      <c r="C552" s="48"/>
      <c r="E552" s="13"/>
    </row>
    <row r="553" spans="1:5" x14ac:dyDescent="0.2">
      <c r="A553" s="12"/>
      <c r="B553" s="16"/>
      <c r="C553" s="48"/>
      <c r="E553" s="13"/>
    </row>
    <row r="554" spans="1:5" x14ac:dyDescent="0.2">
      <c r="A554" s="12"/>
      <c r="B554" s="16"/>
      <c r="C554" s="48"/>
      <c r="E554" s="13"/>
    </row>
    <row r="555" spans="1:5" x14ac:dyDescent="0.2">
      <c r="A555" s="12"/>
      <c r="B555" s="16"/>
      <c r="C555" s="44"/>
      <c r="E555" s="13"/>
    </row>
    <row r="556" spans="1:5" x14ac:dyDescent="0.2">
      <c r="A556" s="31"/>
      <c r="B556" s="19"/>
      <c r="C556" s="42"/>
      <c r="E556" s="13"/>
    </row>
    <row r="557" spans="1:5" x14ac:dyDescent="0.2">
      <c r="A557" s="32"/>
      <c r="B557" s="18"/>
      <c r="C557" s="50"/>
      <c r="E557" s="13"/>
    </row>
    <row r="558" spans="1:5" x14ac:dyDescent="0.2">
      <c r="A558" s="32"/>
      <c r="B558" s="16"/>
      <c r="C558" s="44"/>
      <c r="E558" s="13"/>
    </row>
    <row r="559" spans="1:5" x14ac:dyDescent="0.2">
      <c r="A559" s="32"/>
      <c r="B559" s="17"/>
      <c r="C559" s="44"/>
      <c r="E559" s="13"/>
    </row>
    <row r="560" spans="1:5" x14ac:dyDescent="0.2">
      <c r="A560" s="32"/>
      <c r="B560" s="18"/>
      <c r="C560" s="50"/>
      <c r="E560" s="13"/>
    </row>
    <row r="561" spans="1:5" x14ac:dyDescent="0.2">
      <c r="A561" s="32"/>
      <c r="B561" s="16"/>
      <c r="C561" s="44"/>
      <c r="E561" s="13"/>
    </row>
    <row r="562" spans="1:5" x14ac:dyDescent="0.2">
      <c r="A562" s="32"/>
      <c r="B562" s="16"/>
      <c r="C562" s="44"/>
      <c r="E562" s="13"/>
    </row>
    <row r="563" spans="1:5" x14ac:dyDescent="0.2">
      <c r="A563" s="32"/>
      <c r="B563" s="16"/>
      <c r="C563" s="44"/>
      <c r="E563" s="13"/>
    </row>
    <row r="564" spans="1:5" x14ac:dyDescent="0.2">
      <c r="A564" s="32"/>
      <c r="B564" s="18"/>
      <c r="C564" s="50"/>
      <c r="E564" s="13"/>
    </row>
    <row r="565" spans="1:5" x14ac:dyDescent="0.2">
      <c r="A565" s="32"/>
      <c r="B565" s="16"/>
      <c r="C565" s="44"/>
      <c r="E565" s="13"/>
    </row>
    <row r="566" spans="1:5" x14ac:dyDescent="0.2">
      <c r="A566" s="32"/>
      <c r="B566" s="16"/>
      <c r="C566" s="44"/>
      <c r="E566" s="13"/>
    </row>
    <row r="567" spans="1:5" x14ac:dyDescent="0.2">
      <c r="A567" s="32"/>
      <c r="B567" s="18"/>
      <c r="C567" s="50"/>
      <c r="E567" s="13"/>
    </row>
    <row r="568" spans="1:5" x14ac:dyDescent="0.2">
      <c r="A568" s="32"/>
      <c r="B568" s="16"/>
      <c r="C568" s="44"/>
      <c r="E568" s="13"/>
    </row>
    <row r="569" spans="1:5" x14ac:dyDescent="0.2">
      <c r="A569" s="32"/>
      <c r="B569" s="18"/>
      <c r="C569" s="50"/>
      <c r="E569" s="13"/>
    </row>
    <row r="570" spans="1:5" x14ac:dyDescent="0.2">
      <c r="A570" s="32"/>
      <c r="B570" s="16"/>
      <c r="C570" s="44"/>
      <c r="E570" s="13"/>
    </row>
    <row r="571" spans="1:5" ht="14.25" x14ac:dyDescent="0.2">
      <c r="A571" s="12"/>
      <c r="B571" s="28"/>
      <c r="C571" s="48"/>
      <c r="E571" s="13"/>
    </row>
    <row r="572" spans="1:5" x14ac:dyDescent="0.2">
      <c r="A572" s="12"/>
      <c r="B572" s="17"/>
      <c r="C572" s="50"/>
      <c r="E572" s="13"/>
    </row>
    <row r="573" spans="1:5" x14ac:dyDescent="0.2">
      <c r="A573" s="12"/>
      <c r="B573" s="18"/>
      <c r="C573" s="50"/>
      <c r="E573" s="13"/>
    </row>
    <row r="574" spans="1:5" x14ac:dyDescent="0.2">
      <c r="A574" s="12"/>
      <c r="B574" s="16"/>
      <c r="C574" s="44"/>
      <c r="E574" s="13"/>
    </row>
    <row r="575" spans="1:5" x14ac:dyDescent="0.2">
      <c r="A575" s="12"/>
      <c r="B575" s="16"/>
      <c r="C575" s="44"/>
      <c r="E575" s="13"/>
    </row>
    <row r="576" spans="1:5" x14ac:dyDescent="0.2">
      <c r="A576" s="12"/>
      <c r="B576" s="16"/>
      <c r="C576" s="44"/>
      <c r="E576" s="13"/>
    </row>
    <row r="577" spans="1:5" x14ac:dyDescent="0.2">
      <c r="A577" s="12"/>
      <c r="B577" s="16"/>
      <c r="C577" s="44"/>
      <c r="E577" s="13"/>
    </row>
    <row r="578" spans="1:5" x14ac:dyDescent="0.2">
      <c r="A578" s="12"/>
      <c r="B578" s="16"/>
      <c r="C578" s="44"/>
      <c r="E578" s="13"/>
    </row>
    <row r="579" spans="1:5" x14ac:dyDescent="0.2">
      <c r="A579" s="12"/>
      <c r="B579" s="16"/>
      <c r="C579" s="44"/>
      <c r="E579" s="13"/>
    </row>
    <row r="580" spans="1:5" x14ac:dyDescent="0.2">
      <c r="A580" s="12"/>
      <c r="B580" s="16"/>
      <c r="C580" s="44"/>
      <c r="E580" s="13"/>
    </row>
    <row r="581" spans="1:5" x14ac:dyDescent="0.2">
      <c r="A581" s="12"/>
      <c r="B581" s="16"/>
      <c r="C581" s="44"/>
      <c r="E581" s="13"/>
    </row>
    <row r="582" spans="1:5" x14ac:dyDescent="0.2">
      <c r="A582" s="12"/>
      <c r="B582" s="16"/>
      <c r="C582" s="44"/>
      <c r="E582" s="13"/>
    </row>
    <row r="583" spans="1:5" x14ac:dyDescent="0.2">
      <c r="A583" s="12"/>
      <c r="B583" s="16"/>
      <c r="C583" s="44"/>
      <c r="E583" s="13"/>
    </row>
    <row r="584" spans="1:5" x14ac:dyDescent="0.2">
      <c r="A584" s="12"/>
      <c r="B584" s="16"/>
      <c r="C584" s="44"/>
      <c r="E584" s="13"/>
    </row>
    <row r="585" spans="1:5" x14ac:dyDescent="0.2">
      <c r="A585" s="12"/>
      <c r="B585" s="16"/>
      <c r="C585" s="44"/>
      <c r="E585" s="13"/>
    </row>
    <row r="586" spans="1:5" x14ac:dyDescent="0.2">
      <c r="A586" s="12"/>
      <c r="B586" s="16"/>
      <c r="C586" s="44"/>
      <c r="E586" s="13"/>
    </row>
    <row r="587" spans="1:5" x14ac:dyDescent="0.2">
      <c r="A587" s="12"/>
      <c r="B587" s="18"/>
      <c r="C587" s="50"/>
      <c r="E587" s="13"/>
    </row>
    <row r="588" spans="1:5" ht="25.5" customHeight="1" x14ac:dyDescent="0.2">
      <c r="A588" s="12"/>
      <c r="B588" s="16"/>
      <c r="C588" s="44"/>
      <c r="E588" s="13"/>
    </row>
    <row r="589" spans="1:5" x14ac:dyDescent="0.2">
      <c r="A589" s="12"/>
      <c r="B589" s="16"/>
      <c r="C589" s="44"/>
      <c r="E589" s="13"/>
    </row>
    <row r="590" spans="1:5" x14ac:dyDescent="0.2">
      <c r="A590" s="12"/>
      <c r="B590" s="16"/>
      <c r="C590" s="44"/>
      <c r="E590" s="13"/>
    </row>
    <row r="591" spans="1:5" x14ac:dyDescent="0.2">
      <c r="A591" s="12"/>
      <c r="B591" s="16"/>
      <c r="C591" s="44"/>
      <c r="E591" s="13"/>
    </row>
    <row r="592" spans="1:5" x14ac:dyDescent="0.2">
      <c r="A592" s="12"/>
      <c r="B592" s="16"/>
      <c r="C592" s="44"/>
      <c r="E592" s="13"/>
    </row>
    <row r="593" spans="1:5" ht="30.75" customHeight="1" x14ac:dyDescent="0.2">
      <c r="A593" s="12"/>
      <c r="B593" s="16"/>
      <c r="C593" s="44"/>
      <c r="E593" s="13"/>
    </row>
    <row r="594" spans="1:5" x14ac:dyDescent="0.2">
      <c r="A594" s="12"/>
      <c r="B594" s="16"/>
      <c r="C594" s="44"/>
      <c r="E594" s="13"/>
    </row>
    <row r="595" spans="1:5" x14ac:dyDescent="0.2">
      <c r="A595" s="12"/>
      <c r="B595" s="16"/>
      <c r="C595" s="44"/>
      <c r="E595" s="13"/>
    </row>
    <row r="596" spans="1:5" x14ac:dyDescent="0.2">
      <c r="A596" s="12"/>
      <c r="B596" s="16"/>
      <c r="C596" s="44"/>
      <c r="E596" s="13"/>
    </row>
    <row r="597" spans="1:5" x14ac:dyDescent="0.2">
      <c r="A597" s="12"/>
      <c r="B597" s="16"/>
      <c r="C597" s="44"/>
      <c r="E597" s="13"/>
    </row>
    <row r="598" spans="1:5" x14ac:dyDescent="0.2">
      <c r="A598" s="12"/>
      <c r="B598" s="16"/>
      <c r="C598" s="44"/>
      <c r="E598" s="13"/>
    </row>
    <row r="599" spans="1:5" ht="15" customHeight="1" x14ac:dyDescent="0.2">
      <c r="A599" s="12"/>
      <c r="B599" s="16"/>
      <c r="C599" s="44"/>
      <c r="E599" s="13"/>
    </row>
    <row r="600" spans="1:5" ht="15" customHeight="1" x14ac:dyDescent="0.2">
      <c r="A600" s="12"/>
      <c r="B600" s="16"/>
      <c r="C600" s="44"/>
      <c r="E600" s="13"/>
    </row>
    <row r="601" spans="1:5" ht="15" customHeight="1" x14ac:dyDescent="0.2">
      <c r="A601" s="12"/>
      <c r="B601" s="16"/>
      <c r="C601" s="44"/>
      <c r="E601" s="13"/>
    </row>
    <row r="602" spans="1:5" ht="15" customHeight="1" x14ac:dyDescent="0.2">
      <c r="A602" s="12"/>
      <c r="B602" s="16"/>
      <c r="C602" s="44"/>
      <c r="E602" s="13"/>
    </row>
    <row r="603" spans="1:5" ht="15" customHeight="1" x14ac:dyDescent="0.2">
      <c r="A603" s="12"/>
      <c r="B603" s="17"/>
      <c r="C603" s="50"/>
      <c r="E603" s="13"/>
    </row>
    <row r="604" spans="1:5" ht="15" customHeight="1" x14ac:dyDescent="0.2">
      <c r="A604" s="12"/>
      <c r="B604" s="18"/>
      <c r="C604" s="50"/>
      <c r="E604" s="13"/>
    </row>
    <row r="605" spans="1:5" ht="15" customHeight="1" x14ac:dyDescent="0.2">
      <c r="A605" s="32"/>
      <c r="B605" s="16"/>
      <c r="C605" s="44"/>
      <c r="E605" s="13"/>
    </row>
    <row r="606" spans="1:5" ht="15" customHeight="1" x14ac:dyDescent="0.2">
      <c r="A606" s="12"/>
      <c r="B606" s="16"/>
      <c r="C606" s="44"/>
      <c r="E606" s="13"/>
    </row>
    <row r="607" spans="1:5" ht="15" customHeight="1" x14ac:dyDescent="0.2">
      <c r="A607" s="32"/>
      <c r="B607" s="16"/>
      <c r="C607" s="44"/>
      <c r="E607" s="13"/>
    </row>
    <row r="608" spans="1:5" ht="15" customHeight="1" x14ac:dyDescent="0.2">
      <c r="A608" s="12"/>
      <c r="B608" s="16"/>
      <c r="C608" s="44"/>
      <c r="E608" s="13"/>
    </row>
    <row r="609" spans="1:5" ht="15" customHeight="1" x14ac:dyDescent="0.2">
      <c r="A609" s="32"/>
      <c r="B609" s="16"/>
      <c r="C609" s="44"/>
      <c r="E609" s="13"/>
    </row>
    <row r="610" spans="1:5" ht="15" customHeight="1" x14ac:dyDescent="0.2">
      <c r="A610" s="12"/>
      <c r="B610" s="16"/>
      <c r="C610" s="44"/>
      <c r="E610" s="13"/>
    </row>
    <row r="611" spans="1:5" ht="15" customHeight="1" x14ac:dyDescent="0.2">
      <c r="A611" s="32"/>
      <c r="B611" s="16"/>
      <c r="C611" s="44"/>
      <c r="E611" s="13"/>
    </row>
    <row r="612" spans="1:5" ht="15" customHeight="1" x14ac:dyDescent="0.2">
      <c r="A612" s="12"/>
      <c r="B612" s="16"/>
      <c r="C612" s="44"/>
      <c r="E612" s="13"/>
    </row>
    <row r="613" spans="1:5" ht="15" customHeight="1" x14ac:dyDescent="0.2">
      <c r="A613" s="32"/>
      <c r="B613" s="16"/>
      <c r="C613" s="44"/>
      <c r="E613" s="13"/>
    </row>
    <row r="614" spans="1:5" ht="15" customHeight="1" x14ac:dyDescent="0.2">
      <c r="A614" s="12"/>
      <c r="B614" s="16"/>
      <c r="C614" s="44"/>
      <c r="E614" s="13"/>
    </row>
    <row r="615" spans="1:5" ht="15" customHeight="1" x14ac:dyDescent="0.2">
      <c r="A615" s="32"/>
      <c r="B615" s="16"/>
      <c r="C615" s="44"/>
      <c r="E615" s="13"/>
    </row>
    <row r="616" spans="1:5" ht="15" customHeight="1" x14ac:dyDescent="0.2">
      <c r="A616" s="12"/>
      <c r="B616" s="16"/>
      <c r="C616" s="44"/>
      <c r="E616" s="13"/>
    </row>
    <row r="617" spans="1:5" ht="15" customHeight="1" x14ac:dyDescent="0.2">
      <c r="A617" s="32"/>
      <c r="B617" s="16"/>
      <c r="C617" s="44"/>
      <c r="E617" s="13"/>
    </row>
    <row r="618" spans="1:5" ht="15" customHeight="1" x14ac:dyDescent="0.2">
      <c r="A618" s="12"/>
      <c r="B618" s="16"/>
      <c r="C618" s="44"/>
      <c r="E618" s="13"/>
    </row>
    <row r="619" spans="1:5" ht="15" customHeight="1" x14ac:dyDescent="0.2">
      <c r="A619" s="32"/>
      <c r="B619" s="16"/>
      <c r="C619" s="44"/>
      <c r="E619" s="13"/>
    </row>
    <row r="620" spans="1:5" ht="15" customHeight="1" x14ac:dyDescent="0.2">
      <c r="A620" s="12"/>
      <c r="B620" s="16"/>
      <c r="C620" s="44"/>
      <c r="E620" s="13"/>
    </row>
    <row r="621" spans="1:5" ht="15" customHeight="1" x14ac:dyDescent="0.2">
      <c r="A621" s="32"/>
      <c r="B621" s="16"/>
      <c r="C621" s="44"/>
      <c r="E621" s="13"/>
    </row>
    <row r="622" spans="1:5" ht="15" customHeight="1" x14ac:dyDescent="0.2">
      <c r="A622" s="12"/>
      <c r="B622" s="16"/>
      <c r="C622" s="44"/>
      <c r="E622" s="13"/>
    </row>
    <row r="623" spans="1:5" ht="15" customHeight="1" x14ac:dyDescent="0.2">
      <c r="A623" s="32"/>
      <c r="B623" s="16"/>
      <c r="C623" s="44"/>
      <c r="E623" s="13"/>
    </row>
    <row r="624" spans="1:5" ht="15" customHeight="1" x14ac:dyDescent="0.2">
      <c r="A624" s="32"/>
      <c r="B624" s="18"/>
      <c r="C624" s="50"/>
      <c r="E624" s="13"/>
    </row>
    <row r="625" spans="1:5" ht="15" customHeight="1" x14ac:dyDescent="0.2">
      <c r="A625" s="32"/>
      <c r="B625" s="16"/>
      <c r="C625" s="44"/>
      <c r="E625" s="13"/>
    </row>
    <row r="626" spans="1:5" ht="15" customHeight="1" x14ac:dyDescent="0.2">
      <c r="A626" s="32"/>
      <c r="B626" s="16"/>
      <c r="C626" s="44"/>
      <c r="E626" s="13"/>
    </row>
    <row r="627" spans="1:5" ht="15" customHeight="1" x14ac:dyDescent="0.2">
      <c r="A627" s="32"/>
      <c r="B627" s="16"/>
      <c r="C627" s="44"/>
      <c r="E627" s="13"/>
    </row>
    <row r="628" spans="1:5" ht="15" customHeight="1" x14ac:dyDescent="0.2">
      <c r="A628" s="32"/>
      <c r="B628" s="16"/>
      <c r="C628" s="44"/>
      <c r="E628" s="13"/>
    </row>
    <row r="629" spans="1:5" ht="15" customHeight="1" x14ac:dyDescent="0.2">
      <c r="A629" s="32"/>
      <c r="B629" s="16"/>
      <c r="C629" s="44"/>
      <c r="E629" s="13"/>
    </row>
    <row r="630" spans="1:5" ht="15" customHeight="1" x14ac:dyDescent="0.2">
      <c r="A630" s="32"/>
      <c r="B630" s="16"/>
      <c r="C630" s="44"/>
      <c r="E630" s="13"/>
    </row>
    <row r="631" spans="1:5" ht="15" customHeight="1" x14ac:dyDescent="0.2">
      <c r="A631" s="12"/>
      <c r="B631" s="33"/>
      <c r="C631" s="43"/>
      <c r="E631" s="13"/>
    </row>
    <row r="632" spans="1:5" ht="15" customHeight="1" x14ac:dyDescent="0.2"/>
    <row r="633" spans="1:5" ht="15" customHeight="1" x14ac:dyDescent="0.2"/>
    <row r="634" spans="1:5" ht="15" customHeight="1" x14ac:dyDescent="0.2"/>
    <row r="635" spans="1:5" ht="15" customHeight="1" x14ac:dyDescent="0.2"/>
    <row r="636" spans="1:5" ht="15" customHeight="1" x14ac:dyDescent="0.2"/>
    <row r="637" spans="1:5" ht="15" customHeight="1" x14ac:dyDescent="0.2"/>
    <row r="638" spans="1:5" ht="15" customHeight="1" x14ac:dyDescent="0.2"/>
    <row r="639" spans="1:5" ht="15" customHeight="1" x14ac:dyDescent="0.2"/>
    <row r="640" spans="1:5" ht="15" customHeight="1" x14ac:dyDescent="0.2"/>
    <row r="641" ht="15" customHeight="1" x14ac:dyDescent="0.2"/>
    <row r="642" ht="15" customHeight="1" x14ac:dyDescent="0.2"/>
    <row r="643" ht="15" customHeight="1" x14ac:dyDescent="0.2"/>
    <row r="644" ht="15" customHeight="1" x14ac:dyDescent="0.2"/>
    <row r="645" ht="15" customHeight="1" x14ac:dyDescent="0.2"/>
    <row r="646" ht="15" customHeight="1" x14ac:dyDescent="0.2"/>
    <row r="647" ht="15" customHeight="1" x14ac:dyDescent="0.2"/>
    <row r="648" ht="15" customHeight="1" x14ac:dyDescent="0.2"/>
    <row r="649" ht="15" customHeight="1" x14ac:dyDescent="0.2"/>
    <row r="650" ht="15" customHeight="1" x14ac:dyDescent="0.2"/>
    <row r="651" ht="15" customHeight="1" x14ac:dyDescent="0.2"/>
    <row r="652" ht="15" customHeight="1" x14ac:dyDescent="0.2"/>
    <row r="653" ht="15" customHeight="1" x14ac:dyDescent="0.2"/>
    <row r="654" ht="15" customHeight="1" x14ac:dyDescent="0.2"/>
    <row r="655" ht="15" customHeight="1" x14ac:dyDescent="0.2"/>
    <row r="656" ht="15" customHeight="1" x14ac:dyDescent="0.2"/>
    <row r="657" ht="15" customHeight="1" x14ac:dyDescent="0.2"/>
    <row r="658" ht="15" customHeight="1" x14ac:dyDescent="0.2"/>
    <row r="659" ht="15" customHeight="1" x14ac:dyDescent="0.2"/>
    <row r="660" ht="15" customHeight="1" x14ac:dyDescent="0.2"/>
    <row r="661" ht="15" customHeight="1" x14ac:dyDescent="0.2"/>
    <row r="662" ht="15" customHeight="1" x14ac:dyDescent="0.2"/>
    <row r="663" ht="15" customHeight="1" x14ac:dyDescent="0.2"/>
    <row r="664" ht="15" customHeight="1" x14ac:dyDescent="0.2"/>
    <row r="665" ht="15" customHeight="1" x14ac:dyDescent="0.2"/>
    <row r="666" ht="15" customHeight="1" x14ac:dyDescent="0.2"/>
    <row r="667" ht="15" customHeight="1" x14ac:dyDescent="0.2"/>
    <row r="668" ht="15" customHeight="1" x14ac:dyDescent="0.2"/>
    <row r="669" ht="15" customHeight="1" x14ac:dyDescent="0.2"/>
    <row r="670" ht="15" customHeight="1" x14ac:dyDescent="0.2"/>
    <row r="671" ht="15" customHeight="1" x14ac:dyDescent="0.2"/>
    <row r="672" ht="15" customHeight="1" x14ac:dyDescent="0.2"/>
    <row r="673" ht="15" customHeight="1" x14ac:dyDescent="0.2"/>
    <row r="674" ht="15" customHeight="1" x14ac:dyDescent="0.2"/>
    <row r="675" ht="15" customHeight="1" x14ac:dyDescent="0.2"/>
    <row r="676" ht="15" customHeight="1" x14ac:dyDescent="0.2"/>
    <row r="677" ht="15" customHeight="1" x14ac:dyDescent="0.2"/>
    <row r="678" ht="15" customHeight="1" x14ac:dyDescent="0.2"/>
    <row r="679" ht="15" customHeight="1" x14ac:dyDescent="0.2"/>
    <row r="680" ht="15" customHeight="1" x14ac:dyDescent="0.2"/>
    <row r="681" ht="15" customHeight="1" x14ac:dyDescent="0.2"/>
    <row r="682" ht="15" customHeight="1" x14ac:dyDescent="0.2"/>
    <row r="683" ht="15" customHeight="1" x14ac:dyDescent="0.2"/>
    <row r="684" ht="15" customHeight="1" x14ac:dyDescent="0.2"/>
    <row r="685" ht="15" customHeight="1" x14ac:dyDescent="0.2"/>
    <row r="686" ht="15" customHeight="1" x14ac:dyDescent="0.2"/>
    <row r="687" ht="15" customHeight="1" x14ac:dyDescent="0.2"/>
    <row r="688" ht="15" customHeight="1" x14ac:dyDescent="0.2"/>
    <row r="689" ht="15" customHeight="1" x14ac:dyDescent="0.2"/>
    <row r="690" ht="15" customHeight="1" x14ac:dyDescent="0.2"/>
    <row r="691" ht="15" customHeight="1" x14ac:dyDescent="0.2"/>
    <row r="692" ht="15" customHeight="1" x14ac:dyDescent="0.2"/>
    <row r="693" ht="15" customHeight="1" x14ac:dyDescent="0.2"/>
    <row r="694" ht="15" customHeight="1" x14ac:dyDescent="0.2"/>
    <row r="695" ht="15" customHeight="1" x14ac:dyDescent="0.2"/>
    <row r="696" ht="15" customHeight="1" x14ac:dyDescent="0.2"/>
    <row r="697" ht="15" customHeight="1" x14ac:dyDescent="0.2"/>
    <row r="698" ht="15" customHeight="1" x14ac:dyDescent="0.2"/>
    <row r="699" ht="15" customHeight="1" x14ac:dyDescent="0.2"/>
    <row r="700" ht="15" customHeight="1" x14ac:dyDescent="0.2"/>
    <row r="701" ht="15" customHeight="1" x14ac:dyDescent="0.2"/>
    <row r="702" ht="15" customHeight="1" x14ac:dyDescent="0.2"/>
    <row r="703" ht="15" customHeight="1" x14ac:dyDescent="0.2"/>
    <row r="704" ht="15" customHeight="1" x14ac:dyDescent="0.2"/>
    <row r="705" ht="15" customHeight="1" x14ac:dyDescent="0.2"/>
    <row r="706" ht="15" customHeight="1" x14ac:dyDescent="0.2"/>
    <row r="707" ht="15" customHeight="1" x14ac:dyDescent="0.2"/>
    <row r="708" ht="15" customHeight="1" x14ac:dyDescent="0.2"/>
    <row r="709" ht="15" customHeight="1" x14ac:dyDescent="0.2"/>
    <row r="710" ht="15" customHeight="1" x14ac:dyDescent="0.2"/>
    <row r="711" ht="15" customHeight="1" x14ac:dyDescent="0.2"/>
    <row r="712" ht="15" customHeight="1" x14ac:dyDescent="0.2"/>
    <row r="713" ht="15" customHeight="1" x14ac:dyDescent="0.2"/>
    <row r="714" ht="15" customHeight="1" x14ac:dyDescent="0.2"/>
    <row r="715" ht="15" customHeight="1" x14ac:dyDescent="0.2"/>
    <row r="716" ht="15" customHeight="1" x14ac:dyDescent="0.2"/>
    <row r="717" ht="15" customHeight="1" x14ac:dyDescent="0.2"/>
  </sheetData>
  <mergeCells count="7">
    <mergeCell ref="L55:L56"/>
    <mergeCell ref="A1:F1"/>
    <mergeCell ref="A2:F2"/>
    <mergeCell ref="A5:A6"/>
    <mergeCell ref="E4:F4"/>
    <mergeCell ref="E5:F5"/>
    <mergeCell ref="D5:D6"/>
  </mergeCells>
  <phoneticPr fontId="0" type="noConversion"/>
  <pageMargins left="0.19685039370078741" right="0" top="0.39370078740157483" bottom="0.19685039370078741" header="0.15748031496062992" footer="3.937007874015748E-2"/>
  <pageSetup paperSize="9" firstPageNumber="14" orientation="portrait" useFirstPageNumber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19"/>
  <sheetViews>
    <sheetView workbookViewId="0">
      <selection activeCell="E13" sqref="E13"/>
    </sheetView>
  </sheetViews>
  <sheetFormatPr defaultRowHeight="12.75" x14ac:dyDescent="0.2"/>
  <cols>
    <col min="1" max="1" width="5.5703125" style="1" customWidth="1"/>
    <col min="2" max="2" width="39" style="1" customWidth="1"/>
    <col min="3" max="3" width="14.140625" style="1" customWidth="1"/>
    <col min="4" max="4" width="13" style="1" customWidth="1"/>
    <col min="5" max="5" width="13.42578125" style="1" customWidth="1"/>
    <col min="6" max="6" width="11.140625" style="1" customWidth="1"/>
    <col min="7" max="16384" width="9.140625" style="1"/>
  </cols>
  <sheetData>
    <row r="2" spans="1:5" ht="18" x14ac:dyDescent="0.25">
      <c r="A2" s="951" t="s">
        <v>809</v>
      </c>
      <c r="B2" s="951"/>
      <c r="C2" s="951"/>
      <c r="D2" s="951"/>
      <c r="E2" s="951"/>
    </row>
    <row r="4" spans="1:5" ht="29.25" customHeight="1" x14ac:dyDescent="0.25">
      <c r="A4" s="973" t="s">
        <v>27</v>
      </c>
      <c r="B4" s="973"/>
      <c r="C4" s="973"/>
      <c r="D4" s="973"/>
      <c r="E4" s="973"/>
    </row>
    <row r="5" spans="1:5" x14ac:dyDescent="0.2">
      <c r="A5" s="417" t="s">
        <v>26</v>
      </c>
      <c r="B5" s="417"/>
      <c r="C5" s="417"/>
      <c r="D5" s="417"/>
      <c r="E5" s="76"/>
    </row>
    <row r="6" spans="1:5" ht="13.5" thickBot="1" x14ac:dyDescent="0.25">
      <c r="A6" s="76"/>
      <c r="B6" s="76"/>
      <c r="C6" s="76"/>
      <c r="D6" s="76"/>
      <c r="E6" s="82" t="s">
        <v>255</v>
      </c>
    </row>
    <row r="7" spans="1:5" ht="30" customHeight="1" thickBot="1" x14ac:dyDescent="0.25">
      <c r="A7" s="974" t="s">
        <v>832</v>
      </c>
      <c r="B7" s="974"/>
      <c r="C7" s="969" t="s">
        <v>859</v>
      </c>
      <c r="D7" s="976" t="s">
        <v>807</v>
      </c>
      <c r="E7" s="977"/>
    </row>
    <row r="8" spans="1:5" ht="26.25" thickBot="1" x14ac:dyDescent="0.25">
      <c r="A8" s="975"/>
      <c r="B8" s="975"/>
      <c r="C8" s="980"/>
      <c r="D8" s="243" t="s">
        <v>846</v>
      </c>
      <c r="E8" s="243" t="s">
        <v>719</v>
      </c>
    </row>
    <row r="9" spans="1:5" ht="13.5" thickBot="1" x14ac:dyDescent="0.25">
      <c r="A9" s="244">
        <v>1</v>
      </c>
      <c r="B9" s="244">
        <v>2</v>
      </c>
      <c r="C9" s="244">
        <v>3</v>
      </c>
      <c r="D9" s="244">
        <v>4</v>
      </c>
      <c r="E9" s="244">
        <v>5</v>
      </c>
    </row>
    <row r="10" spans="1:5" ht="30" customHeight="1" thickBot="1" x14ac:dyDescent="0.25">
      <c r="A10" s="418">
        <v>8000</v>
      </c>
      <c r="B10" s="419" t="s">
        <v>295</v>
      </c>
      <c r="C10" s="765">
        <f>E10+D10</f>
        <v>-329879.49999999977</v>
      </c>
      <c r="D10" s="766">
        <f>Sheet1!E8-Sheet2!H8</f>
        <v>-3520</v>
      </c>
      <c r="E10" s="767">
        <f>Sheet1!F8-Sheet3!F8</f>
        <v>-326359.49999999977</v>
      </c>
    </row>
    <row r="40" spans="1:2" x14ac:dyDescent="0.2">
      <c r="A40" s="2"/>
      <c r="B40" s="51"/>
    </row>
    <row r="41" spans="1:2" x14ac:dyDescent="0.2">
      <c r="A41" s="2"/>
      <c r="B41" s="58"/>
    </row>
    <row r="42" spans="1:2" x14ac:dyDescent="0.2">
      <c r="A42" s="2"/>
      <c r="B42" s="51"/>
    </row>
    <row r="43" spans="1:2" x14ac:dyDescent="0.2">
      <c r="A43" s="2"/>
      <c r="B43" s="51"/>
    </row>
    <row r="44" spans="1:2" x14ac:dyDescent="0.2">
      <c r="A44" s="2"/>
      <c r="B44" s="51"/>
    </row>
    <row r="45" spans="1:2" x14ac:dyDescent="0.2">
      <c r="A45" s="2"/>
      <c r="B45" s="51"/>
    </row>
    <row r="46" spans="1:2" x14ac:dyDescent="0.2">
      <c r="B46" s="51"/>
    </row>
    <row r="47" spans="1:2" x14ac:dyDescent="0.2">
      <c r="B47" s="51"/>
    </row>
    <row r="48" spans="1:2" x14ac:dyDescent="0.2">
      <c r="B48" s="51"/>
    </row>
    <row r="49" spans="2:2" x14ac:dyDescent="0.2">
      <c r="B49" s="51"/>
    </row>
    <row r="50" spans="2:2" x14ac:dyDescent="0.2">
      <c r="B50" s="51"/>
    </row>
    <row r="51" spans="2:2" x14ac:dyDescent="0.2">
      <c r="B51" s="51"/>
    </row>
    <row r="52" spans="2:2" x14ac:dyDescent="0.2">
      <c r="B52" s="51"/>
    </row>
    <row r="53" spans="2:2" x14ac:dyDescent="0.2">
      <c r="B53" s="51"/>
    </row>
    <row r="54" spans="2:2" x14ac:dyDescent="0.2">
      <c r="B54" s="51"/>
    </row>
    <row r="55" spans="2:2" x14ac:dyDescent="0.2">
      <c r="B55" s="51"/>
    </row>
    <row r="56" spans="2:2" x14ac:dyDescent="0.2">
      <c r="B56" s="51"/>
    </row>
    <row r="57" spans="2:2" x14ac:dyDescent="0.2">
      <c r="B57" s="51"/>
    </row>
    <row r="58" spans="2:2" x14ac:dyDescent="0.2">
      <c r="B58" s="51"/>
    </row>
    <row r="59" spans="2:2" x14ac:dyDescent="0.2">
      <c r="B59" s="51"/>
    </row>
    <row r="60" spans="2:2" x14ac:dyDescent="0.2">
      <c r="B60" s="51"/>
    </row>
    <row r="61" spans="2:2" x14ac:dyDescent="0.2">
      <c r="B61" s="51"/>
    </row>
    <row r="62" spans="2:2" x14ac:dyDescent="0.2">
      <c r="B62" s="51"/>
    </row>
    <row r="63" spans="2:2" x14ac:dyDescent="0.2">
      <c r="B63" s="51"/>
    </row>
    <row r="64" spans="2:2" x14ac:dyDescent="0.2">
      <c r="B64" s="51"/>
    </row>
    <row r="65" spans="2:2" x14ac:dyDescent="0.2">
      <c r="B65" s="51"/>
    </row>
    <row r="66" spans="2:2" x14ac:dyDescent="0.2">
      <c r="B66" s="51"/>
    </row>
    <row r="67" spans="2:2" x14ac:dyDescent="0.2">
      <c r="B67" s="51"/>
    </row>
    <row r="68" spans="2:2" x14ac:dyDescent="0.2">
      <c r="B68" s="51"/>
    </row>
    <row r="69" spans="2:2" x14ac:dyDescent="0.2">
      <c r="B69" s="51"/>
    </row>
    <row r="70" spans="2:2" x14ac:dyDescent="0.2">
      <c r="B70" s="51"/>
    </row>
    <row r="71" spans="2:2" x14ac:dyDescent="0.2">
      <c r="B71" s="51"/>
    </row>
    <row r="72" spans="2:2" x14ac:dyDescent="0.2">
      <c r="B72" s="51"/>
    </row>
    <row r="73" spans="2:2" x14ac:dyDescent="0.2">
      <c r="B73" s="51"/>
    </row>
    <row r="74" spans="2:2" x14ac:dyDescent="0.2">
      <c r="B74" s="51"/>
    </row>
    <row r="75" spans="2:2" x14ac:dyDescent="0.2">
      <c r="B75" s="51"/>
    </row>
    <row r="76" spans="2:2" x14ac:dyDescent="0.2">
      <c r="B76" s="51"/>
    </row>
    <row r="77" spans="2:2" x14ac:dyDescent="0.2">
      <c r="B77" s="51"/>
    </row>
    <row r="78" spans="2:2" x14ac:dyDescent="0.2">
      <c r="B78" s="51"/>
    </row>
    <row r="79" spans="2:2" x14ac:dyDescent="0.2">
      <c r="B79" s="51"/>
    </row>
    <row r="80" spans="2:2" x14ac:dyDescent="0.2">
      <c r="B80" s="51"/>
    </row>
    <row r="81" spans="2:2" x14ac:dyDescent="0.2">
      <c r="B81" s="51"/>
    </row>
    <row r="82" spans="2:2" x14ac:dyDescent="0.2">
      <c r="B82" s="51"/>
    </row>
    <row r="83" spans="2:2" x14ac:dyDescent="0.2">
      <c r="B83" s="51"/>
    </row>
    <row r="84" spans="2:2" x14ac:dyDescent="0.2">
      <c r="B84" s="51"/>
    </row>
    <row r="85" spans="2:2" x14ac:dyDescent="0.2">
      <c r="B85" s="51"/>
    </row>
    <row r="86" spans="2:2" x14ac:dyDescent="0.2">
      <c r="B86" s="51"/>
    </row>
    <row r="87" spans="2:2" x14ac:dyDescent="0.2">
      <c r="B87" s="51"/>
    </row>
    <row r="88" spans="2:2" x14ac:dyDescent="0.2">
      <c r="B88" s="51"/>
    </row>
    <row r="89" spans="2:2" x14ac:dyDescent="0.2">
      <c r="B89" s="51"/>
    </row>
    <row r="90" spans="2:2" x14ac:dyDescent="0.2">
      <c r="B90" s="51"/>
    </row>
    <row r="91" spans="2:2" x14ac:dyDescent="0.2">
      <c r="B91" s="51"/>
    </row>
    <row r="92" spans="2:2" x14ac:dyDescent="0.2">
      <c r="B92" s="51"/>
    </row>
    <row r="93" spans="2:2" x14ac:dyDescent="0.2">
      <c r="B93" s="51"/>
    </row>
    <row r="94" spans="2:2" x14ac:dyDescent="0.2">
      <c r="B94" s="51"/>
    </row>
    <row r="95" spans="2:2" x14ac:dyDescent="0.2">
      <c r="B95" s="51"/>
    </row>
    <row r="96" spans="2:2" x14ac:dyDescent="0.2">
      <c r="B96" s="51"/>
    </row>
    <row r="97" spans="2:2" x14ac:dyDescent="0.2">
      <c r="B97" s="51"/>
    </row>
    <row r="98" spans="2:2" x14ac:dyDescent="0.2">
      <c r="B98" s="51"/>
    </row>
    <row r="99" spans="2:2" x14ac:dyDescent="0.2">
      <c r="B99" s="51"/>
    </row>
    <row r="100" spans="2:2" x14ac:dyDescent="0.2">
      <c r="B100" s="51"/>
    </row>
    <row r="101" spans="2:2" x14ac:dyDescent="0.2">
      <c r="B101" s="51"/>
    </row>
    <row r="102" spans="2:2" x14ac:dyDescent="0.2">
      <c r="B102" s="51"/>
    </row>
    <row r="103" spans="2:2" x14ac:dyDescent="0.2">
      <c r="B103" s="51"/>
    </row>
    <row r="104" spans="2:2" x14ac:dyDescent="0.2">
      <c r="B104" s="51"/>
    </row>
    <row r="105" spans="2:2" x14ac:dyDescent="0.2">
      <c r="B105" s="51"/>
    </row>
    <row r="106" spans="2:2" x14ac:dyDescent="0.2">
      <c r="B106" s="51"/>
    </row>
    <row r="107" spans="2:2" x14ac:dyDescent="0.2">
      <c r="B107" s="51"/>
    </row>
    <row r="108" spans="2:2" x14ac:dyDescent="0.2">
      <c r="B108" s="51"/>
    </row>
    <row r="109" spans="2:2" x14ac:dyDescent="0.2">
      <c r="B109" s="51"/>
    </row>
    <row r="110" spans="2:2" x14ac:dyDescent="0.2">
      <c r="B110" s="51"/>
    </row>
    <row r="111" spans="2:2" x14ac:dyDescent="0.2">
      <c r="B111" s="51"/>
    </row>
    <row r="112" spans="2:2" x14ac:dyDescent="0.2">
      <c r="B112" s="51"/>
    </row>
    <row r="113" spans="2:2" x14ac:dyDescent="0.2">
      <c r="B113" s="51"/>
    </row>
    <row r="114" spans="2:2" x14ac:dyDescent="0.2">
      <c r="B114" s="51"/>
    </row>
    <row r="115" spans="2:2" x14ac:dyDescent="0.2">
      <c r="B115" s="51"/>
    </row>
    <row r="116" spans="2:2" x14ac:dyDescent="0.2">
      <c r="B116" s="51"/>
    </row>
    <row r="117" spans="2:2" x14ac:dyDescent="0.2">
      <c r="B117" s="51"/>
    </row>
    <row r="118" spans="2:2" x14ac:dyDescent="0.2">
      <c r="B118" s="51"/>
    </row>
    <row r="119" spans="2:2" x14ac:dyDescent="0.2">
      <c r="B119" s="51"/>
    </row>
    <row r="120" spans="2:2" x14ac:dyDescent="0.2">
      <c r="B120" s="51"/>
    </row>
    <row r="121" spans="2:2" x14ac:dyDescent="0.2">
      <c r="B121" s="51"/>
    </row>
    <row r="122" spans="2:2" x14ac:dyDescent="0.2">
      <c r="B122" s="51"/>
    </row>
    <row r="123" spans="2:2" x14ac:dyDescent="0.2">
      <c r="B123" s="51"/>
    </row>
    <row r="124" spans="2:2" x14ac:dyDescent="0.2">
      <c r="B124" s="51"/>
    </row>
    <row r="125" spans="2:2" x14ac:dyDescent="0.2">
      <c r="B125" s="51"/>
    </row>
    <row r="126" spans="2:2" x14ac:dyDescent="0.2">
      <c r="B126" s="51"/>
    </row>
    <row r="127" spans="2:2" x14ac:dyDescent="0.2">
      <c r="B127" s="51"/>
    </row>
    <row r="128" spans="2:2" x14ac:dyDescent="0.2">
      <c r="B128" s="51"/>
    </row>
    <row r="129" spans="2:2" x14ac:dyDescent="0.2">
      <c r="B129" s="51"/>
    </row>
    <row r="130" spans="2:2" x14ac:dyDescent="0.2">
      <c r="B130" s="51"/>
    </row>
    <row r="131" spans="2:2" x14ac:dyDescent="0.2">
      <c r="B131" s="51"/>
    </row>
    <row r="132" spans="2:2" x14ac:dyDescent="0.2">
      <c r="B132" s="51"/>
    </row>
    <row r="133" spans="2:2" x14ac:dyDescent="0.2">
      <c r="B133" s="51"/>
    </row>
    <row r="134" spans="2:2" x14ac:dyDescent="0.2">
      <c r="B134" s="51"/>
    </row>
    <row r="135" spans="2:2" x14ac:dyDescent="0.2">
      <c r="B135" s="51"/>
    </row>
    <row r="136" spans="2:2" x14ac:dyDescent="0.2">
      <c r="B136" s="51"/>
    </row>
    <row r="137" spans="2:2" x14ac:dyDescent="0.2">
      <c r="B137" s="51"/>
    </row>
    <row r="138" spans="2:2" x14ac:dyDescent="0.2">
      <c r="B138" s="51"/>
    </row>
    <row r="139" spans="2:2" x14ac:dyDescent="0.2">
      <c r="B139" s="51"/>
    </row>
    <row r="140" spans="2:2" x14ac:dyDescent="0.2">
      <c r="B140" s="51"/>
    </row>
    <row r="141" spans="2:2" x14ac:dyDescent="0.2">
      <c r="B141" s="51"/>
    </row>
    <row r="142" spans="2:2" x14ac:dyDescent="0.2">
      <c r="B142" s="51"/>
    </row>
    <row r="143" spans="2:2" x14ac:dyDescent="0.2">
      <c r="B143" s="51"/>
    </row>
    <row r="144" spans="2:2" x14ac:dyDescent="0.2">
      <c r="B144" s="51"/>
    </row>
    <row r="145" spans="2:2" x14ac:dyDescent="0.2">
      <c r="B145" s="51"/>
    </row>
    <row r="146" spans="2:2" x14ac:dyDescent="0.2">
      <c r="B146" s="51"/>
    </row>
    <row r="147" spans="2:2" x14ac:dyDescent="0.2">
      <c r="B147" s="51"/>
    </row>
    <row r="148" spans="2:2" x14ac:dyDescent="0.2">
      <c r="B148" s="51"/>
    </row>
    <row r="149" spans="2:2" x14ac:dyDescent="0.2">
      <c r="B149" s="51"/>
    </row>
    <row r="150" spans="2:2" x14ac:dyDescent="0.2">
      <c r="B150" s="51"/>
    </row>
    <row r="151" spans="2:2" x14ac:dyDescent="0.2">
      <c r="B151" s="51"/>
    </row>
    <row r="152" spans="2:2" x14ac:dyDescent="0.2">
      <c r="B152" s="51"/>
    </row>
    <row r="153" spans="2:2" x14ac:dyDescent="0.2">
      <c r="B153" s="51"/>
    </row>
    <row r="154" spans="2:2" x14ac:dyDescent="0.2">
      <c r="B154" s="51"/>
    </row>
    <row r="155" spans="2:2" x14ac:dyDescent="0.2">
      <c r="B155" s="51"/>
    </row>
    <row r="156" spans="2:2" x14ac:dyDescent="0.2">
      <c r="B156" s="51"/>
    </row>
    <row r="157" spans="2:2" x14ac:dyDescent="0.2">
      <c r="B157" s="51"/>
    </row>
    <row r="158" spans="2:2" x14ac:dyDescent="0.2">
      <c r="B158" s="51"/>
    </row>
    <row r="159" spans="2:2" x14ac:dyDescent="0.2">
      <c r="B159" s="51"/>
    </row>
    <row r="160" spans="2:2" x14ac:dyDescent="0.2">
      <c r="B160" s="51"/>
    </row>
    <row r="161" spans="2:2" x14ac:dyDescent="0.2">
      <c r="B161" s="51"/>
    </row>
    <row r="162" spans="2:2" x14ac:dyDescent="0.2">
      <c r="B162" s="51"/>
    </row>
    <row r="163" spans="2:2" x14ac:dyDescent="0.2">
      <c r="B163" s="51"/>
    </row>
    <row r="164" spans="2:2" x14ac:dyDescent="0.2">
      <c r="B164" s="51"/>
    </row>
    <row r="165" spans="2:2" x14ac:dyDescent="0.2">
      <c r="B165" s="51"/>
    </row>
    <row r="166" spans="2:2" x14ac:dyDescent="0.2">
      <c r="B166" s="51"/>
    </row>
    <row r="167" spans="2:2" x14ac:dyDescent="0.2">
      <c r="B167" s="51"/>
    </row>
    <row r="168" spans="2:2" x14ac:dyDescent="0.2">
      <c r="B168" s="51"/>
    </row>
    <row r="169" spans="2:2" x14ac:dyDescent="0.2">
      <c r="B169" s="51"/>
    </row>
    <row r="170" spans="2:2" x14ac:dyDescent="0.2">
      <c r="B170" s="51"/>
    </row>
    <row r="171" spans="2:2" x14ac:dyDescent="0.2">
      <c r="B171" s="51"/>
    </row>
    <row r="172" spans="2:2" x14ac:dyDescent="0.2">
      <c r="B172" s="51"/>
    </row>
    <row r="173" spans="2:2" x14ac:dyDescent="0.2">
      <c r="B173" s="51"/>
    </row>
    <row r="174" spans="2:2" x14ac:dyDescent="0.2">
      <c r="B174" s="51"/>
    </row>
    <row r="175" spans="2:2" x14ac:dyDescent="0.2">
      <c r="B175" s="51"/>
    </row>
    <row r="176" spans="2:2" x14ac:dyDescent="0.2">
      <c r="B176" s="51"/>
    </row>
    <row r="177" spans="2:2" x14ac:dyDescent="0.2">
      <c r="B177" s="51"/>
    </row>
    <row r="178" spans="2:2" x14ac:dyDescent="0.2">
      <c r="B178" s="51"/>
    </row>
    <row r="179" spans="2:2" x14ac:dyDescent="0.2">
      <c r="B179" s="51"/>
    </row>
    <row r="180" spans="2:2" x14ac:dyDescent="0.2">
      <c r="B180" s="51"/>
    </row>
    <row r="181" spans="2:2" x14ac:dyDescent="0.2">
      <c r="B181" s="51"/>
    </row>
    <row r="182" spans="2:2" x14ac:dyDescent="0.2">
      <c r="B182" s="51"/>
    </row>
    <row r="183" spans="2:2" x14ac:dyDescent="0.2">
      <c r="B183" s="51"/>
    </row>
    <row r="184" spans="2:2" x14ac:dyDescent="0.2">
      <c r="B184" s="51"/>
    </row>
    <row r="185" spans="2:2" x14ac:dyDescent="0.2">
      <c r="B185" s="51"/>
    </row>
    <row r="186" spans="2:2" x14ac:dyDescent="0.2">
      <c r="B186" s="51"/>
    </row>
    <row r="187" spans="2:2" x14ac:dyDescent="0.2">
      <c r="B187" s="51"/>
    </row>
    <row r="188" spans="2:2" x14ac:dyDescent="0.2">
      <c r="B188" s="51"/>
    </row>
    <row r="189" spans="2:2" x14ac:dyDescent="0.2">
      <c r="B189" s="51"/>
    </row>
    <row r="190" spans="2:2" x14ac:dyDescent="0.2">
      <c r="B190" s="51"/>
    </row>
    <row r="191" spans="2:2" x14ac:dyDescent="0.2">
      <c r="B191" s="51"/>
    </row>
    <row r="192" spans="2:2" x14ac:dyDescent="0.2">
      <c r="B192" s="51"/>
    </row>
    <row r="193" spans="2:2" x14ac:dyDescent="0.2">
      <c r="B193" s="51"/>
    </row>
    <row r="194" spans="2:2" x14ac:dyDescent="0.2">
      <c r="B194" s="51"/>
    </row>
    <row r="195" spans="2:2" x14ac:dyDescent="0.2">
      <c r="B195" s="51"/>
    </row>
    <row r="196" spans="2:2" x14ac:dyDescent="0.2">
      <c r="B196" s="51"/>
    </row>
    <row r="197" spans="2:2" x14ac:dyDescent="0.2">
      <c r="B197" s="51"/>
    </row>
    <row r="198" spans="2:2" x14ac:dyDescent="0.2">
      <c r="B198" s="51"/>
    </row>
    <row r="199" spans="2:2" x14ac:dyDescent="0.2">
      <c r="B199" s="51"/>
    </row>
    <row r="200" spans="2:2" x14ac:dyDescent="0.2">
      <c r="B200" s="51"/>
    </row>
    <row r="201" spans="2:2" x14ac:dyDescent="0.2">
      <c r="B201" s="51"/>
    </row>
    <row r="202" spans="2:2" x14ac:dyDescent="0.2">
      <c r="B202" s="51"/>
    </row>
    <row r="203" spans="2:2" x14ac:dyDescent="0.2">
      <c r="B203" s="51"/>
    </row>
    <row r="204" spans="2:2" x14ac:dyDescent="0.2">
      <c r="B204" s="51"/>
    </row>
    <row r="205" spans="2:2" x14ac:dyDescent="0.2">
      <c r="B205" s="51"/>
    </row>
    <row r="206" spans="2:2" x14ac:dyDescent="0.2">
      <c r="B206" s="51"/>
    </row>
    <row r="207" spans="2:2" x14ac:dyDescent="0.2">
      <c r="B207" s="51"/>
    </row>
    <row r="208" spans="2:2" x14ac:dyDescent="0.2">
      <c r="B208" s="51"/>
    </row>
    <row r="209" spans="2:2" x14ac:dyDescent="0.2">
      <c r="B209" s="51"/>
    </row>
    <row r="210" spans="2:2" x14ac:dyDescent="0.2">
      <c r="B210" s="51"/>
    </row>
    <row r="211" spans="2:2" x14ac:dyDescent="0.2">
      <c r="B211" s="51"/>
    </row>
    <row r="212" spans="2:2" x14ac:dyDescent="0.2">
      <c r="B212" s="51"/>
    </row>
    <row r="213" spans="2:2" x14ac:dyDescent="0.2">
      <c r="B213" s="51"/>
    </row>
    <row r="214" spans="2:2" x14ac:dyDescent="0.2">
      <c r="B214" s="51"/>
    </row>
    <row r="215" spans="2:2" x14ac:dyDescent="0.2">
      <c r="B215" s="51"/>
    </row>
    <row r="216" spans="2:2" x14ac:dyDescent="0.2">
      <c r="B216" s="51"/>
    </row>
    <row r="217" spans="2:2" x14ac:dyDescent="0.2">
      <c r="B217" s="51"/>
    </row>
    <row r="218" spans="2:2" x14ac:dyDescent="0.2">
      <c r="B218" s="51"/>
    </row>
    <row r="219" spans="2:2" x14ac:dyDescent="0.2">
      <c r="B219" s="51"/>
    </row>
  </sheetData>
  <mergeCells count="6">
    <mergeCell ref="A2:E2"/>
    <mergeCell ref="A4:E4"/>
    <mergeCell ref="B7:B8"/>
    <mergeCell ref="A7:A8"/>
    <mergeCell ref="C7:C8"/>
    <mergeCell ref="D7:E7"/>
  </mergeCells>
  <phoneticPr fontId="0" type="noConversion"/>
  <pageMargins left="0.45" right="0.27" top="0.32" bottom="0.35" header="0.17" footer="0.16"/>
  <pageSetup paperSize="9" firstPageNumber="21" orientation="portrait" useFirstPageNumber="1" r:id="rId1"/>
  <headerFooter alignWithMargins="0">
    <oddFooter>&amp;C&amp;P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0"/>
  <sheetViews>
    <sheetView topLeftCell="A60" workbookViewId="0">
      <selection activeCell="E64" sqref="E64"/>
    </sheetView>
  </sheetViews>
  <sheetFormatPr defaultRowHeight="12.75" x14ac:dyDescent="0.2"/>
  <cols>
    <col min="1" max="1" width="5.85546875" style="76" customWidth="1"/>
    <col min="2" max="2" width="50" style="76" customWidth="1"/>
    <col min="3" max="3" width="6" style="76" customWidth="1"/>
    <col min="4" max="4" width="11.42578125" style="76" customWidth="1"/>
    <col min="5" max="5" width="11.5703125" style="76" customWidth="1"/>
    <col min="6" max="6" width="12" style="76" customWidth="1"/>
    <col min="7" max="16384" width="9.140625" style="76"/>
  </cols>
  <sheetData>
    <row r="1" spans="1:6" ht="18" x14ac:dyDescent="0.25">
      <c r="A1" s="951" t="s">
        <v>122</v>
      </c>
      <c r="B1" s="951"/>
      <c r="C1" s="951"/>
      <c r="D1" s="951"/>
      <c r="E1" s="951"/>
      <c r="F1" s="951"/>
    </row>
    <row r="2" spans="1:6" ht="15.75" x14ac:dyDescent="0.25">
      <c r="B2" s="420"/>
    </row>
    <row r="3" spans="1:6" ht="30" customHeight="1" x14ac:dyDescent="0.25">
      <c r="A3" s="973" t="s">
        <v>773</v>
      </c>
      <c r="B3" s="973"/>
      <c r="C3" s="973"/>
      <c r="D3" s="973"/>
      <c r="E3" s="973"/>
      <c r="F3" s="973"/>
    </row>
    <row r="4" spans="1:6" ht="14.25" customHeight="1" x14ac:dyDescent="0.2">
      <c r="A4" s="417" t="s">
        <v>132</v>
      </c>
    </row>
    <row r="5" spans="1:6" ht="14.25" customHeight="1" thickBot="1" x14ac:dyDescent="0.25">
      <c r="E5" s="82" t="s">
        <v>20</v>
      </c>
    </row>
    <row r="6" spans="1:6" ht="51.75" thickBot="1" x14ac:dyDescent="0.25">
      <c r="A6" s="421" t="s">
        <v>739</v>
      </c>
      <c r="B6" s="422" t="s">
        <v>740</v>
      </c>
      <c r="C6" s="423"/>
      <c r="D6" s="978" t="s">
        <v>25</v>
      </c>
      <c r="E6" s="424" t="s">
        <v>124</v>
      </c>
      <c r="F6" s="425"/>
    </row>
    <row r="7" spans="1:6" ht="26.25" thickBot="1" x14ac:dyDescent="0.25">
      <c r="A7" s="426"/>
      <c r="B7" s="241" t="s">
        <v>741</v>
      </c>
      <c r="C7" s="242" t="s">
        <v>742</v>
      </c>
      <c r="D7" s="979"/>
      <c r="E7" s="243" t="s">
        <v>16</v>
      </c>
      <c r="F7" s="243" t="s">
        <v>17</v>
      </c>
    </row>
    <row r="8" spans="1:6" ht="13.5" thickBot="1" x14ac:dyDescent="0.25">
      <c r="A8" s="244">
        <v>1</v>
      </c>
      <c r="B8" s="244">
        <v>2</v>
      </c>
      <c r="C8" s="244" t="s">
        <v>743</v>
      </c>
      <c r="D8" s="427">
        <v>4</v>
      </c>
      <c r="E8" s="427">
        <v>5</v>
      </c>
      <c r="F8" s="427">
        <v>6</v>
      </c>
    </row>
    <row r="9" spans="1:6" s="417" customFormat="1" ht="24.75" thickBot="1" x14ac:dyDescent="0.25">
      <c r="A9" s="428">
        <v>8010</v>
      </c>
      <c r="B9" s="429" t="s">
        <v>934</v>
      </c>
      <c r="C9" s="430"/>
      <c r="D9" s="719">
        <f>-Sheet4!C10</f>
        <v>329879.49999999977</v>
      </c>
      <c r="E9" s="759">
        <f>-Sheet4!D10</f>
        <v>3520</v>
      </c>
      <c r="F9" s="796">
        <f>-Sheet4!E10</f>
        <v>326359.49999999977</v>
      </c>
    </row>
    <row r="10" spans="1:6" s="417" customFormat="1" ht="13.5" thickBot="1" x14ac:dyDescent="0.25">
      <c r="A10" s="431"/>
      <c r="B10" s="432" t="s">
        <v>807</v>
      </c>
      <c r="D10" s="433"/>
      <c r="E10" s="434"/>
      <c r="F10" s="435"/>
    </row>
    <row r="11" spans="1:6" ht="24.75" thickBot="1" x14ac:dyDescent="0.25">
      <c r="A11" s="428">
        <v>8100</v>
      </c>
      <c r="B11" s="429" t="s">
        <v>935</v>
      </c>
      <c r="C11" s="436"/>
      <c r="D11" s="710">
        <f>E11+F11</f>
        <v>329879.5</v>
      </c>
      <c r="E11" s="744">
        <f>E13+E41</f>
        <v>3520</v>
      </c>
      <c r="F11" s="762">
        <f>F13+F41</f>
        <v>326359.5</v>
      </c>
    </row>
    <row r="12" spans="1:6" x14ac:dyDescent="0.2">
      <c r="A12" s="437"/>
      <c r="B12" s="438" t="s">
        <v>807</v>
      </c>
      <c r="C12" s="439"/>
      <c r="D12" s="272"/>
      <c r="E12" s="273"/>
      <c r="F12" s="333"/>
    </row>
    <row r="13" spans="1:6" ht="24" customHeight="1" x14ac:dyDescent="0.2">
      <c r="A13" s="440">
        <v>8110</v>
      </c>
      <c r="B13" s="441" t="s">
        <v>936</v>
      </c>
      <c r="C13" s="442"/>
      <c r="D13" s="71">
        <f>E13+F13</f>
        <v>0</v>
      </c>
      <c r="E13" s="70">
        <f>E19</f>
        <v>0</v>
      </c>
      <c r="F13" s="72">
        <f>F15+F19</f>
        <v>0</v>
      </c>
    </row>
    <row r="14" spans="1:6" x14ac:dyDescent="0.2">
      <c r="A14" s="440"/>
      <c r="B14" s="443" t="s">
        <v>807</v>
      </c>
      <c r="C14" s="442"/>
      <c r="D14" s="815"/>
      <c r="E14" s="409"/>
      <c r="F14" s="816"/>
    </row>
    <row r="15" spans="1:6" ht="33" customHeight="1" x14ac:dyDescent="0.2">
      <c r="A15" s="440">
        <v>8111</v>
      </c>
      <c r="B15" s="444" t="s">
        <v>817</v>
      </c>
      <c r="C15" s="442"/>
      <c r="D15" s="71">
        <f>F15</f>
        <v>0</v>
      </c>
      <c r="E15" s="541" t="s">
        <v>42</v>
      </c>
      <c r="F15" s="72">
        <f>F17+F18</f>
        <v>0</v>
      </c>
    </row>
    <row r="16" spans="1:6" x14ac:dyDescent="0.2">
      <c r="A16" s="440"/>
      <c r="B16" s="445" t="s">
        <v>827</v>
      </c>
      <c r="C16" s="442"/>
      <c r="D16" s="534"/>
      <c r="E16" s="541"/>
      <c r="F16" s="817"/>
    </row>
    <row r="17" spans="1:6" x14ac:dyDescent="0.2">
      <c r="A17" s="440">
        <v>8112</v>
      </c>
      <c r="B17" s="447" t="s">
        <v>816</v>
      </c>
      <c r="C17" s="448" t="s">
        <v>850</v>
      </c>
      <c r="D17" s="71">
        <f>F17</f>
        <v>0</v>
      </c>
      <c r="E17" s="541" t="s">
        <v>42</v>
      </c>
      <c r="F17" s="542"/>
    </row>
    <row r="18" spans="1:6" x14ac:dyDescent="0.2">
      <c r="A18" s="440">
        <v>8113</v>
      </c>
      <c r="B18" s="447" t="s">
        <v>810</v>
      </c>
      <c r="C18" s="448" t="s">
        <v>851</v>
      </c>
      <c r="D18" s="71">
        <f>F18</f>
        <v>0</v>
      </c>
      <c r="E18" s="541" t="s">
        <v>42</v>
      </c>
      <c r="F18" s="410"/>
    </row>
    <row r="19" spans="1:6" ht="34.5" customHeight="1" x14ac:dyDescent="0.2">
      <c r="A19" s="440">
        <v>8120</v>
      </c>
      <c r="B19" s="444" t="s">
        <v>937</v>
      </c>
      <c r="C19" s="448"/>
      <c r="D19" s="71">
        <f>E19+F19</f>
        <v>0</v>
      </c>
      <c r="E19" s="70">
        <f>E31</f>
        <v>0</v>
      </c>
      <c r="F19" s="72">
        <f>F21+F31</f>
        <v>0</v>
      </c>
    </row>
    <row r="20" spans="1:6" x14ac:dyDescent="0.2">
      <c r="A20" s="440"/>
      <c r="B20" s="445" t="s">
        <v>807</v>
      </c>
      <c r="C20" s="448"/>
      <c r="D20" s="534"/>
      <c r="E20" s="818"/>
      <c r="F20" s="817"/>
    </row>
    <row r="21" spans="1:6" x14ac:dyDescent="0.2">
      <c r="A21" s="440">
        <v>8121</v>
      </c>
      <c r="B21" s="444" t="s">
        <v>844</v>
      </c>
      <c r="C21" s="448"/>
      <c r="D21" s="655">
        <f>F21</f>
        <v>0</v>
      </c>
      <c r="E21" s="541" t="s">
        <v>42</v>
      </c>
      <c r="F21" s="654">
        <f>F23+F27</f>
        <v>0</v>
      </c>
    </row>
    <row r="22" spans="1:6" x14ac:dyDescent="0.2">
      <c r="A22" s="440"/>
      <c r="B22" s="445" t="s">
        <v>827</v>
      </c>
      <c r="C22" s="448"/>
      <c r="D22" s="534"/>
      <c r="E22" s="818"/>
      <c r="F22" s="817"/>
    </row>
    <row r="23" spans="1:6" x14ac:dyDescent="0.2">
      <c r="A23" s="452">
        <v>8122</v>
      </c>
      <c r="B23" s="441" t="s">
        <v>834</v>
      </c>
      <c r="C23" s="448" t="s">
        <v>852</v>
      </c>
      <c r="D23" s="655">
        <f>F23</f>
        <v>0</v>
      </c>
      <c r="E23" s="541" t="s">
        <v>42</v>
      </c>
      <c r="F23" s="654">
        <f>F25+F26</f>
        <v>0</v>
      </c>
    </row>
    <row r="24" spans="1:6" x14ac:dyDescent="0.2">
      <c r="A24" s="452"/>
      <c r="B24" s="453" t="s">
        <v>827</v>
      </c>
      <c r="C24" s="448"/>
      <c r="D24" s="534"/>
      <c r="E24" s="818"/>
      <c r="F24" s="817"/>
    </row>
    <row r="25" spans="1:6" x14ac:dyDescent="0.2">
      <c r="A25" s="452">
        <v>8123</v>
      </c>
      <c r="B25" s="453" t="s">
        <v>833</v>
      </c>
      <c r="C25" s="448"/>
      <c r="D25" s="655">
        <f>F25</f>
        <v>0</v>
      </c>
      <c r="E25" s="541" t="s">
        <v>42</v>
      </c>
      <c r="F25" s="542"/>
    </row>
    <row r="26" spans="1:6" x14ac:dyDescent="0.2">
      <c r="A26" s="452">
        <v>8124</v>
      </c>
      <c r="B26" s="453" t="s">
        <v>835</v>
      </c>
      <c r="C26" s="448"/>
      <c r="D26" s="655">
        <f>F26</f>
        <v>0</v>
      </c>
      <c r="E26" s="541" t="s">
        <v>42</v>
      </c>
      <c r="F26" s="542"/>
    </row>
    <row r="27" spans="1:6" ht="24" x14ac:dyDescent="0.2">
      <c r="A27" s="452">
        <v>8130</v>
      </c>
      <c r="B27" s="441" t="s">
        <v>836</v>
      </c>
      <c r="C27" s="448" t="s">
        <v>853</v>
      </c>
      <c r="D27" s="655">
        <f>F27</f>
        <v>0</v>
      </c>
      <c r="E27" s="541" t="s">
        <v>42</v>
      </c>
      <c r="F27" s="819">
        <f>F29+F30</f>
        <v>0</v>
      </c>
    </row>
    <row r="28" spans="1:6" x14ac:dyDescent="0.2">
      <c r="A28" s="452"/>
      <c r="B28" s="453" t="s">
        <v>827</v>
      </c>
      <c r="C28" s="448"/>
      <c r="D28" s="655"/>
      <c r="E28" s="818"/>
      <c r="F28" s="817"/>
    </row>
    <row r="29" spans="1:6" x14ac:dyDescent="0.2">
      <c r="A29" s="452">
        <v>8131</v>
      </c>
      <c r="B29" s="453" t="s">
        <v>840</v>
      </c>
      <c r="C29" s="448"/>
      <c r="D29" s="655">
        <f>F29</f>
        <v>0</v>
      </c>
      <c r="E29" s="541" t="s">
        <v>42</v>
      </c>
      <c r="F29" s="410"/>
    </row>
    <row r="30" spans="1:6" x14ac:dyDescent="0.2">
      <c r="A30" s="452">
        <v>8132</v>
      </c>
      <c r="B30" s="453" t="s">
        <v>837</v>
      </c>
      <c r="C30" s="448"/>
      <c r="D30" s="655"/>
      <c r="E30" s="541"/>
      <c r="F30" s="410"/>
    </row>
    <row r="31" spans="1:6" s="456" customFormat="1" x14ac:dyDescent="0.2">
      <c r="A31" s="452">
        <v>8140</v>
      </c>
      <c r="B31" s="441" t="s">
        <v>845</v>
      </c>
      <c r="C31" s="454"/>
      <c r="D31" s="655">
        <f>F31+E31</f>
        <v>0</v>
      </c>
      <c r="E31" s="820">
        <f>E33+E37</f>
        <v>0</v>
      </c>
      <c r="F31" s="654">
        <f>F33+F37</f>
        <v>0</v>
      </c>
    </row>
    <row r="32" spans="1:6" s="456" customFormat="1" x14ac:dyDescent="0.2">
      <c r="A32" s="440"/>
      <c r="B32" s="445" t="s">
        <v>827</v>
      </c>
      <c r="C32" s="454"/>
      <c r="D32" s="457"/>
      <c r="E32" s="458"/>
      <c r="F32" s="459"/>
    </row>
    <row r="33" spans="1:9" s="456" customFormat="1" ht="10.5" customHeight="1" x14ac:dyDescent="0.2">
      <c r="A33" s="452">
        <v>8141</v>
      </c>
      <c r="B33" s="441" t="s">
        <v>838</v>
      </c>
      <c r="C33" s="454" t="s">
        <v>852</v>
      </c>
      <c r="D33" s="450">
        <f>E33+F33</f>
        <v>0</v>
      </c>
      <c r="E33" s="455">
        <f>E35+E36</f>
        <v>0</v>
      </c>
      <c r="F33" s="451">
        <f>F36</f>
        <v>0</v>
      </c>
    </row>
    <row r="34" spans="1:9" s="456" customFormat="1" ht="13.5" thickBot="1" x14ac:dyDescent="0.25">
      <c r="A34" s="460"/>
      <c r="B34" s="461" t="s">
        <v>827</v>
      </c>
      <c r="C34" s="462"/>
      <c r="D34" s="463"/>
      <c r="E34" s="464"/>
      <c r="F34" s="465"/>
    </row>
    <row r="35" spans="1:9" s="456" customFormat="1" x14ac:dyDescent="0.2">
      <c r="A35" s="466">
        <v>8142</v>
      </c>
      <c r="B35" s="467" t="s">
        <v>841</v>
      </c>
      <c r="C35" s="468"/>
      <c r="D35" s="469">
        <f>E35</f>
        <v>0</v>
      </c>
      <c r="E35" s="470"/>
      <c r="F35" s="471" t="s">
        <v>42</v>
      </c>
    </row>
    <row r="36" spans="1:9" s="456" customFormat="1" ht="13.5" thickBot="1" x14ac:dyDescent="0.25">
      <c r="A36" s="472">
        <v>8143</v>
      </c>
      <c r="B36" s="473" t="s">
        <v>842</v>
      </c>
      <c r="C36" s="474"/>
      <c r="D36" s="475">
        <f>E36+F36</f>
        <v>0</v>
      </c>
      <c r="E36" s="476"/>
      <c r="F36" s="477"/>
    </row>
    <row r="37" spans="1:9" s="456" customFormat="1" ht="13.5" customHeight="1" x14ac:dyDescent="0.2">
      <c r="A37" s="437">
        <v>8150</v>
      </c>
      <c r="B37" s="478" t="s">
        <v>843</v>
      </c>
      <c r="C37" s="479" t="s">
        <v>853</v>
      </c>
      <c r="D37" s="480">
        <f>E37+F37</f>
        <v>0</v>
      </c>
      <c r="E37" s="481">
        <f>E39+E40</f>
        <v>0</v>
      </c>
      <c r="F37" s="482">
        <f>F40</f>
        <v>0</v>
      </c>
    </row>
    <row r="38" spans="1:9" s="456" customFormat="1" x14ac:dyDescent="0.2">
      <c r="A38" s="452"/>
      <c r="B38" s="453" t="s">
        <v>827</v>
      </c>
      <c r="C38" s="483"/>
      <c r="D38" s="450">
        <f>E38+F38</f>
        <v>0</v>
      </c>
      <c r="E38" s="458"/>
      <c r="F38" s="459"/>
    </row>
    <row r="39" spans="1:9" s="456" customFormat="1" x14ac:dyDescent="0.2">
      <c r="A39" s="452">
        <v>8151</v>
      </c>
      <c r="B39" s="453" t="s">
        <v>840</v>
      </c>
      <c r="C39" s="483"/>
      <c r="D39" s="450">
        <f>E39</f>
        <v>0</v>
      </c>
      <c r="E39" s="484"/>
      <c r="F39" s="485" t="s">
        <v>260</v>
      </c>
    </row>
    <row r="40" spans="1:9" s="456" customFormat="1" ht="13.5" thickBot="1" x14ac:dyDescent="0.25">
      <c r="A40" s="460">
        <v>8152</v>
      </c>
      <c r="B40" s="461" t="s">
        <v>839</v>
      </c>
      <c r="C40" s="486"/>
      <c r="D40" s="487">
        <f>E40+F40</f>
        <v>0</v>
      </c>
      <c r="E40" s="488"/>
      <c r="F40" s="489"/>
    </row>
    <row r="41" spans="1:9" s="456" customFormat="1" ht="37.5" customHeight="1" thickBot="1" x14ac:dyDescent="0.25">
      <c r="A41" s="428">
        <v>8160</v>
      </c>
      <c r="B41" s="490" t="s">
        <v>938</v>
      </c>
      <c r="C41" s="491"/>
      <c r="D41" s="492">
        <f>E41+F41</f>
        <v>329879.5</v>
      </c>
      <c r="E41" s="493">
        <f>E48+E52+E63+E64</f>
        <v>3520</v>
      </c>
      <c r="F41" s="494">
        <f>F43+F48+F52+F63+F64-F64</f>
        <v>326359.5</v>
      </c>
    </row>
    <row r="42" spans="1:9" s="456" customFormat="1" ht="13.5" thickBot="1" x14ac:dyDescent="0.25">
      <c r="A42" s="431"/>
      <c r="B42" s="495" t="s">
        <v>807</v>
      </c>
      <c r="C42" s="496"/>
      <c r="D42" s="497"/>
      <c r="E42" s="498"/>
      <c r="F42" s="499"/>
    </row>
    <row r="43" spans="1:9" s="417" customFormat="1" ht="14.25" customHeight="1" thickBot="1" x14ac:dyDescent="0.25">
      <c r="A43" s="428">
        <v>8161</v>
      </c>
      <c r="B43" s="500" t="s">
        <v>815</v>
      </c>
      <c r="C43" s="491"/>
      <c r="D43" s="501">
        <f>F43</f>
        <v>0</v>
      </c>
      <c r="E43" s="502" t="s">
        <v>42</v>
      </c>
      <c r="F43" s="503">
        <f>F45+F46+F47</f>
        <v>0</v>
      </c>
    </row>
    <row r="44" spans="1:9" s="417" customFormat="1" x14ac:dyDescent="0.2">
      <c r="A44" s="437"/>
      <c r="B44" s="504" t="s">
        <v>827</v>
      </c>
      <c r="C44" s="479"/>
      <c r="D44" s="505"/>
      <c r="E44" s="506"/>
      <c r="F44" s="507"/>
    </row>
    <row r="45" spans="1:9" ht="27" customHeight="1" thickBot="1" x14ac:dyDescent="0.25">
      <c r="A45" s="452">
        <v>8162</v>
      </c>
      <c r="B45" s="453" t="s">
        <v>804</v>
      </c>
      <c r="C45" s="483" t="s">
        <v>854</v>
      </c>
      <c r="D45" s="508">
        <f>F45</f>
        <v>0</v>
      </c>
      <c r="E45" s="449" t="s">
        <v>42</v>
      </c>
      <c r="F45" s="363"/>
    </row>
    <row r="46" spans="1:9" s="417" customFormat="1" ht="71.25" customHeight="1" thickBot="1" x14ac:dyDescent="0.25">
      <c r="A46" s="509">
        <v>8163</v>
      </c>
      <c r="B46" s="453" t="s">
        <v>803</v>
      </c>
      <c r="C46" s="483" t="s">
        <v>854</v>
      </c>
      <c r="D46" s="508">
        <f>F46</f>
        <v>0</v>
      </c>
      <c r="E46" s="138" t="s">
        <v>42</v>
      </c>
      <c r="F46" s="510"/>
    </row>
    <row r="47" spans="1:9" ht="14.25" customHeight="1" thickBot="1" x14ac:dyDescent="0.25">
      <c r="A47" s="460">
        <v>8164</v>
      </c>
      <c r="B47" s="461" t="s">
        <v>805</v>
      </c>
      <c r="C47" s="486" t="s">
        <v>855</v>
      </c>
      <c r="D47" s="511">
        <f>F47</f>
        <v>0</v>
      </c>
      <c r="E47" s="512" t="s">
        <v>42</v>
      </c>
      <c r="F47" s="395"/>
    </row>
    <row r="48" spans="1:9" s="417" customFormat="1" ht="13.5" thickBot="1" x14ac:dyDescent="0.25">
      <c r="A48" s="428">
        <v>8170</v>
      </c>
      <c r="B48" s="500" t="s">
        <v>814</v>
      </c>
      <c r="C48" s="491"/>
      <c r="D48" s="501">
        <f>E48+F48</f>
        <v>0</v>
      </c>
      <c r="E48" s="513">
        <f>E50+E51</f>
        <v>0</v>
      </c>
      <c r="F48" s="503">
        <f>F50+F51</f>
        <v>0</v>
      </c>
      <c r="I48" s="417" t="s">
        <v>132</v>
      </c>
    </row>
    <row r="49" spans="1:8" s="417" customFormat="1" x14ac:dyDescent="0.2">
      <c r="A49" s="437"/>
      <c r="B49" s="504" t="s">
        <v>827</v>
      </c>
      <c r="C49" s="479"/>
      <c r="D49" s="514"/>
      <c r="E49" s="506"/>
      <c r="F49" s="515"/>
    </row>
    <row r="50" spans="1:8" ht="24" x14ac:dyDescent="0.2">
      <c r="A50" s="452">
        <v>8171</v>
      </c>
      <c r="B50" s="453" t="s">
        <v>812</v>
      </c>
      <c r="C50" s="483" t="s">
        <v>856</v>
      </c>
      <c r="D50" s="508">
        <f>E50+F50</f>
        <v>0</v>
      </c>
      <c r="E50" s="516"/>
      <c r="F50" s="363"/>
    </row>
    <row r="51" spans="1:8" ht="13.5" thickBot="1" x14ac:dyDescent="0.25">
      <c r="A51" s="460">
        <v>8172</v>
      </c>
      <c r="B51" s="517" t="s">
        <v>813</v>
      </c>
      <c r="C51" s="486" t="s">
        <v>857</v>
      </c>
      <c r="D51" s="511">
        <f>E51+F51</f>
        <v>0</v>
      </c>
      <c r="E51" s="518"/>
      <c r="F51" s="395"/>
    </row>
    <row r="52" spans="1:8" s="417" customFormat="1" ht="24.75" thickBot="1" x14ac:dyDescent="0.25">
      <c r="A52" s="519">
        <v>8190</v>
      </c>
      <c r="B52" s="520" t="s">
        <v>723</v>
      </c>
      <c r="C52" s="521"/>
      <c r="D52" s="522">
        <f>E52+F52</f>
        <v>329879.5</v>
      </c>
      <c r="E52" s="523">
        <f>E56</f>
        <v>3520</v>
      </c>
      <c r="F52" s="524">
        <f>F58</f>
        <v>326359.5</v>
      </c>
    </row>
    <row r="53" spans="1:8" s="417" customFormat="1" x14ac:dyDescent="0.2">
      <c r="A53" s="525"/>
      <c r="B53" s="504" t="s">
        <v>811</v>
      </c>
      <c r="C53" s="82"/>
      <c r="D53" s="505"/>
      <c r="E53" s="526"/>
      <c r="F53" s="507"/>
    </row>
    <row r="54" spans="1:8" ht="24" x14ac:dyDescent="0.2">
      <c r="A54" s="527">
        <v>8191</v>
      </c>
      <c r="B54" s="528" t="s">
        <v>770</v>
      </c>
      <c r="C54" s="529">
        <v>9320</v>
      </c>
      <c r="D54" s="530">
        <f>E54</f>
        <v>225672.1</v>
      </c>
      <c r="E54" s="612">
        <f>E56+E57</f>
        <v>225672.1</v>
      </c>
      <c r="F54" s="531" t="s">
        <v>260</v>
      </c>
    </row>
    <row r="55" spans="1:8" x14ac:dyDescent="0.2">
      <c r="A55" s="532"/>
      <c r="B55" s="445" t="s">
        <v>808</v>
      </c>
      <c r="C55" s="533"/>
      <c r="D55" s="317"/>
      <c r="E55" s="80"/>
      <c r="F55" s="446"/>
    </row>
    <row r="56" spans="1:8" ht="35.25" customHeight="1" x14ac:dyDescent="0.2">
      <c r="A56" s="532">
        <v>8192</v>
      </c>
      <c r="B56" s="453" t="s">
        <v>806</v>
      </c>
      <c r="C56" s="533"/>
      <c r="D56" s="534">
        <f>E56</f>
        <v>3520</v>
      </c>
      <c r="E56" s="613">
        <v>3520</v>
      </c>
      <c r="F56" s="535" t="s">
        <v>42</v>
      </c>
      <c r="G56" s="649"/>
    </row>
    <row r="57" spans="1:8" ht="24" x14ac:dyDescent="0.2">
      <c r="A57" s="532">
        <v>8193</v>
      </c>
      <c r="B57" s="453" t="s">
        <v>724</v>
      </c>
      <c r="C57" s="533"/>
      <c r="D57" s="534">
        <f>E57</f>
        <v>222152.1</v>
      </c>
      <c r="E57" s="409">
        <v>222152.1</v>
      </c>
      <c r="F57" s="535" t="s">
        <v>260</v>
      </c>
    </row>
    <row r="58" spans="1:8" ht="24" x14ac:dyDescent="0.2">
      <c r="A58" s="536">
        <v>8194</v>
      </c>
      <c r="B58" s="537" t="s">
        <v>725</v>
      </c>
      <c r="C58" s="538">
        <v>9330</v>
      </c>
      <c r="D58" s="530">
        <f>F58</f>
        <v>326359.5</v>
      </c>
      <c r="E58" s="539" t="s">
        <v>42</v>
      </c>
      <c r="F58" s="542">
        <f>F60+F61</f>
        <v>326359.5</v>
      </c>
    </row>
    <row r="59" spans="1:8" x14ac:dyDescent="0.2">
      <c r="A59" s="532"/>
      <c r="B59" s="445" t="s">
        <v>808</v>
      </c>
      <c r="C59" s="540"/>
      <c r="D59" s="534"/>
      <c r="E59" s="541"/>
      <c r="F59" s="542"/>
    </row>
    <row r="60" spans="1:8" ht="36" x14ac:dyDescent="0.2">
      <c r="A60" s="532">
        <v>8195</v>
      </c>
      <c r="B60" s="453" t="s">
        <v>771</v>
      </c>
      <c r="C60" s="540"/>
      <c r="D60" s="534">
        <f>F60</f>
        <v>104207.4</v>
      </c>
      <c r="E60" s="541" t="s">
        <v>42</v>
      </c>
      <c r="F60" s="542">
        <v>104207.4</v>
      </c>
    </row>
    <row r="61" spans="1:8" ht="36" x14ac:dyDescent="0.2">
      <c r="A61" s="543">
        <v>8196</v>
      </c>
      <c r="B61" s="453" t="s">
        <v>772</v>
      </c>
      <c r="C61" s="540"/>
      <c r="D61" s="534">
        <f>F61</f>
        <v>222152.1</v>
      </c>
      <c r="E61" s="88" t="s">
        <v>42</v>
      </c>
      <c r="F61" s="542">
        <v>222152.1</v>
      </c>
    </row>
    <row r="62" spans="1:8" ht="36" x14ac:dyDescent="0.2">
      <c r="A62" s="532">
        <v>8197</v>
      </c>
      <c r="B62" s="544" t="s">
        <v>767</v>
      </c>
      <c r="C62" s="545"/>
      <c r="D62" s="546" t="s">
        <v>42</v>
      </c>
      <c r="E62" s="88" t="s">
        <v>42</v>
      </c>
      <c r="F62" s="535" t="s">
        <v>42</v>
      </c>
    </row>
    <row r="63" spans="1:8" ht="48" x14ac:dyDescent="0.2">
      <c r="A63" s="532">
        <v>8198</v>
      </c>
      <c r="B63" s="547" t="s">
        <v>768</v>
      </c>
      <c r="C63" s="548"/>
      <c r="D63" s="546" t="s">
        <v>42</v>
      </c>
      <c r="E63" s="549"/>
      <c r="F63" s="402"/>
    </row>
    <row r="64" spans="1:8" ht="48" x14ac:dyDescent="0.2">
      <c r="A64" s="532">
        <v>8199</v>
      </c>
      <c r="B64" s="550" t="s">
        <v>939</v>
      </c>
      <c r="C64" s="548"/>
      <c r="D64" s="551">
        <f>E64+F64</f>
        <v>-2.3283064365386963E-10</v>
      </c>
      <c r="E64" s="541">
        <f>E9-E13-E48-E52-E63-E68</f>
        <v>0</v>
      </c>
      <c r="F64" s="552">
        <f>F9-F13-F43-F48-F52-F63-F68</f>
        <v>-2.3283064365386963E-10</v>
      </c>
      <c r="H64" s="553"/>
    </row>
    <row r="65" spans="1:6" ht="36.75" thickBot="1" x14ac:dyDescent="0.25">
      <c r="A65" s="543" t="s">
        <v>726</v>
      </c>
      <c r="B65" s="554" t="s">
        <v>769</v>
      </c>
      <c r="C65" s="545"/>
      <c r="D65" s="511">
        <f>F65</f>
        <v>0</v>
      </c>
      <c r="E65" s="555" t="s">
        <v>42</v>
      </c>
      <c r="F65" s="370"/>
    </row>
    <row r="66" spans="1:6" ht="30" customHeight="1" thickBot="1" x14ac:dyDescent="0.25">
      <c r="A66" s="556">
        <v>8200</v>
      </c>
      <c r="B66" s="429" t="s">
        <v>940</v>
      </c>
      <c r="C66" s="521"/>
      <c r="D66" s="557">
        <f>E66+F66</f>
        <v>0</v>
      </c>
      <c r="E66" s="558">
        <f>E68</f>
        <v>0</v>
      </c>
      <c r="F66" s="559">
        <f>F68</f>
        <v>0</v>
      </c>
    </row>
    <row r="67" spans="1:6" x14ac:dyDescent="0.2">
      <c r="A67" s="560"/>
      <c r="B67" s="438" t="s">
        <v>807</v>
      </c>
      <c r="C67" s="561"/>
      <c r="D67" s="272"/>
      <c r="E67" s="273"/>
      <c r="F67" s="333"/>
    </row>
    <row r="68" spans="1:6" ht="24" x14ac:dyDescent="0.2">
      <c r="A68" s="440">
        <v>8210</v>
      </c>
      <c r="B68" s="562" t="s">
        <v>941</v>
      </c>
      <c r="C68" s="533"/>
      <c r="D68" s="508">
        <f>E68+F68</f>
        <v>0</v>
      </c>
      <c r="E68" s="563">
        <f>E74</f>
        <v>0</v>
      </c>
      <c r="F68" s="564">
        <f>F70+F74</f>
        <v>0</v>
      </c>
    </row>
    <row r="69" spans="1:6" x14ac:dyDescent="0.2">
      <c r="A69" s="452"/>
      <c r="B69" s="453" t="s">
        <v>807</v>
      </c>
      <c r="C69" s="533"/>
      <c r="D69" s="317"/>
      <c r="E69" s="449"/>
      <c r="F69" s="446"/>
    </row>
    <row r="70" spans="1:6" ht="24" customHeight="1" x14ac:dyDescent="0.2">
      <c r="A70" s="440">
        <v>8211</v>
      </c>
      <c r="B70" s="444" t="s">
        <v>817</v>
      </c>
      <c r="C70" s="533"/>
      <c r="D70" s="508">
        <f>F70</f>
        <v>0</v>
      </c>
      <c r="E70" s="88" t="s">
        <v>42</v>
      </c>
      <c r="F70" s="564">
        <f>F72+F73</f>
        <v>0</v>
      </c>
    </row>
    <row r="71" spans="1:6" x14ac:dyDescent="0.2">
      <c r="A71" s="440"/>
      <c r="B71" s="445" t="s">
        <v>808</v>
      </c>
      <c r="C71" s="533"/>
      <c r="D71" s="508"/>
      <c r="E71" s="88"/>
      <c r="F71" s="446"/>
    </row>
    <row r="72" spans="1:6" x14ac:dyDescent="0.2">
      <c r="A72" s="440">
        <v>8212</v>
      </c>
      <c r="B72" s="447" t="s">
        <v>816</v>
      </c>
      <c r="C72" s="483" t="s">
        <v>821</v>
      </c>
      <c r="D72" s="508">
        <f>F72</f>
        <v>0</v>
      </c>
      <c r="E72" s="88" t="s">
        <v>42</v>
      </c>
      <c r="F72" s="363"/>
    </row>
    <row r="73" spans="1:6" x14ac:dyDescent="0.2">
      <c r="A73" s="440">
        <v>8213</v>
      </c>
      <c r="B73" s="447" t="s">
        <v>810</v>
      </c>
      <c r="C73" s="483" t="s">
        <v>822</v>
      </c>
      <c r="D73" s="508">
        <f>F73</f>
        <v>0</v>
      </c>
      <c r="E73" s="88" t="s">
        <v>42</v>
      </c>
      <c r="F73" s="402"/>
    </row>
    <row r="74" spans="1:6" ht="24" x14ac:dyDescent="0.2">
      <c r="A74" s="440">
        <v>8220</v>
      </c>
      <c r="B74" s="444" t="s">
        <v>942</v>
      </c>
      <c r="C74" s="533"/>
      <c r="D74" s="508">
        <f>E74+F74</f>
        <v>0</v>
      </c>
      <c r="E74" s="563">
        <f>E80</f>
        <v>0</v>
      </c>
      <c r="F74" s="564">
        <f>F76+F80</f>
        <v>0</v>
      </c>
    </row>
    <row r="75" spans="1:6" x14ac:dyDescent="0.2">
      <c r="A75" s="440"/>
      <c r="B75" s="445" t="s">
        <v>807</v>
      </c>
      <c r="C75" s="533"/>
      <c r="D75" s="508"/>
      <c r="E75" s="78"/>
      <c r="F75" s="446"/>
    </row>
    <row r="76" spans="1:6" x14ac:dyDescent="0.2">
      <c r="A76" s="440">
        <v>8221</v>
      </c>
      <c r="B76" s="444" t="s">
        <v>844</v>
      </c>
      <c r="C76" s="533"/>
      <c r="D76" s="508">
        <f>F76</f>
        <v>0</v>
      </c>
      <c r="E76" s="88" t="s">
        <v>42</v>
      </c>
      <c r="F76" s="564">
        <f>F78+F79</f>
        <v>0</v>
      </c>
    </row>
    <row r="77" spans="1:6" x14ac:dyDescent="0.2">
      <c r="A77" s="440"/>
      <c r="B77" s="445" t="s">
        <v>827</v>
      </c>
      <c r="C77" s="533"/>
      <c r="D77" s="508"/>
      <c r="E77" s="88"/>
      <c r="F77" s="446"/>
    </row>
    <row r="78" spans="1:6" x14ac:dyDescent="0.2">
      <c r="A78" s="452">
        <v>8222</v>
      </c>
      <c r="B78" s="453" t="s">
        <v>834</v>
      </c>
      <c r="C78" s="483" t="s">
        <v>823</v>
      </c>
      <c r="D78" s="508">
        <f>F78</f>
        <v>0</v>
      </c>
      <c r="E78" s="88" t="s">
        <v>42</v>
      </c>
      <c r="F78" s="363"/>
    </row>
    <row r="79" spans="1:6" x14ac:dyDescent="0.2">
      <c r="A79" s="452">
        <v>8230</v>
      </c>
      <c r="B79" s="453" t="s">
        <v>836</v>
      </c>
      <c r="C79" s="483" t="s">
        <v>824</v>
      </c>
      <c r="D79" s="508">
        <f>F79</f>
        <v>0</v>
      </c>
      <c r="E79" s="88" t="s">
        <v>42</v>
      </c>
      <c r="F79" s="402"/>
    </row>
    <row r="80" spans="1:6" x14ac:dyDescent="0.2">
      <c r="A80" s="452">
        <v>8240</v>
      </c>
      <c r="B80" s="444" t="s">
        <v>845</v>
      </c>
      <c r="C80" s="533"/>
      <c r="D80" s="508">
        <f>E80+F80</f>
        <v>0</v>
      </c>
      <c r="E80" s="563">
        <f>E82+E83</f>
        <v>0</v>
      </c>
      <c r="F80" s="564">
        <f>F82+F83</f>
        <v>0</v>
      </c>
    </row>
    <row r="81" spans="1:6" x14ac:dyDescent="0.2">
      <c r="A81" s="440"/>
      <c r="B81" s="445" t="s">
        <v>827</v>
      </c>
      <c r="C81" s="533"/>
      <c r="D81" s="508"/>
      <c r="E81" s="78"/>
      <c r="F81" s="446"/>
    </row>
    <row r="82" spans="1:6" x14ac:dyDescent="0.2">
      <c r="A82" s="452">
        <v>8241</v>
      </c>
      <c r="B82" s="453" t="s">
        <v>858</v>
      </c>
      <c r="C82" s="483" t="s">
        <v>823</v>
      </c>
      <c r="D82" s="508">
        <f>E82+F82</f>
        <v>0</v>
      </c>
      <c r="E82" s="292"/>
      <c r="F82" s="363"/>
    </row>
    <row r="83" spans="1:6" ht="13.5" thickBot="1" x14ac:dyDescent="0.25">
      <c r="A83" s="472">
        <v>8250</v>
      </c>
      <c r="B83" s="473" t="s">
        <v>843</v>
      </c>
      <c r="C83" s="565" t="s">
        <v>824</v>
      </c>
      <c r="D83" s="566">
        <f>E83+F83</f>
        <v>0</v>
      </c>
      <c r="E83" s="567"/>
      <c r="F83" s="568"/>
    </row>
    <row r="84" spans="1:6" x14ac:dyDescent="0.2">
      <c r="C84" s="82"/>
    </row>
    <row r="85" spans="1:6" x14ac:dyDescent="0.2">
      <c r="C85" s="82"/>
      <c r="D85" s="569"/>
      <c r="E85" s="78" t="s">
        <v>296</v>
      </c>
    </row>
    <row r="86" spans="1:6" x14ac:dyDescent="0.2">
      <c r="C86" s="82"/>
      <c r="D86" s="570"/>
      <c r="E86" s="78" t="s">
        <v>297</v>
      </c>
    </row>
    <row r="87" spans="1:6" x14ac:dyDescent="0.2">
      <c r="C87" s="82"/>
    </row>
    <row r="88" spans="1:6" x14ac:dyDescent="0.2">
      <c r="C88" s="82"/>
    </row>
    <row r="89" spans="1:6" x14ac:dyDescent="0.2">
      <c r="C89" s="82"/>
    </row>
    <row r="90" spans="1:6" x14ac:dyDescent="0.2">
      <c r="C90" s="82"/>
    </row>
    <row r="91" spans="1:6" x14ac:dyDescent="0.2">
      <c r="C91" s="82"/>
    </row>
    <row r="92" spans="1:6" x14ac:dyDescent="0.2">
      <c r="C92" s="82"/>
    </row>
    <row r="93" spans="1:6" x14ac:dyDescent="0.2">
      <c r="C93" s="82"/>
    </row>
    <row r="94" spans="1:6" x14ac:dyDescent="0.2">
      <c r="C94" s="82"/>
    </row>
    <row r="95" spans="1:6" x14ac:dyDescent="0.2">
      <c r="C95" s="82"/>
    </row>
    <row r="96" spans="1:6" x14ac:dyDescent="0.2">
      <c r="C96" s="82"/>
    </row>
    <row r="97" spans="3:3" x14ac:dyDescent="0.2">
      <c r="C97" s="82"/>
    </row>
    <row r="98" spans="3:3" x14ac:dyDescent="0.2">
      <c r="C98" s="82"/>
    </row>
    <row r="99" spans="3:3" x14ac:dyDescent="0.2">
      <c r="C99" s="82"/>
    </row>
    <row r="100" spans="3:3" x14ac:dyDescent="0.2">
      <c r="C100" s="82"/>
    </row>
    <row r="101" spans="3:3" x14ac:dyDescent="0.2">
      <c r="C101" s="82"/>
    </row>
    <row r="102" spans="3:3" x14ac:dyDescent="0.2">
      <c r="C102" s="82"/>
    </row>
    <row r="103" spans="3:3" x14ac:dyDescent="0.2">
      <c r="C103" s="82"/>
    </row>
    <row r="104" spans="3:3" x14ac:dyDescent="0.2">
      <c r="C104" s="82"/>
    </row>
    <row r="105" spans="3:3" x14ac:dyDescent="0.2">
      <c r="C105" s="82"/>
    </row>
    <row r="106" spans="3:3" x14ac:dyDescent="0.2">
      <c r="C106" s="82"/>
    </row>
    <row r="107" spans="3:3" x14ac:dyDescent="0.2">
      <c r="C107" s="82"/>
    </row>
    <row r="108" spans="3:3" x14ac:dyDescent="0.2">
      <c r="C108" s="82"/>
    </row>
    <row r="109" spans="3:3" x14ac:dyDescent="0.2">
      <c r="C109" s="82"/>
    </row>
    <row r="110" spans="3:3" x14ac:dyDescent="0.2">
      <c r="C110" s="82"/>
    </row>
    <row r="111" spans="3:3" x14ac:dyDescent="0.2">
      <c r="C111" s="82"/>
    </row>
    <row r="112" spans="3:3" x14ac:dyDescent="0.2">
      <c r="C112" s="82"/>
    </row>
    <row r="113" spans="3:3" x14ac:dyDescent="0.2">
      <c r="C113" s="82"/>
    </row>
    <row r="114" spans="3:3" x14ac:dyDescent="0.2">
      <c r="C114" s="82"/>
    </row>
    <row r="115" spans="3:3" x14ac:dyDescent="0.2">
      <c r="C115" s="82"/>
    </row>
    <row r="116" spans="3:3" x14ac:dyDescent="0.2">
      <c r="C116" s="82"/>
    </row>
    <row r="117" spans="3:3" x14ac:dyDescent="0.2">
      <c r="C117" s="82"/>
    </row>
    <row r="118" spans="3:3" x14ac:dyDescent="0.2">
      <c r="C118" s="82"/>
    </row>
    <row r="119" spans="3:3" x14ac:dyDescent="0.2">
      <c r="C119" s="82"/>
    </row>
    <row r="120" spans="3:3" x14ac:dyDescent="0.2">
      <c r="C120" s="82"/>
    </row>
    <row r="121" spans="3:3" x14ac:dyDescent="0.2">
      <c r="C121" s="82"/>
    </row>
    <row r="122" spans="3:3" x14ac:dyDescent="0.2">
      <c r="C122" s="82"/>
    </row>
    <row r="123" spans="3:3" x14ac:dyDescent="0.2">
      <c r="C123" s="82"/>
    </row>
    <row r="124" spans="3:3" x14ac:dyDescent="0.2">
      <c r="C124" s="82"/>
    </row>
    <row r="125" spans="3:3" x14ac:dyDescent="0.2">
      <c r="C125" s="82"/>
    </row>
    <row r="126" spans="3:3" x14ac:dyDescent="0.2">
      <c r="C126" s="82"/>
    </row>
    <row r="127" spans="3:3" x14ac:dyDescent="0.2">
      <c r="C127" s="82"/>
    </row>
    <row r="128" spans="3:3" x14ac:dyDescent="0.2">
      <c r="C128" s="82"/>
    </row>
    <row r="129" spans="3:3" x14ac:dyDescent="0.2">
      <c r="C129" s="82"/>
    </row>
    <row r="130" spans="3:3" x14ac:dyDescent="0.2">
      <c r="C130" s="82"/>
    </row>
    <row r="131" spans="3:3" x14ac:dyDescent="0.2">
      <c r="C131" s="82"/>
    </row>
    <row r="132" spans="3:3" x14ac:dyDescent="0.2">
      <c r="C132" s="82"/>
    </row>
    <row r="133" spans="3:3" x14ac:dyDescent="0.2">
      <c r="C133" s="82"/>
    </row>
    <row r="134" spans="3:3" x14ac:dyDescent="0.2">
      <c r="C134" s="82"/>
    </row>
    <row r="135" spans="3:3" x14ac:dyDescent="0.2">
      <c r="C135" s="82"/>
    </row>
    <row r="136" spans="3:3" x14ac:dyDescent="0.2">
      <c r="C136" s="82"/>
    </row>
    <row r="137" spans="3:3" x14ac:dyDescent="0.2">
      <c r="C137" s="82"/>
    </row>
    <row r="138" spans="3:3" x14ac:dyDescent="0.2">
      <c r="C138" s="82"/>
    </row>
    <row r="139" spans="3:3" x14ac:dyDescent="0.2">
      <c r="C139" s="82"/>
    </row>
    <row r="140" spans="3:3" x14ac:dyDescent="0.2">
      <c r="C140" s="82"/>
    </row>
    <row r="141" spans="3:3" x14ac:dyDescent="0.2">
      <c r="C141" s="82"/>
    </row>
    <row r="142" spans="3:3" x14ac:dyDescent="0.2">
      <c r="C142" s="82"/>
    </row>
    <row r="143" spans="3:3" x14ac:dyDescent="0.2">
      <c r="C143" s="82"/>
    </row>
    <row r="144" spans="3:3" x14ac:dyDescent="0.2">
      <c r="C144" s="82"/>
    </row>
    <row r="145" spans="3:3" x14ac:dyDescent="0.2">
      <c r="C145" s="82"/>
    </row>
    <row r="146" spans="3:3" x14ac:dyDescent="0.2">
      <c r="C146" s="82"/>
    </row>
    <row r="147" spans="3:3" x14ac:dyDescent="0.2">
      <c r="C147" s="82"/>
    </row>
    <row r="148" spans="3:3" x14ac:dyDescent="0.2">
      <c r="C148" s="82"/>
    </row>
    <row r="149" spans="3:3" x14ac:dyDescent="0.2">
      <c r="C149" s="82"/>
    </row>
    <row r="150" spans="3:3" x14ac:dyDescent="0.2">
      <c r="C150" s="82"/>
    </row>
    <row r="151" spans="3:3" x14ac:dyDescent="0.2">
      <c r="C151" s="82"/>
    </row>
    <row r="152" spans="3:3" x14ac:dyDescent="0.2">
      <c r="C152" s="82"/>
    </row>
    <row r="153" spans="3:3" x14ac:dyDescent="0.2">
      <c r="C153" s="82"/>
    </row>
    <row r="154" spans="3:3" x14ac:dyDescent="0.2">
      <c r="C154" s="82"/>
    </row>
    <row r="155" spans="3:3" x14ac:dyDescent="0.2">
      <c r="C155" s="82"/>
    </row>
    <row r="156" spans="3:3" x14ac:dyDescent="0.2">
      <c r="C156" s="82"/>
    </row>
    <row r="157" spans="3:3" x14ac:dyDescent="0.2">
      <c r="C157" s="82"/>
    </row>
    <row r="158" spans="3:3" x14ac:dyDescent="0.2">
      <c r="C158" s="82"/>
    </row>
    <row r="159" spans="3:3" x14ac:dyDescent="0.2">
      <c r="C159" s="82"/>
    </row>
    <row r="160" spans="3:3" x14ac:dyDescent="0.2">
      <c r="C160" s="82"/>
    </row>
    <row r="161" spans="3:3" x14ac:dyDescent="0.2">
      <c r="C161" s="82"/>
    </row>
    <row r="162" spans="3:3" x14ac:dyDescent="0.2">
      <c r="C162" s="82"/>
    </row>
    <row r="163" spans="3:3" x14ac:dyDescent="0.2">
      <c r="C163" s="82"/>
    </row>
    <row r="164" spans="3:3" x14ac:dyDescent="0.2">
      <c r="C164" s="82"/>
    </row>
    <row r="165" spans="3:3" x14ac:dyDescent="0.2">
      <c r="C165" s="82"/>
    </row>
    <row r="166" spans="3:3" x14ac:dyDescent="0.2">
      <c r="C166" s="82"/>
    </row>
    <row r="167" spans="3:3" x14ac:dyDescent="0.2">
      <c r="C167" s="82"/>
    </row>
    <row r="168" spans="3:3" x14ac:dyDescent="0.2">
      <c r="C168" s="82"/>
    </row>
    <row r="169" spans="3:3" x14ac:dyDescent="0.2">
      <c r="C169" s="82"/>
    </row>
    <row r="170" spans="3:3" x14ac:dyDescent="0.2">
      <c r="C170" s="82"/>
    </row>
    <row r="171" spans="3:3" x14ac:dyDescent="0.2">
      <c r="C171" s="82"/>
    </row>
    <row r="172" spans="3:3" x14ac:dyDescent="0.2">
      <c r="C172" s="82"/>
    </row>
    <row r="173" spans="3:3" x14ac:dyDescent="0.2">
      <c r="C173" s="82"/>
    </row>
    <row r="174" spans="3:3" x14ac:dyDescent="0.2">
      <c r="C174" s="82"/>
    </row>
    <row r="175" spans="3:3" x14ac:dyDescent="0.2">
      <c r="C175" s="82"/>
    </row>
    <row r="176" spans="3:3" x14ac:dyDescent="0.2">
      <c r="C176" s="82"/>
    </row>
    <row r="177" spans="3:3" x14ac:dyDescent="0.2">
      <c r="C177" s="82"/>
    </row>
    <row r="178" spans="3:3" x14ac:dyDescent="0.2">
      <c r="C178" s="82"/>
    </row>
    <row r="179" spans="3:3" x14ac:dyDescent="0.2">
      <c r="C179" s="82"/>
    </row>
    <row r="180" spans="3:3" x14ac:dyDescent="0.2">
      <c r="C180" s="82"/>
    </row>
    <row r="181" spans="3:3" x14ac:dyDescent="0.2">
      <c r="C181" s="82"/>
    </row>
    <row r="182" spans="3:3" x14ac:dyDescent="0.2">
      <c r="C182" s="82"/>
    </row>
    <row r="183" spans="3:3" x14ac:dyDescent="0.2">
      <c r="C183" s="82"/>
    </row>
    <row r="184" spans="3:3" x14ac:dyDescent="0.2">
      <c r="C184" s="82"/>
    </row>
    <row r="185" spans="3:3" x14ac:dyDescent="0.2">
      <c r="C185" s="82"/>
    </row>
    <row r="186" spans="3:3" x14ac:dyDescent="0.2">
      <c r="C186" s="82"/>
    </row>
    <row r="187" spans="3:3" x14ac:dyDescent="0.2">
      <c r="C187" s="82"/>
    </row>
    <row r="188" spans="3:3" x14ac:dyDescent="0.2">
      <c r="C188" s="82"/>
    </row>
    <row r="189" spans="3:3" x14ac:dyDescent="0.2">
      <c r="C189" s="82"/>
    </row>
    <row r="190" spans="3:3" x14ac:dyDescent="0.2">
      <c r="C190" s="82"/>
    </row>
    <row r="191" spans="3:3" x14ac:dyDescent="0.2">
      <c r="C191" s="82"/>
    </row>
    <row r="192" spans="3:3" x14ac:dyDescent="0.2">
      <c r="C192" s="82"/>
    </row>
    <row r="193" spans="3:3" x14ac:dyDescent="0.2">
      <c r="C193" s="82"/>
    </row>
    <row r="194" spans="3:3" x14ac:dyDescent="0.2">
      <c r="C194" s="82"/>
    </row>
    <row r="195" spans="3:3" x14ac:dyDescent="0.2">
      <c r="C195" s="82"/>
    </row>
    <row r="196" spans="3:3" x14ac:dyDescent="0.2">
      <c r="C196" s="82"/>
    </row>
    <row r="197" spans="3:3" x14ac:dyDescent="0.2">
      <c r="C197" s="82"/>
    </row>
    <row r="198" spans="3:3" x14ac:dyDescent="0.2">
      <c r="C198" s="82"/>
    </row>
    <row r="199" spans="3:3" x14ac:dyDescent="0.2">
      <c r="C199" s="82"/>
    </row>
    <row r="200" spans="3:3" x14ac:dyDescent="0.2">
      <c r="C200" s="82"/>
    </row>
    <row r="201" spans="3:3" x14ac:dyDescent="0.2">
      <c r="C201" s="82"/>
    </row>
    <row r="202" spans="3:3" x14ac:dyDescent="0.2">
      <c r="C202" s="82"/>
    </row>
    <row r="203" spans="3:3" x14ac:dyDescent="0.2">
      <c r="C203" s="82"/>
    </row>
    <row r="204" spans="3:3" x14ac:dyDescent="0.2">
      <c r="C204" s="82"/>
    </row>
    <row r="205" spans="3:3" x14ac:dyDescent="0.2">
      <c r="C205" s="82"/>
    </row>
    <row r="206" spans="3:3" x14ac:dyDescent="0.2">
      <c r="C206" s="82"/>
    </row>
    <row r="207" spans="3:3" x14ac:dyDescent="0.2">
      <c r="C207" s="82"/>
    </row>
    <row r="208" spans="3:3" x14ac:dyDescent="0.2">
      <c r="C208" s="82"/>
    </row>
    <row r="209" spans="3:3" x14ac:dyDescent="0.2">
      <c r="C209" s="82"/>
    </row>
    <row r="210" spans="3:3" x14ac:dyDescent="0.2">
      <c r="C210" s="82"/>
    </row>
    <row r="211" spans="3:3" x14ac:dyDescent="0.2">
      <c r="C211" s="82"/>
    </row>
    <row r="212" spans="3:3" x14ac:dyDescent="0.2">
      <c r="C212" s="82"/>
    </row>
    <row r="213" spans="3:3" x14ac:dyDescent="0.2">
      <c r="C213" s="82"/>
    </row>
    <row r="214" spans="3:3" x14ac:dyDescent="0.2">
      <c r="C214" s="82"/>
    </row>
    <row r="215" spans="3:3" x14ac:dyDescent="0.2">
      <c r="C215" s="82"/>
    </row>
    <row r="216" spans="3:3" x14ac:dyDescent="0.2">
      <c r="C216" s="82"/>
    </row>
    <row r="217" spans="3:3" x14ac:dyDescent="0.2">
      <c r="C217" s="82"/>
    </row>
    <row r="218" spans="3:3" x14ac:dyDescent="0.2">
      <c r="C218" s="82"/>
    </row>
    <row r="219" spans="3:3" x14ac:dyDescent="0.2">
      <c r="C219" s="82"/>
    </row>
    <row r="220" spans="3:3" x14ac:dyDescent="0.2">
      <c r="C220" s="82"/>
    </row>
    <row r="221" spans="3:3" x14ac:dyDescent="0.2">
      <c r="C221" s="82"/>
    </row>
    <row r="222" spans="3:3" x14ac:dyDescent="0.2">
      <c r="C222" s="82"/>
    </row>
    <row r="223" spans="3:3" x14ac:dyDescent="0.2">
      <c r="C223" s="82"/>
    </row>
    <row r="224" spans="3:3" x14ac:dyDescent="0.2">
      <c r="C224" s="82"/>
    </row>
    <row r="225" spans="3:3" x14ac:dyDescent="0.2">
      <c r="C225" s="82"/>
    </row>
    <row r="226" spans="3:3" x14ac:dyDescent="0.2">
      <c r="C226" s="82"/>
    </row>
    <row r="227" spans="3:3" x14ac:dyDescent="0.2">
      <c r="C227" s="82"/>
    </row>
    <row r="228" spans="3:3" x14ac:dyDescent="0.2">
      <c r="C228" s="82"/>
    </row>
    <row r="229" spans="3:3" x14ac:dyDescent="0.2">
      <c r="C229" s="82"/>
    </row>
    <row r="230" spans="3:3" x14ac:dyDescent="0.2">
      <c r="C230" s="82"/>
    </row>
    <row r="231" spans="3:3" x14ac:dyDescent="0.2">
      <c r="C231" s="82"/>
    </row>
    <row r="232" spans="3:3" x14ac:dyDescent="0.2">
      <c r="C232" s="82"/>
    </row>
    <row r="233" spans="3:3" x14ac:dyDescent="0.2">
      <c r="C233" s="82"/>
    </row>
    <row r="234" spans="3:3" x14ac:dyDescent="0.2">
      <c r="C234" s="82"/>
    </row>
    <row r="235" spans="3:3" x14ac:dyDescent="0.2">
      <c r="C235" s="82"/>
    </row>
    <row r="236" spans="3:3" x14ac:dyDescent="0.2">
      <c r="C236" s="82"/>
    </row>
    <row r="237" spans="3:3" x14ac:dyDescent="0.2">
      <c r="C237" s="82"/>
    </row>
    <row r="238" spans="3:3" x14ac:dyDescent="0.2">
      <c r="C238" s="82"/>
    </row>
    <row r="239" spans="3:3" x14ac:dyDescent="0.2">
      <c r="C239" s="82"/>
    </row>
    <row r="240" spans="3:3" x14ac:dyDescent="0.2">
      <c r="C240" s="82"/>
    </row>
    <row r="241" spans="3:3" x14ac:dyDescent="0.2">
      <c r="C241" s="82"/>
    </row>
    <row r="242" spans="3:3" x14ac:dyDescent="0.2">
      <c r="C242" s="82"/>
    </row>
    <row r="243" spans="3:3" x14ac:dyDescent="0.2">
      <c r="C243" s="82"/>
    </row>
    <row r="244" spans="3:3" x14ac:dyDescent="0.2">
      <c r="C244" s="82"/>
    </row>
    <row r="245" spans="3:3" x14ac:dyDescent="0.2">
      <c r="C245" s="82"/>
    </row>
    <row r="246" spans="3:3" x14ac:dyDescent="0.2">
      <c r="C246" s="82"/>
    </row>
    <row r="247" spans="3:3" x14ac:dyDescent="0.2">
      <c r="C247" s="82"/>
    </row>
    <row r="248" spans="3:3" x14ac:dyDescent="0.2">
      <c r="C248" s="82"/>
    </row>
    <row r="249" spans="3:3" x14ac:dyDescent="0.2">
      <c r="C249" s="82"/>
    </row>
    <row r="250" spans="3:3" x14ac:dyDescent="0.2">
      <c r="C250" s="82"/>
    </row>
  </sheetData>
  <mergeCells count="3">
    <mergeCell ref="A1:F1"/>
    <mergeCell ref="A3:F3"/>
    <mergeCell ref="D6:D7"/>
  </mergeCells>
  <phoneticPr fontId="0" type="noConversion"/>
  <pageMargins left="0.41" right="0.25" top="0.24" bottom="0.34" header="0.17" footer="0.16"/>
  <pageSetup paperSize="9" firstPageNumber="22" orientation="portrait" useFirstPageNumber="1" horizontalDpi="1200" verticalDpi="1200" r:id="rId1"/>
  <headerFooter alignWithMargins="0">
    <oddFooter>&amp;C&amp;P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02"/>
  <sheetViews>
    <sheetView topLeftCell="A9" workbookViewId="0">
      <selection activeCell="H28" sqref="H28"/>
    </sheetView>
  </sheetViews>
  <sheetFormatPr defaultRowHeight="15.75" outlineLevelRow="2" x14ac:dyDescent="0.25"/>
  <cols>
    <col min="1" max="1" width="5.140625" style="82" customWidth="1"/>
    <col min="2" max="2" width="6.42578125" style="606" customWidth="1"/>
    <col min="3" max="3" width="6.28515625" style="607" customWidth="1"/>
    <col min="4" max="4" width="5.7109375" style="608" customWidth="1"/>
    <col min="5" max="5" width="43.42578125" style="602" customWidth="1"/>
    <col min="6" max="6" width="47.5703125" style="149" hidden="1" customWidth="1"/>
    <col min="7" max="7" width="11.5703125" style="81" customWidth="1"/>
    <col min="8" max="8" width="11.28515625" style="81" customWidth="1"/>
    <col min="9" max="9" width="12.140625" style="81" customWidth="1"/>
    <col min="10" max="10" width="16.140625" style="81" bestFit="1" customWidth="1"/>
    <col min="11" max="11" width="9.140625" style="81"/>
    <col min="12" max="12" width="11.85546875" style="81" bestFit="1" customWidth="1"/>
    <col min="13" max="15" width="9.140625" style="81"/>
    <col min="16" max="16" width="12.140625" style="81" bestFit="1" customWidth="1"/>
    <col min="17" max="16384" width="9.140625" style="81"/>
  </cols>
  <sheetData>
    <row r="1" spans="1:16" ht="18" x14ac:dyDescent="0.25">
      <c r="A1" s="960" t="s">
        <v>943</v>
      </c>
      <c r="B1" s="960"/>
      <c r="C1" s="960"/>
      <c r="D1" s="960"/>
      <c r="E1" s="960"/>
      <c r="F1" s="960"/>
      <c r="G1" s="960"/>
      <c r="H1" s="960"/>
      <c r="I1" s="960"/>
    </row>
    <row r="2" spans="1:16" ht="36" customHeight="1" x14ac:dyDescent="0.25">
      <c r="A2" s="961" t="s">
        <v>944</v>
      </c>
      <c r="B2" s="961"/>
      <c r="C2" s="961"/>
      <c r="D2" s="961"/>
      <c r="E2" s="961"/>
      <c r="F2" s="961"/>
      <c r="G2" s="961"/>
      <c r="H2" s="961"/>
      <c r="I2" s="961"/>
    </row>
    <row r="3" spans="1:16" x14ac:dyDescent="0.25">
      <c r="A3" s="76" t="s">
        <v>865</v>
      </c>
      <c r="B3" s="143"/>
      <c r="C3" s="144"/>
      <c r="D3" s="144"/>
      <c r="E3" s="145"/>
      <c r="F3" s="76"/>
      <c r="G3" s="76"/>
      <c r="I3" s="629"/>
    </row>
    <row r="4" spans="1:16" ht="16.5" thickBot="1" x14ac:dyDescent="0.3">
      <c r="B4" s="146"/>
      <c r="C4" s="147"/>
      <c r="D4" s="147"/>
      <c r="E4" s="148"/>
      <c r="H4" s="962" t="s">
        <v>20</v>
      </c>
      <c r="I4" s="962"/>
    </row>
    <row r="5" spans="1:16" s="594" customFormat="1" ht="16.5" thickBot="1" x14ac:dyDescent="0.25">
      <c r="A5" s="963" t="s">
        <v>18</v>
      </c>
      <c r="B5" s="953" t="s">
        <v>695</v>
      </c>
      <c r="C5" s="955" t="s">
        <v>257</v>
      </c>
      <c r="D5" s="956" t="s">
        <v>258</v>
      </c>
      <c r="E5" s="965" t="s">
        <v>534</v>
      </c>
      <c r="F5" s="967" t="s">
        <v>256</v>
      </c>
      <c r="G5" s="969" t="s">
        <v>21</v>
      </c>
      <c r="H5" s="958" t="s">
        <v>125</v>
      </c>
      <c r="I5" s="959"/>
    </row>
    <row r="6" spans="1:16" s="595" customFormat="1" ht="48" customHeight="1" thickBot="1" x14ac:dyDescent="0.25">
      <c r="A6" s="964"/>
      <c r="B6" s="954"/>
      <c r="C6" s="954"/>
      <c r="D6" s="957"/>
      <c r="E6" s="966"/>
      <c r="F6" s="968"/>
      <c r="G6" s="970"/>
      <c r="H6" s="150" t="s">
        <v>247</v>
      </c>
      <c r="I6" s="151" t="s">
        <v>248</v>
      </c>
    </row>
    <row r="7" spans="1:16" s="596" customFormat="1" ht="16.5" thickBot="1" x14ac:dyDescent="0.25">
      <c r="A7" s="152">
        <v>1</v>
      </c>
      <c r="B7" s="153">
        <v>2</v>
      </c>
      <c r="C7" s="153">
        <v>3</v>
      </c>
      <c r="D7" s="154">
        <v>4</v>
      </c>
      <c r="E7" s="155">
        <v>5</v>
      </c>
      <c r="F7" s="156"/>
      <c r="G7" s="155">
        <v>6</v>
      </c>
      <c r="H7" s="157">
        <v>7</v>
      </c>
      <c r="I7" s="158">
        <v>8</v>
      </c>
    </row>
    <row r="8" spans="1:16" s="597" customFormat="1" ht="48" thickBot="1" x14ac:dyDescent="0.25">
      <c r="A8" s="571">
        <v>2000</v>
      </c>
      <c r="B8" s="572" t="s">
        <v>259</v>
      </c>
      <c r="C8" s="573" t="s">
        <v>260</v>
      </c>
      <c r="D8" s="574" t="s">
        <v>260</v>
      </c>
      <c r="E8" s="575" t="s">
        <v>866</v>
      </c>
      <c r="F8" s="576"/>
      <c r="G8" s="719">
        <f>H8+I8-Sheet1!F141</f>
        <v>4217908.0999999996</v>
      </c>
      <c r="H8" s="719">
        <f>H9+H156+H191+H247+H392+H440+H522+H596+H718+H820+H883</f>
        <v>2471211.7999999998</v>
      </c>
      <c r="I8" s="720">
        <f>I9+I156+I191+I247+I392+I440+I522+I718+I820+I883+I596</f>
        <v>2146696.2999999998</v>
      </c>
      <c r="K8" s="627"/>
      <c r="L8" s="628"/>
    </row>
    <row r="9" spans="1:16" s="598" customFormat="1" ht="58.5" customHeight="1" thickBot="1" x14ac:dyDescent="0.25">
      <c r="A9" s="577">
        <v>2100</v>
      </c>
      <c r="B9" s="578" t="s">
        <v>66</v>
      </c>
      <c r="C9" s="579">
        <v>0</v>
      </c>
      <c r="D9" s="580">
        <v>0</v>
      </c>
      <c r="E9" s="581" t="s">
        <v>867</v>
      </c>
      <c r="F9" s="582" t="s">
        <v>261</v>
      </c>
      <c r="G9" s="717">
        <f>H9+I9</f>
        <v>1869084.9</v>
      </c>
      <c r="H9" s="717">
        <f>H11+H72+H99+H105+H111+H139+H145</f>
        <v>836042.9</v>
      </c>
      <c r="I9" s="717">
        <f>I11+I72+I99+I105+I111+I139+I145</f>
        <v>1033042</v>
      </c>
      <c r="P9" s="906"/>
    </row>
    <row r="10" spans="1:16" ht="16.5" customHeight="1" thickBot="1" x14ac:dyDescent="0.3">
      <c r="A10" s="171"/>
      <c r="B10" s="166"/>
      <c r="C10" s="583"/>
      <c r="D10" s="584"/>
      <c r="E10" s="172" t="s">
        <v>807</v>
      </c>
      <c r="F10" s="173"/>
      <c r="G10" s="174"/>
      <c r="H10" s="175"/>
      <c r="I10" s="176"/>
    </row>
    <row r="11" spans="1:16" s="599" customFormat="1" ht="48.75" thickBot="1" x14ac:dyDescent="0.3">
      <c r="A11" s="177">
        <v>2110</v>
      </c>
      <c r="B11" s="166" t="s">
        <v>66</v>
      </c>
      <c r="C11" s="585">
        <v>1</v>
      </c>
      <c r="D11" s="586">
        <v>0</v>
      </c>
      <c r="E11" s="180" t="s">
        <v>696</v>
      </c>
      <c r="F11" s="181" t="s">
        <v>262</v>
      </c>
      <c r="G11" s="710">
        <f>H11+I11</f>
        <v>787992.9</v>
      </c>
      <c r="H11" s="710">
        <f>H13+H48+H52</f>
        <v>717992.9</v>
      </c>
      <c r="I11" s="710">
        <f>I13+I48+I52</f>
        <v>70000</v>
      </c>
    </row>
    <row r="12" spans="1:16" s="599" customFormat="1" ht="11.25" customHeight="1" thickBot="1" x14ac:dyDescent="0.3">
      <c r="A12" s="177"/>
      <c r="B12" s="166"/>
      <c r="C12" s="585"/>
      <c r="D12" s="586"/>
      <c r="E12" s="172" t="s">
        <v>808</v>
      </c>
      <c r="F12" s="181"/>
      <c r="G12" s="69"/>
      <c r="H12" s="69"/>
      <c r="I12" s="69"/>
    </row>
    <row r="13" spans="1:16" ht="24.75" thickBot="1" x14ac:dyDescent="0.3">
      <c r="A13" s="184">
        <v>2111</v>
      </c>
      <c r="B13" s="587" t="s">
        <v>66</v>
      </c>
      <c r="C13" s="588">
        <v>1</v>
      </c>
      <c r="D13" s="589">
        <v>1</v>
      </c>
      <c r="E13" s="590" t="s">
        <v>697</v>
      </c>
      <c r="F13" s="591" t="s">
        <v>263</v>
      </c>
      <c r="G13" s="716">
        <f>H13+I13</f>
        <v>787992.9</v>
      </c>
      <c r="H13" s="716">
        <f>SUM(H15:H41)</f>
        <v>717992.9</v>
      </c>
      <c r="I13" s="716">
        <f>SUM(I15:I47)</f>
        <v>70000</v>
      </c>
    </row>
    <row r="14" spans="1:16" ht="25.5" customHeight="1" thickBot="1" x14ac:dyDescent="0.3">
      <c r="A14" s="177"/>
      <c r="B14" s="188"/>
      <c r="C14" s="592"/>
      <c r="D14" s="593"/>
      <c r="E14" s="172" t="s">
        <v>12</v>
      </c>
      <c r="F14" s="191"/>
      <c r="G14" s="69"/>
      <c r="H14" s="69"/>
      <c r="I14" s="69"/>
    </row>
    <row r="15" spans="1:16" s="638" customFormat="1" ht="13.5" customHeight="1" thickBot="1" x14ac:dyDescent="0.3">
      <c r="A15" s="803"/>
      <c r="B15" s="804"/>
      <c r="C15" s="827"/>
      <c r="D15" s="828"/>
      <c r="E15" s="807">
        <v>4111</v>
      </c>
      <c r="F15" s="808"/>
      <c r="G15" s="711">
        <f t="shared" ref="G15:G21" si="0">H15+I15</f>
        <v>487492.9</v>
      </c>
      <c r="H15" s="711">
        <f>480158.7+1419-32.3+6028.6-81.1</f>
        <v>487492.9</v>
      </c>
      <c r="I15" s="908"/>
    </row>
    <row r="16" spans="1:16" s="638" customFormat="1" ht="15.75" hidden="1" customHeight="1" thickBot="1" x14ac:dyDescent="0.3">
      <c r="A16" s="803"/>
      <c r="B16" s="804"/>
      <c r="C16" s="827"/>
      <c r="D16" s="828"/>
      <c r="E16" s="807">
        <v>4115</v>
      </c>
      <c r="F16" s="808"/>
      <c r="G16" s="711">
        <f t="shared" si="0"/>
        <v>0</v>
      </c>
      <c r="H16" s="711"/>
      <c r="I16" s="711"/>
    </row>
    <row r="17" spans="1:9" s="638" customFormat="1" ht="15.75" customHeight="1" thickBot="1" x14ac:dyDescent="0.3">
      <c r="A17" s="803"/>
      <c r="B17" s="804"/>
      <c r="C17" s="827"/>
      <c r="D17" s="828"/>
      <c r="E17" s="807">
        <v>4215</v>
      </c>
      <c r="F17" s="808"/>
      <c r="G17" s="711">
        <f t="shared" si="0"/>
        <v>1500</v>
      </c>
      <c r="H17" s="711">
        <v>1500</v>
      </c>
      <c r="I17" s="908"/>
    </row>
    <row r="18" spans="1:9" s="638" customFormat="1" ht="15.75" hidden="1" customHeight="1" thickBot="1" x14ac:dyDescent="0.3">
      <c r="A18" s="803"/>
      <c r="B18" s="804"/>
      <c r="C18" s="827"/>
      <c r="D18" s="828"/>
      <c r="E18" s="807">
        <v>4229</v>
      </c>
      <c r="F18" s="808"/>
      <c r="G18" s="711">
        <f t="shared" si="0"/>
        <v>0</v>
      </c>
      <c r="H18" s="711"/>
      <c r="I18" s="711"/>
    </row>
    <row r="19" spans="1:9" s="638" customFormat="1" ht="15.75" customHeight="1" thickBot="1" x14ac:dyDescent="0.3">
      <c r="A19" s="803"/>
      <c r="B19" s="804"/>
      <c r="C19" s="827"/>
      <c r="D19" s="828"/>
      <c r="E19" s="807">
        <v>4233</v>
      </c>
      <c r="F19" s="808"/>
      <c r="G19" s="711">
        <f t="shared" si="0"/>
        <v>1000</v>
      </c>
      <c r="H19" s="711">
        <v>1000</v>
      </c>
      <c r="I19" s="908"/>
    </row>
    <row r="20" spans="1:9" s="638" customFormat="1" ht="15.75" hidden="1" customHeight="1" thickBot="1" x14ac:dyDescent="0.3">
      <c r="A20" s="803"/>
      <c r="B20" s="804"/>
      <c r="C20" s="827"/>
      <c r="D20" s="828"/>
      <c r="E20" s="807">
        <v>4237</v>
      </c>
      <c r="F20" s="808"/>
      <c r="G20" s="711">
        <f t="shared" si="0"/>
        <v>0</v>
      </c>
      <c r="H20" s="711"/>
      <c r="I20" s="711"/>
    </row>
    <row r="21" spans="1:9" s="638" customFormat="1" ht="15.75" hidden="1" customHeight="1" thickBot="1" x14ac:dyDescent="0.3">
      <c r="A21" s="803"/>
      <c r="B21" s="804"/>
      <c r="C21" s="827"/>
      <c r="D21" s="828"/>
      <c r="E21" s="807">
        <v>4657</v>
      </c>
      <c r="F21" s="808"/>
      <c r="G21" s="711">
        <f t="shared" si="0"/>
        <v>0</v>
      </c>
      <c r="H21" s="711"/>
      <c r="I21" s="711"/>
    </row>
    <row r="22" spans="1:9" s="638" customFormat="1" ht="15.75" customHeight="1" thickBot="1" x14ac:dyDescent="0.3">
      <c r="A22" s="803"/>
      <c r="B22" s="804"/>
      <c r="C22" s="827"/>
      <c r="D22" s="828"/>
      <c r="E22" s="807">
        <v>4239</v>
      </c>
      <c r="F22" s="808"/>
      <c r="G22" s="711">
        <f t="shared" ref="G22:G61" si="1">H22+I22</f>
        <v>4000</v>
      </c>
      <c r="H22" s="711">
        <v>4000</v>
      </c>
      <c r="I22" s="908"/>
    </row>
    <row r="23" spans="1:9" s="638" customFormat="1" ht="15.75" customHeight="1" thickBot="1" x14ac:dyDescent="0.3">
      <c r="A23" s="803"/>
      <c r="B23" s="804"/>
      <c r="C23" s="827"/>
      <c r="D23" s="828"/>
      <c r="E23" s="807">
        <v>4112</v>
      </c>
      <c r="F23" s="808"/>
      <c r="G23" s="711">
        <f t="shared" si="1"/>
        <v>55000</v>
      </c>
      <c r="H23" s="711">
        <v>55000</v>
      </c>
      <c r="I23" s="908"/>
    </row>
    <row r="24" spans="1:9" s="638" customFormat="1" ht="15.75" customHeight="1" thickBot="1" x14ac:dyDescent="0.3">
      <c r="A24" s="803"/>
      <c r="B24" s="804"/>
      <c r="C24" s="827"/>
      <c r="D24" s="828"/>
      <c r="E24" s="807">
        <v>4261</v>
      </c>
      <c r="F24" s="808"/>
      <c r="G24" s="711">
        <f t="shared" si="1"/>
        <v>6000</v>
      </c>
      <c r="H24" s="711">
        <v>6000</v>
      </c>
      <c r="I24" s="908"/>
    </row>
    <row r="25" spans="1:9" s="638" customFormat="1" ht="15.75" customHeight="1" thickBot="1" x14ac:dyDescent="0.3">
      <c r="A25" s="803"/>
      <c r="B25" s="804"/>
      <c r="C25" s="827"/>
      <c r="D25" s="828"/>
      <c r="E25" s="807">
        <v>4251</v>
      </c>
      <c r="F25" s="808"/>
      <c r="G25" s="711">
        <f t="shared" si="1"/>
        <v>3000</v>
      </c>
      <c r="H25" s="711">
        <v>3000</v>
      </c>
      <c r="I25" s="908"/>
    </row>
    <row r="26" spans="1:9" s="638" customFormat="1" ht="15.75" customHeight="1" thickBot="1" x14ac:dyDescent="0.3">
      <c r="A26" s="803"/>
      <c r="B26" s="804"/>
      <c r="C26" s="827"/>
      <c r="D26" s="828"/>
      <c r="E26" s="807">
        <v>4269</v>
      </c>
      <c r="F26" s="808"/>
      <c r="G26" s="711">
        <f t="shared" si="1"/>
        <v>4000</v>
      </c>
      <c r="H26" s="711">
        <v>4000</v>
      </c>
      <c r="I26" s="908"/>
    </row>
    <row r="27" spans="1:9" s="638" customFormat="1" ht="15.75" customHeight="1" thickBot="1" x14ac:dyDescent="0.3">
      <c r="A27" s="803"/>
      <c r="B27" s="804"/>
      <c r="C27" s="827"/>
      <c r="D27" s="828"/>
      <c r="E27" s="807">
        <v>4214</v>
      </c>
      <c r="F27" s="808"/>
      <c r="G27" s="711">
        <f t="shared" si="1"/>
        <v>13300</v>
      </c>
      <c r="H27" s="711">
        <v>13300</v>
      </c>
      <c r="I27" s="908"/>
    </row>
    <row r="28" spans="1:9" s="638" customFormat="1" ht="15.75" customHeight="1" thickBot="1" x14ac:dyDescent="0.3">
      <c r="A28" s="803"/>
      <c r="B28" s="804"/>
      <c r="C28" s="827"/>
      <c r="D28" s="828"/>
      <c r="E28" s="807">
        <v>4212</v>
      </c>
      <c r="F28" s="808"/>
      <c r="G28" s="711">
        <f t="shared" si="1"/>
        <v>70000</v>
      </c>
      <c r="H28" s="711">
        <v>70000</v>
      </c>
      <c r="I28" s="908"/>
    </row>
    <row r="29" spans="1:9" s="638" customFormat="1" ht="15.75" customHeight="1" thickBot="1" x14ac:dyDescent="0.3">
      <c r="A29" s="803"/>
      <c r="B29" s="804"/>
      <c r="C29" s="827"/>
      <c r="D29" s="828"/>
      <c r="E29" s="807">
        <v>4213</v>
      </c>
      <c r="F29" s="808"/>
      <c r="G29" s="711">
        <f t="shared" si="1"/>
        <v>300</v>
      </c>
      <c r="H29" s="711">
        <v>300</v>
      </c>
      <c r="I29" s="908"/>
    </row>
    <row r="30" spans="1:9" s="638" customFormat="1" ht="15.75" customHeight="1" thickBot="1" x14ac:dyDescent="0.3">
      <c r="A30" s="803"/>
      <c r="B30" s="804"/>
      <c r="C30" s="827"/>
      <c r="D30" s="828"/>
      <c r="E30" s="807">
        <v>4216</v>
      </c>
      <c r="F30" s="808"/>
      <c r="G30" s="711">
        <f t="shared" si="1"/>
        <v>5400</v>
      </c>
      <c r="H30" s="711">
        <f>10000-4600</f>
        <v>5400</v>
      </c>
      <c r="I30" s="908"/>
    </row>
    <row r="31" spans="1:9" s="638" customFormat="1" ht="15.75" customHeight="1" thickBot="1" x14ac:dyDescent="0.3">
      <c r="A31" s="803"/>
      <c r="B31" s="804"/>
      <c r="C31" s="827"/>
      <c r="D31" s="828"/>
      <c r="E31" s="807">
        <v>4823</v>
      </c>
      <c r="F31" s="808"/>
      <c r="G31" s="711">
        <f t="shared" si="1"/>
        <v>2500</v>
      </c>
      <c r="H31" s="711">
        <v>2500</v>
      </c>
      <c r="I31" s="908"/>
    </row>
    <row r="32" spans="1:9" s="638" customFormat="1" ht="15.75" customHeight="1" thickBot="1" x14ac:dyDescent="0.3">
      <c r="A32" s="803"/>
      <c r="B32" s="804"/>
      <c r="C32" s="827"/>
      <c r="D32" s="828"/>
      <c r="E32" s="807">
        <v>4267</v>
      </c>
      <c r="F32" s="808"/>
      <c r="G32" s="712">
        <f t="shared" si="1"/>
        <v>5000</v>
      </c>
      <c r="H32" s="711">
        <v>5000</v>
      </c>
      <c r="I32" s="909"/>
    </row>
    <row r="33" spans="1:9" s="638" customFormat="1" ht="18" customHeight="1" thickBot="1" x14ac:dyDescent="0.3">
      <c r="A33" s="803"/>
      <c r="B33" s="804"/>
      <c r="C33" s="827"/>
      <c r="D33" s="828"/>
      <c r="E33" s="807">
        <v>4234</v>
      </c>
      <c r="F33" s="808"/>
      <c r="G33" s="712">
        <f t="shared" si="1"/>
        <v>3000</v>
      </c>
      <c r="H33" s="711">
        <v>3000</v>
      </c>
      <c r="I33" s="909"/>
    </row>
    <row r="34" spans="1:9" s="638" customFormat="1" ht="21" customHeight="1" thickBot="1" x14ac:dyDescent="0.3">
      <c r="A34" s="803"/>
      <c r="B34" s="804"/>
      <c r="C34" s="827"/>
      <c r="D34" s="828"/>
      <c r="E34" s="807">
        <v>4221</v>
      </c>
      <c r="F34" s="808"/>
      <c r="G34" s="712">
        <f t="shared" si="1"/>
        <v>750</v>
      </c>
      <c r="H34" s="711">
        <v>750</v>
      </c>
      <c r="I34" s="909"/>
    </row>
    <row r="35" spans="1:9" s="638" customFormat="1" ht="21" customHeight="1" thickBot="1" x14ac:dyDescent="0.3">
      <c r="A35" s="803"/>
      <c r="B35" s="804"/>
      <c r="C35" s="827"/>
      <c r="D35" s="828"/>
      <c r="E35" s="807">
        <v>4222</v>
      </c>
      <c r="F35" s="808"/>
      <c r="G35" s="712">
        <f t="shared" si="1"/>
        <v>9470</v>
      </c>
      <c r="H35" s="711">
        <v>9470</v>
      </c>
      <c r="I35" s="909"/>
    </row>
    <row r="36" spans="1:9" s="638" customFormat="1" ht="21" customHeight="1" thickBot="1" x14ac:dyDescent="0.3">
      <c r="A36" s="803"/>
      <c r="B36" s="804"/>
      <c r="C36" s="827"/>
      <c r="D36" s="828"/>
      <c r="E36" s="807">
        <v>4229</v>
      </c>
      <c r="F36" s="808"/>
      <c r="G36" s="712">
        <f t="shared" si="1"/>
        <v>280</v>
      </c>
      <c r="H36" s="711">
        <v>280</v>
      </c>
      <c r="I36" s="909"/>
    </row>
    <row r="37" spans="1:9" s="638" customFormat="1" ht="21" customHeight="1" thickBot="1" x14ac:dyDescent="0.3">
      <c r="A37" s="803"/>
      <c r="B37" s="804"/>
      <c r="C37" s="827"/>
      <c r="D37" s="828"/>
      <c r="E37" s="807">
        <v>4241</v>
      </c>
      <c r="F37" s="808"/>
      <c r="G37" s="712">
        <f t="shared" si="1"/>
        <v>5000</v>
      </c>
      <c r="H37" s="711">
        <v>5000</v>
      </c>
      <c r="I37" s="909"/>
    </row>
    <row r="38" spans="1:9" s="638" customFormat="1" ht="15.75" customHeight="1" thickBot="1" x14ac:dyDescent="0.3">
      <c r="A38" s="803"/>
      <c r="B38" s="804"/>
      <c r="C38" s="827"/>
      <c r="D38" s="828"/>
      <c r="E38" s="807">
        <v>4252</v>
      </c>
      <c r="F38" s="808"/>
      <c r="G38" s="712">
        <f t="shared" si="1"/>
        <v>9000</v>
      </c>
      <c r="H38" s="712">
        <v>9000</v>
      </c>
      <c r="I38" s="909"/>
    </row>
    <row r="39" spans="1:9" s="638" customFormat="1" ht="25.5" customHeight="1" thickBot="1" x14ac:dyDescent="0.3">
      <c r="A39" s="803"/>
      <c r="B39" s="804"/>
      <c r="C39" s="827"/>
      <c r="D39" s="828"/>
      <c r="E39" s="807">
        <v>4232</v>
      </c>
      <c r="F39" s="808"/>
      <c r="G39" s="712">
        <f t="shared" si="1"/>
        <v>5000</v>
      </c>
      <c r="H39" s="712">
        <v>5000</v>
      </c>
      <c r="I39" s="909"/>
    </row>
    <row r="40" spans="1:9" s="638" customFormat="1" ht="15.75" hidden="1" customHeight="1" thickBot="1" x14ac:dyDescent="0.3">
      <c r="A40" s="803"/>
      <c r="B40" s="804"/>
      <c r="C40" s="827"/>
      <c r="D40" s="828"/>
      <c r="E40" s="807">
        <v>4235</v>
      </c>
      <c r="F40" s="808"/>
      <c r="G40" s="712">
        <f t="shared" si="1"/>
        <v>0</v>
      </c>
      <c r="H40" s="712"/>
      <c r="I40" s="712"/>
    </row>
    <row r="41" spans="1:9" s="638" customFormat="1" ht="19.5" customHeight="1" thickBot="1" x14ac:dyDescent="0.3">
      <c r="A41" s="803"/>
      <c r="B41" s="804"/>
      <c r="C41" s="827"/>
      <c r="D41" s="828"/>
      <c r="E41" s="807">
        <v>4264</v>
      </c>
      <c r="F41" s="808"/>
      <c r="G41" s="712">
        <f t="shared" si="1"/>
        <v>27000</v>
      </c>
      <c r="H41" s="712">
        <v>27000</v>
      </c>
      <c r="I41" s="909"/>
    </row>
    <row r="42" spans="1:9" s="638" customFormat="1" ht="20.25" customHeight="1" thickBot="1" x14ac:dyDescent="0.3">
      <c r="A42" s="803"/>
      <c r="B42" s="804"/>
      <c r="C42" s="827"/>
      <c r="D42" s="828"/>
      <c r="E42" s="807">
        <v>5113</v>
      </c>
      <c r="F42" s="808"/>
      <c r="G42" s="712">
        <f t="shared" si="1"/>
        <v>20000</v>
      </c>
      <c r="H42" s="712"/>
      <c r="I42" s="909">
        <v>20000</v>
      </c>
    </row>
    <row r="43" spans="1:9" s="638" customFormat="1" ht="28.5" hidden="1" customHeight="1" thickBot="1" x14ac:dyDescent="0.3">
      <c r="A43" s="803"/>
      <c r="B43" s="804"/>
      <c r="C43" s="827"/>
      <c r="D43" s="828"/>
      <c r="E43" s="807">
        <v>5132</v>
      </c>
      <c r="F43" s="808"/>
      <c r="G43" s="712">
        <f>I43</f>
        <v>0</v>
      </c>
      <c r="H43" s="712"/>
      <c r="I43" s="712"/>
    </row>
    <row r="44" spans="1:9" s="638" customFormat="1" ht="28.5" hidden="1" customHeight="1" thickBot="1" x14ac:dyDescent="0.3">
      <c r="A44" s="803"/>
      <c r="B44" s="804"/>
      <c r="C44" s="827"/>
      <c r="D44" s="828"/>
      <c r="E44" s="807">
        <v>5134</v>
      </c>
      <c r="F44" s="808"/>
      <c r="G44" s="712">
        <f t="shared" si="1"/>
        <v>0</v>
      </c>
      <c r="H44" s="712"/>
      <c r="I44" s="712"/>
    </row>
    <row r="45" spans="1:9" s="638" customFormat="1" ht="28.5" customHeight="1" thickBot="1" x14ac:dyDescent="0.3">
      <c r="A45" s="803"/>
      <c r="B45" s="804"/>
      <c r="C45" s="827"/>
      <c r="D45" s="828"/>
      <c r="E45" s="807">
        <v>5121</v>
      </c>
      <c r="F45" s="808"/>
      <c r="G45" s="712">
        <f t="shared" si="1"/>
        <v>5000</v>
      </c>
      <c r="H45" s="712"/>
      <c r="I45" s="909">
        <v>5000</v>
      </c>
    </row>
    <row r="46" spans="1:9" s="638" customFormat="1" ht="15.75" customHeight="1" thickBot="1" x14ac:dyDescent="0.3">
      <c r="A46" s="803"/>
      <c r="B46" s="804"/>
      <c r="C46" s="827"/>
      <c r="D46" s="828"/>
      <c r="E46" s="807">
        <v>5122</v>
      </c>
      <c r="F46" s="808"/>
      <c r="G46" s="712">
        <f t="shared" si="1"/>
        <v>20000</v>
      </c>
      <c r="H46" s="712"/>
      <c r="I46" s="909">
        <v>20000</v>
      </c>
    </row>
    <row r="47" spans="1:9" s="638" customFormat="1" ht="15.75" customHeight="1" thickBot="1" x14ac:dyDescent="0.3">
      <c r="A47" s="803"/>
      <c r="B47" s="804"/>
      <c r="C47" s="827"/>
      <c r="D47" s="828"/>
      <c r="E47" s="807">
        <v>5129</v>
      </c>
      <c r="F47" s="808"/>
      <c r="G47" s="712">
        <f t="shared" si="1"/>
        <v>25000</v>
      </c>
      <c r="H47" s="712"/>
      <c r="I47" s="909">
        <v>25000</v>
      </c>
    </row>
    <row r="48" spans="1:9" s="638" customFormat="1" ht="15.75" customHeight="1" outlineLevel="1" thickBot="1" x14ac:dyDescent="0.3">
      <c r="A48" s="803">
        <v>2112</v>
      </c>
      <c r="B48" s="804" t="s">
        <v>66</v>
      </c>
      <c r="C48" s="827">
        <v>1</v>
      </c>
      <c r="D48" s="828">
        <v>2</v>
      </c>
      <c r="E48" s="807" t="s">
        <v>264</v>
      </c>
      <c r="F48" s="808" t="s">
        <v>265</v>
      </c>
      <c r="G48" s="622">
        <f t="shared" si="1"/>
        <v>0</v>
      </c>
      <c r="H48" s="622"/>
      <c r="I48" s="622"/>
    </row>
    <row r="49" spans="1:9" s="638" customFormat="1" ht="15.75" customHeight="1" outlineLevel="1" thickBot="1" x14ac:dyDescent="0.3">
      <c r="A49" s="803"/>
      <c r="B49" s="804"/>
      <c r="C49" s="827"/>
      <c r="D49" s="828"/>
      <c r="E49" s="807" t="s">
        <v>12</v>
      </c>
      <c r="F49" s="808"/>
      <c r="G49" s="622">
        <f t="shared" si="1"/>
        <v>0</v>
      </c>
      <c r="H49" s="622"/>
      <c r="I49" s="622"/>
    </row>
    <row r="50" spans="1:9" s="638" customFormat="1" ht="15.75" customHeight="1" outlineLevel="1" thickBot="1" x14ac:dyDescent="0.3">
      <c r="A50" s="803"/>
      <c r="B50" s="804"/>
      <c r="C50" s="827"/>
      <c r="D50" s="828"/>
      <c r="E50" s="807" t="s">
        <v>13</v>
      </c>
      <c r="F50" s="808"/>
      <c r="G50" s="622">
        <f t="shared" si="1"/>
        <v>0</v>
      </c>
      <c r="H50" s="622"/>
      <c r="I50" s="622"/>
    </row>
    <row r="51" spans="1:9" s="638" customFormat="1" ht="15.75" customHeight="1" outlineLevel="1" thickBot="1" x14ac:dyDescent="0.3">
      <c r="A51" s="803"/>
      <c r="B51" s="804"/>
      <c r="C51" s="827"/>
      <c r="D51" s="828"/>
      <c r="E51" s="807" t="s">
        <v>13</v>
      </c>
      <c r="F51" s="808"/>
      <c r="G51" s="622">
        <f t="shared" si="1"/>
        <v>0</v>
      </c>
      <c r="H51" s="622"/>
      <c r="I51" s="622"/>
    </row>
    <row r="52" spans="1:9" s="638" customFormat="1" ht="15.75" customHeight="1" outlineLevel="1" thickBot="1" x14ac:dyDescent="0.3">
      <c r="A52" s="803">
        <v>2113</v>
      </c>
      <c r="B52" s="804" t="s">
        <v>66</v>
      </c>
      <c r="C52" s="827">
        <v>1</v>
      </c>
      <c r="D52" s="828">
        <v>3</v>
      </c>
      <c r="E52" s="807" t="s">
        <v>268</v>
      </c>
      <c r="F52" s="808" t="s">
        <v>269</v>
      </c>
      <c r="G52" s="622">
        <f t="shared" si="1"/>
        <v>0</v>
      </c>
      <c r="H52" s="622"/>
      <c r="I52" s="622"/>
    </row>
    <row r="53" spans="1:9" s="638" customFormat="1" ht="15.75" customHeight="1" outlineLevel="1" thickBot="1" x14ac:dyDescent="0.3">
      <c r="A53" s="803"/>
      <c r="B53" s="804"/>
      <c r="C53" s="827"/>
      <c r="D53" s="828"/>
      <c r="E53" s="807" t="s">
        <v>12</v>
      </c>
      <c r="F53" s="808"/>
      <c r="G53" s="622">
        <f t="shared" si="1"/>
        <v>0</v>
      </c>
      <c r="H53" s="622"/>
      <c r="I53" s="622"/>
    </row>
    <row r="54" spans="1:9" s="638" customFormat="1" ht="15.75" customHeight="1" outlineLevel="1" thickBot="1" x14ac:dyDescent="0.3">
      <c r="A54" s="803"/>
      <c r="B54" s="804"/>
      <c r="C54" s="827"/>
      <c r="D54" s="828"/>
      <c r="E54" s="807" t="s">
        <v>13</v>
      </c>
      <c r="F54" s="808"/>
      <c r="G54" s="622">
        <f t="shared" si="1"/>
        <v>0</v>
      </c>
      <c r="H54" s="622"/>
      <c r="I54" s="622"/>
    </row>
    <row r="55" spans="1:9" s="638" customFormat="1" ht="15.75" customHeight="1" outlineLevel="1" thickBot="1" x14ac:dyDescent="0.3">
      <c r="A55" s="803"/>
      <c r="B55" s="804"/>
      <c r="C55" s="827"/>
      <c r="D55" s="828"/>
      <c r="E55" s="807" t="s">
        <v>13</v>
      </c>
      <c r="F55" s="808"/>
      <c r="G55" s="622">
        <f t="shared" si="1"/>
        <v>0</v>
      </c>
      <c r="H55" s="622"/>
      <c r="I55" s="622"/>
    </row>
    <row r="56" spans="1:9" s="638" customFormat="1" ht="15.75" customHeight="1" outlineLevel="1" thickBot="1" x14ac:dyDescent="0.3">
      <c r="A56" s="803">
        <v>2120</v>
      </c>
      <c r="B56" s="829" t="s">
        <v>66</v>
      </c>
      <c r="C56" s="830">
        <v>2</v>
      </c>
      <c r="D56" s="831">
        <v>0</v>
      </c>
      <c r="E56" s="832" t="s">
        <v>270</v>
      </c>
      <c r="F56" s="833" t="s">
        <v>271</v>
      </c>
      <c r="G56" s="622">
        <f t="shared" si="1"/>
        <v>0</v>
      </c>
      <c r="H56" s="622"/>
      <c r="I56" s="622"/>
    </row>
    <row r="57" spans="1:9" s="641" customFormat="1" ht="15.75" customHeight="1" outlineLevel="1" thickBot="1" x14ac:dyDescent="0.3">
      <c r="A57" s="803"/>
      <c r="B57" s="829"/>
      <c r="C57" s="830"/>
      <c r="D57" s="831"/>
      <c r="E57" s="807" t="s">
        <v>808</v>
      </c>
      <c r="F57" s="834"/>
      <c r="G57" s="622">
        <f t="shared" si="1"/>
        <v>0</v>
      </c>
      <c r="H57" s="622"/>
      <c r="I57" s="622"/>
    </row>
    <row r="58" spans="1:9" s="638" customFormat="1" ht="15.75" customHeight="1" outlineLevel="1" thickBot="1" x14ac:dyDescent="0.3">
      <c r="A58" s="803">
        <v>2121</v>
      </c>
      <c r="B58" s="804" t="s">
        <v>66</v>
      </c>
      <c r="C58" s="827">
        <v>2</v>
      </c>
      <c r="D58" s="828">
        <v>1</v>
      </c>
      <c r="E58" s="835" t="s">
        <v>698</v>
      </c>
      <c r="F58" s="808" t="s">
        <v>272</v>
      </c>
      <c r="G58" s="622">
        <f t="shared" si="1"/>
        <v>0</v>
      </c>
      <c r="H58" s="622"/>
      <c r="I58" s="622"/>
    </row>
    <row r="59" spans="1:9" s="638" customFormat="1" ht="15" customHeight="1" outlineLevel="1" thickBot="1" x14ac:dyDescent="0.3">
      <c r="A59" s="803"/>
      <c r="B59" s="804"/>
      <c r="C59" s="827"/>
      <c r="D59" s="828"/>
      <c r="E59" s="807" t="s">
        <v>12</v>
      </c>
      <c r="F59" s="808"/>
      <c r="G59" s="622">
        <f t="shared" si="1"/>
        <v>0</v>
      </c>
      <c r="H59" s="622"/>
      <c r="I59" s="622"/>
    </row>
    <row r="60" spans="1:9" s="638" customFormat="1" ht="15.75" hidden="1" customHeight="1" outlineLevel="1" thickBot="1" x14ac:dyDescent="0.3">
      <c r="A60" s="803"/>
      <c r="B60" s="804"/>
      <c r="C60" s="827"/>
      <c r="D60" s="828"/>
      <c r="E60" s="807" t="s">
        <v>13</v>
      </c>
      <c r="F60" s="808"/>
      <c r="G60" s="622">
        <f t="shared" si="1"/>
        <v>0</v>
      </c>
      <c r="H60" s="622"/>
      <c r="I60" s="622"/>
    </row>
    <row r="61" spans="1:9" s="638" customFormat="1" ht="15.75" hidden="1" customHeight="1" outlineLevel="1" thickBot="1" x14ac:dyDescent="0.3">
      <c r="A61" s="803"/>
      <c r="B61" s="804"/>
      <c r="C61" s="827"/>
      <c r="D61" s="828"/>
      <c r="E61" s="807" t="s">
        <v>13</v>
      </c>
      <c r="F61" s="808"/>
      <c r="G61" s="622">
        <f t="shared" si="1"/>
        <v>0</v>
      </c>
      <c r="H61" s="622"/>
      <c r="I61" s="622"/>
    </row>
    <row r="62" spans="1:9" s="638" customFormat="1" ht="15.75" hidden="1" customHeight="1" outlineLevel="1" thickBot="1" x14ac:dyDescent="0.3">
      <c r="A62" s="803"/>
      <c r="B62" s="804"/>
      <c r="C62" s="827"/>
      <c r="D62" s="828"/>
      <c r="E62" s="807"/>
      <c r="F62" s="808"/>
      <c r="G62" s="622"/>
      <c r="H62" s="622"/>
      <c r="I62" s="622"/>
    </row>
    <row r="63" spans="1:9" s="638" customFormat="1" ht="15.75" hidden="1" customHeight="1" outlineLevel="1" thickBot="1" x14ac:dyDescent="0.3">
      <c r="A63" s="803"/>
      <c r="B63" s="804"/>
      <c r="C63" s="827"/>
      <c r="D63" s="828"/>
      <c r="E63" s="807"/>
      <c r="F63" s="808"/>
      <c r="G63" s="712"/>
      <c r="H63" s="712"/>
      <c r="I63" s="712"/>
    </row>
    <row r="64" spans="1:9" s="638" customFormat="1" ht="15.75" hidden="1" customHeight="1" outlineLevel="1" thickBot="1" x14ac:dyDescent="0.3">
      <c r="A64" s="803"/>
      <c r="B64" s="804"/>
      <c r="C64" s="827"/>
      <c r="D64" s="828"/>
      <c r="E64" s="807"/>
      <c r="F64" s="808"/>
      <c r="G64" s="622"/>
      <c r="H64" s="622"/>
      <c r="I64" s="622"/>
    </row>
    <row r="65" spans="1:13" s="638" customFormat="1" ht="15.75" hidden="1" customHeight="1" outlineLevel="1" thickBot="1" x14ac:dyDescent="0.3">
      <c r="A65" s="803"/>
      <c r="B65" s="804"/>
      <c r="C65" s="827"/>
      <c r="D65" s="828"/>
      <c r="E65" s="807"/>
      <c r="F65" s="808"/>
      <c r="G65" s="622"/>
      <c r="H65" s="652"/>
      <c r="I65" s="622"/>
      <c r="J65" s="644"/>
      <c r="K65" s="636"/>
      <c r="L65" s="660"/>
    </row>
    <row r="66" spans="1:13" s="638" customFormat="1" ht="15.75" hidden="1" customHeight="1" outlineLevel="1" thickBot="1" x14ac:dyDescent="0.3">
      <c r="A66" s="803"/>
      <c r="B66" s="804"/>
      <c r="C66" s="827"/>
      <c r="D66" s="828"/>
      <c r="E66" s="807"/>
      <c r="F66" s="808"/>
      <c r="G66" s="622"/>
      <c r="H66" s="652"/>
      <c r="I66" s="622"/>
      <c r="J66" s="644"/>
      <c r="K66" s="636"/>
      <c r="L66" s="660"/>
    </row>
    <row r="67" spans="1:13" s="638" customFormat="1" ht="15.75" hidden="1" customHeight="1" outlineLevel="1" thickBot="1" x14ac:dyDescent="0.3">
      <c r="A67" s="803"/>
      <c r="B67" s="804"/>
      <c r="C67" s="827"/>
      <c r="D67" s="828"/>
      <c r="E67" s="807"/>
      <c r="F67" s="808"/>
      <c r="G67" s="622"/>
      <c r="H67" s="622"/>
      <c r="I67" s="622"/>
      <c r="M67" s="635"/>
    </row>
    <row r="68" spans="1:13" s="638" customFormat="1" ht="15.75" hidden="1" customHeight="1" outlineLevel="1" thickBot="1" x14ac:dyDescent="0.3">
      <c r="A68" s="803"/>
      <c r="B68" s="804"/>
      <c r="C68" s="827"/>
      <c r="D68" s="828"/>
      <c r="E68" s="807"/>
      <c r="F68" s="808"/>
      <c r="G68" s="622"/>
      <c r="H68" s="622"/>
      <c r="I68" s="622"/>
      <c r="M68" s="636"/>
    </row>
    <row r="69" spans="1:13" s="638" customFormat="1" ht="15.75" hidden="1" customHeight="1" outlineLevel="1" thickBot="1" x14ac:dyDescent="0.3">
      <c r="A69" s="803"/>
      <c r="B69" s="804"/>
      <c r="C69" s="827"/>
      <c r="D69" s="828"/>
      <c r="E69" s="807"/>
      <c r="F69" s="808"/>
      <c r="G69" s="622"/>
      <c r="H69" s="622"/>
      <c r="I69" s="622"/>
      <c r="M69" s="635"/>
    </row>
    <row r="70" spans="1:13" s="638" customFormat="1" ht="15.75" hidden="1" customHeight="1" outlineLevel="1" thickBot="1" x14ac:dyDescent="0.3">
      <c r="A70" s="803"/>
      <c r="B70" s="804"/>
      <c r="C70" s="827"/>
      <c r="D70" s="828"/>
      <c r="E70" s="807"/>
      <c r="F70" s="808"/>
      <c r="G70" s="622"/>
      <c r="H70" s="622"/>
      <c r="I70" s="622"/>
      <c r="K70" s="836"/>
      <c r="L70" s="836"/>
    </row>
    <row r="71" spans="1:13" s="638" customFormat="1" ht="15.75" customHeight="1" outlineLevel="1" thickBot="1" x14ac:dyDescent="0.3">
      <c r="A71" s="803"/>
      <c r="B71" s="804"/>
      <c r="C71" s="827"/>
      <c r="D71" s="828"/>
      <c r="E71" s="807"/>
      <c r="F71" s="808"/>
      <c r="G71" s="622"/>
      <c r="H71" s="622"/>
      <c r="I71" s="622"/>
      <c r="K71" s="836"/>
      <c r="L71" s="836"/>
    </row>
    <row r="72" spans="1:13" s="638" customFormat="1" ht="15.75" customHeight="1" thickBot="1" x14ac:dyDescent="0.3">
      <c r="A72" s="803">
        <v>2130</v>
      </c>
      <c r="B72" s="829" t="s">
        <v>66</v>
      </c>
      <c r="C72" s="830">
        <v>3</v>
      </c>
      <c r="D72" s="831">
        <v>0</v>
      </c>
      <c r="E72" s="832" t="s">
        <v>275</v>
      </c>
      <c r="F72" s="837" t="s">
        <v>276</v>
      </c>
      <c r="G72" s="712">
        <f>H72+I72</f>
        <v>0</v>
      </c>
      <c r="H72" s="712">
        <f>H74+H78+H82</f>
        <v>0</v>
      </c>
      <c r="I72" s="712">
        <f>I74+I78+I82</f>
        <v>0</v>
      </c>
    </row>
    <row r="73" spans="1:13" s="641" customFormat="1" ht="15" customHeight="1" thickBot="1" x14ac:dyDescent="0.3">
      <c r="A73" s="803"/>
      <c r="B73" s="829"/>
      <c r="C73" s="830"/>
      <c r="D73" s="831"/>
      <c r="E73" s="807" t="s">
        <v>808</v>
      </c>
      <c r="F73" s="834"/>
      <c r="G73" s="712"/>
      <c r="H73" s="712"/>
      <c r="I73" s="712"/>
    </row>
    <row r="74" spans="1:13" s="638" customFormat="1" ht="24.75" hidden="1" outlineLevel="1" thickBot="1" x14ac:dyDescent="0.3">
      <c r="A74" s="803">
        <v>2131</v>
      </c>
      <c r="B74" s="804" t="s">
        <v>66</v>
      </c>
      <c r="C74" s="827">
        <v>3</v>
      </c>
      <c r="D74" s="828">
        <v>1</v>
      </c>
      <c r="E74" s="807" t="s">
        <v>277</v>
      </c>
      <c r="F74" s="808" t="s">
        <v>278</v>
      </c>
      <c r="G74" s="712">
        <f>H74+I74</f>
        <v>0</v>
      </c>
      <c r="H74" s="712">
        <f>H76+H77</f>
        <v>0</v>
      </c>
      <c r="I74" s="712">
        <f>I76+I77</f>
        <v>0</v>
      </c>
    </row>
    <row r="75" spans="1:13" s="638" customFormat="1" ht="36.75" hidden="1" outlineLevel="1" thickBot="1" x14ac:dyDescent="0.3">
      <c r="A75" s="803"/>
      <c r="B75" s="804"/>
      <c r="C75" s="827"/>
      <c r="D75" s="828"/>
      <c r="E75" s="807" t="s">
        <v>12</v>
      </c>
      <c r="F75" s="808"/>
      <c r="G75" s="712"/>
      <c r="H75" s="712"/>
      <c r="I75" s="712"/>
    </row>
    <row r="76" spans="1:13" s="638" customFormat="1" ht="16.5" hidden="1" outlineLevel="1" thickBot="1" x14ac:dyDescent="0.3">
      <c r="A76" s="803"/>
      <c r="B76" s="804"/>
      <c r="C76" s="827"/>
      <c r="D76" s="828"/>
      <c r="E76" s="807" t="s">
        <v>13</v>
      </c>
      <c r="F76" s="808"/>
      <c r="G76" s="712">
        <f>H76+I76</f>
        <v>0</v>
      </c>
      <c r="H76" s="712"/>
      <c r="I76" s="712"/>
    </row>
    <row r="77" spans="1:13" s="638" customFormat="1" ht="16.5" hidden="1" outlineLevel="1" thickBot="1" x14ac:dyDescent="0.3">
      <c r="A77" s="803"/>
      <c r="B77" s="804"/>
      <c r="C77" s="827"/>
      <c r="D77" s="828"/>
      <c r="E77" s="807" t="s">
        <v>13</v>
      </c>
      <c r="F77" s="808"/>
      <c r="G77" s="712">
        <f>H77+I77</f>
        <v>0</v>
      </c>
      <c r="H77" s="712"/>
      <c r="I77" s="712"/>
    </row>
    <row r="78" spans="1:13" s="638" customFormat="1" ht="14.25" hidden="1" customHeight="1" outlineLevel="1" thickBot="1" x14ac:dyDescent="0.3">
      <c r="A78" s="803">
        <v>2132</v>
      </c>
      <c r="B78" s="804" t="s">
        <v>66</v>
      </c>
      <c r="C78" s="827">
        <v>3</v>
      </c>
      <c r="D78" s="828">
        <v>2</v>
      </c>
      <c r="E78" s="807" t="s">
        <v>279</v>
      </c>
      <c r="F78" s="808" t="s">
        <v>280</v>
      </c>
      <c r="G78" s="712">
        <f>H78+I78</f>
        <v>0</v>
      </c>
      <c r="H78" s="712">
        <f>H80+H81</f>
        <v>0</v>
      </c>
      <c r="I78" s="712">
        <f>I80+I81</f>
        <v>0</v>
      </c>
    </row>
    <row r="79" spans="1:13" s="638" customFormat="1" ht="36.75" hidden="1" outlineLevel="1" thickBot="1" x14ac:dyDescent="0.3">
      <c r="A79" s="803"/>
      <c r="B79" s="804"/>
      <c r="C79" s="827"/>
      <c r="D79" s="828"/>
      <c r="E79" s="807" t="s">
        <v>12</v>
      </c>
      <c r="F79" s="808"/>
      <c r="G79" s="712"/>
      <c r="H79" s="712"/>
      <c r="I79" s="712"/>
    </row>
    <row r="80" spans="1:13" s="638" customFormat="1" ht="16.5" hidden="1" outlineLevel="1" thickBot="1" x14ac:dyDescent="0.3">
      <c r="A80" s="803"/>
      <c r="B80" s="804"/>
      <c r="C80" s="827"/>
      <c r="D80" s="828"/>
      <c r="E80" s="807" t="s">
        <v>13</v>
      </c>
      <c r="F80" s="808"/>
      <c r="G80" s="712">
        <f t="shared" ref="G80:G99" si="2">H80+I80</f>
        <v>0</v>
      </c>
      <c r="H80" s="712"/>
      <c r="I80" s="712"/>
    </row>
    <row r="81" spans="1:9" s="638" customFormat="1" ht="18.75" customHeight="1" outlineLevel="1" thickBot="1" x14ac:dyDescent="0.3">
      <c r="A81" s="803"/>
      <c r="B81" s="804"/>
      <c r="C81" s="827"/>
      <c r="D81" s="828"/>
      <c r="E81" s="807" t="s">
        <v>13</v>
      </c>
      <c r="F81" s="808"/>
      <c r="G81" s="712">
        <f t="shared" si="2"/>
        <v>0</v>
      </c>
      <c r="H81" s="712"/>
      <c r="I81" s="712"/>
    </row>
    <row r="82" spans="1:9" s="638" customFormat="1" ht="16.5" thickBot="1" x14ac:dyDescent="0.3">
      <c r="A82" s="803">
        <v>2133</v>
      </c>
      <c r="B82" s="804" t="s">
        <v>66</v>
      </c>
      <c r="C82" s="827">
        <v>3</v>
      </c>
      <c r="D82" s="828">
        <v>3</v>
      </c>
      <c r="E82" s="807" t="s">
        <v>281</v>
      </c>
      <c r="F82" s="808" t="s">
        <v>282</v>
      </c>
      <c r="G82" s="712">
        <f t="shared" si="2"/>
        <v>0</v>
      </c>
      <c r="H82" s="712">
        <f>SUM(H84:H96)</f>
        <v>0</v>
      </c>
      <c r="I82" s="712">
        <f>SUM(I84:I98)</f>
        <v>0</v>
      </c>
    </row>
    <row r="83" spans="1:9" s="638" customFormat="1" ht="26.25" customHeight="1" thickBot="1" x14ac:dyDescent="0.3">
      <c r="A83" s="803"/>
      <c r="B83" s="804"/>
      <c r="C83" s="827"/>
      <c r="D83" s="828"/>
      <c r="E83" s="807" t="s">
        <v>12</v>
      </c>
      <c r="F83" s="808"/>
      <c r="G83" s="622">
        <f t="shared" si="2"/>
        <v>0</v>
      </c>
      <c r="H83" s="622"/>
      <c r="I83" s="622">
        <f>SUM(I84:I96)</f>
        <v>0</v>
      </c>
    </row>
    <row r="84" spans="1:9" s="638" customFormat="1" ht="21.75" customHeight="1" thickBot="1" x14ac:dyDescent="0.3">
      <c r="A84" s="803"/>
      <c r="B84" s="804"/>
      <c r="C84" s="827"/>
      <c r="D84" s="828"/>
      <c r="E84" s="807" t="s">
        <v>550</v>
      </c>
      <c r="F84" s="808"/>
      <c r="G84" s="712">
        <f t="shared" si="2"/>
        <v>0</v>
      </c>
      <c r="H84" s="712"/>
      <c r="I84" s="712"/>
    </row>
    <row r="85" spans="1:9" s="638" customFormat="1" ht="0.75" customHeight="1" thickBot="1" x14ac:dyDescent="0.3">
      <c r="A85" s="803"/>
      <c r="B85" s="804"/>
      <c r="C85" s="827"/>
      <c r="D85" s="828"/>
      <c r="E85" s="807">
        <v>4239</v>
      </c>
      <c r="F85" s="808"/>
      <c r="G85" s="712">
        <f t="shared" si="2"/>
        <v>0</v>
      </c>
      <c r="H85" s="712"/>
      <c r="I85" s="712"/>
    </row>
    <row r="86" spans="1:9" s="638" customFormat="1" ht="15.75" hidden="1" customHeight="1" thickBot="1" x14ac:dyDescent="0.3">
      <c r="A86" s="803"/>
      <c r="B86" s="804"/>
      <c r="C86" s="827"/>
      <c r="D86" s="828"/>
      <c r="E86" s="807">
        <v>4221</v>
      </c>
      <c r="F86" s="808"/>
      <c r="G86" s="721">
        <f t="shared" si="2"/>
        <v>0</v>
      </c>
      <c r="H86" s="838"/>
      <c r="I86" s="622"/>
    </row>
    <row r="87" spans="1:9" s="638" customFormat="1" ht="15.75" hidden="1" customHeight="1" thickBot="1" x14ac:dyDescent="0.3">
      <c r="A87" s="803"/>
      <c r="B87" s="804"/>
      <c r="C87" s="827"/>
      <c r="D87" s="828"/>
      <c r="E87" s="807">
        <v>4112</v>
      </c>
      <c r="F87" s="808"/>
      <c r="G87" s="622">
        <f t="shared" si="2"/>
        <v>0</v>
      </c>
      <c r="H87" s="622"/>
      <c r="I87" s="622"/>
    </row>
    <row r="88" spans="1:9" s="638" customFormat="1" ht="20.25" hidden="1" customHeight="1" thickBot="1" x14ac:dyDescent="0.3">
      <c r="A88" s="803"/>
      <c r="B88" s="804"/>
      <c r="C88" s="827"/>
      <c r="D88" s="828"/>
      <c r="E88" s="807">
        <v>4261</v>
      </c>
      <c r="F88" s="808"/>
      <c r="G88" s="712">
        <f t="shared" si="2"/>
        <v>0</v>
      </c>
      <c r="H88" s="712"/>
      <c r="I88" s="712"/>
    </row>
    <row r="89" spans="1:9" s="638" customFormat="1" ht="15.75" hidden="1" customHeight="1" thickBot="1" x14ac:dyDescent="0.3">
      <c r="A89" s="803"/>
      <c r="B89" s="804"/>
      <c r="C89" s="827"/>
      <c r="D89" s="828"/>
      <c r="E89" s="807">
        <v>4269</v>
      </c>
      <c r="F89" s="808"/>
      <c r="G89" s="622">
        <f t="shared" si="2"/>
        <v>0</v>
      </c>
      <c r="H89" s="622"/>
      <c r="I89" s="622"/>
    </row>
    <row r="90" spans="1:9" s="638" customFormat="1" ht="15.75" hidden="1" customHeight="1" thickBot="1" x14ac:dyDescent="0.3">
      <c r="A90" s="803"/>
      <c r="B90" s="804"/>
      <c r="C90" s="827"/>
      <c r="D90" s="828"/>
      <c r="E90" s="807">
        <v>4214</v>
      </c>
      <c r="F90" s="808"/>
      <c r="G90" s="622">
        <f t="shared" si="2"/>
        <v>0</v>
      </c>
      <c r="H90" s="622"/>
      <c r="I90" s="622"/>
    </row>
    <row r="91" spans="1:9" s="638" customFormat="1" ht="15.75" hidden="1" customHeight="1" thickBot="1" x14ac:dyDescent="0.3">
      <c r="A91" s="803"/>
      <c r="B91" s="804"/>
      <c r="C91" s="827"/>
      <c r="D91" s="828"/>
      <c r="E91" s="807">
        <v>4212</v>
      </c>
      <c r="F91" s="808"/>
      <c r="G91" s="622">
        <f t="shared" si="2"/>
        <v>0</v>
      </c>
      <c r="H91" s="622"/>
      <c r="I91" s="622"/>
    </row>
    <row r="92" spans="1:9" s="638" customFormat="1" ht="15.75" hidden="1" customHeight="1" thickBot="1" x14ac:dyDescent="0.3">
      <c r="A92" s="803"/>
      <c r="B92" s="804"/>
      <c r="C92" s="827"/>
      <c r="D92" s="828"/>
      <c r="E92" s="807">
        <v>4213</v>
      </c>
      <c r="F92" s="808"/>
      <c r="G92" s="622">
        <f t="shared" si="2"/>
        <v>0</v>
      </c>
      <c r="H92" s="622"/>
      <c r="I92" s="622"/>
    </row>
    <row r="93" spans="1:9" s="638" customFormat="1" ht="18" customHeight="1" thickBot="1" x14ac:dyDescent="0.3">
      <c r="A93" s="803"/>
      <c r="B93" s="804"/>
      <c r="C93" s="827"/>
      <c r="D93" s="828"/>
      <c r="E93" s="807">
        <v>4232</v>
      </c>
      <c r="F93" s="808"/>
      <c r="G93" s="712">
        <f t="shared" si="2"/>
        <v>0</v>
      </c>
      <c r="H93" s="715"/>
      <c r="I93" s="712"/>
    </row>
    <row r="94" spans="1:9" s="638" customFormat="1" ht="21.75" hidden="1" customHeight="1" thickBot="1" x14ac:dyDescent="0.3">
      <c r="A94" s="803"/>
      <c r="B94" s="804"/>
      <c r="C94" s="827"/>
      <c r="D94" s="828"/>
      <c r="E94" s="807">
        <v>4231</v>
      </c>
      <c r="F94" s="808"/>
      <c r="G94" s="622">
        <f t="shared" si="2"/>
        <v>0</v>
      </c>
      <c r="H94" s="622"/>
      <c r="I94" s="622"/>
    </row>
    <row r="95" spans="1:9" s="638" customFormat="1" ht="21.75" hidden="1" customHeight="1" thickBot="1" x14ac:dyDescent="0.3">
      <c r="A95" s="803"/>
      <c r="B95" s="804"/>
      <c r="C95" s="827"/>
      <c r="D95" s="828"/>
      <c r="E95" s="807" t="s">
        <v>13</v>
      </c>
      <c r="F95" s="808"/>
      <c r="G95" s="622">
        <f t="shared" si="2"/>
        <v>0</v>
      </c>
      <c r="H95" s="622"/>
      <c r="I95" s="622"/>
    </row>
    <row r="96" spans="1:9" s="638" customFormat="1" ht="21.75" hidden="1" customHeight="1" thickBot="1" x14ac:dyDescent="0.3">
      <c r="A96" s="803"/>
      <c r="B96" s="804"/>
      <c r="C96" s="827"/>
      <c r="D96" s="828"/>
      <c r="E96" s="807">
        <v>4252</v>
      </c>
      <c r="F96" s="808"/>
      <c r="G96" s="622">
        <f t="shared" si="2"/>
        <v>0</v>
      </c>
      <c r="H96" s="622"/>
      <c r="I96" s="622"/>
    </row>
    <row r="97" spans="1:9" s="638" customFormat="1" ht="21.75" hidden="1" customHeight="1" thickBot="1" x14ac:dyDescent="0.3">
      <c r="A97" s="803"/>
      <c r="B97" s="804"/>
      <c r="C97" s="827"/>
      <c r="D97" s="828"/>
      <c r="E97" s="807">
        <v>5122</v>
      </c>
      <c r="F97" s="808"/>
      <c r="G97" s="839">
        <f>SUM(H97:I97)</f>
        <v>0</v>
      </c>
      <c r="H97" s="622"/>
      <c r="I97" s="658"/>
    </row>
    <row r="98" spans="1:9" s="638" customFormat="1" ht="21.75" hidden="1" customHeight="1" thickBot="1" x14ac:dyDescent="0.3">
      <c r="A98" s="803"/>
      <c r="B98" s="804"/>
      <c r="C98" s="827"/>
      <c r="D98" s="828"/>
      <c r="E98" s="807">
        <v>5129</v>
      </c>
      <c r="F98" s="808"/>
      <c r="G98" s="622">
        <f>SUM(H98:I98)</f>
        <v>0</v>
      </c>
      <c r="H98" s="622"/>
      <c r="I98" s="622"/>
    </row>
    <row r="99" spans="1:9" s="638" customFormat="1" ht="21.75" customHeight="1" outlineLevel="1" thickBot="1" x14ac:dyDescent="0.3">
      <c r="A99" s="803">
        <v>2140</v>
      </c>
      <c r="B99" s="829" t="s">
        <v>66</v>
      </c>
      <c r="C99" s="830">
        <v>4</v>
      </c>
      <c r="D99" s="831">
        <v>0</v>
      </c>
      <c r="E99" s="832" t="s">
        <v>283</v>
      </c>
      <c r="F99" s="834" t="s">
        <v>284</v>
      </c>
      <c r="G99" s="622">
        <f t="shared" si="2"/>
        <v>0</v>
      </c>
      <c r="H99" s="622">
        <f>H101</f>
        <v>0</v>
      </c>
      <c r="I99" s="622">
        <f>I101</f>
        <v>0</v>
      </c>
    </row>
    <row r="100" spans="1:9" s="641" customFormat="1" ht="21.75" customHeight="1" outlineLevel="1" thickBot="1" x14ac:dyDescent="0.3">
      <c r="A100" s="803"/>
      <c r="B100" s="829"/>
      <c r="C100" s="830"/>
      <c r="D100" s="831"/>
      <c r="E100" s="807" t="s">
        <v>808</v>
      </c>
      <c r="F100" s="834"/>
      <c r="G100" s="622"/>
      <c r="H100" s="622"/>
      <c r="I100" s="622"/>
    </row>
    <row r="101" spans="1:9" s="638" customFormat="1" ht="16.5" outlineLevel="1" thickBot="1" x14ac:dyDescent="0.3">
      <c r="A101" s="803">
        <v>2141</v>
      </c>
      <c r="B101" s="804" t="s">
        <v>66</v>
      </c>
      <c r="C101" s="827">
        <v>4</v>
      </c>
      <c r="D101" s="828">
        <v>1</v>
      </c>
      <c r="E101" s="807" t="s">
        <v>285</v>
      </c>
      <c r="F101" s="840" t="s">
        <v>286</v>
      </c>
      <c r="G101" s="622">
        <f>H101+I101</f>
        <v>0</v>
      </c>
      <c r="H101" s="622">
        <f>H103+H104</f>
        <v>0</v>
      </c>
      <c r="I101" s="622">
        <f>I103+I104</f>
        <v>0</v>
      </c>
    </row>
    <row r="102" spans="1:9" s="638" customFormat="1" ht="36.75" outlineLevel="1" thickBot="1" x14ac:dyDescent="0.3">
      <c r="A102" s="803"/>
      <c r="B102" s="804"/>
      <c r="C102" s="827"/>
      <c r="D102" s="828"/>
      <c r="E102" s="807" t="s">
        <v>12</v>
      </c>
      <c r="F102" s="808"/>
      <c r="G102" s="622"/>
      <c r="H102" s="622"/>
      <c r="I102" s="622"/>
    </row>
    <row r="103" spans="1:9" s="638" customFormat="1" ht="16.5" outlineLevel="1" thickBot="1" x14ac:dyDescent="0.3">
      <c r="A103" s="803"/>
      <c r="B103" s="804"/>
      <c r="C103" s="827"/>
      <c r="D103" s="828"/>
      <c r="E103" s="807" t="s">
        <v>13</v>
      </c>
      <c r="F103" s="808"/>
      <c r="G103" s="622">
        <f>H103+I103</f>
        <v>0</v>
      </c>
      <c r="H103" s="622"/>
      <c r="I103" s="622"/>
    </row>
    <row r="104" spans="1:9" s="638" customFormat="1" ht="16.5" outlineLevel="1" thickBot="1" x14ac:dyDescent="0.3">
      <c r="A104" s="803"/>
      <c r="B104" s="804"/>
      <c r="C104" s="827"/>
      <c r="D104" s="828"/>
      <c r="E104" s="807" t="s">
        <v>13</v>
      </c>
      <c r="F104" s="808"/>
      <c r="G104" s="622">
        <f>H104+I104</f>
        <v>0</v>
      </c>
      <c r="H104" s="622"/>
      <c r="I104" s="622"/>
    </row>
    <row r="105" spans="1:9" s="638" customFormat="1" ht="36.75" outlineLevel="1" thickBot="1" x14ac:dyDescent="0.3">
      <c r="A105" s="803">
        <v>2150</v>
      </c>
      <c r="B105" s="829" t="s">
        <v>66</v>
      </c>
      <c r="C105" s="830">
        <v>5</v>
      </c>
      <c r="D105" s="831">
        <v>0</v>
      </c>
      <c r="E105" s="832" t="s">
        <v>287</v>
      </c>
      <c r="F105" s="834" t="s">
        <v>288</v>
      </c>
      <c r="G105" s="622">
        <f>H105+I105</f>
        <v>0</v>
      </c>
      <c r="H105" s="622">
        <f>H107</f>
        <v>0</v>
      </c>
      <c r="I105" s="622">
        <f>I107</f>
        <v>0</v>
      </c>
    </row>
    <row r="106" spans="1:9" s="641" customFormat="1" ht="10.5" customHeight="1" outlineLevel="1" thickBot="1" x14ac:dyDescent="0.3">
      <c r="A106" s="803"/>
      <c r="B106" s="829"/>
      <c r="C106" s="830"/>
      <c r="D106" s="831"/>
      <c r="E106" s="807" t="s">
        <v>808</v>
      </c>
      <c r="F106" s="834"/>
      <c r="G106" s="622"/>
      <c r="H106" s="622"/>
      <c r="I106" s="622"/>
    </row>
    <row r="107" spans="1:9" s="638" customFormat="1" ht="36.75" outlineLevel="1" thickBot="1" x14ac:dyDescent="0.3">
      <c r="A107" s="803">
        <v>2151</v>
      </c>
      <c r="B107" s="804" t="s">
        <v>66</v>
      </c>
      <c r="C107" s="827">
        <v>5</v>
      </c>
      <c r="D107" s="828">
        <v>1</v>
      </c>
      <c r="E107" s="807" t="s">
        <v>289</v>
      </c>
      <c r="F107" s="840" t="s">
        <v>290</v>
      </c>
      <c r="G107" s="622">
        <f>H107+I107</f>
        <v>0</v>
      </c>
      <c r="H107" s="622">
        <f>H109+H110</f>
        <v>0</v>
      </c>
      <c r="I107" s="622">
        <f>I109+I110</f>
        <v>0</v>
      </c>
    </row>
    <row r="108" spans="1:9" s="638" customFormat="1" ht="30.75" customHeight="1" outlineLevel="1" thickBot="1" x14ac:dyDescent="0.3">
      <c r="A108" s="803"/>
      <c r="B108" s="804"/>
      <c r="C108" s="827"/>
      <c r="D108" s="828"/>
      <c r="E108" s="807" t="s">
        <v>12</v>
      </c>
      <c r="F108" s="808"/>
      <c r="G108" s="622"/>
      <c r="H108" s="622"/>
      <c r="I108" s="622"/>
    </row>
    <row r="109" spans="1:9" s="638" customFormat="1" ht="16.5" hidden="1" outlineLevel="1" thickBot="1" x14ac:dyDescent="0.3">
      <c r="A109" s="803"/>
      <c r="B109" s="804"/>
      <c r="C109" s="827"/>
      <c r="D109" s="828"/>
      <c r="E109" s="807">
        <v>5134</v>
      </c>
      <c r="F109" s="808"/>
      <c r="G109" s="622">
        <f>H109+I109</f>
        <v>0</v>
      </c>
      <c r="H109" s="622"/>
      <c r="I109" s="622"/>
    </row>
    <row r="110" spans="1:9" s="638" customFormat="1" ht="16.5" hidden="1" outlineLevel="1" thickBot="1" x14ac:dyDescent="0.3">
      <c r="A110" s="803"/>
      <c r="B110" s="804"/>
      <c r="C110" s="827"/>
      <c r="D110" s="828"/>
      <c r="E110" s="807" t="s">
        <v>13</v>
      </c>
      <c r="F110" s="808"/>
      <c r="G110" s="622">
        <f>H110+I110</f>
        <v>0</v>
      </c>
      <c r="H110" s="622"/>
      <c r="I110" s="622"/>
    </row>
    <row r="111" spans="1:9" s="638" customFormat="1" ht="36.75" outlineLevel="1" thickBot="1" x14ac:dyDescent="0.3">
      <c r="A111" s="803">
        <v>2160</v>
      </c>
      <c r="B111" s="829" t="s">
        <v>66</v>
      </c>
      <c r="C111" s="830">
        <v>6</v>
      </c>
      <c r="D111" s="831">
        <v>0</v>
      </c>
      <c r="E111" s="832" t="s">
        <v>291</v>
      </c>
      <c r="F111" s="834" t="s">
        <v>292</v>
      </c>
      <c r="G111" s="712">
        <f>H111+I111</f>
        <v>1081092</v>
      </c>
      <c r="H111" s="713">
        <f>H113</f>
        <v>118050</v>
      </c>
      <c r="I111" s="712">
        <f>I113</f>
        <v>963042</v>
      </c>
    </row>
    <row r="112" spans="1:9" s="641" customFormat="1" ht="10.5" customHeight="1" outlineLevel="1" thickBot="1" x14ac:dyDescent="0.3">
      <c r="A112" s="803"/>
      <c r="B112" s="829"/>
      <c r="C112" s="830"/>
      <c r="D112" s="831"/>
      <c r="E112" s="807" t="s">
        <v>808</v>
      </c>
      <c r="F112" s="834"/>
      <c r="G112" s="712"/>
      <c r="H112" s="712"/>
      <c r="I112" s="712"/>
    </row>
    <row r="113" spans="1:9" s="638" customFormat="1" ht="24.75" outlineLevel="1" thickBot="1" x14ac:dyDescent="0.3">
      <c r="A113" s="803">
        <v>2161</v>
      </c>
      <c r="B113" s="804" t="s">
        <v>66</v>
      </c>
      <c r="C113" s="827">
        <v>6</v>
      </c>
      <c r="D113" s="828">
        <v>1</v>
      </c>
      <c r="E113" s="807" t="s">
        <v>294</v>
      </c>
      <c r="F113" s="808" t="s">
        <v>299</v>
      </c>
      <c r="G113" s="712">
        <f>H113+I113</f>
        <v>1081092</v>
      </c>
      <c r="H113" s="713">
        <f>SUM(H115:H136)</f>
        <v>118050</v>
      </c>
      <c r="I113" s="713">
        <f>SUM(I115:I137)</f>
        <v>963042</v>
      </c>
    </row>
    <row r="114" spans="1:9" s="638" customFormat="1" ht="22.5" customHeight="1" outlineLevel="1" thickBot="1" x14ac:dyDescent="0.3">
      <c r="A114" s="803"/>
      <c r="B114" s="804"/>
      <c r="C114" s="827"/>
      <c r="D114" s="828"/>
      <c r="E114" s="807" t="s">
        <v>12</v>
      </c>
      <c r="F114" s="808"/>
      <c r="G114" s="622"/>
      <c r="H114" s="622"/>
      <c r="I114" s="622"/>
    </row>
    <row r="115" spans="1:9" s="638" customFormat="1" ht="0.75" customHeight="1" outlineLevel="1" thickBot="1" x14ac:dyDescent="0.3">
      <c r="A115" s="803"/>
      <c r="B115" s="804"/>
      <c r="C115" s="827"/>
      <c r="D115" s="828"/>
      <c r="E115" s="807">
        <v>4212</v>
      </c>
      <c r="F115" s="808"/>
      <c r="G115" s="712">
        <f t="shared" ref="G115:G139" si="3">H115+I115</f>
        <v>0</v>
      </c>
      <c r="H115" s="712"/>
      <c r="I115" s="712"/>
    </row>
    <row r="116" spans="1:9" s="638" customFormat="1" ht="22.5" hidden="1" customHeight="1" outlineLevel="1" thickBot="1" x14ac:dyDescent="0.3">
      <c r="A116" s="803"/>
      <c r="B116" s="804"/>
      <c r="C116" s="827"/>
      <c r="D116" s="828"/>
      <c r="E116" s="807">
        <v>4232</v>
      </c>
      <c r="F116" s="808"/>
      <c r="G116" s="712">
        <f t="shared" si="3"/>
        <v>0</v>
      </c>
      <c r="H116" s="712"/>
      <c r="I116" s="712"/>
    </row>
    <row r="117" spans="1:9" s="638" customFormat="1" ht="22.5" customHeight="1" outlineLevel="1" thickBot="1" x14ac:dyDescent="0.3">
      <c r="A117" s="803"/>
      <c r="B117" s="804"/>
      <c r="C117" s="827"/>
      <c r="D117" s="828"/>
      <c r="E117" s="807">
        <v>4241</v>
      </c>
      <c r="F117" s="808"/>
      <c r="G117" s="712">
        <f t="shared" si="3"/>
        <v>12000</v>
      </c>
      <c r="H117" s="713">
        <v>12000</v>
      </c>
      <c r="I117" s="909"/>
    </row>
    <row r="118" spans="1:9" s="638" customFormat="1" ht="27.75" customHeight="1" outlineLevel="1" thickBot="1" x14ac:dyDescent="0.3">
      <c r="A118" s="803"/>
      <c r="B118" s="804"/>
      <c r="C118" s="827"/>
      <c r="D118" s="828"/>
      <c r="E118" s="807">
        <v>4266</v>
      </c>
      <c r="F118" s="808"/>
      <c r="G118" s="712">
        <f t="shared" si="3"/>
        <v>1000</v>
      </c>
      <c r="H118" s="713">
        <v>1000</v>
      </c>
      <c r="I118" s="909"/>
    </row>
    <row r="119" spans="1:9" s="638" customFormat="1" ht="27.75" customHeight="1" outlineLevel="1" thickBot="1" x14ac:dyDescent="0.3">
      <c r="A119" s="803"/>
      <c r="B119" s="804"/>
      <c r="C119" s="827"/>
      <c r="D119" s="828"/>
      <c r="E119" s="807">
        <v>4236</v>
      </c>
      <c r="F119" s="808"/>
      <c r="G119" s="712">
        <f>H119</f>
        <v>3000</v>
      </c>
      <c r="H119" s="713">
        <v>3000</v>
      </c>
      <c r="I119" s="909"/>
    </row>
    <row r="120" spans="1:9" s="638" customFormat="1" ht="21.75" customHeight="1" outlineLevel="1" thickBot="1" x14ac:dyDescent="0.3">
      <c r="A120" s="803"/>
      <c r="B120" s="804"/>
      <c r="C120" s="827"/>
      <c r="D120" s="828"/>
      <c r="E120" s="807">
        <v>4237</v>
      </c>
      <c r="F120" s="808"/>
      <c r="G120" s="712">
        <f t="shared" si="3"/>
        <v>2500</v>
      </c>
      <c r="H120" s="712">
        <v>2500</v>
      </c>
      <c r="I120" s="909"/>
    </row>
    <row r="121" spans="1:9" s="638" customFormat="1" ht="19.5" customHeight="1" outlineLevel="1" thickBot="1" x14ac:dyDescent="0.3">
      <c r="A121" s="803"/>
      <c r="B121" s="804"/>
      <c r="C121" s="827"/>
      <c r="D121" s="828"/>
      <c r="E121" s="807">
        <v>4267</v>
      </c>
      <c r="F121" s="808"/>
      <c r="G121" s="712">
        <f t="shared" si="3"/>
        <v>9000</v>
      </c>
      <c r="H121" s="712">
        <v>9000</v>
      </c>
      <c r="I121" s="909"/>
    </row>
    <row r="122" spans="1:9" s="638" customFormat="1" ht="28.5" customHeight="1" outlineLevel="1" thickBot="1" x14ac:dyDescent="0.3">
      <c r="A122" s="803"/>
      <c r="B122" s="804"/>
      <c r="C122" s="827"/>
      <c r="D122" s="828"/>
      <c r="E122" s="807">
        <v>4269</v>
      </c>
      <c r="F122" s="808"/>
      <c r="G122" s="712">
        <f t="shared" si="3"/>
        <v>36550</v>
      </c>
      <c r="H122" s="712">
        <v>36550</v>
      </c>
      <c r="I122" s="909"/>
    </row>
    <row r="123" spans="1:9" s="638" customFormat="1" ht="0.75" customHeight="1" outlineLevel="1" thickBot="1" x14ac:dyDescent="0.3">
      <c r="A123" s="803"/>
      <c r="B123" s="804"/>
      <c r="C123" s="827"/>
      <c r="D123" s="828"/>
      <c r="E123" s="807">
        <v>4657</v>
      </c>
      <c r="F123" s="808"/>
      <c r="G123" s="622">
        <f t="shared" si="3"/>
        <v>0</v>
      </c>
      <c r="H123" s="622"/>
      <c r="I123" s="622"/>
    </row>
    <row r="124" spans="1:9" s="638" customFormat="1" ht="19.5" customHeight="1" outlineLevel="1" thickBot="1" x14ac:dyDescent="0.3">
      <c r="A124" s="803"/>
      <c r="B124" s="804"/>
      <c r="C124" s="827"/>
      <c r="D124" s="828"/>
      <c r="E124" s="807">
        <v>4823</v>
      </c>
      <c r="F124" s="808"/>
      <c r="G124" s="712">
        <f t="shared" si="3"/>
        <v>10000</v>
      </c>
      <c r="H124" s="841">
        <v>10000</v>
      </c>
      <c r="I124" s="910"/>
    </row>
    <row r="125" spans="1:9" s="638" customFormat="1" ht="22.5" customHeight="1" outlineLevel="1" thickBot="1" x14ac:dyDescent="0.3">
      <c r="A125" s="803"/>
      <c r="B125" s="804"/>
      <c r="C125" s="827"/>
      <c r="D125" s="828"/>
      <c r="E125" s="807">
        <v>4251</v>
      </c>
      <c r="F125" s="808"/>
      <c r="G125" s="712">
        <f t="shared" si="3"/>
        <v>15000</v>
      </c>
      <c r="H125" s="841">
        <v>15000</v>
      </c>
      <c r="I125" s="909"/>
    </row>
    <row r="126" spans="1:9" s="638" customFormat="1" ht="24" customHeight="1" outlineLevel="1" thickBot="1" x14ac:dyDescent="0.3">
      <c r="A126" s="803"/>
      <c r="B126" s="804"/>
      <c r="C126" s="827"/>
      <c r="D126" s="828"/>
      <c r="E126" s="807">
        <v>4819</v>
      </c>
      <c r="F126" s="808"/>
      <c r="G126" s="712">
        <f t="shared" si="3"/>
        <v>4000</v>
      </c>
      <c r="H126" s="712">
        <v>4000</v>
      </c>
      <c r="I126" s="909"/>
    </row>
    <row r="127" spans="1:9" s="638" customFormat="1" ht="24" customHeight="1" outlineLevel="1" thickBot="1" x14ac:dyDescent="0.3">
      <c r="A127" s="803"/>
      <c r="B127" s="804"/>
      <c r="C127" s="827"/>
      <c r="D127" s="828"/>
      <c r="E127" s="807">
        <v>4657</v>
      </c>
      <c r="F127" s="808"/>
      <c r="G127" s="712">
        <f t="shared" si="3"/>
        <v>10000</v>
      </c>
      <c r="H127" s="712">
        <v>10000</v>
      </c>
      <c r="I127" s="909"/>
    </row>
    <row r="128" spans="1:9" s="638" customFormat="1" ht="21.75" customHeight="1" outlineLevel="1" thickBot="1" x14ac:dyDescent="0.3">
      <c r="A128" s="803"/>
      <c r="B128" s="804"/>
      <c r="C128" s="827"/>
      <c r="D128" s="828"/>
      <c r="E128" s="807">
        <v>4239</v>
      </c>
      <c r="F128" s="808"/>
      <c r="G128" s="712">
        <f t="shared" si="3"/>
        <v>15000</v>
      </c>
      <c r="H128" s="712">
        <v>15000</v>
      </c>
      <c r="I128" s="909"/>
    </row>
    <row r="129" spans="1:12" s="638" customFormat="1" ht="13.5" hidden="1" customHeight="1" outlineLevel="1" thickBot="1" x14ac:dyDescent="0.3">
      <c r="A129" s="803"/>
      <c r="B129" s="804"/>
      <c r="C129" s="827"/>
      <c r="D129" s="828"/>
      <c r="E129" s="807">
        <v>4637</v>
      </c>
      <c r="F129" s="808"/>
      <c r="G129" s="622">
        <f t="shared" si="3"/>
        <v>0</v>
      </c>
      <c r="H129" s="623"/>
      <c r="I129" s="622"/>
    </row>
    <row r="130" spans="1:12" s="638" customFormat="1" ht="7.5" hidden="1" customHeight="1" outlineLevel="1" thickBot="1" x14ac:dyDescent="0.3">
      <c r="A130" s="803"/>
      <c r="B130" s="804"/>
      <c r="C130" s="827"/>
      <c r="D130" s="828"/>
      <c r="E130" s="807">
        <v>4521</v>
      </c>
      <c r="F130" s="808"/>
      <c r="G130" s="622">
        <f t="shared" si="3"/>
        <v>0</v>
      </c>
      <c r="H130" s="623"/>
      <c r="I130" s="622"/>
    </row>
    <row r="131" spans="1:12" s="638" customFormat="1" ht="19.5" hidden="1" customHeight="1" outlineLevel="1" thickBot="1" x14ac:dyDescent="0.3">
      <c r="A131" s="803"/>
      <c r="B131" s="804"/>
      <c r="C131" s="827"/>
      <c r="D131" s="828"/>
      <c r="E131" s="807">
        <v>4211</v>
      </c>
      <c r="F131" s="808"/>
      <c r="G131" s="712">
        <f t="shared" si="3"/>
        <v>0</v>
      </c>
      <c r="H131" s="713">
        <v>0</v>
      </c>
      <c r="I131" s="712"/>
    </row>
    <row r="132" spans="1:12" s="638" customFormat="1" ht="19.5" customHeight="1" outlineLevel="1" thickBot="1" x14ac:dyDescent="0.3">
      <c r="A132" s="803"/>
      <c r="B132" s="804"/>
      <c r="C132" s="827"/>
      <c r="D132" s="828"/>
      <c r="E132" s="807">
        <v>5112</v>
      </c>
      <c r="F132" s="808"/>
      <c r="G132" s="712">
        <f t="shared" si="3"/>
        <v>672742</v>
      </c>
      <c r="H132" s="713"/>
      <c r="I132" s="712">
        <f>1452000-34140-15000-20000-544847.7-20270.3-45000-100000</f>
        <v>672742</v>
      </c>
      <c r="J132" s="907">
        <f>334466960+141809328</f>
        <v>476276288</v>
      </c>
    </row>
    <row r="133" spans="1:12" s="638" customFormat="1" ht="19.5" customHeight="1" outlineLevel="1" thickBot="1" x14ac:dyDescent="0.3">
      <c r="A133" s="803"/>
      <c r="B133" s="804"/>
      <c r="C133" s="827"/>
      <c r="D133" s="828"/>
      <c r="E133" s="807">
        <v>5113</v>
      </c>
      <c r="F133" s="808"/>
      <c r="G133" s="712">
        <f>I133</f>
        <v>140000</v>
      </c>
      <c r="H133" s="713"/>
      <c r="I133" s="712">
        <v>140000</v>
      </c>
      <c r="L133" s="635"/>
    </row>
    <row r="134" spans="1:12" s="638" customFormat="1" ht="19.5" customHeight="1" outlineLevel="1" thickBot="1" x14ac:dyDescent="0.3">
      <c r="A134" s="803"/>
      <c r="B134" s="804"/>
      <c r="C134" s="827"/>
      <c r="D134" s="828"/>
      <c r="E134" s="807">
        <v>5129</v>
      </c>
      <c r="F134" s="808"/>
      <c r="G134" s="712">
        <f>I134</f>
        <v>20000</v>
      </c>
      <c r="H134" s="713"/>
      <c r="I134" s="712">
        <v>20000</v>
      </c>
      <c r="L134" s="635"/>
    </row>
    <row r="135" spans="1:12" s="638" customFormat="1" ht="19.5" customHeight="1" outlineLevel="1" thickBot="1" x14ac:dyDescent="0.3">
      <c r="A135" s="803"/>
      <c r="B135" s="804"/>
      <c r="C135" s="827"/>
      <c r="D135" s="828"/>
      <c r="E135" s="807">
        <v>5133</v>
      </c>
      <c r="F135" s="808"/>
      <c r="G135" s="712">
        <f>I135</f>
        <v>500</v>
      </c>
      <c r="H135" s="713"/>
      <c r="I135" s="712">
        <v>500</v>
      </c>
      <c r="L135" s="635"/>
    </row>
    <row r="136" spans="1:12" s="638" customFormat="1" ht="19.5" customHeight="1" outlineLevel="1" thickBot="1" x14ac:dyDescent="0.3">
      <c r="A136" s="803"/>
      <c r="B136" s="804"/>
      <c r="C136" s="827"/>
      <c r="D136" s="828"/>
      <c r="E136" s="807">
        <v>5134</v>
      </c>
      <c r="F136" s="808"/>
      <c r="G136" s="712">
        <f>I136</f>
        <v>114800</v>
      </c>
      <c r="H136" s="713"/>
      <c r="I136" s="712">
        <v>114800</v>
      </c>
    </row>
    <row r="137" spans="1:12" s="638" customFormat="1" ht="18" customHeight="1" outlineLevel="1" thickBot="1" x14ac:dyDescent="0.3">
      <c r="A137" s="803"/>
      <c r="B137" s="804"/>
      <c r="C137" s="827"/>
      <c r="D137" s="828"/>
      <c r="E137" s="807">
        <v>5122</v>
      </c>
      <c r="F137" s="808"/>
      <c r="G137" s="712">
        <f t="shared" ref="G137:G138" si="4">I137</f>
        <v>15000</v>
      </c>
      <c r="H137" s="623"/>
      <c r="I137" s="712">
        <v>15000</v>
      </c>
      <c r="L137" s="635"/>
    </row>
    <row r="138" spans="1:12" s="638" customFormat="1" ht="19.5" hidden="1" customHeight="1" outlineLevel="1" thickBot="1" x14ac:dyDescent="0.3">
      <c r="A138" s="803"/>
      <c r="B138" s="804"/>
      <c r="C138" s="827"/>
      <c r="D138" s="828"/>
      <c r="E138" s="807">
        <v>5129</v>
      </c>
      <c r="F138" s="808"/>
      <c r="G138" s="622">
        <f t="shared" si="4"/>
        <v>0</v>
      </c>
      <c r="H138" s="623"/>
      <c r="I138" s="622"/>
      <c r="L138" s="635"/>
    </row>
    <row r="139" spans="1:12" s="638" customFormat="1" ht="45" customHeight="1" outlineLevel="1" thickBot="1" x14ac:dyDescent="0.3">
      <c r="A139" s="803">
        <v>2170</v>
      </c>
      <c r="B139" s="829" t="s">
        <v>66</v>
      </c>
      <c r="C139" s="830">
        <v>7</v>
      </c>
      <c r="D139" s="831">
        <v>0</v>
      </c>
      <c r="E139" s="832" t="s">
        <v>115</v>
      </c>
      <c r="F139" s="808"/>
      <c r="G139" s="622">
        <f t="shared" si="3"/>
        <v>0</v>
      </c>
      <c r="H139" s="622">
        <f>H141</f>
        <v>0</v>
      </c>
      <c r="I139" s="622">
        <f>I141</f>
        <v>0</v>
      </c>
    </row>
    <row r="140" spans="1:12" s="641" customFormat="1" ht="31.5" customHeight="1" outlineLevel="1" thickBot="1" x14ac:dyDescent="0.3">
      <c r="A140" s="803"/>
      <c r="B140" s="829"/>
      <c r="C140" s="830"/>
      <c r="D140" s="831"/>
      <c r="E140" s="807" t="s">
        <v>808</v>
      </c>
      <c r="F140" s="834"/>
      <c r="G140" s="622"/>
      <c r="H140" s="622"/>
      <c r="I140" s="622"/>
    </row>
    <row r="141" spans="1:12" s="638" customFormat="1" ht="16.5" outlineLevel="1" thickBot="1" x14ac:dyDescent="0.3">
      <c r="A141" s="803">
        <v>2171</v>
      </c>
      <c r="B141" s="804" t="s">
        <v>66</v>
      </c>
      <c r="C141" s="827">
        <v>7</v>
      </c>
      <c r="D141" s="828">
        <v>1</v>
      </c>
      <c r="E141" s="807" t="s">
        <v>115</v>
      </c>
      <c r="F141" s="808"/>
      <c r="G141" s="622">
        <f>H141+I141</f>
        <v>0</v>
      </c>
      <c r="H141" s="622">
        <f>H143+H144</f>
        <v>0</v>
      </c>
      <c r="I141" s="622">
        <f>I143+I144</f>
        <v>0</v>
      </c>
    </row>
    <row r="142" spans="1:12" s="638" customFormat="1" ht="36.75" outlineLevel="1" thickBot="1" x14ac:dyDescent="0.3">
      <c r="A142" s="803"/>
      <c r="B142" s="804"/>
      <c r="C142" s="827"/>
      <c r="D142" s="828"/>
      <c r="E142" s="807" t="s">
        <v>12</v>
      </c>
      <c r="F142" s="808"/>
      <c r="G142" s="622"/>
      <c r="H142" s="622"/>
      <c r="I142" s="622"/>
    </row>
    <row r="143" spans="1:12" s="638" customFormat="1" ht="16.5" outlineLevel="1" thickBot="1" x14ac:dyDescent="0.3">
      <c r="A143" s="803"/>
      <c r="B143" s="804"/>
      <c r="C143" s="827"/>
      <c r="D143" s="828"/>
      <c r="E143" s="807" t="s">
        <v>13</v>
      </c>
      <c r="F143" s="808"/>
      <c r="G143" s="622">
        <f>H143+I143</f>
        <v>0</v>
      </c>
      <c r="H143" s="622"/>
      <c r="I143" s="622"/>
    </row>
    <row r="144" spans="1:12" s="638" customFormat="1" ht="16.5" outlineLevel="1" thickBot="1" x14ac:dyDescent="0.3">
      <c r="A144" s="803"/>
      <c r="B144" s="804"/>
      <c r="C144" s="827"/>
      <c r="D144" s="828"/>
      <c r="E144" s="807" t="s">
        <v>13</v>
      </c>
      <c r="F144" s="808"/>
      <c r="G144" s="622">
        <f>H144+I144</f>
        <v>0</v>
      </c>
      <c r="H144" s="622"/>
      <c r="I144" s="622"/>
    </row>
    <row r="145" spans="1:9" s="638" customFormat="1" ht="29.25" customHeight="1" outlineLevel="1" thickBot="1" x14ac:dyDescent="0.3">
      <c r="A145" s="803">
        <v>2180</v>
      </c>
      <c r="B145" s="829" t="s">
        <v>66</v>
      </c>
      <c r="C145" s="830">
        <v>8</v>
      </c>
      <c r="D145" s="831">
        <v>0</v>
      </c>
      <c r="E145" s="832" t="s">
        <v>300</v>
      </c>
      <c r="F145" s="834" t="s">
        <v>301</v>
      </c>
      <c r="G145" s="622">
        <f>H145+I145</f>
        <v>0</v>
      </c>
      <c r="H145" s="622">
        <f>H147+H151</f>
        <v>0</v>
      </c>
      <c r="I145" s="622">
        <f>I147+I151</f>
        <v>0</v>
      </c>
    </row>
    <row r="146" spans="1:9" s="641" customFormat="1" ht="10.5" customHeight="1" outlineLevel="1" thickBot="1" x14ac:dyDescent="0.3">
      <c r="A146" s="803"/>
      <c r="B146" s="829"/>
      <c r="C146" s="830"/>
      <c r="D146" s="831"/>
      <c r="E146" s="807" t="s">
        <v>808</v>
      </c>
      <c r="F146" s="834"/>
      <c r="G146" s="622"/>
      <c r="H146" s="622"/>
      <c r="I146" s="622"/>
    </row>
    <row r="147" spans="1:9" s="638" customFormat="1" ht="36.75" outlineLevel="1" thickBot="1" x14ac:dyDescent="0.3">
      <c r="A147" s="803">
        <v>2181</v>
      </c>
      <c r="B147" s="804" t="s">
        <v>66</v>
      </c>
      <c r="C147" s="827">
        <v>8</v>
      </c>
      <c r="D147" s="828">
        <v>1</v>
      </c>
      <c r="E147" s="807" t="s">
        <v>300</v>
      </c>
      <c r="F147" s="840" t="s">
        <v>302</v>
      </c>
      <c r="G147" s="622">
        <f>H147+I147</f>
        <v>0</v>
      </c>
      <c r="H147" s="622">
        <f>H149+H150</f>
        <v>0</v>
      </c>
      <c r="I147" s="622">
        <f>I149+I150</f>
        <v>0</v>
      </c>
    </row>
    <row r="148" spans="1:9" s="638" customFormat="1" ht="16.5" outlineLevel="1" thickBot="1" x14ac:dyDescent="0.3">
      <c r="A148" s="803"/>
      <c r="B148" s="804"/>
      <c r="C148" s="827"/>
      <c r="D148" s="828"/>
      <c r="E148" s="842" t="s">
        <v>808</v>
      </c>
      <c r="F148" s="840"/>
      <c r="G148" s="622"/>
      <c r="H148" s="622"/>
      <c r="I148" s="622"/>
    </row>
    <row r="149" spans="1:9" s="638" customFormat="1" ht="16.5" outlineLevel="1" thickBot="1" x14ac:dyDescent="0.3">
      <c r="A149" s="803">
        <v>2182</v>
      </c>
      <c r="B149" s="804" t="s">
        <v>66</v>
      </c>
      <c r="C149" s="827">
        <v>8</v>
      </c>
      <c r="D149" s="828">
        <v>1</v>
      </c>
      <c r="E149" s="842" t="s">
        <v>819</v>
      </c>
      <c r="F149" s="840"/>
      <c r="G149" s="622">
        <f>H149+I149</f>
        <v>0</v>
      </c>
      <c r="H149" s="622"/>
      <c r="I149" s="622"/>
    </row>
    <row r="150" spans="1:9" s="638" customFormat="1" ht="16.5" outlineLevel="1" thickBot="1" x14ac:dyDescent="0.3">
      <c r="A150" s="803">
        <v>2183</v>
      </c>
      <c r="B150" s="804" t="s">
        <v>66</v>
      </c>
      <c r="C150" s="827">
        <v>8</v>
      </c>
      <c r="D150" s="828">
        <v>1</v>
      </c>
      <c r="E150" s="842" t="s">
        <v>820</v>
      </c>
      <c r="F150" s="840"/>
      <c r="G150" s="622">
        <f>H150+I150</f>
        <v>0</v>
      </c>
      <c r="H150" s="622"/>
      <c r="I150" s="622"/>
    </row>
    <row r="151" spans="1:9" s="638" customFormat="1" ht="24.75" outlineLevel="1" thickBot="1" x14ac:dyDescent="0.3">
      <c r="A151" s="803">
        <v>2184</v>
      </c>
      <c r="B151" s="804" t="s">
        <v>66</v>
      </c>
      <c r="C151" s="827">
        <v>8</v>
      </c>
      <c r="D151" s="828">
        <v>1</v>
      </c>
      <c r="E151" s="842" t="s">
        <v>825</v>
      </c>
      <c r="F151" s="840"/>
      <c r="G151" s="622">
        <f>H151+I151</f>
        <v>0</v>
      </c>
      <c r="H151" s="622"/>
      <c r="I151" s="622">
        <f>I153+I154</f>
        <v>0</v>
      </c>
    </row>
    <row r="152" spans="1:9" s="638" customFormat="1" ht="36.75" outlineLevel="1" thickBot="1" x14ac:dyDescent="0.3">
      <c r="A152" s="803"/>
      <c r="B152" s="804"/>
      <c r="C152" s="827"/>
      <c r="D152" s="828"/>
      <c r="E152" s="807" t="s">
        <v>12</v>
      </c>
      <c r="F152" s="808"/>
      <c r="G152" s="622"/>
      <c r="H152" s="622"/>
      <c r="I152" s="622"/>
    </row>
    <row r="153" spans="1:9" s="638" customFormat="1" ht="16.5" outlineLevel="1" thickBot="1" x14ac:dyDescent="0.3">
      <c r="A153" s="803"/>
      <c r="B153" s="804"/>
      <c r="C153" s="827"/>
      <c r="D153" s="828"/>
      <c r="E153" s="807" t="s">
        <v>13</v>
      </c>
      <c r="F153" s="808"/>
      <c r="G153" s="622">
        <f>H153+I153</f>
        <v>0</v>
      </c>
      <c r="H153" s="622"/>
      <c r="I153" s="622"/>
    </row>
    <row r="154" spans="1:9" s="638" customFormat="1" ht="16.5" outlineLevel="1" thickBot="1" x14ac:dyDescent="0.3">
      <c r="A154" s="803"/>
      <c r="B154" s="804"/>
      <c r="C154" s="827"/>
      <c r="D154" s="828"/>
      <c r="E154" s="807">
        <v>4637</v>
      </c>
      <c r="F154" s="808"/>
      <c r="G154" s="622">
        <f>H154+I154</f>
        <v>0</v>
      </c>
      <c r="H154" s="622"/>
      <c r="I154" s="622"/>
    </row>
    <row r="155" spans="1:9" s="638" customFormat="1" ht="16.5" outlineLevel="1" thickBot="1" x14ac:dyDescent="0.3">
      <c r="A155" s="803">
        <v>2185</v>
      </c>
      <c r="B155" s="804" t="s">
        <v>75</v>
      </c>
      <c r="C155" s="827">
        <v>8</v>
      </c>
      <c r="D155" s="828">
        <v>1</v>
      </c>
      <c r="E155" s="842"/>
      <c r="F155" s="840"/>
      <c r="G155" s="622"/>
      <c r="H155" s="622"/>
      <c r="I155" s="622"/>
    </row>
    <row r="156" spans="1:9" s="847" customFormat="1" ht="29.25" customHeight="1" thickBot="1" x14ac:dyDescent="0.25">
      <c r="A156" s="843">
        <v>2200</v>
      </c>
      <c r="B156" s="829" t="s">
        <v>67</v>
      </c>
      <c r="C156" s="830">
        <v>0</v>
      </c>
      <c r="D156" s="831">
        <v>0</v>
      </c>
      <c r="E156" s="844" t="s">
        <v>868</v>
      </c>
      <c r="F156" s="845" t="s">
        <v>303</v>
      </c>
      <c r="G156" s="846">
        <f>H156+I156</f>
        <v>4700</v>
      </c>
      <c r="H156" s="711">
        <f>SUM(H187:H189)</f>
        <v>4500</v>
      </c>
      <c r="I156" s="711">
        <f>SUM(I187:I190)</f>
        <v>200</v>
      </c>
    </row>
    <row r="157" spans="1:9" s="638" customFormat="1" ht="11.25" hidden="1" customHeight="1" outlineLevel="1" thickBot="1" x14ac:dyDescent="0.3">
      <c r="A157" s="848"/>
      <c r="B157" s="829"/>
      <c r="C157" s="849"/>
      <c r="D157" s="850"/>
      <c r="E157" s="807" t="s">
        <v>807</v>
      </c>
      <c r="F157" s="851"/>
      <c r="G157" s="621"/>
      <c r="H157" s="621">
        <v>250</v>
      </c>
      <c r="I157" s="621"/>
    </row>
    <row r="158" spans="1:9" s="638" customFormat="1" ht="16.5" hidden="1" outlineLevel="2" thickBot="1" x14ac:dyDescent="0.3">
      <c r="A158" s="803">
        <v>2210</v>
      </c>
      <c r="B158" s="829" t="s">
        <v>67</v>
      </c>
      <c r="C158" s="827">
        <v>1</v>
      </c>
      <c r="D158" s="828">
        <v>0</v>
      </c>
      <c r="E158" s="832" t="s">
        <v>304</v>
      </c>
      <c r="F158" s="852" t="s">
        <v>305</v>
      </c>
      <c r="G158" s="621">
        <f>H158+I158</f>
        <v>250</v>
      </c>
      <c r="H158" s="621">
        <v>250</v>
      </c>
      <c r="I158" s="621">
        <f>I160</f>
        <v>0</v>
      </c>
    </row>
    <row r="159" spans="1:9" s="641" customFormat="1" ht="10.5" hidden="1" customHeight="1" outlineLevel="2" thickBot="1" x14ac:dyDescent="0.3">
      <c r="A159" s="803"/>
      <c r="B159" s="829"/>
      <c r="C159" s="830"/>
      <c r="D159" s="831"/>
      <c r="E159" s="807" t="s">
        <v>808</v>
      </c>
      <c r="F159" s="834"/>
      <c r="G159" s="621"/>
      <c r="H159" s="621">
        <v>250</v>
      </c>
      <c r="I159" s="621"/>
    </row>
    <row r="160" spans="1:9" s="638" customFormat="1" ht="16.5" hidden="1" outlineLevel="2" thickBot="1" x14ac:dyDescent="0.3">
      <c r="A160" s="803">
        <v>2211</v>
      </c>
      <c r="B160" s="804" t="s">
        <v>67</v>
      </c>
      <c r="C160" s="827">
        <v>1</v>
      </c>
      <c r="D160" s="828">
        <v>1</v>
      </c>
      <c r="E160" s="807" t="s">
        <v>306</v>
      </c>
      <c r="F160" s="840" t="s">
        <v>307</v>
      </c>
      <c r="G160" s="621">
        <f>H160+I160</f>
        <v>250</v>
      </c>
      <c r="H160" s="621">
        <v>250</v>
      </c>
      <c r="I160" s="621">
        <f>I162+I163</f>
        <v>0</v>
      </c>
    </row>
    <row r="161" spans="1:9" s="638" customFormat="1" ht="36.75" hidden="1" outlineLevel="2" thickBot="1" x14ac:dyDescent="0.3">
      <c r="A161" s="803"/>
      <c r="B161" s="804"/>
      <c r="C161" s="827"/>
      <c r="D161" s="828"/>
      <c r="E161" s="807" t="s">
        <v>12</v>
      </c>
      <c r="F161" s="808"/>
      <c r="G161" s="621"/>
      <c r="H161" s="621">
        <v>250</v>
      </c>
      <c r="I161" s="621"/>
    </row>
    <row r="162" spans="1:9" s="638" customFormat="1" ht="16.5" hidden="1" outlineLevel="2" thickBot="1" x14ac:dyDescent="0.3">
      <c r="A162" s="803"/>
      <c r="B162" s="804"/>
      <c r="C162" s="827"/>
      <c r="D162" s="828"/>
      <c r="E162" s="807" t="s">
        <v>13</v>
      </c>
      <c r="F162" s="808"/>
      <c r="G162" s="621">
        <f>H162+I162</f>
        <v>250</v>
      </c>
      <c r="H162" s="621">
        <v>250</v>
      </c>
      <c r="I162" s="621"/>
    </row>
    <row r="163" spans="1:9" s="638" customFormat="1" ht="16.5" hidden="1" outlineLevel="2" thickBot="1" x14ac:dyDescent="0.3">
      <c r="A163" s="803"/>
      <c r="B163" s="804"/>
      <c r="C163" s="827"/>
      <c r="D163" s="828"/>
      <c r="E163" s="807" t="s">
        <v>13</v>
      </c>
      <c r="F163" s="808"/>
      <c r="G163" s="621">
        <f>H163+I163</f>
        <v>250</v>
      </c>
      <c r="H163" s="621">
        <v>250</v>
      </c>
      <c r="I163" s="621"/>
    </row>
    <row r="164" spans="1:9" s="638" customFormat="1" ht="16.5" hidden="1" outlineLevel="2" thickBot="1" x14ac:dyDescent="0.3">
      <c r="A164" s="803">
        <v>2220</v>
      </c>
      <c r="B164" s="829" t="s">
        <v>67</v>
      </c>
      <c r="C164" s="830">
        <v>2</v>
      </c>
      <c r="D164" s="831">
        <v>0</v>
      </c>
      <c r="E164" s="832" t="s">
        <v>308</v>
      </c>
      <c r="F164" s="852" t="s">
        <v>309</v>
      </c>
      <c r="G164" s="621">
        <f>H164+I164</f>
        <v>250</v>
      </c>
      <c r="H164" s="621">
        <v>250</v>
      </c>
      <c r="I164" s="621">
        <f>I166</f>
        <v>0</v>
      </c>
    </row>
    <row r="165" spans="1:9" s="641" customFormat="1" ht="10.5" hidden="1" customHeight="1" outlineLevel="2" thickBot="1" x14ac:dyDescent="0.3">
      <c r="A165" s="803"/>
      <c r="B165" s="829"/>
      <c r="C165" s="830"/>
      <c r="D165" s="831"/>
      <c r="E165" s="807" t="s">
        <v>808</v>
      </c>
      <c r="F165" s="834"/>
      <c r="G165" s="621"/>
      <c r="H165" s="621">
        <v>250</v>
      </c>
      <c r="I165" s="621"/>
    </row>
    <row r="166" spans="1:9" s="638" customFormat="1" ht="16.5" hidden="1" outlineLevel="2" thickBot="1" x14ac:dyDescent="0.3">
      <c r="A166" s="803">
        <v>2221</v>
      </c>
      <c r="B166" s="804" t="s">
        <v>67</v>
      </c>
      <c r="C166" s="827">
        <v>2</v>
      </c>
      <c r="D166" s="828">
        <v>1</v>
      </c>
      <c r="E166" s="807" t="s">
        <v>310</v>
      </c>
      <c r="F166" s="840" t="s">
        <v>311</v>
      </c>
      <c r="G166" s="621">
        <f>H166+I166</f>
        <v>250</v>
      </c>
      <c r="H166" s="621">
        <v>250</v>
      </c>
      <c r="I166" s="621">
        <f>I168+I169</f>
        <v>0</v>
      </c>
    </row>
    <row r="167" spans="1:9" s="638" customFormat="1" ht="36.75" hidden="1" outlineLevel="2" thickBot="1" x14ac:dyDescent="0.3">
      <c r="A167" s="803"/>
      <c r="B167" s="804"/>
      <c r="C167" s="827"/>
      <c r="D167" s="828"/>
      <c r="E167" s="807" t="s">
        <v>12</v>
      </c>
      <c r="F167" s="808"/>
      <c r="G167" s="621"/>
      <c r="H167" s="621">
        <v>250</v>
      </c>
      <c r="I167" s="621"/>
    </row>
    <row r="168" spans="1:9" s="638" customFormat="1" ht="16.5" hidden="1" outlineLevel="2" thickBot="1" x14ac:dyDescent="0.3">
      <c r="A168" s="803"/>
      <c r="B168" s="804"/>
      <c r="C168" s="827"/>
      <c r="D168" s="828"/>
      <c r="E168" s="807" t="s">
        <v>13</v>
      </c>
      <c r="F168" s="808"/>
      <c r="G168" s="621">
        <f>H168+I168</f>
        <v>250</v>
      </c>
      <c r="H168" s="621">
        <v>250</v>
      </c>
      <c r="I168" s="621"/>
    </row>
    <row r="169" spans="1:9" s="638" customFormat="1" ht="16.5" hidden="1" outlineLevel="2" thickBot="1" x14ac:dyDescent="0.3">
      <c r="A169" s="803"/>
      <c r="B169" s="804"/>
      <c r="C169" s="827"/>
      <c r="D169" s="828"/>
      <c r="E169" s="807" t="s">
        <v>13</v>
      </c>
      <c r="F169" s="808"/>
      <c r="G169" s="621">
        <f>H169+I169</f>
        <v>250</v>
      </c>
      <c r="H169" s="621">
        <v>250</v>
      </c>
      <c r="I169" s="621"/>
    </row>
    <row r="170" spans="1:9" s="638" customFormat="1" ht="16.5" hidden="1" outlineLevel="2" thickBot="1" x14ac:dyDescent="0.3">
      <c r="A170" s="803">
        <v>2230</v>
      </c>
      <c r="B170" s="829" t="s">
        <v>67</v>
      </c>
      <c r="C170" s="827">
        <v>3</v>
      </c>
      <c r="D170" s="828">
        <v>0</v>
      </c>
      <c r="E170" s="832" t="s">
        <v>312</v>
      </c>
      <c r="F170" s="852" t="s">
        <v>313</v>
      </c>
      <c r="G170" s="621">
        <f>H170+I170</f>
        <v>250</v>
      </c>
      <c r="H170" s="621">
        <v>250</v>
      </c>
      <c r="I170" s="621">
        <f>I172</f>
        <v>0</v>
      </c>
    </row>
    <row r="171" spans="1:9" s="641" customFormat="1" ht="10.5" hidden="1" customHeight="1" outlineLevel="2" thickBot="1" x14ac:dyDescent="0.3">
      <c r="A171" s="803"/>
      <c r="B171" s="829"/>
      <c r="C171" s="830"/>
      <c r="D171" s="831"/>
      <c r="E171" s="807" t="s">
        <v>808</v>
      </c>
      <c r="F171" s="834"/>
      <c r="G171" s="621"/>
      <c r="H171" s="621">
        <v>250</v>
      </c>
      <c r="I171" s="621"/>
    </row>
    <row r="172" spans="1:9" s="638" customFormat="1" ht="16.5" hidden="1" outlineLevel="2" thickBot="1" x14ac:dyDescent="0.3">
      <c r="A172" s="803">
        <v>2231</v>
      </c>
      <c r="B172" s="804" t="s">
        <v>67</v>
      </c>
      <c r="C172" s="827">
        <v>3</v>
      </c>
      <c r="D172" s="828">
        <v>1</v>
      </c>
      <c r="E172" s="807" t="s">
        <v>314</v>
      </c>
      <c r="F172" s="840" t="s">
        <v>315</v>
      </c>
      <c r="G172" s="621">
        <f>H172+I172</f>
        <v>250</v>
      </c>
      <c r="H172" s="621">
        <v>250</v>
      </c>
      <c r="I172" s="621">
        <f>I174+I175</f>
        <v>0</v>
      </c>
    </row>
    <row r="173" spans="1:9" s="638" customFormat="1" ht="36.75" hidden="1" outlineLevel="2" thickBot="1" x14ac:dyDescent="0.3">
      <c r="A173" s="803"/>
      <c r="B173" s="804"/>
      <c r="C173" s="827"/>
      <c r="D173" s="828"/>
      <c r="E173" s="807" t="s">
        <v>12</v>
      </c>
      <c r="F173" s="808"/>
      <c r="G173" s="621"/>
      <c r="H173" s="621">
        <v>250</v>
      </c>
      <c r="I173" s="621"/>
    </row>
    <row r="174" spans="1:9" s="638" customFormat="1" ht="16.5" hidden="1" outlineLevel="2" thickBot="1" x14ac:dyDescent="0.3">
      <c r="A174" s="803"/>
      <c r="B174" s="804"/>
      <c r="C174" s="827"/>
      <c r="D174" s="828"/>
      <c r="E174" s="807" t="s">
        <v>13</v>
      </c>
      <c r="F174" s="808"/>
      <c r="G174" s="621">
        <f>H174+I174</f>
        <v>250</v>
      </c>
      <c r="H174" s="621">
        <v>250</v>
      </c>
      <c r="I174" s="621"/>
    </row>
    <row r="175" spans="1:9" s="638" customFormat="1" ht="16.5" hidden="1" outlineLevel="2" thickBot="1" x14ac:dyDescent="0.3">
      <c r="A175" s="803"/>
      <c r="B175" s="804"/>
      <c r="C175" s="827"/>
      <c r="D175" s="828"/>
      <c r="E175" s="807" t="s">
        <v>13</v>
      </c>
      <c r="F175" s="808"/>
      <c r="G175" s="621">
        <f>H175+I175</f>
        <v>250</v>
      </c>
      <c r="H175" s="621">
        <v>250</v>
      </c>
      <c r="I175" s="621"/>
    </row>
    <row r="176" spans="1:9" s="638" customFormat="1" ht="24.75" hidden="1" outlineLevel="2" thickBot="1" x14ac:dyDescent="0.3">
      <c r="A176" s="803">
        <v>2240</v>
      </c>
      <c r="B176" s="829" t="s">
        <v>67</v>
      </c>
      <c r="C176" s="830">
        <v>4</v>
      </c>
      <c r="D176" s="831">
        <v>0</v>
      </c>
      <c r="E176" s="832" t="s">
        <v>316</v>
      </c>
      <c r="F176" s="834" t="s">
        <v>317</v>
      </c>
      <c r="G176" s="621">
        <f>H176+I176</f>
        <v>250</v>
      </c>
      <c r="H176" s="621">
        <v>250</v>
      </c>
      <c r="I176" s="621">
        <f>I178</f>
        <v>0</v>
      </c>
    </row>
    <row r="177" spans="1:12" s="641" customFormat="1" ht="10.5" hidden="1" customHeight="1" outlineLevel="2" thickBot="1" x14ac:dyDescent="0.3">
      <c r="A177" s="803"/>
      <c r="B177" s="829"/>
      <c r="C177" s="830"/>
      <c r="D177" s="831"/>
      <c r="E177" s="807" t="s">
        <v>808</v>
      </c>
      <c r="F177" s="834"/>
      <c r="G177" s="621"/>
      <c r="H177" s="621">
        <v>250</v>
      </c>
      <c r="I177" s="621"/>
    </row>
    <row r="178" spans="1:12" s="638" customFormat="1" ht="24.75" hidden="1" outlineLevel="2" thickBot="1" x14ac:dyDescent="0.3">
      <c r="A178" s="803">
        <v>2241</v>
      </c>
      <c r="B178" s="804" t="s">
        <v>67</v>
      </c>
      <c r="C178" s="827">
        <v>4</v>
      </c>
      <c r="D178" s="828">
        <v>1</v>
      </c>
      <c r="E178" s="807" t="s">
        <v>316</v>
      </c>
      <c r="F178" s="840" t="s">
        <v>317</v>
      </c>
      <c r="G178" s="621">
        <f>H178+I178</f>
        <v>250</v>
      </c>
      <c r="H178" s="621">
        <v>250</v>
      </c>
      <c r="I178" s="621">
        <f>I180</f>
        <v>0</v>
      </c>
    </row>
    <row r="179" spans="1:12" s="641" customFormat="1" ht="10.5" hidden="1" customHeight="1" outlineLevel="2" thickBot="1" x14ac:dyDescent="0.3">
      <c r="A179" s="803"/>
      <c r="B179" s="829"/>
      <c r="C179" s="830"/>
      <c r="D179" s="831"/>
      <c r="E179" s="807" t="s">
        <v>808</v>
      </c>
      <c r="F179" s="834"/>
      <c r="G179" s="621"/>
      <c r="H179" s="621">
        <v>250</v>
      </c>
      <c r="I179" s="621"/>
    </row>
    <row r="180" spans="1:12" s="638" customFormat="1" ht="24.75" hidden="1" outlineLevel="2" thickBot="1" x14ac:dyDescent="0.3">
      <c r="A180" s="803">
        <v>2250</v>
      </c>
      <c r="B180" s="829" t="s">
        <v>67</v>
      </c>
      <c r="C180" s="830">
        <v>5</v>
      </c>
      <c r="D180" s="831">
        <v>0</v>
      </c>
      <c r="E180" s="832" t="s">
        <v>318</v>
      </c>
      <c r="F180" s="834" t="s">
        <v>319</v>
      </c>
      <c r="G180" s="621">
        <f>H180+I180</f>
        <v>250</v>
      </c>
      <c r="H180" s="621">
        <v>250</v>
      </c>
      <c r="I180" s="621">
        <f>I182</f>
        <v>0</v>
      </c>
    </row>
    <row r="181" spans="1:12" s="641" customFormat="1" ht="10.5" hidden="1" customHeight="1" outlineLevel="2" thickBot="1" x14ac:dyDescent="0.3">
      <c r="A181" s="803"/>
      <c r="B181" s="829"/>
      <c r="C181" s="830"/>
      <c r="D181" s="831"/>
      <c r="E181" s="807" t="s">
        <v>808</v>
      </c>
      <c r="F181" s="834"/>
      <c r="G181" s="621"/>
      <c r="H181" s="621">
        <v>250</v>
      </c>
      <c r="I181" s="621"/>
    </row>
    <row r="182" spans="1:12" s="638" customFormat="1" ht="0.75" hidden="1" customHeight="1" outlineLevel="2" thickBot="1" x14ac:dyDescent="0.3">
      <c r="A182" s="803">
        <v>2251</v>
      </c>
      <c r="B182" s="804" t="s">
        <v>67</v>
      </c>
      <c r="C182" s="827">
        <v>5</v>
      </c>
      <c r="D182" s="828">
        <v>1</v>
      </c>
      <c r="E182" s="807" t="s">
        <v>318</v>
      </c>
      <c r="F182" s="840" t="s">
        <v>320</v>
      </c>
      <c r="G182" s="621">
        <f>H182+I182</f>
        <v>0</v>
      </c>
      <c r="H182" s="621"/>
      <c r="I182" s="621">
        <f>I184+I185</f>
        <v>0</v>
      </c>
    </row>
    <row r="183" spans="1:12" s="638" customFormat="1" ht="11.25" hidden="1" customHeight="1" outlineLevel="2" thickBot="1" x14ac:dyDescent="0.3">
      <c r="A183" s="803"/>
      <c r="B183" s="804"/>
      <c r="C183" s="827"/>
      <c r="D183" s="828"/>
      <c r="E183" s="807" t="s">
        <v>12</v>
      </c>
      <c r="F183" s="808"/>
      <c r="G183" s="621"/>
      <c r="H183" s="621"/>
      <c r="I183" s="621"/>
    </row>
    <row r="184" spans="1:12" s="638" customFormat="1" ht="19.5" hidden="1" customHeight="1" outlineLevel="2" thickBot="1" x14ac:dyDescent="0.3">
      <c r="A184" s="803"/>
      <c r="B184" s="804"/>
      <c r="C184" s="827"/>
      <c r="D184" s="828"/>
      <c r="E184" s="807" t="s">
        <v>13</v>
      </c>
      <c r="F184" s="808"/>
      <c r="G184" s="621">
        <f>H184+I184</f>
        <v>0</v>
      </c>
      <c r="H184" s="621"/>
      <c r="I184" s="621"/>
    </row>
    <row r="185" spans="1:12" s="638" customFormat="1" ht="25.5" customHeight="1" outlineLevel="2" thickBot="1" x14ac:dyDescent="0.3">
      <c r="A185" s="803"/>
      <c r="B185" s="804"/>
      <c r="C185" s="827"/>
      <c r="D185" s="828"/>
      <c r="E185" s="807"/>
      <c r="F185" s="808"/>
      <c r="G185" s="621"/>
      <c r="H185" s="621"/>
      <c r="I185" s="621"/>
      <c r="L185" s="836"/>
    </row>
    <row r="186" spans="1:12" s="638" customFormat="1" ht="23.25" customHeight="1" outlineLevel="2" thickBot="1" x14ac:dyDescent="0.3">
      <c r="A186" s="803"/>
      <c r="B186" s="804" t="s">
        <v>67</v>
      </c>
      <c r="C186" s="827">
        <v>2</v>
      </c>
      <c r="D186" s="828">
        <v>1</v>
      </c>
      <c r="E186" s="807" t="s">
        <v>1103</v>
      </c>
      <c r="F186" s="808"/>
      <c r="G186" s="711">
        <f>SUM(H186+I186)</f>
        <v>4700</v>
      </c>
      <c r="H186" s="711">
        <f>H187+H188+H189</f>
        <v>4500</v>
      </c>
      <c r="I186" s="711">
        <f>I190</f>
        <v>200</v>
      </c>
    </row>
    <row r="187" spans="1:12" s="638" customFormat="1" ht="18" customHeight="1" outlineLevel="2" thickBot="1" x14ac:dyDescent="0.3">
      <c r="A187" s="803"/>
      <c r="B187" s="804"/>
      <c r="C187" s="827"/>
      <c r="D187" s="828"/>
      <c r="E187" s="853">
        <v>4239</v>
      </c>
      <c r="F187" s="808"/>
      <c r="G187" s="711">
        <f t="shared" ref="G187:G190" si="5">SUM(H187+I187)</f>
        <v>1500</v>
      </c>
      <c r="H187" s="711">
        <v>1500</v>
      </c>
      <c r="I187" s="711"/>
    </row>
    <row r="188" spans="1:12" s="638" customFormat="1" ht="19.5" customHeight="1" outlineLevel="2" thickBot="1" x14ac:dyDescent="0.3">
      <c r="A188" s="803"/>
      <c r="B188" s="804"/>
      <c r="C188" s="827"/>
      <c r="D188" s="828"/>
      <c r="E188" s="853">
        <v>4267</v>
      </c>
      <c r="F188" s="808"/>
      <c r="G188" s="711">
        <f t="shared" si="5"/>
        <v>1500</v>
      </c>
      <c r="H188" s="711">
        <v>1500</v>
      </c>
      <c r="I188" s="711"/>
    </row>
    <row r="189" spans="1:12" s="638" customFormat="1" ht="18" customHeight="1" outlineLevel="2" thickBot="1" x14ac:dyDescent="0.3">
      <c r="A189" s="803"/>
      <c r="B189" s="804"/>
      <c r="C189" s="827"/>
      <c r="D189" s="828"/>
      <c r="E189" s="853">
        <v>4269</v>
      </c>
      <c r="F189" s="808"/>
      <c r="G189" s="711">
        <f t="shared" si="5"/>
        <v>1500</v>
      </c>
      <c r="H189" s="711">
        <v>1500</v>
      </c>
      <c r="I189" s="711"/>
    </row>
    <row r="190" spans="1:12" s="638" customFormat="1" ht="18" customHeight="1" outlineLevel="2" thickBot="1" x14ac:dyDescent="0.3">
      <c r="A190" s="803"/>
      <c r="B190" s="804"/>
      <c r="C190" s="827"/>
      <c r="D190" s="828"/>
      <c r="E190" s="853">
        <v>5129</v>
      </c>
      <c r="F190" s="808"/>
      <c r="G190" s="711">
        <f t="shared" si="5"/>
        <v>200</v>
      </c>
      <c r="H190" s="711"/>
      <c r="I190" s="711">
        <v>200</v>
      </c>
    </row>
    <row r="191" spans="1:12" s="847" customFormat="1" ht="60.75" customHeight="1" thickBot="1" x14ac:dyDescent="0.25">
      <c r="A191" s="843">
        <v>2300</v>
      </c>
      <c r="B191" s="854" t="s">
        <v>68</v>
      </c>
      <c r="C191" s="830">
        <v>0</v>
      </c>
      <c r="D191" s="831">
        <v>0</v>
      </c>
      <c r="E191" s="855" t="s">
        <v>869</v>
      </c>
      <c r="F191" s="845" t="s">
        <v>321</v>
      </c>
      <c r="G191" s="622">
        <f>H191+I191</f>
        <v>0</v>
      </c>
      <c r="H191" s="622">
        <f>H193+H207+H213+H223+H229+H235+H241</f>
        <v>0</v>
      </c>
      <c r="I191" s="622">
        <f>I193+I207+I213+I223+I229+I235+I241</f>
        <v>0</v>
      </c>
    </row>
    <row r="192" spans="1:12" s="638" customFormat="1" ht="11.25" hidden="1" customHeight="1" outlineLevel="1" thickBot="1" x14ac:dyDescent="0.3">
      <c r="A192" s="848"/>
      <c r="B192" s="829"/>
      <c r="C192" s="849"/>
      <c r="D192" s="850"/>
      <c r="E192" s="807" t="s">
        <v>807</v>
      </c>
      <c r="F192" s="851"/>
      <c r="G192" s="621"/>
      <c r="H192" s="621"/>
      <c r="I192" s="621"/>
    </row>
    <row r="193" spans="1:9" s="638" customFormat="1" ht="16.5" hidden="1" outlineLevel="2" thickBot="1" x14ac:dyDescent="0.3">
      <c r="A193" s="803">
        <v>2310</v>
      </c>
      <c r="B193" s="854" t="s">
        <v>68</v>
      </c>
      <c r="C193" s="830">
        <v>1</v>
      </c>
      <c r="D193" s="831">
        <v>0</v>
      </c>
      <c r="E193" s="832" t="s">
        <v>727</v>
      </c>
      <c r="F193" s="834" t="s">
        <v>323</v>
      </c>
      <c r="G193" s="621">
        <f>H193+I193</f>
        <v>0</v>
      </c>
      <c r="H193" s="621">
        <f>H195+H199+H203</f>
        <v>0</v>
      </c>
      <c r="I193" s="621">
        <f>I195+I199+I203</f>
        <v>0</v>
      </c>
    </row>
    <row r="194" spans="1:9" s="641" customFormat="1" ht="10.5" hidden="1" customHeight="1" outlineLevel="2" thickBot="1" x14ac:dyDescent="0.3">
      <c r="A194" s="803"/>
      <c r="B194" s="829"/>
      <c r="C194" s="830"/>
      <c r="D194" s="831"/>
      <c r="E194" s="807" t="s">
        <v>808</v>
      </c>
      <c r="F194" s="834"/>
      <c r="G194" s="621"/>
      <c r="H194" s="621"/>
      <c r="I194" s="621"/>
    </row>
    <row r="195" spans="1:9" s="638" customFormat="1" ht="16.5" hidden="1" outlineLevel="2" thickBot="1" x14ac:dyDescent="0.3">
      <c r="A195" s="803">
        <v>2311</v>
      </c>
      <c r="B195" s="856" t="s">
        <v>68</v>
      </c>
      <c r="C195" s="827">
        <v>1</v>
      </c>
      <c r="D195" s="828">
        <v>1</v>
      </c>
      <c r="E195" s="807" t="s">
        <v>322</v>
      </c>
      <c r="F195" s="840" t="s">
        <v>324</v>
      </c>
      <c r="G195" s="621">
        <f>H195+I195</f>
        <v>0</v>
      </c>
      <c r="H195" s="621">
        <f>H197+H198</f>
        <v>0</v>
      </c>
      <c r="I195" s="621">
        <f>I197+I198</f>
        <v>0</v>
      </c>
    </row>
    <row r="196" spans="1:9" s="638" customFormat="1" ht="36.75" hidden="1" outlineLevel="2" thickBot="1" x14ac:dyDescent="0.3">
      <c r="A196" s="803"/>
      <c r="B196" s="804"/>
      <c r="C196" s="827"/>
      <c r="D196" s="828"/>
      <c r="E196" s="807" t="s">
        <v>12</v>
      </c>
      <c r="F196" s="808"/>
      <c r="G196" s="621"/>
      <c r="H196" s="621"/>
      <c r="I196" s="621"/>
    </row>
    <row r="197" spans="1:9" s="638" customFormat="1" ht="16.5" hidden="1" outlineLevel="2" thickBot="1" x14ac:dyDescent="0.3">
      <c r="A197" s="803"/>
      <c r="B197" s="804"/>
      <c r="C197" s="827"/>
      <c r="D197" s="828"/>
      <c r="E197" s="807" t="s">
        <v>13</v>
      </c>
      <c r="F197" s="808"/>
      <c r="G197" s="621">
        <f>H197+I197</f>
        <v>0</v>
      </c>
      <c r="H197" s="621"/>
      <c r="I197" s="621"/>
    </row>
    <row r="198" spans="1:9" s="638" customFormat="1" ht="16.5" hidden="1" outlineLevel="2" thickBot="1" x14ac:dyDescent="0.3">
      <c r="A198" s="803"/>
      <c r="B198" s="804"/>
      <c r="C198" s="827"/>
      <c r="D198" s="828"/>
      <c r="E198" s="807" t="s">
        <v>13</v>
      </c>
      <c r="F198" s="808"/>
      <c r="G198" s="621">
        <f>H198+I198</f>
        <v>0</v>
      </c>
      <c r="H198" s="621"/>
      <c r="I198" s="621"/>
    </row>
    <row r="199" spans="1:9" s="638" customFormat="1" ht="16.5" hidden="1" outlineLevel="2" thickBot="1" x14ac:dyDescent="0.3">
      <c r="A199" s="803">
        <v>2312</v>
      </c>
      <c r="B199" s="856" t="s">
        <v>68</v>
      </c>
      <c r="C199" s="827">
        <v>1</v>
      </c>
      <c r="D199" s="828">
        <v>2</v>
      </c>
      <c r="E199" s="807" t="s">
        <v>728</v>
      </c>
      <c r="F199" s="840"/>
      <c r="G199" s="621">
        <f>H199+I199</f>
        <v>0</v>
      </c>
      <c r="H199" s="621">
        <f>H201+H202</f>
        <v>0</v>
      </c>
      <c r="I199" s="621">
        <f>I201+I202</f>
        <v>0</v>
      </c>
    </row>
    <row r="200" spans="1:9" s="638" customFormat="1" ht="36.75" hidden="1" outlineLevel="2" thickBot="1" x14ac:dyDescent="0.3">
      <c r="A200" s="803"/>
      <c r="B200" s="804"/>
      <c r="C200" s="827"/>
      <c r="D200" s="828"/>
      <c r="E200" s="807" t="s">
        <v>12</v>
      </c>
      <c r="F200" s="808"/>
      <c r="G200" s="621"/>
      <c r="H200" s="621"/>
      <c r="I200" s="621"/>
    </row>
    <row r="201" spans="1:9" s="638" customFormat="1" ht="16.5" hidden="1" outlineLevel="2" thickBot="1" x14ac:dyDescent="0.3">
      <c r="A201" s="803"/>
      <c r="B201" s="804"/>
      <c r="C201" s="827"/>
      <c r="D201" s="828"/>
      <c r="E201" s="807" t="s">
        <v>13</v>
      </c>
      <c r="F201" s="808"/>
      <c r="G201" s="621">
        <f>H201+I201</f>
        <v>0</v>
      </c>
      <c r="H201" s="621"/>
      <c r="I201" s="621"/>
    </row>
    <row r="202" spans="1:9" s="638" customFormat="1" ht="16.5" hidden="1" outlineLevel="2" thickBot="1" x14ac:dyDescent="0.3">
      <c r="A202" s="803"/>
      <c r="B202" s="804"/>
      <c r="C202" s="827"/>
      <c r="D202" s="828"/>
      <c r="E202" s="807" t="s">
        <v>13</v>
      </c>
      <c r="F202" s="808"/>
      <c r="G202" s="621">
        <f>H202+I202</f>
        <v>0</v>
      </c>
      <c r="H202" s="621"/>
      <c r="I202" s="621"/>
    </row>
    <row r="203" spans="1:9" s="638" customFormat="1" ht="16.5" hidden="1" outlineLevel="2" thickBot="1" x14ac:dyDescent="0.3">
      <c r="A203" s="803">
        <v>2313</v>
      </c>
      <c r="B203" s="856" t="s">
        <v>68</v>
      </c>
      <c r="C203" s="827">
        <v>1</v>
      </c>
      <c r="D203" s="828">
        <v>3</v>
      </c>
      <c r="E203" s="807" t="s">
        <v>729</v>
      </c>
      <c r="F203" s="840"/>
      <c r="G203" s="621">
        <f>H203+I203</f>
        <v>0</v>
      </c>
      <c r="H203" s="621">
        <f>H205+H206</f>
        <v>0</v>
      </c>
      <c r="I203" s="621">
        <f>I205+I206</f>
        <v>0</v>
      </c>
    </row>
    <row r="204" spans="1:9" s="638" customFormat="1" ht="36.75" hidden="1" outlineLevel="2" thickBot="1" x14ac:dyDescent="0.3">
      <c r="A204" s="803"/>
      <c r="B204" s="804"/>
      <c r="C204" s="827"/>
      <c r="D204" s="828"/>
      <c r="E204" s="807" t="s">
        <v>12</v>
      </c>
      <c r="F204" s="808"/>
      <c r="G204" s="621"/>
      <c r="H204" s="621"/>
      <c r="I204" s="621"/>
    </row>
    <row r="205" spans="1:9" s="638" customFormat="1" ht="16.5" hidden="1" outlineLevel="2" thickBot="1" x14ac:dyDescent="0.3">
      <c r="A205" s="803"/>
      <c r="B205" s="804"/>
      <c r="C205" s="827"/>
      <c r="D205" s="828"/>
      <c r="E205" s="807" t="s">
        <v>13</v>
      </c>
      <c r="F205" s="808"/>
      <c r="G205" s="621">
        <f>H205+I205</f>
        <v>0</v>
      </c>
      <c r="H205" s="621"/>
      <c r="I205" s="621"/>
    </row>
    <row r="206" spans="1:9" s="638" customFormat="1" ht="16.5" hidden="1" outlineLevel="2" thickBot="1" x14ac:dyDescent="0.3">
      <c r="A206" s="803"/>
      <c r="B206" s="804"/>
      <c r="C206" s="827"/>
      <c r="D206" s="828"/>
      <c r="E206" s="807" t="s">
        <v>13</v>
      </c>
      <c r="F206" s="808"/>
      <c r="G206" s="621">
        <f>H206+I206</f>
        <v>0</v>
      </c>
      <c r="H206" s="621"/>
      <c r="I206" s="621"/>
    </row>
    <row r="207" spans="1:9" s="638" customFormat="1" ht="16.5" hidden="1" outlineLevel="2" thickBot="1" x14ac:dyDescent="0.3">
      <c r="A207" s="803">
        <v>2320</v>
      </c>
      <c r="B207" s="854" t="s">
        <v>68</v>
      </c>
      <c r="C207" s="830">
        <v>2</v>
      </c>
      <c r="D207" s="831">
        <v>0</v>
      </c>
      <c r="E207" s="832" t="s">
        <v>730</v>
      </c>
      <c r="F207" s="834" t="s">
        <v>325</v>
      </c>
      <c r="G207" s="621">
        <f>H207+I207</f>
        <v>0</v>
      </c>
      <c r="H207" s="621">
        <f>H209</f>
        <v>0</v>
      </c>
      <c r="I207" s="621">
        <f>I209</f>
        <v>0</v>
      </c>
    </row>
    <row r="208" spans="1:9" s="641" customFormat="1" ht="10.5" hidden="1" customHeight="1" outlineLevel="2" thickBot="1" x14ac:dyDescent="0.3">
      <c r="A208" s="803"/>
      <c r="B208" s="829"/>
      <c r="C208" s="830"/>
      <c r="D208" s="831"/>
      <c r="E208" s="807" t="s">
        <v>808</v>
      </c>
      <c r="F208" s="834"/>
      <c r="G208" s="621"/>
      <c r="H208" s="621"/>
      <c r="I208" s="621"/>
    </row>
    <row r="209" spans="1:9" s="638" customFormat="1" ht="16.5" hidden="1" outlineLevel="2" thickBot="1" x14ac:dyDescent="0.3">
      <c r="A209" s="803">
        <v>2321</v>
      </c>
      <c r="B209" s="856" t="s">
        <v>68</v>
      </c>
      <c r="C209" s="827">
        <v>2</v>
      </c>
      <c r="D209" s="828">
        <v>1</v>
      </c>
      <c r="E209" s="807" t="s">
        <v>731</v>
      </c>
      <c r="F209" s="840" t="s">
        <v>326</v>
      </c>
      <c r="G209" s="621">
        <f>H209+I209</f>
        <v>0</v>
      </c>
      <c r="H209" s="621">
        <f>H211+H212</f>
        <v>0</v>
      </c>
      <c r="I209" s="621">
        <f>I211+I212</f>
        <v>0</v>
      </c>
    </row>
    <row r="210" spans="1:9" s="638" customFormat="1" ht="36.75" hidden="1" outlineLevel="2" thickBot="1" x14ac:dyDescent="0.3">
      <c r="A210" s="803"/>
      <c r="B210" s="804"/>
      <c r="C210" s="827"/>
      <c r="D210" s="828"/>
      <c r="E210" s="807" t="s">
        <v>12</v>
      </c>
      <c r="F210" s="808"/>
      <c r="G210" s="621"/>
      <c r="H210" s="621"/>
      <c r="I210" s="621"/>
    </row>
    <row r="211" spans="1:9" s="638" customFormat="1" ht="16.5" hidden="1" outlineLevel="2" thickBot="1" x14ac:dyDescent="0.3">
      <c r="A211" s="803"/>
      <c r="B211" s="804"/>
      <c r="C211" s="827"/>
      <c r="D211" s="828"/>
      <c r="E211" s="807" t="s">
        <v>13</v>
      </c>
      <c r="F211" s="808"/>
      <c r="G211" s="621">
        <f>H211+I211</f>
        <v>0</v>
      </c>
      <c r="H211" s="621"/>
      <c r="I211" s="621"/>
    </row>
    <row r="212" spans="1:9" s="638" customFormat="1" ht="16.5" hidden="1" outlineLevel="2" thickBot="1" x14ac:dyDescent="0.3">
      <c r="A212" s="803"/>
      <c r="B212" s="804"/>
      <c r="C212" s="827"/>
      <c r="D212" s="828"/>
      <c r="E212" s="807" t="s">
        <v>13</v>
      </c>
      <c r="F212" s="808"/>
      <c r="G212" s="621">
        <f>H212+I212</f>
        <v>0</v>
      </c>
      <c r="H212" s="621"/>
      <c r="I212" s="621"/>
    </row>
    <row r="213" spans="1:9" s="638" customFormat="1" ht="24.75" hidden="1" outlineLevel="2" thickBot="1" x14ac:dyDescent="0.3">
      <c r="A213" s="803">
        <v>2330</v>
      </c>
      <c r="B213" s="854" t="s">
        <v>68</v>
      </c>
      <c r="C213" s="830">
        <v>3</v>
      </c>
      <c r="D213" s="831">
        <v>0</v>
      </c>
      <c r="E213" s="832" t="s">
        <v>732</v>
      </c>
      <c r="F213" s="834" t="s">
        <v>327</v>
      </c>
      <c r="G213" s="621">
        <f>H213+I213</f>
        <v>0</v>
      </c>
      <c r="H213" s="621">
        <f>H215+H219</f>
        <v>0</v>
      </c>
      <c r="I213" s="621">
        <f>I215+I219</f>
        <v>0</v>
      </c>
    </row>
    <row r="214" spans="1:9" s="641" customFormat="1" ht="10.5" hidden="1" customHeight="1" outlineLevel="2" thickBot="1" x14ac:dyDescent="0.3">
      <c r="A214" s="803"/>
      <c r="B214" s="829"/>
      <c r="C214" s="830"/>
      <c r="D214" s="831"/>
      <c r="E214" s="807" t="s">
        <v>808</v>
      </c>
      <c r="F214" s="834"/>
      <c r="G214" s="621"/>
      <c r="H214" s="621"/>
      <c r="I214" s="621"/>
    </row>
    <row r="215" spans="1:9" s="638" customFormat="1" ht="16.5" hidden="1" outlineLevel="2" thickBot="1" x14ac:dyDescent="0.3">
      <c r="A215" s="803">
        <v>2331</v>
      </c>
      <c r="B215" s="856" t="s">
        <v>68</v>
      </c>
      <c r="C215" s="827">
        <v>3</v>
      </c>
      <c r="D215" s="828">
        <v>1</v>
      </c>
      <c r="E215" s="807" t="s">
        <v>328</v>
      </c>
      <c r="F215" s="857">
        <f>Sheet6!G740+Sheet6!G318+Sheet6!I69+Sheet6!I133+Sheet6!I440+Sheet6!I325+Sheet6!I718</f>
        <v>2485454.2999999998</v>
      </c>
      <c r="G215" s="621">
        <f>H215+I215</f>
        <v>0</v>
      </c>
      <c r="H215" s="621">
        <f>H217+H218</f>
        <v>0</v>
      </c>
      <c r="I215" s="621">
        <f>I217+I218</f>
        <v>0</v>
      </c>
    </row>
    <row r="216" spans="1:9" s="638" customFormat="1" ht="36.75" hidden="1" outlineLevel="2" thickBot="1" x14ac:dyDescent="0.3">
      <c r="A216" s="803"/>
      <c r="B216" s="804"/>
      <c r="C216" s="827"/>
      <c r="D216" s="828"/>
      <c r="E216" s="807" t="s">
        <v>12</v>
      </c>
      <c r="F216" s="808"/>
      <c r="G216" s="621"/>
      <c r="H216" s="621"/>
      <c r="I216" s="621"/>
    </row>
    <row r="217" spans="1:9" s="638" customFormat="1" ht="16.5" hidden="1" outlineLevel="2" thickBot="1" x14ac:dyDescent="0.3">
      <c r="A217" s="803"/>
      <c r="B217" s="804"/>
      <c r="C217" s="827"/>
      <c r="D217" s="828"/>
      <c r="E217" s="807" t="s">
        <v>13</v>
      </c>
      <c r="F217" s="808"/>
      <c r="G217" s="621">
        <f>H217+I217</f>
        <v>0</v>
      </c>
      <c r="H217" s="621"/>
      <c r="I217" s="621"/>
    </row>
    <row r="218" spans="1:9" s="638" customFormat="1" ht="16.5" hidden="1" outlineLevel="2" thickBot="1" x14ac:dyDescent="0.3">
      <c r="A218" s="803"/>
      <c r="B218" s="804"/>
      <c r="C218" s="827"/>
      <c r="D218" s="828"/>
      <c r="E218" s="807" t="s">
        <v>13</v>
      </c>
      <c r="F218" s="808"/>
      <c r="G218" s="621">
        <f>H218+I218</f>
        <v>0</v>
      </c>
      <c r="H218" s="621"/>
      <c r="I218" s="621"/>
    </row>
    <row r="219" spans="1:9" s="638" customFormat="1" ht="16.5" hidden="1" outlineLevel="2" thickBot="1" x14ac:dyDescent="0.3">
      <c r="A219" s="803">
        <v>2332</v>
      </c>
      <c r="B219" s="856" t="s">
        <v>68</v>
      </c>
      <c r="C219" s="827">
        <v>3</v>
      </c>
      <c r="D219" s="828">
        <v>2</v>
      </c>
      <c r="E219" s="807" t="s">
        <v>733</v>
      </c>
      <c r="F219" s="840"/>
      <c r="G219" s="621">
        <f>H219+I219</f>
        <v>0</v>
      </c>
      <c r="H219" s="621">
        <f>H221+H222</f>
        <v>0</v>
      </c>
      <c r="I219" s="621">
        <f>I221+I222</f>
        <v>0</v>
      </c>
    </row>
    <row r="220" spans="1:9" s="638" customFormat="1" ht="36.75" hidden="1" outlineLevel="2" thickBot="1" x14ac:dyDescent="0.3">
      <c r="A220" s="803"/>
      <c r="B220" s="804"/>
      <c r="C220" s="827"/>
      <c r="D220" s="828"/>
      <c r="E220" s="807" t="s">
        <v>12</v>
      </c>
      <c r="F220" s="808"/>
      <c r="G220" s="621"/>
      <c r="H220" s="621"/>
      <c r="I220" s="621"/>
    </row>
    <row r="221" spans="1:9" s="638" customFormat="1" ht="16.5" hidden="1" outlineLevel="2" thickBot="1" x14ac:dyDescent="0.3">
      <c r="A221" s="803"/>
      <c r="B221" s="804"/>
      <c r="C221" s="827"/>
      <c r="D221" s="828"/>
      <c r="E221" s="807" t="s">
        <v>13</v>
      </c>
      <c r="F221" s="808"/>
      <c r="G221" s="621">
        <f>H221+I221</f>
        <v>0</v>
      </c>
      <c r="H221" s="621"/>
      <c r="I221" s="621"/>
    </row>
    <row r="222" spans="1:9" s="638" customFormat="1" ht="16.5" hidden="1" outlineLevel="2" thickBot="1" x14ac:dyDescent="0.3">
      <c r="A222" s="803"/>
      <c r="B222" s="804"/>
      <c r="C222" s="827"/>
      <c r="D222" s="828"/>
      <c r="E222" s="807" t="s">
        <v>13</v>
      </c>
      <c r="F222" s="808"/>
      <c r="G222" s="621">
        <f>H222+I222</f>
        <v>0</v>
      </c>
      <c r="H222" s="621"/>
      <c r="I222" s="621"/>
    </row>
    <row r="223" spans="1:9" s="638" customFormat="1" ht="16.5" hidden="1" outlineLevel="2" thickBot="1" x14ac:dyDescent="0.3">
      <c r="A223" s="803">
        <v>2340</v>
      </c>
      <c r="B223" s="854" t="s">
        <v>68</v>
      </c>
      <c r="C223" s="830">
        <v>4</v>
      </c>
      <c r="D223" s="831">
        <v>0</v>
      </c>
      <c r="E223" s="832" t="s">
        <v>734</v>
      </c>
      <c r="F223" s="840"/>
      <c r="G223" s="621">
        <f>H223+I223</f>
        <v>0</v>
      </c>
      <c r="H223" s="621">
        <f>H225</f>
        <v>0</v>
      </c>
      <c r="I223" s="621">
        <f>I225</f>
        <v>0</v>
      </c>
    </row>
    <row r="224" spans="1:9" s="641" customFormat="1" ht="10.5" hidden="1" customHeight="1" outlineLevel="2" thickBot="1" x14ac:dyDescent="0.3">
      <c r="A224" s="803"/>
      <c r="B224" s="829"/>
      <c r="C224" s="830"/>
      <c r="D224" s="831"/>
      <c r="E224" s="807" t="s">
        <v>808</v>
      </c>
      <c r="F224" s="834"/>
      <c r="G224" s="621"/>
      <c r="H224" s="621"/>
      <c r="I224" s="621"/>
    </row>
    <row r="225" spans="1:9" s="638" customFormat="1" ht="16.5" hidden="1" outlineLevel="2" thickBot="1" x14ac:dyDescent="0.3">
      <c r="A225" s="803">
        <v>2341</v>
      </c>
      <c r="B225" s="856" t="s">
        <v>68</v>
      </c>
      <c r="C225" s="827">
        <v>4</v>
      </c>
      <c r="D225" s="828">
        <v>1</v>
      </c>
      <c r="E225" s="807" t="s">
        <v>734</v>
      </c>
      <c r="F225" s="840"/>
      <c r="G225" s="621">
        <f>H225+I225</f>
        <v>0</v>
      </c>
      <c r="H225" s="621">
        <f>H227+H228</f>
        <v>0</v>
      </c>
      <c r="I225" s="621">
        <f>I227+I228</f>
        <v>0</v>
      </c>
    </row>
    <row r="226" spans="1:9" s="638" customFormat="1" ht="36.75" hidden="1" outlineLevel="2" thickBot="1" x14ac:dyDescent="0.3">
      <c r="A226" s="803"/>
      <c r="B226" s="804"/>
      <c r="C226" s="827"/>
      <c r="D226" s="828"/>
      <c r="E226" s="807" t="s">
        <v>12</v>
      </c>
      <c r="F226" s="808"/>
      <c r="G226" s="621"/>
      <c r="H226" s="621"/>
      <c r="I226" s="621"/>
    </row>
    <row r="227" spans="1:9" s="638" customFormat="1" ht="16.5" hidden="1" outlineLevel="2" thickBot="1" x14ac:dyDescent="0.3">
      <c r="A227" s="803"/>
      <c r="B227" s="804"/>
      <c r="C227" s="827"/>
      <c r="D227" s="828"/>
      <c r="E227" s="807" t="s">
        <v>13</v>
      </c>
      <c r="F227" s="808"/>
      <c r="G227" s="621">
        <f>H227+I227</f>
        <v>0</v>
      </c>
      <c r="H227" s="621"/>
      <c r="I227" s="621"/>
    </row>
    <row r="228" spans="1:9" s="638" customFormat="1" ht="16.5" hidden="1" outlineLevel="2" thickBot="1" x14ac:dyDescent="0.3">
      <c r="A228" s="803"/>
      <c r="B228" s="804"/>
      <c r="C228" s="827"/>
      <c r="D228" s="828"/>
      <c r="E228" s="807" t="s">
        <v>13</v>
      </c>
      <c r="F228" s="808"/>
      <c r="G228" s="621">
        <f>H228+I228</f>
        <v>0</v>
      </c>
      <c r="H228" s="621"/>
      <c r="I228" s="621"/>
    </row>
    <row r="229" spans="1:9" s="638" customFormat="1" ht="16.5" hidden="1" outlineLevel="2" thickBot="1" x14ac:dyDescent="0.3">
      <c r="A229" s="803">
        <v>2350</v>
      </c>
      <c r="B229" s="854" t="s">
        <v>68</v>
      </c>
      <c r="C229" s="830">
        <v>5</v>
      </c>
      <c r="D229" s="831">
        <v>0</v>
      </c>
      <c r="E229" s="832" t="s">
        <v>330</v>
      </c>
      <c r="F229" s="834" t="s">
        <v>331</v>
      </c>
      <c r="G229" s="621">
        <f>H229+I229</f>
        <v>0</v>
      </c>
      <c r="H229" s="621">
        <f>H231</f>
        <v>0</v>
      </c>
      <c r="I229" s="621">
        <f>I231</f>
        <v>0</v>
      </c>
    </row>
    <row r="230" spans="1:9" s="641" customFormat="1" ht="10.5" hidden="1" customHeight="1" outlineLevel="2" thickBot="1" x14ac:dyDescent="0.3">
      <c r="A230" s="803"/>
      <c r="B230" s="829"/>
      <c r="C230" s="830"/>
      <c r="D230" s="831"/>
      <c r="E230" s="807" t="s">
        <v>808</v>
      </c>
      <c r="F230" s="834"/>
      <c r="G230" s="621"/>
      <c r="H230" s="621"/>
      <c r="I230" s="621"/>
    </row>
    <row r="231" spans="1:9" s="638" customFormat="1" ht="16.5" hidden="1" outlineLevel="2" thickBot="1" x14ac:dyDescent="0.3">
      <c r="A231" s="803">
        <v>2351</v>
      </c>
      <c r="B231" s="856" t="s">
        <v>68</v>
      </c>
      <c r="C231" s="827">
        <v>5</v>
      </c>
      <c r="D231" s="828">
        <v>1</v>
      </c>
      <c r="E231" s="807" t="s">
        <v>332</v>
      </c>
      <c r="F231" s="840" t="s">
        <v>331</v>
      </c>
      <c r="G231" s="621">
        <f>H231+I231</f>
        <v>0</v>
      </c>
      <c r="H231" s="621">
        <f>H233+H234</f>
        <v>0</v>
      </c>
      <c r="I231" s="621">
        <f>I233+I234</f>
        <v>0</v>
      </c>
    </row>
    <row r="232" spans="1:9" s="638" customFormat="1" ht="36.75" hidden="1" outlineLevel="2" thickBot="1" x14ac:dyDescent="0.3">
      <c r="A232" s="803"/>
      <c r="B232" s="804"/>
      <c r="C232" s="827"/>
      <c r="D232" s="828"/>
      <c r="E232" s="807" t="s">
        <v>12</v>
      </c>
      <c r="F232" s="808"/>
      <c r="G232" s="621"/>
      <c r="H232" s="621"/>
      <c r="I232" s="621"/>
    </row>
    <row r="233" spans="1:9" s="638" customFormat="1" ht="16.5" hidden="1" outlineLevel="2" thickBot="1" x14ac:dyDescent="0.3">
      <c r="A233" s="803"/>
      <c r="B233" s="804"/>
      <c r="C233" s="827"/>
      <c r="D233" s="828"/>
      <c r="E233" s="807" t="s">
        <v>13</v>
      </c>
      <c r="F233" s="808"/>
      <c r="G233" s="621">
        <f>H233+I233</f>
        <v>0</v>
      </c>
      <c r="H233" s="621"/>
      <c r="I233" s="621"/>
    </row>
    <row r="234" spans="1:9" s="638" customFormat="1" ht="16.5" hidden="1" outlineLevel="2" thickBot="1" x14ac:dyDescent="0.3">
      <c r="A234" s="803"/>
      <c r="B234" s="804"/>
      <c r="C234" s="827"/>
      <c r="D234" s="828"/>
      <c r="E234" s="807" t="s">
        <v>13</v>
      </c>
      <c r="F234" s="808"/>
      <c r="G234" s="621">
        <f>H234+I234</f>
        <v>0</v>
      </c>
      <c r="H234" s="621"/>
      <c r="I234" s="621"/>
    </row>
    <row r="235" spans="1:9" s="638" customFormat="1" ht="36.75" hidden="1" outlineLevel="2" thickBot="1" x14ac:dyDescent="0.3">
      <c r="A235" s="803">
        <v>2360</v>
      </c>
      <c r="B235" s="854" t="s">
        <v>68</v>
      </c>
      <c r="C235" s="830">
        <v>6</v>
      </c>
      <c r="D235" s="831">
        <v>0</v>
      </c>
      <c r="E235" s="832" t="s">
        <v>847</v>
      </c>
      <c r="F235" s="834" t="s">
        <v>333</v>
      </c>
      <c r="G235" s="621">
        <f>H235+I235</f>
        <v>0</v>
      </c>
      <c r="H235" s="621">
        <f>H237</f>
        <v>0</v>
      </c>
      <c r="I235" s="621">
        <f>I237</f>
        <v>0</v>
      </c>
    </row>
    <row r="236" spans="1:9" s="641" customFormat="1" ht="10.5" hidden="1" customHeight="1" outlineLevel="2" thickBot="1" x14ac:dyDescent="0.3">
      <c r="A236" s="803"/>
      <c r="B236" s="829"/>
      <c r="C236" s="830"/>
      <c r="D236" s="831"/>
      <c r="E236" s="807" t="s">
        <v>808</v>
      </c>
      <c r="F236" s="834"/>
      <c r="G236" s="621"/>
      <c r="H236" s="621"/>
      <c r="I236" s="621"/>
    </row>
    <row r="237" spans="1:9" s="638" customFormat="1" ht="36.75" hidden="1" outlineLevel="2" thickBot="1" x14ac:dyDescent="0.3">
      <c r="A237" s="803">
        <v>2361</v>
      </c>
      <c r="B237" s="856" t="s">
        <v>68</v>
      </c>
      <c r="C237" s="827">
        <v>6</v>
      </c>
      <c r="D237" s="828">
        <v>1</v>
      </c>
      <c r="E237" s="807" t="s">
        <v>847</v>
      </c>
      <c r="F237" s="840" t="s">
        <v>334</v>
      </c>
      <c r="G237" s="621">
        <f>H237+I237</f>
        <v>0</v>
      </c>
      <c r="H237" s="621">
        <f>H239+H240</f>
        <v>0</v>
      </c>
      <c r="I237" s="621">
        <f>I239+I240</f>
        <v>0</v>
      </c>
    </row>
    <row r="238" spans="1:9" s="638" customFormat="1" ht="36.75" hidden="1" outlineLevel="2" thickBot="1" x14ac:dyDescent="0.3">
      <c r="A238" s="803"/>
      <c r="B238" s="804"/>
      <c r="C238" s="827"/>
      <c r="D238" s="828"/>
      <c r="E238" s="807" t="s">
        <v>12</v>
      </c>
      <c r="F238" s="808"/>
      <c r="G238" s="621"/>
      <c r="H238" s="621"/>
      <c r="I238" s="621"/>
    </row>
    <row r="239" spans="1:9" s="638" customFormat="1" ht="16.5" hidden="1" outlineLevel="2" thickBot="1" x14ac:dyDescent="0.3">
      <c r="A239" s="803"/>
      <c r="B239" s="804"/>
      <c r="C239" s="827"/>
      <c r="D239" s="828"/>
      <c r="E239" s="807" t="s">
        <v>13</v>
      </c>
      <c r="F239" s="808"/>
      <c r="G239" s="621">
        <f>H239+I239</f>
        <v>0</v>
      </c>
      <c r="H239" s="621"/>
      <c r="I239" s="621"/>
    </row>
    <row r="240" spans="1:9" s="638" customFormat="1" ht="16.5" hidden="1" outlineLevel="2" thickBot="1" x14ac:dyDescent="0.3">
      <c r="A240" s="803"/>
      <c r="B240" s="804"/>
      <c r="C240" s="827"/>
      <c r="D240" s="828"/>
      <c r="E240" s="807" t="s">
        <v>13</v>
      </c>
      <c r="F240" s="808"/>
      <c r="G240" s="621">
        <f>H240+I240</f>
        <v>0</v>
      </c>
      <c r="H240" s="621"/>
      <c r="I240" s="621"/>
    </row>
    <row r="241" spans="1:9" s="638" customFormat="1" ht="29.25" hidden="1" outlineLevel="2" thickBot="1" x14ac:dyDescent="0.3">
      <c r="A241" s="803">
        <v>2370</v>
      </c>
      <c r="B241" s="854" t="s">
        <v>68</v>
      </c>
      <c r="C241" s="830">
        <v>7</v>
      </c>
      <c r="D241" s="831">
        <v>0</v>
      </c>
      <c r="E241" s="832" t="s">
        <v>849</v>
      </c>
      <c r="F241" s="834" t="s">
        <v>335</v>
      </c>
      <c r="G241" s="621">
        <f>H241+I241</f>
        <v>0</v>
      </c>
      <c r="H241" s="621">
        <f>H243</f>
        <v>0</v>
      </c>
      <c r="I241" s="621">
        <f>I243</f>
        <v>0</v>
      </c>
    </row>
    <row r="242" spans="1:9" s="641" customFormat="1" ht="10.5" hidden="1" customHeight="1" outlineLevel="2" thickBot="1" x14ac:dyDescent="0.3">
      <c r="A242" s="803"/>
      <c r="B242" s="829"/>
      <c r="C242" s="830"/>
      <c r="D242" s="831"/>
      <c r="E242" s="807" t="s">
        <v>808</v>
      </c>
      <c r="F242" s="834"/>
      <c r="G242" s="621"/>
      <c r="H242" s="621"/>
      <c r="I242" s="621"/>
    </row>
    <row r="243" spans="1:9" s="638" customFormat="1" ht="24.75" hidden="1" outlineLevel="2" thickBot="1" x14ac:dyDescent="0.3">
      <c r="A243" s="803">
        <v>2371</v>
      </c>
      <c r="B243" s="856" t="s">
        <v>68</v>
      </c>
      <c r="C243" s="827">
        <v>7</v>
      </c>
      <c r="D243" s="828">
        <v>1</v>
      </c>
      <c r="E243" s="807" t="s">
        <v>849</v>
      </c>
      <c r="F243" s="840" t="s">
        <v>336</v>
      </c>
      <c r="G243" s="621">
        <f>H243+I243</f>
        <v>0</v>
      </c>
      <c r="H243" s="621">
        <f>H245+H246</f>
        <v>0</v>
      </c>
      <c r="I243" s="621">
        <f>I245+I246</f>
        <v>0</v>
      </c>
    </row>
    <row r="244" spans="1:9" s="638" customFormat="1" ht="36.75" hidden="1" outlineLevel="2" thickBot="1" x14ac:dyDescent="0.3">
      <c r="A244" s="803"/>
      <c r="B244" s="804"/>
      <c r="C244" s="827"/>
      <c r="D244" s="828"/>
      <c r="E244" s="807" t="s">
        <v>12</v>
      </c>
      <c r="F244" s="808"/>
      <c r="G244" s="621"/>
      <c r="H244" s="621"/>
      <c r="I244" s="621"/>
    </row>
    <row r="245" spans="1:9" s="638" customFormat="1" ht="16.5" hidden="1" outlineLevel="2" thickBot="1" x14ac:dyDescent="0.3">
      <c r="A245" s="803"/>
      <c r="B245" s="804"/>
      <c r="C245" s="827"/>
      <c r="D245" s="828"/>
      <c r="E245" s="807" t="s">
        <v>13</v>
      </c>
      <c r="F245" s="808"/>
      <c r="G245" s="621">
        <f>H245+I245</f>
        <v>0</v>
      </c>
      <c r="H245" s="621"/>
      <c r="I245" s="621"/>
    </row>
    <row r="246" spans="1:9" s="638" customFormat="1" ht="16.5" hidden="1" outlineLevel="2" thickBot="1" x14ac:dyDescent="0.3">
      <c r="A246" s="803"/>
      <c r="B246" s="804"/>
      <c r="C246" s="827"/>
      <c r="D246" s="828"/>
      <c r="E246" s="807" t="s">
        <v>13</v>
      </c>
      <c r="F246" s="808"/>
      <c r="G246" s="621">
        <f>H246+I246</f>
        <v>0</v>
      </c>
      <c r="H246" s="621"/>
      <c r="I246" s="621"/>
    </row>
    <row r="247" spans="1:9" s="847" customFormat="1" ht="45" customHeight="1" collapsed="1" thickBot="1" x14ac:dyDescent="0.25">
      <c r="A247" s="843">
        <v>2400</v>
      </c>
      <c r="B247" s="854" t="s">
        <v>72</v>
      </c>
      <c r="C247" s="830">
        <v>0</v>
      </c>
      <c r="D247" s="831">
        <v>0</v>
      </c>
      <c r="E247" s="855" t="s">
        <v>870</v>
      </c>
      <c r="F247" s="845" t="s">
        <v>337</v>
      </c>
      <c r="G247" s="711">
        <f>H247+I247</f>
        <v>-310681.09999999998</v>
      </c>
      <c r="H247" s="711">
        <f>H249+H259+H284+H298+H312+H344+H350+H368+H386</f>
        <v>170318.9</v>
      </c>
      <c r="I247" s="858">
        <f>I259+I284+I298+I312+I350+I386</f>
        <v>-481000</v>
      </c>
    </row>
    <row r="248" spans="1:9" s="638" customFormat="1" ht="11.25" customHeight="1" thickBot="1" x14ac:dyDescent="0.3">
      <c r="A248" s="848"/>
      <c r="B248" s="829"/>
      <c r="C248" s="849"/>
      <c r="D248" s="850"/>
      <c r="E248" s="807" t="s">
        <v>807</v>
      </c>
      <c r="F248" s="851"/>
      <c r="G248" s="711"/>
      <c r="H248" s="711"/>
      <c r="I248" s="859"/>
    </row>
    <row r="249" spans="1:9" s="638" customFormat="1" ht="36.75" hidden="1" outlineLevel="1" thickBot="1" x14ac:dyDescent="0.3">
      <c r="A249" s="803">
        <v>2410</v>
      </c>
      <c r="B249" s="854" t="s">
        <v>72</v>
      </c>
      <c r="C249" s="830">
        <v>1</v>
      </c>
      <c r="D249" s="831">
        <v>0</v>
      </c>
      <c r="E249" s="832" t="s">
        <v>338</v>
      </c>
      <c r="F249" s="834" t="s">
        <v>341</v>
      </c>
      <c r="G249" s="712">
        <f>H249+I249</f>
        <v>0</v>
      </c>
      <c r="H249" s="712">
        <f>H251+H271</f>
        <v>0</v>
      </c>
      <c r="I249" s="858">
        <f>I251+I271</f>
        <v>0</v>
      </c>
    </row>
    <row r="250" spans="1:9" s="641" customFormat="1" ht="10.5" hidden="1" customHeight="1" outlineLevel="1" thickBot="1" x14ac:dyDescent="0.3">
      <c r="A250" s="803"/>
      <c r="B250" s="829"/>
      <c r="C250" s="830"/>
      <c r="D250" s="831"/>
      <c r="E250" s="807" t="s">
        <v>808</v>
      </c>
      <c r="F250" s="834"/>
      <c r="G250" s="712"/>
      <c r="H250" s="712"/>
      <c r="I250" s="858"/>
    </row>
    <row r="251" spans="1:9" s="638" customFormat="1" ht="24.75" hidden="1" outlineLevel="1" thickBot="1" x14ac:dyDescent="0.3">
      <c r="A251" s="803">
        <v>2411</v>
      </c>
      <c r="B251" s="856" t="s">
        <v>72</v>
      </c>
      <c r="C251" s="827">
        <v>1</v>
      </c>
      <c r="D251" s="828">
        <v>1</v>
      </c>
      <c r="E251" s="807" t="s">
        <v>342</v>
      </c>
      <c r="F251" s="808" t="s">
        <v>343</v>
      </c>
      <c r="G251" s="712">
        <f>H251+I251</f>
        <v>0</v>
      </c>
      <c r="H251" s="712">
        <f>H253+H254</f>
        <v>0</v>
      </c>
      <c r="I251" s="858">
        <f>I253+I254</f>
        <v>0</v>
      </c>
    </row>
    <row r="252" spans="1:9" s="638" customFormat="1" ht="36.75" hidden="1" outlineLevel="1" thickBot="1" x14ac:dyDescent="0.3">
      <c r="A252" s="803"/>
      <c r="B252" s="804"/>
      <c r="C252" s="827"/>
      <c r="D252" s="828"/>
      <c r="E252" s="807" t="s">
        <v>12</v>
      </c>
      <c r="F252" s="808"/>
      <c r="G252" s="712"/>
      <c r="H252" s="712"/>
      <c r="I252" s="858"/>
    </row>
    <row r="253" spans="1:9" s="638" customFormat="1" ht="16.5" hidden="1" outlineLevel="1" thickBot="1" x14ac:dyDescent="0.3">
      <c r="A253" s="803"/>
      <c r="B253" s="804"/>
      <c r="C253" s="827"/>
      <c r="D253" s="828"/>
      <c r="E253" s="807" t="s">
        <v>13</v>
      </c>
      <c r="F253" s="808"/>
      <c r="G253" s="712">
        <f>H253+I253</f>
        <v>0</v>
      </c>
      <c r="H253" s="712"/>
      <c r="I253" s="858"/>
    </row>
    <row r="254" spans="1:9" s="638" customFormat="1" ht="16.5" hidden="1" outlineLevel="1" thickBot="1" x14ac:dyDescent="0.3">
      <c r="A254" s="803"/>
      <c r="B254" s="804"/>
      <c r="C254" s="827"/>
      <c r="D254" s="828"/>
      <c r="E254" s="807" t="s">
        <v>13</v>
      </c>
      <c r="F254" s="808"/>
      <c r="G254" s="712">
        <f>H254+I254</f>
        <v>0</v>
      </c>
      <c r="H254" s="712"/>
      <c r="I254" s="858"/>
    </row>
    <row r="255" spans="1:9" s="638" customFormat="1" ht="24.75" hidden="1" outlineLevel="1" thickBot="1" x14ac:dyDescent="0.3">
      <c r="A255" s="803">
        <v>2412</v>
      </c>
      <c r="B255" s="856" t="s">
        <v>72</v>
      </c>
      <c r="C255" s="827">
        <v>1</v>
      </c>
      <c r="D255" s="828">
        <v>2</v>
      </c>
      <c r="E255" s="807" t="s">
        <v>344</v>
      </c>
      <c r="F255" s="840" t="s">
        <v>345</v>
      </c>
      <c r="G255" s="712">
        <f>H255+I255</f>
        <v>0</v>
      </c>
      <c r="H255" s="712">
        <f>H257+H258</f>
        <v>0</v>
      </c>
      <c r="I255" s="858">
        <f>I257+I258</f>
        <v>0</v>
      </c>
    </row>
    <row r="256" spans="1:9" s="638" customFormat="1" ht="36.75" hidden="1" outlineLevel="1" thickBot="1" x14ac:dyDescent="0.3">
      <c r="A256" s="803"/>
      <c r="B256" s="804"/>
      <c r="C256" s="827"/>
      <c r="D256" s="828"/>
      <c r="E256" s="807" t="s">
        <v>12</v>
      </c>
      <c r="F256" s="808"/>
      <c r="G256" s="712"/>
      <c r="H256" s="712"/>
      <c r="I256" s="858"/>
    </row>
    <row r="257" spans="1:9" s="638" customFormat="1" ht="16.5" hidden="1" outlineLevel="1" thickBot="1" x14ac:dyDescent="0.3">
      <c r="A257" s="803"/>
      <c r="B257" s="804"/>
      <c r="C257" s="827"/>
      <c r="D257" s="828"/>
      <c r="E257" s="807" t="s">
        <v>13</v>
      </c>
      <c r="F257" s="808"/>
      <c r="G257" s="712">
        <f>H257+I257</f>
        <v>0</v>
      </c>
      <c r="H257" s="712"/>
      <c r="I257" s="858"/>
    </row>
    <row r="258" spans="1:9" s="638" customFormat="1" ht="16.5" hidden="1" outlineLevel="1" thickBot="1" x14ac:dyDescent="0.3">
      <c r="A258" s="803"/>
      <c r="B258" s="804"/>
      <c r="C258" s="827"/>
      <c r="D258" s="828"/>
      <c r="E258" s="807" t="s">
        <v>13</v>
      </c>
      <c r="F258" s="808"/>
      <c r="G258" s="712">
        <f>H258+I258</f>
        <v>0</v>
      </c>
      <c r="H258" s="712"/>
      <c r="I258" s="858"/>
    </row>
    <row r="259" spans="1:9" s="638" customFormat="1" ht="36.75" collapsed="1" thickBot="1" x14ac:dyDescent="0.3">
      <c r="A259" s="803">
        <v>2420</v>
      </c>
      <c r="B259" s="854" t="s">
        <v>72</v>
      </c>
      <c r="C259" s="830">
        <v>2</v>
      </c>
      <c r="D259" s="831">
        <v>0</v>
      </c>
      <c r="E259" s="832" t="s">
        <v>346</v>
      </c>
      <c r="F259" s="834" t="s">
        <v>347</v>
      </c>
      <c r="G259" s="711">
        <f>H259+I259</f>
        <v>239118.9</v>
      </c>
      <c r="H259" s="711">
        <f>H261+H271+H275+H279</f>
        <v>170118.9</v>
      </c>
      <c r="I259" s="858">
        <f>I261+I271+I275+I279</f>
        <v>69000</v>
      </c>
    </row>
    <row r="260" spans="1:9" s="641" customFormat="1" ht="18" customHeight="1" thickBot="1" x14ac:dyDescent="0.3">
      <c r="A260" s="803"/>
      <c r="B260" s="829"/>
      <c r="C260" s="830"/>
      <c r="D260" s="831"/>
      <c r="E260" s="807" t="s">
        <v>808</v>
      </c>
      <c r="F260" s="834"/>
      <c r="G260" s="711"/>
      <c r="H260" s="711"/>
      <c r="I260" s="858"/>
    </row>
    <row r="261" spans="1:9" s="638" customFormat="1" ht="16.5" thickBot="1" x14ac:dyDescent="0.3">
      <c r="A261" s="803">
        <v>2421</v>
      </c>
      <c r="B261" s="856" t="s">
        <v>72</v>
      </c>
      <c r="C261" s="827">
        <v>2</v>
      </c>
      <c r="D261" s="828">
        <v>1</v>
      </c>
      <c r="E261" s="807" t="s">
        <v>348</v>
      </c>
      <c r="F261" s="840" t="s">
        <v>349</v>
      </c>
      <c r="G261" s="711">
        <f>H261+I261</f>
        <v>167118.9</v>
      </c>
      <c r="H261" s="711">
        <f>H263+H265+H267+H268+H269+H270+H264+H266</f>
        <v>167118.9</v>
      </c>
      <c r="I261" s="858">
        <f>I263+I265+I267+I268+I269+I270</f>
        <v>0</v>
      </c>
    </row>
    <row r="262" spans="1:9" s="638" customFormat="1" ht="23.25" customHeight="1" thickBot="1" x14ac:dyDescent="0.3">
      <c r="A262" s="803"/>
      <c r="B262" s="804"/>
      <c r="C262" s="827"/>
      <c r="D262" s="828"/>
      <c r="E262" s="807" t="s">
        <v>12</v>
      </c>
      <c r="F262" s="808"/>
      <c r="G262" s="621"/>
      <c r="H262" s="621"/>
      <c r="I262" s="860"/>
    </row>
    <row r="263" spans="1:9" s="638" customFormat="1" ht="24" hidden="1" customHeight="1" thickBot="1" x14ac:dyDescent="0.3">
      <c r="A263" s="803"/>
      <c r="B263" s="804"/>
      <c r="C263" s="827"/>
      <c r="D263" s="828"/>
      <c r="E263" s="807">
        <v>4111</v>
      </c>
      <c r="F263" s="808"/>
      <c r="G263" s="711">
        <f t="shared" ref="G263:G271" si="6">H263+I263</f>
        <v>0</v>
      </c>
      <c r="H263" s="711"/>
      <c r="I263" s="858"/>
    </row>
    <row r="264" spans="1:9" s="638" customFormat="1" ht="27" customHeight="1" thickBot="1" x14ac:dyDescent="0.3">
      <c r="A264" s="803"/>
      <c r="B264" s="804"/>
      <c r="C264" s="827"/>
      <c r="D264" s="828"/>
      <c r="E264" s="807">
        <v>4239</v>
      </c>
      <c r="F264" s="808"/>
      <c r="G264" s="711">
        <f t="shared" si="6"/>
        <v>13000</v>
      </c>
      <c r="H264" s="711">
        <v>13000</v>
      </c>
      <c r="I264" s="858"/>
    </row>
    <row r="265" spans="1:9" s="638" customFormat="1" ht="22.5" customHeight="1" thickBot="1" x14ac:dyDescent="0.3">
      <c r="A265" s="803"/>
      <c r="B265" s="804"/>
      <c r="C265" s="827"/>
      <c r="D265" s="828"/>
      <c r="E265" s="807">
        <v>4264</v>
      </c>
      <c r="F265" s="808"/>
      <c r="G265" s="711">
        <f t="shared" si="6"/>
        <v>0</v>
      </c>
      <c r="H265" s="711"/>
      <c r="I265" s="858"/>
    </row>
    <row r="266" spans="1:9" s="638" customFormat="1" ht="22.5" customHeight="1" thickBot="1" x14ac:dyDescent="0.3">
      <c r="A266" s="803"/>
      <c r="B266" s="804"/>
      <c r="C266" s="827"/>
      <c r="D266" s="828"/>
      <c r="E266" s="807">
        <v>4729</v>
      </c>
      <c r="F266" s="808"/>
      <c r="G266" s="711">
        <f t="shared" si="6"/>
        <v>154118.9</v>
      </c>
      <c r="H266" s="711">
        <v>154118.9</v>
      </c>
      <c r="I266" s="858"/>
    </row>
    <row r="267" spans="1:9" s="638" customFormat="1" ht="22.5" customHeight="1" thickBot="1" x14ac:dyDescent="0.3">
      <c r="A267" s="803"/>
      <c r="B267" s="804"/>
      <c r="C267" s="827"/>
      <c r="D267" s="828"/>
      <c r="E267" s="807">
        <v>5113</v>
      </c>
      <c r="F267" s="808"/>
      <c r="G267" s="712">
        <f t="shared" si="6"/>
        <v>0</v>
      </c>
      <c r="H267" s="711"/>
      <c r="I267" s="858"/>
    </row>
    <row r="268" spans="1:9" s="638" customFormat="1" ht="22.5" customHeight="1" thickBot="1" x14ac:dyDescent="0.3">
      <c r="A268" s="803"/>
      <c r="B268" s="804"/>
      <c r="C268" s="827"/>
      <c r="D268" s="828"/>
      <c r="E268" s="807" t="s">
        <v>13</v>
      </c>
      <c r="F268" s="808"/>
      <c r="G268" s="622">
        <f t="shared" si="6"/>
        <v>0</v>
      </c>
      <c r="H268" s="621"/>
      <c r="I268" s="860"/>
    </row>
    <row r="269" spans="1:9" s="638" customFormat="1" ht="22.5" customHeight="1" thickBot="1" x14ac:dyDescent="0.3">
      <c r="A269" s="803"/>
      <c r="B269" s="804"/>
      <c r="C269" s="827"/>
      <c r="D269" s="828"/>
      <c r="E269" s="807" t="s">
        <v>13</v>
      </c>
      <c r="F269" s="808"/>
      <c r="G269" s="622">
        <f t="shared" si="6"/>
        <v>0</v>
      </c>
      <c r="H269" s="621"/>
      <c r="I269" s="860"/>
    </row>
    <row r="270" spans="1:9" s="638" customFormat="1" ht="22.5" customHeight="1" thickBot="1" x14ac:dyDescent="0.3">
      <c r="A270" s="803"/>
      <c r="B270" s="804"/>
      <c r="C270" s="827"/>
      <c r="D270" s="828"/>
      <c r="E270" s="807" t="s">
        <v>13</v>
      </c>
      <c r="F270" s="808"/>
      <c r="G270" s="622">
        <f t="shared" si="6"/>
        <v>0</v>
      </c>
      <c r="H270" s="621"/>
      <c r="I270" s="860"/>
    </row>
    <row r="271" spans="1:9" s="638" customFormat="1" ht="22.5" customHeight="1" outlineLevel="1" thickBot="1" x14ac:dyDescent="0.3">
      <c r="A271" s="803">
        <v>2422</v>
      </c>
      <c r="B271" s="856" t="s">
        <v>72</v>
      </c>
      <c r="C271" s="827">
        <v>2</v>
      </c>
      <c r="D271" s="828">
        <v>2</v>
      </c>
      <c r="E271" s="807" t="s">
        <v>350</v>
      </c>
      <c r="F271" s="840" t="s">
        <v>351</v>
      </c>
      <c r="G271" s="622">
        <f t="shared" si="6"/>
        <v>0</v>
      </c>
      <c r="H271" s="621">
        <f>H273+H274</f>
        <v>0</v>
      </c>
      <c r="I271" s="860">
        <f>I273+I274</f>
        <v>0</v>
      </c>
    </row>
    <row r="272" spans="1:9" s="638" customFormat="1" ht="21" customHeight="1" outlineLevel="1" thickBot="1" x14ac:dyDescent="0.3">
      <c r="A272" s="803"/>
      <c r="B272" s="804"/>
      <c r="C272" s="827"/>
      <c r="D272" s="828"/>
      <c r="E272" s="807" t="s">
        <v>12</v>
      </c>
      <c r="F272" s="808"/>
      <c r="G272" s="622"/>
      <c r="H272" s="621"/>
      <c r="I272" s="860"/>
    </row>
    <row r="273" spans="1:10" s="638" customFormat="1" ht="21" customHeight="1" outlineLevel="1" thickBot="1" x14ac:dyDescent="0.3">
      <c r="A273" s="803"/>
      <c r="B273" s="804"/>
      <c r="C273" s="827"/>
      <c r="D273" s="828"/>
      <c r="E273" s="807" t="s">
        <v>13</v>
      </c>
      <c r="F273" s="808"/>
      <c r="G273" s="622">
        <f>H273+I273</f>
        <v>0</v>
      </c>
      <c r="H273" s="621"/>
      <c r="I273" s="860"/>
    </row>
    <row r="274" spans="1:10" s="638" customFormat="1" ht="21" customHeight="1" outlineLevel="1" thickBot="1" x14ac:dyDescent="0.3">
      <c r="A274" s="803"/>
      <c r="B274" s="804"/>
      <c r="C274" s="827"/>
      <c r="D274" s="828"/>
      <c r="E274" s="807" t="s">
        <v>13</v>
      </c>
      <c r="F274" s="808"/>
      <c r="G274" s="622">
        <f>H274+I274</f>
        <v>0</v>
      </c>
      <c r="H274" s="621"/>
      <c r="I274" s="860"/>
    </row>
    <row r="275" spans="1:10" s="638" customFormat="1" ht="21" customHeight="1" outlineLevel="1" thickBot="1" x14ac:dyDescent="0.3">
      <c r="A275" s="803">
        <v>2423</v>
      </c>
      <c r="B275" s="856" t="s">
        <v>72</v>
      </c>
      <c r="C275" s="827">
        <v>2</v>
      </c>
      <c r="D275" s="828">
        <v>3</v>
      </c>
      <c r="E275" s="807" t="s">
        <v>352</v>
      </c>
      <c r="F275" s="840" t="s">
        <v>353</v>
      </c>
      <c r="G275" s="622">
        <f>H275+I275</f>
        <v>0</v>
      </c>
      <c r="H275" s="621">
        <f>H277+H278</f>
        <v>0</v>
      </c>
      <c r="I275" s="860">
        <f>I277+I278</f>
        <v>0</v>
      </c>
    </row>
    <row r="276" spans="1:10" s="638" customFormat="1" ht="21" customHeight="1" outlineLevel="1" thickBot="1" x14ac:dyDescent="0.3">
      <c r="A276" s="803"/>
      <c r="B276" s="804"/>
      <c r="C276" s="827"/>
      <c r="D276" s="828"/>
      <c r="E276" s="807" t="s">
        <v>12</v>
      </c>
      <c r="F276" s="808"/>
      <c r="G276" s="622"/>
      <c r="H276" s="621"/>
      <c r="I276" s="860"/>
    </row>
    <row r="277" spans="1:10" s="638" customFormat="1" ht="21" customHeight="1" outlineLevel="1" thickBot="1" x14ac:dyDescent="0.3">
      <c r="A277" s="803"/>
      <c r="B277" s="804"/>
      <c r="C277" s="827"/>
      <c r="D277" s="828"/>
      <c r="E277" s="807" t="s">
        <v>13</v>
      </c>
      <c r="F277" s="808"/>
      <c r="G277" s="622">
        <f>H277+I277</f>
        <v>0</v>
      </c>
      <c r="H277" s="621"/>
      <c r="I277" s="860"/>
    </row>
    <row r="278" spans="1:10" s="638" customFormat="1" ht="21" customHeight="1" outlineLevel="1" thickBot="1" x14ac:dyDescent="0.3">
      <c r="A278" s="803"/>
      <c r="B278" s="804"/>
      <c r="C278" s="827"/>
      <c r="D278" s="828"/>
      <c r="E278" s="807" t="s">
        <v>13</v>
      </c>
      <c r="F278" s="808"/>
      <c r="G278" s="622">
        <f>H278+I278</f>
        <v>0</v>
      </c>
      <c r="H278" s="621"/>
      <c r="I278" s="860"/>
    </row>
    <row r="279" spans="1:10" s="638" customFormat="1" ht="21" customHeight="1" outlineLevel="1" thickBot="1" x14ac:dyDescent="0.3">
      <c r="A279" s="803">
        <v>2424</v>
      </c>
      <c r="B279" s="856" t="s">
        <v>72</v>
      </c>
      <c r="C279" s="827">
        <v>2</v>
      </c>
      <c r="D279" s="828">
        <v>4</v>
      </c>
      <c r="E279" s="807" t="s">
        <v>73</v>
      </c>
      <c r="F279" s="840"/>
      <c r="G279" s="712">
        <f>H279+I279</f>
        <v>72000</v>
      </c>
      <c r="H279" s="711">
        <f>H281+H283+H282</f>
        <v>3000</v>
      </c>
      <c r="I279" s="858">
        <f>I283</f>
        <v>69000</v>
      </c>
    </row>
    <row r="280" spans="1:10" s="638" customFormat="1" ht="21" customHeight="1" outlineLevel="1" thickBot="1" x14ac:dyDescent="0.3">
      <c r="A280" s="803"/>
      <c r="B280" s="804"/>
      <c r="C280" s="827"/>
      <c r="D280" s="828"/>
      <c r="E280" s="807" t="s">
        <v>12</v>
      </c>
      <c r="F280" s="808"/>
      <c r="G280" s="622"/>
      <c r="H280" s="621"/>
      <c r="I280" s="860"/>
    </row>
    <row r="281" spans="1:10" s="638" customFormat="1" ht="27" customHeight="1" outlineLevel="1" thickBot="1" x14ac:dyDescent="0.3">
      <c r="A281" s="803"/>
      <c r="B281" s="804"/>
      <c r="C281" s="827"/>
      <c r="D281" s="828"/>
      <c r="E281" s="807">
        <v>4213</v>
      </c>
      <c r="F281" s="808"/>
      <c r="G281" s="712">
        <f>H281+I281</f>
        <v>1000</v>
      </c>
      <c r="H281" s="711">
        <v>1000</v>
      </c>
      <c r="I281" s="858"/>
    </row>
    <row r="282" spans="1:10" s="638" customFormat="1" ht="27" customHeight="1" outlineLevel="1" thickBot="1" x14ac:dyDescent="0.3">
      <c r="A282" s="803"/>
      <c r="B282" s="804"/>
      <c r="C282" s="827"/>
      <c r="D282" s="828"/>
      <c r="E282" s="807">
        <v>4239</v>
      </c>
      <c r="F282" s="808"/>
      <c r="G282" s="712">
        <f>H282+I282</f>
        <v>2000</v>
      </c>
      <c r="H282" s="711">
        <v>2000</v>
      </c>
      <c r="I282" s="858"/>
    </row>
    <row r="283" spans="1:10" s="638" customFormat="1" ht="27" customHeight="1" outlineLevel="1" thickBot="1" x14ac:dyDescent="0.3">
      <c r="A283" s="803"/>
      <c r="B283" s="804"/>
      <c r="C283" s="827"/>
      <c r="D283" s="828"/>
      <c r="E283" s="807">
        <v>5113</v>
      </c>
      <c r="F283" s="808"/>
      <c r="G283" s="712">
        <f>H283+I283</f>
        <v>69000</v>
      </c>
      <c r="H283" s="861"/>
      <c r="I283" s="858">
        <v>69000</v>
      </c>
      <c r="J283" s="862"/>
    </row>
    <row r="284" spans="1:10" s="638" customFormat="1" ht="27" customHeight="1" outlineLevel="1" thickBot="1" x14ac:dyDescent="0.3">
      <c r="A284" s="803">
        <v>2430</v>
      </c>
      <c r="B284" s="854" t="s">
        <v>72</v>
      </c>
      <c r="C284" s="830">
        <v>3</v>
      </c>
      <c r="D284" s="831">
        <v>0</v>
      </c>
      <c r="E284" s="832" t="s">
        <v>354</v>
      </c>
      <c r="F284" s="834" t="s">
        <v>355</v>
      </c>
      <c r="G284" s="622">
        <f>H284+I284</f>
        <v>0</v>
      </c>
      <c r="H284" s="621">
        <f>H286+H290+H294</f>
        <v>0</v>
      </c>
      <c r="I284" s="860">
        <f>I286+I290+I294</f>
        <v>0</v>
      </c>
    </row>
    <row r="285" spans="1:10" s="641" customFormat="1" ht="27" customHeight="1" outlineLevel="1" thickBot="1" x14ac:dyDescent="0.3">
      <c r="A285" s="803"/>
      <c r="B285" s="829"/>
      <c r="C285" s="830"/>
      <c r="D285" s="831"/>
      <c r="E285" s="807" t="s">
        <v>808</v>
      </c>
      <c r="F285" s="834"/>
      <c r="G285" s="622"/>
      <c r="H285" s="621"/>
      <c r="I285" s="860"/>
    </row>
    <row r="286" spans="1:10" s="638" customFormat="1" ht="27" customHeight="1" outlineLevel="1" thickBot="1" x14ac:dyDescent="0.3">
      <c r="A286" s="803">
        <v>2431</v>
      </c>
      <c r="B286" s="856" t="s">
        <v>72</v>
      </c>
      <c r="C286" s="827">
        <v>3</v>
      </c>
      <c r="D286" s="828">
        <v>1</v>
      </c>
      <c r="E286" s="807" t="s">
        <v>356</v>
      </c>
      <c r="F286" s="840" t="s">
        <v>357</v>
      </c>
      <c r="G286" s="622">
        <f>H286+I286</f>
        <v>0</v>
      </c>
      <c r="H286" s="621">
        <f>H288+H289</f>
        <v>0</v>
      </c>
      <c r="I286" s="860">
        <f>I288+I289</f>
        <v>0</v>
      </c>
    </row>
    <row r="287" spans="1:10" s="638" customFormat="1" ht="27" customHeight="1" outlineLevel="1" thickBot="1" x14ac:dyDescent="0.3">
      <c r="A287" s="803"/>
      <c r="B287" s="804"/>
      <c r="C287" s="827"/>
      <c r="D287" s="828"/>
      <c r="E287" s="807" t="s">
        <v>12</v>
      </c>
      <c r="F287" s="808"/>
      <c r="G287" s="622"/>
      <c r="H287" s="621"/>
      <c r="I287" s="860"/>
    </row>
    <row r="288" spans="1:10" s="638" customFormat="1" ht="27" customHeight="1" outlineLevel="1" thickBot="1" x14ac:dyDescent="0.3">
      <c r="A288" s="803"/>
      <c r="B288" s="804"/>
      <c r="C288" s="827"/>
      <c r="D288" s="828"/>
      <c r="E288" s="807" t="s">
        <v>13</v>
      </c>
      <c r="F288" s="808"/>
      <c r="G288" s="622">
        <f>H288+I288</f>
        <v>0</v>
      </c>
      <c r="H288" s="621"/>
      <c r="I288" s="860"/>
    </row>
    <row r="289" spans="1:9" s="638" customFormat="1" ht="27" customHeight="1" outlineLevel="1" thickBot="1" x14ac:dyDescent="0.3">
      <c r="A289" s="803"/>
      <c r="B289" s="804"/>
      <c r="C289" s="827"/>
      <c r="D289" s="828"/>
      <c r="E289" s="807" t="s">
        <v>13</v>
      </c>
      <c r="F289" s="808"/>
      <c r="G289" s="622">
        <f>H289+I289</f>
        <v>0</v>
      </c>
      <c r="H289" s="621"/>
      <c r="I289" s="860"/>
    </row>
    <row r="290" spans="1:9" s="638" customFormat="1" ht="27" customHeight="1" outlineLevel="1" thickBot="1" x14ac:dyDescent="0.3">
      <c r="A290" s="803">
        <v>2432</v>
      </c>
      <c r="B290" s="856" t="s">
        <v>72</v>
      </c>
      <c r="C290" s="827">
        <v>3</v>
      </c>
      <c r="D290" s="828">
        <v>2</v>
      </c>
      <c r="E290" s="807" t="s">
        <v>358</v>
      </c>
      <c r="F290" s="840" t="s">
        <v>359</v>
      </c>
      <c r="G290" s="622">
        <f>H290+I290</f>
        <v>0</v>
      </c>
      <c r="H290" s="621">
        <f>H292+H293</f>
        <v>0</v>
      </c>
      <c r="I290" s="860">
        <f>I292+I293</f>
        <v>0</v>
      </c>
    </row>
    <row r="291" spans="1:9" s="638" customFormat="1" ht="27" customHeight="1" outlineLevel="1" thickBot="1" x14ac:dyDescent="0.3">
      <c r="A291" s="803"/>
      <c r="B291" s="804"/>
      <c r="C291" s="827"/>
      <c r="D291" s="828"/>
      <c r="E291" s="807" t="s">
        <v>12</v>
      </c>
      <c r="F291" s="808"/>
      <c r="G291" s="622"/>
      <c r="H291" s="621"/>
      <c r="I291" s="860"/>
    </row>
    <row r="292" spans="1:9" s="638" customFormat="1" ht="27" customHeight="1" outlineLevel="1" thickBot="1" x14ac:dyDescent="0.3">
      <c r="A292" s="803"/>
      <c r="B292" s="804"/>
      <c r="C292" s="827"/>
      <c r="D292" s="828"/>
      <c r="E292" s="807" t="s">
        <v>13</v>
      </c>
      <c r="F292" s="808"/>
      <c r="G292" s="622">
        <f>H292+I292</f>
        <v>0</v>
      </c>
      <c r="H292" s="621"/>
      <c r="I292" s="860"/>
    </row>
    <row r="293" spans="1:9" s="638" customFormat="1" ht="27" customHeight="1" outlineLevel="1" thickBot="1" x14ac:dyDescent="0.3">
      <c r="A293" s="803"/>
      <c r="B293" s="804"/>
      <c r="C293" s="827"/>
      <c r="D293" s="828"/>
      <c r="E293" s="807" t="s">
        <v>13</v>
      </c>
      <c r="F293" s="808"/>
      <c r="G293" s="622">
        <f>H293+I293</f>
        <v>0</v>
      </c>
      <c r="H293" s="621"/>
      <c r="I293" s="860"/>
    </row>
    <row r="294" spans="1:9" s="638" customFormat="1" ht="27" customHeight="1" outlineLevel="1" thickBot="1" x14ac:dyDescent="0.3">
      <c r="A294" s="803">
        <v>2433</v>
      </c>
      <c r="B294" s="856" t="s">
        <v>72</v>
      </c>
      <c r="C294" s="827">
        <v>3</v>
      </c>
      <c r="D294" s="828">
        <v>3</v>
      </c>
      <c r="E294" s="807" t="s">
        <v>360</v>
      </c>
      <c r="F294" s="840" t="s">
        <v>361</v>
      </c>
      <c r="G294" s="622">
        <f>H294+I294</f>
        <v>0</v>
      </c>
      <c r="H294" s="621">
        <f>H296+H297</f>
        <v>0</v>
      </c>
      <c r="I294" s="860">
        <f>I296+I297</f>
        <v>0</v>
      </c>
    </row>
    <row r="295" spans="1:9" s="638" customFormat="1" ht="27" customHeight="1" outlineLevel="1" thickBot="1" x14ac:dyDescent="0.3">
      <c r="A295" s="803"/>
      <c r="B295" s="804"/>
      <c r="C295" s="827"/>
      <c r="D295" s="828"/>
      <c r="E295" s="807" t="s">
        <v>12</v>
      </c>
      <c r="F295" s="808"/>
      <c r="G295" s="622"/>
      <c r="H295" s="621"/>
      <c r="I295" s="860"/>
    </row>
    <row r="296" spans="1:9" s="638" customFormat="1" ht="27" customHeight="1" outlineLevel="1" thickBot="1" x14ac:dyDescent="0.3">
      <c r="A296" s="803"/>
      <c r="B296" s="804"/>
      <c r="C296" s="827"/>
      <c r="D296" s="828"/>
      <c r="E296" s="807" t="s">
        <v>13</v>
      </c>
      <c r="F296" s="808"/>
      <c r="G296" s="622">
        <f>H296+I296</f>
        <v>0</v>
      </c>
      <c r="H296" s="621"/>
      <c r="I296" s="860"/>
    </row>
    <row r="297" spans="1:9" s="638" customFormat="1" ht="27" customHeight="1" outlineLevel="1" thickBot="1" x14ac:dyDescent="0.3">
      <c r="A297" s="803"/>
      <c r="B297" s="804"/>
      <c r="C297" s="827"/>
      <c r="D297" s="828"/>
      <c r="E297" s="807" t="s">
        <v>13</v>
      </c>
      <c r="F297" s="808"/>
      <c r="G297" s="622">
        <f>H297+I297</f>
        <v>0</v>
      </c>
      <c r="H297" s="621"/>
      <c r="I297" s="860"/>
    </row>
    <row r="298" spans="1:9" s="638" customFormat="1" ht="27" customHeight="1" outlineLevel="1" thickBot="1" x14ac:dyDescent="0.3">
      <c r="A298" s="803">
        <v>2440</v>
      </c>
      <c r="B298" s="854" t="s">
        <v>72</v>
      </c>
      <c r="C298" s="830">
        <v>4</v>
      </c>
      <c r="D298" s="831">
        <v>0</v>
      </c>
      <c r="E298" s="832" t="s">
        <v>368</v>
      </c>
      <c r="F298" s="834" t="s">
        <v>369</v>
      </c>
      <c r="G298" s="622">
        <f>H298+I298</f>
        <v>0</v>
      </c>
      <c r="H298" s="621">
        <f>H300+H304+H308</f>
        <v>0</v>
      </c>
      <c r="I298" s="860">
        <f>I300+I304+I308</f>
        <v>0</v>
      </c>
    </row>
    <row r="299" spans="1:9" s="641" customFormat="1" ht="27" customHeight="1" outlineLevel="1" thickBot="1" x14ac:dyDescent="0.3">
      <c r="A299" s="803"/>
      <c r="B299" s="829"/>
      <c r="C299" s="830"/>
      <c r="D299" s="831"/>
      <c r="E299" s="807" t="s">
        <v>808</v>
      </c>
      <c r="F299" s="834"/>
      <c r="G299" s="622"/>
      <c r="H299" s="621"/>
      <c r="I299" s="860"/>
    </row>
    <row r="300" spans="1:9" s="638" customFormat="1" ht="27" customHeight="1" outlineLevel="1" thickBot="1" x14ac:dyDescent="0.3">
      <c r="A300" s="803">
        <v>2441</v>
      </c>
      <c r="B300" s="856" t="s">
        <v>72</v>
      </c>
      <c r="C300" s="827">
        <v>4</v>
      </c>
      <c r="D300" s="828">
        <v>1</v>
      </c>
      <c r="E300" s="807" t="s">
        <v>370</v>
      </c>
      <c r="F300" s="840" t="s">
        <v>371</v>
      </c>
      <c r="G300" s="622">
        <f>H300+I300</f>
        <v>0</v>
      </c>
      <c r="H300" s="621">
        <f>H302+H303</f>
        <v>0</v>
      </c>
      <c r="I300" s="860">
        <f>I302+I303</f>
        <v>0</v>
      </c>
    </row>
    <row r="301" spans="1:9" s="638" customFormat="1" ht="27" customHeight="1" outlineLevel="1" thickBot="1" x14ac:dyDescent="0.3">
      <c r="A301" s="803"/>
      <c r="B301" s="804"/>
      <c r="C301" s="827"/>
      <c r="D301" s="828"/>
      <c r="E301" s="807" t="s">
        <v>12</v>
      </c>
      <c r="F301" s="808"/>
      <c r="G301" s="622"/>
      <c r="H301" s="621"/>
      <c r="I301" s="860"/>
    </row>
    <row r="302" spans="1:9" s="638" customFormat="1" ht="27" customHeight="1" outlineLevel="1" thickBot="1" x14ac:dyDescent="0.3">
      <c r="A302" s="803"/>
      <c r="B302" s="804"/>
      <c r="C302" s="827"/>
      <c r="D302" s="828"/>
      <c r="E302" s="807" t="s">
        <v>13</v>
      </c>
      <c r="F302" s="808"/>
      <c r="G302" s="622">
        <f>H302+I302</f>
        <v>0</v>
      </c>
      <c r="H302" s="621"/>
      <c r="I302" s="860"/>
    </row>
    <row r="303" spans="1:9" s="638" customFormat="1" ht="27" customHeight="1" outlineLevel="1" thickBot="1" x14ac:dyDescent="0.3">
      <c r="A303" s="803"/>
      <c r="B303" s="804"/>
      <c r="C303" s="827"/>
      <c r="D303" s="828"/>
      <c r="E303" s="807" t="s">
        <v>13</v>
      </c>
      <c r="F303" s="808"/>
      <c r="G303" s="622">
        <f>H303+I303</f>
        <v>0</v>
      </c>
      <c r="H303" s="621"/>
      <c r="I303" s="860"/>
    </row>
    <row r="304" spans="1:9" s="638" customFormat="1" ht="27" customHeight="1" outlineLevel="1" thickBot="1" x14ac:dyDescent="0.3">
      <c r="A304" s="803">
        <v>2442</v>
      </c>
      <c r="B304" s="856" t="s">
        <v>72</v>
      </c>
      <c r="C304" s="827">
        <v>4</v>
      </c>
      <c r="D304" s="828">
        <v>2</v>
      </c>
      <c r="E304" s="807" t="s">
        <v>372</v>
      </c>
      <c r="F304" s="840" t="s">
        <v>373</v>
      </c>
      <c r="G304" s="622">
        <f>H304+I304</f>
        <v>0</v>
      </c>
      <c r="H304" s="621">
        <f>H306+H307</f>
        <v>0</v>
      </c>
      <c r="I304" s="860">
        <f>I306+I307</f>
        <v>0</v>
      </c>
    </row>
    <row r="305" spans="1:9" s="638" customFormat="1" ht="27" customHeight="1" outlineLevel="1" thickBot="1" x14ac:dyDescent="0.3">
      <c r="A305" s="803"/>
      <c r="B305" s="804"/>
      <c r="C305" s="827"/>
      <c r="D305" s="828"/>
      <c r="E305" s="807" t="s">
        <v>12</v>
      </c>
      <c r="F305" s="808"/>
      <c r="G305" s="622"/>
      <c r="H305" s="621"/>
      <c r="I305" s="860"/>
    </row>
    <row r="306" spans="1:9" s="638" customFormat="1" ht="27" customHeight="1" outlineLevel="1" thickBot="1" x14ac:dyDescent="0.3">
      <c r="A306" s="803"/>
      <c r="B306" s="804"/>
      <c r="C306" s="827"/>
      <c r="D306" s="828"/>
      <c r="E306" s="807" t="s">
        <v>13</v>
      </c>
      <c r="F306" s="808"/>
      <c r="G306" s="622">
        <f>H306+I306</f>
        <v>0</v>
      </c>
      <c r="H306" s="621"/>
      <c r="I306" s="860"/>
    </row>
    <row r="307" spans="1:9" s="638" customFormat="1" ht="27" customHeight="1" outlineLevel="1" thickBot="1" x14ac:dyDescent="0.3">
      <c r="A307" s="803"/>
      <c r="B307" s="804"/>
      <c r="C307" s="827"/>
      <c r="D307" s="828"/>
      <c r="E307" s="807" t="s">
        <v>13</v>
      </c>
      <c r="F307" s="808"/>
      <c r="G307" s="622">
        <f>H307+I307</f>
        <v>0</v>
      </c>
      <c r="H307" s="621"/>
      <c r="I307" s="860"/>
    </row>
    <row r="308" spans="1:9" s="638" customFormat="1" ht="27" customHeight="1" outlineLevel="1" thickBot="1" x14ac:dyDescent="0.3">
      <c r="A308" s="803">
        <v>2443</v>
      </c>
      <c r="B308" s="856" t="s">
        <v>72</v>
      </c>
      <c r="C308" s="827">
        <v>4</v>
      </c>
      <c r="D308" s="828">
        <v>3</v>
      </c>
      <c r="E308" s="807" t="s">
        <v>374</v>
      </c>
      <c r="F308" s="840" t="s">
        <v>375</v>
      </c>
      <c r="G308" s="622">
        <f>H308+I308</f>
        <v>0</v>
      </c>
      <c r="H308" s="621">
        <f>H310+H311</f>
        <v>0</v>
      </c>
      <c r="I308" s="860">
        <f>I310+I311</f>
        <v>0</v>
      </c>
    </row>
    <row r="309" spans="1:9" s="638" customFormat="1" ht="27" customHeight="1" outlineLevel="1" thickBot="1" x14ac:dyDescent="0.3">
      <c r="A309" s="803"/>
      <c r="B309" s="804"/>
      <c r="C309" s="827"/>
      <c r="D309" s="828"/>
      <c r="E309" s="807" t="s">
        <v>12</v>
      </c>
      <c r="F309" s="808"/>
      <c r="G309" s="622"/>
      <c r="H309" s="621"/>
      <c r="I309" s="860"/>
    </row>
    <row r="310" spans="1:9" s="638" customFormat="1" ht="27" customHeight="1" outlineLevel="1" thickBot="1" x14ac:dyDescent="0.3">
      <c r="A310" s="803"/>
      <c r="B310" s="804"/>
      <c r="C310" s="827"/>
      <c r="D310" s="828"/>
      <c r="E310" s="807" t="s">
        <v>13</v>
      </c>
      <c r="F310" s="808"/>
      <c r="G310" s="622">
        <f>H310+I310</f>
        <v>0</v>
      </c>
      <c r="H310" s="621"/>
      <c r="I310" s="860"/>
    </row>
    <row r="311" spans="1:9" s="638" customFormat="1" ht="27" customHeight="1" outlineLevel="1" thickBot="1" x14ac:dyDescent="0.3">
      <c r="A311" s="803"/>
      <c r="B311" s="804"/>
      <c r="C311" s="827"/>
      <c r="D311" s="828"/>
      <c r="E311" s="807">
        <v>5113</v>
      </c>
      <c r="F311" s="808"/>
      <c r="G311" s="712">
        <f>H311+I311</f>
        <v>0</v>
      </c>
      <c r="H311" s="711"/>
      <c r="I311" s="858"/>
    </row>
    <row r="312" spans="1:9" s="638" customFormat="1" ht="23.25" customHeight="1" thickBot="1" x14ac:dyDescent="0.3">
      <c r="A312" s="803">
        <v>2450</v>
      </c>
      <c r="B312" s="854" t="s">
        <v>72</v>
      </c>
      <c r="C312" s="830">
        <v>5</v>
      </c>
      <c r="D312" s="831">
        <v>0</v>
      </c>
      <c r="E312" s="832" t="s">
        <v>376</v>
      </c>
      <c r="F312" s="852" t="s">
        <v>377</v>
      </c>
      <c r="G312" s="712">
        <f>H312+I312</f>
        <v>250200</v>
      </c>
      <c r="H312" s="711">
        <f>H314+H328+H332+H336+H340</f>
        <v>200</v>
      </c>
      <c r="I312" s="858">
        <f>I314+I325+I319+I324+I340</f>
        <v>250000</v>
      </c>
    </row>
    <row r="313" spans="1:9" s="641" customFormat="1" ht="20.25" customHeight="1" thickBot="1" x14ac:dyDescent="0.3">
      <c r="A313" s="803"/>
      <c r="B313" s="829"/>
      <c r="C313" s="830"/>
      <c r="D313" s="831"/>
      <c r="E313" s="807" t="s">
        <v>808</v>
      </c>
      <c r="F313" s="834"/>
      <c r="G313" s="712"/>
      <c r="H313" s="711"/>
      <c r="I313" s="858"/>
    </row>
    <row r="314" spans="1:9" s="638" customFormat="1" ht="16.5" thickBot="1" x14ac:dyDescent="0.3">
      <c r="A314" s="803">
        <v>2451</v>
      </c>
      <c r="B314" s="856" t="s">
        <v>72</v>
      </c>
      <c r="C314" s="827">
        <v>5</v>
      </c>
      <c r="D314" s="828">
        <v>1</v>
      </c>
      <c r="E314" s="807" t="s">
        <v>378</v>
      </c>
      <c r="F314" s="840" t="s">
        <v>379</v>
      </c>
      <c r="G314" s="712">
        <f>H314+I314</f>
        <v>250200</v>
      </c>
      <c r="H314" s="711">
        <f>H318+H325+H316+H317</f>
        <v>200</v>
      </c>
      <c r="I314" s="858">
        <f>I318+I320</f>
        <v>250000</v>
      </c>
    </row>
    <row r="315" spans="1:9" s="638" customFormat="1" ht="24" customHeight="1" thickBot="1" x14ac:dyDescent="0.3">
      <c r="A315" s="803"/>
      <c r="B315" s="804"/>
      <c r="C315" s="827"/>
      <c r="D315" s="828"/>
      <c r="E315" s="807" t="s">
        <v>12</v>
      </c>
      <c r="F315" s="808"/>
      <c r="G315" s="622"/>
      <c r="H315" s="621"/>
      <c r="I315" s="622"/>
    </row>
    <row r="316" spans="1:9" s="638" customFormat="1" ht="19.5" hidden="1" customHeight="1" thickBot="1" x14ac:dyDescent="0.3">
      <c r="A316" s="803"/>
      <c r="B316" s="804"/>
      <c r="C316" s="827"/>
      <c r="D316" s="828"/>
      <c r="E316" s="807">
        <v>4264</v>
      </c>
      <c r="F316" s="808"/>
      <c r="G316" s="712">
        <f>H316</f>
        <v>0</v>
      </c>
      <c r="H316" s="711"/>
      <c r="I316" s="712"/>
    </row>
    <row r="317" spans="1:9" s="638" customFormat="1" ht="20.25" customHeight="1" thickBot="1" x14ac:dyDescent="0.3">
      <c r="A317" s="803"/>
      <c r="B317" s="804"/>
      <c r="C317" s="827"/>
      <c r="D317" s="828"/>
      <c r="E317" s="807">
        <v>4239</v>
      </c>
      <c r="F317" s="808"/>
      <c r="G317" s="712">
        <f>H317</f>
        <v>200</v>
      </c>
      <c r="H317" s="711">
        <v>200</v>
      </c>
      <c r="I317" s="712"/>
    </row>
    <row r="318" spans="1:9" s="638" customFormat="1" ht="18" customHeight="1" thickBot="1" x14ac:dyDescent="0.3">
      <c r="A318" s="803"/>
      <c r="B318" s="804"/>
      <c r="C318" s="827"/>
      <c r="D318" s="828"/>
      <c r="E318" s="807">
        <v>5113</v>
      </c>
      <c r="F318" s="808"/>
      <c r="G318" s="712">
        <f>H318+I318</f>
        <v>250000</v>
      </c>
      <c r="H318" s="711"/>
      <c r="I318" s="858">
        <v>250000</v>
      </c>
    </row>
    <row r="319" spans="1:9" s="638" customFormat="1" ht="21" hidden="1" customHeight="1" thickBot="1" x14ac:dyDescent="0.3">
      <c r="A319" s="803"/>
      <c r="B319" s="804"/>
      <c r="C319" s="827"/>
      <c r="D319" s="828"/>
      <c r="E319" s="807">
        <v>5129</v>
      </c>
      <c r="F319" s="808"/>
      <c r="G319" s="622">
        <f t="shared" ref="G319:G324" si="7">H319+I319</f>
        <v>0</v>
      </c>
      <c r="H319" s="621"/>
      <c r="I319" s="622"/>
    </row>
    <row r="320" spans="1:9" s="638" customFormat="1" ht="17.25" customHeight="1" thickBot="1" x14ac:dyDescent="0.3">
      <c r="A320" s="803"/>
      <c r="B320" s="804"/>
      <c r="C320" s="827"/>
      <c r="D320" s="828"/>
      <c r="E320" s="807">
        <v>5134</v>
      </c>
      <c r="F320" s="808"/>
      <c r="G320" s="712">
        <f t="shared" si="7"/>
        <v>0</v>
      </c>
      <c r="H320" s="711"/>
      <c r="I320" s="712"/>
    </row>
    <row r="321" spans="1:12" s="638" customFormat="1" ht="21" hidden="1" customHeight="1" thickBot="1" x14ac:dyDescent="0.3">
      <c r="A321" s="803"/>
      <c r="B321" s="804"/>
      <c r="C321" s="827"/>
      <c r="D321" s="828"/>
      <c r="E321" s="807"/>
      <c r="F321" s="808"/>
      <c r="G321" s="622">
        <f t="shared" si="7"/>
        <v>0</v>
      </c>
      <c r="H321" s="621"/>
      <c r="I321" s="622"/>
    </row>
    <row r="322" spans="1:12" s="638" customFormat="1" ht="21" hidden="1" customHeight="1" thickBot="1" x14ac:dyDescent="0.3">
      <c r="A322" s="803"/>
      <c r="B322" s="804"/>
      <c r="C322" s="827"/>
      <c r="D322" s="828"/>
      <c r="E322" s="807"/>
      <c r="F322" s="808"/>
      <c r="G322" s="622">
        <f t="shared" si="7"/>
        <v>0</v>
      </c>
      <c r="H322" s="621"/>
      <c r="I322" s="622"/>
    </row>
    <row r="323" spans="1:12" s="638" customFormat="1" ht="21" hidden="1" customHeight="1" thickBot="1" x14ac:dyDescent="0.3">
      <c r="A323" s="803"/>
      <c r="B323" s="804"/>
      <c r="C323" s="827"/>
      <c r="D323" s="828"/>
      <c r="E323" s="807"/>
      <c r="F323" s="808"/>
      <c r="G323" s="622">
        <f t="shared" si="7"/>
        <v>0</v>
      </c>
      <c r="H323" s="621"/>
      <c r="I323" s="622"/>
    </row>
    <row r="324" spans="1:12" s="638" customFormat="1" ht="20.25" hidden="1" customHeight="1" thickBot="1" x14ac:dyDescent="0.3">
      <c r="A324" s="803">
        <v>2452</v>
      </c>
      <c r="B324" s="804" t="s">
        <v>72</v>
      </c>
      <c r="C324" s="827">
        <v>5</v>
      </c>
      <c r="D324" s="828">
        <v>5</v>
      </c>
      <c r="E324" s="807" t="s">
        <v>956</v>
      </c>
      <c r="F324" s="808"/>
      <c r="G324" s="712">
        <f t="shared" si="7"/>
        <v>0</v>
      </c>
      <c r="H324" s="711"/>
      <c r="I324" s="712">
        <f>I326+I327</f>
        <v>0</v>
      </c>
    </row>
    <row r="325" spans="1:12" s="638" customFormat="1" ht="24" hidden="1" customHeight="1" thickBot="1" x14ac:dyDescent="0.3">
      <c r="A325" s="803"/>
      <c r="B325" s="804"/>
      <c r="C325" s="827"/>
      <c r="D325" s="828"/>
      <c r="E325" s="807">
        <v>5113</v>
      </c>
      <c r="F325" s="808"/>
      <c r="G325" s="712">
        <f>H325+I325</f>
        <v>0</v>
      </c>
      <c r="H325" s="711"/>
      <c r="I325" s="715"/>
      <c r="L325" s="635"/>
    </row>
    <row r="326" spans="1:12" s="638" customFormat="1" ht="25.5" hidden="1" customHeight="1" thickBot="1" x14ac:dyDescent="0.3">
      <c r="A326" s="803"/>
      <c r="B326" s="804"/>
      <c r="C326" s="827"/>
      <c r="D326" s="828"/>
      <c r="E326" s="807">
        <v>5112</v>
      </c>
      <c r="F326" s="808"/>
      <c r="G326" s="712">
        <f>H326+I326</f>
        <v>0</v>
      </c>
      <c r="H326" s="711"/>
      <c r="I326" s="715"/>
      <c r="L326" s="635"/>
    </row>
    <row r="327" spans="1:12" s="638" customFormat="1" ht="21.75" hidden="1" customHeight="1" thickBot="1" x14ac:dyDescent="0.3">
      <c r="A327" s="803"/>
      <c r="B327" s="804"/>
      <c r="C327" s="827"/>
      <c r="D327" s="828"/>
      <c r="E327" s="807">
        <v>5134</v>
      </c>
      <c r="F327" s="808"/>
      <c r="G327" s="712">
        <f>H327+I327</f>
        <v>0</v>
      </c>
      <c r="H327" s="711"/>
      <c r="I327" s="715"/>
      <c r="L327" s="635"/>
    </row>
    <row r="328" spans="1:12" s="638" customFormat="1" ht="47.25" hidden="1" customHeight="1" outlineLevel="1" thickBot="1" x14ac:dyDescent="0.3">
      <c r="A328" s="803">
        <v>2452</v>
      </c>
      <c r="B328" s="856" t="s">
        <v>72</v>
      </c>
      <c r="C328" s="827">
        <v>5</v>
      </c>
      <c r="D328" s="828">
        <v>2</v>
      </c>
      <c r="E328" s="807" t="s">
        <v>380</v>
      </c>
      <c r="F328" s="840" t="s">
        <v>381</v>
      </c>
      <c r="G328" s="622">
        <f>H328+I328</f>
        <v>0</v>
      </c>
      <c r="H328" s="621">
        <f>H330+H331</f>
        <v>0</v>
      </c>
      <c r="I328" s="622">
        <f>I330+I331</f>
        <v>0</v>
      </c>
    </row>
    <row r="329" spans="1:12" s="638" customFormat="1" ht="47.25" hidden="1" customHeight="1" outlineLevel="1" thickBot="1" x14ac:dyDescent="0.3">
      <c r="A329" s="803"/>
      <c r="B329" s="804"/>
      <c r="C329" s="827"/>
      <c r="D329" s="828"/>
      <c r="E329" s="807" t="s">
        <v>12</v>
      </c>
      <c r="F329" s="808"/>
      <c r="G329" s="622"/>
      <c r="H329" s="621"/>
      <c r="I329" s="622"/>
    </row>
    <row r="330" spans="1:12" s="638" customFormat="1" ht="47.25" hidden="1" customHeight="1" outlineLevel="1" thickBot="1" x14ac:dyDescent="0.3">
      <c r="A330" s="803"/>
      <c r="B330" s="804"/>
      <c r="C330" s="827"/>
      <c r="D330" s="828"/>
      <c r="E330" s="807" t="s">
        <v>13</v>
      </c>
      <c r="F330" s="808"/>
      <c r="G330" s="622">
        <f>H330+I330</f>
        <v>0</v>
      </c>
      <c r="H330" s="621"/>
      <c r="I330" s="622"/>
    </row>
    <row r="331" spans="1:12" s="638" customFormat="1" ht="47.25" hidden="1" customHeight="1" outlineLevel="1" thickBot="1" x14ac:dyDescent="0.3">
      <c r="A331" s="803"/>
      <c r="B331" s="804"/>
      <c r="C331" s="827"/>
      <c r="D331" s="828"/>
      <c r="E331" s="807" t="s">
        <v>13</v>
      </c>
      <c r="F331" s="808"/>
      <c r="G331" s="622">
        <f>H331+I331</f>
        <v>0</v>
      </c>
      <c r="H331" s="621"/>
      <c r="I331" s="622"/>
    </row>
    <row r="332" spans="1:12" s="638" customFormat="1" ht="47.25" hidden="1" customHeight="1" outlineLevel="1" thickBot="1" x14ac:dyDescent="0.3">
      <c r="A332" s="803">
        <v>2453</v>
      </c>
      <c r="B332" s="856" t="s">
        <v>72</v>
      </c>
      <c r="C332" s="827">
        <v>5</v>
      </c>
      <c r="D332" s="828">
        <v>3</v>
      </c>
      <c r="E332" s="807" t="s">
        <v>382</v>
      </c>
      <c r="F332" s="840" t="s">
        <v>383</v>
      </c>
      <c r="G332" s="622">
        <f>H332+I332</f>
        <v>0</v>
      </c>
      <c r="H332" s="621">
        <f>H334+H335</f>
        <v>0</v>
      </c>
      <c r="I332" s="622">
        <f>I334+I335</f>
        <v>0</v>
      </c>
    </row>
    <row r="333" spans="1:12" s="638" customFormat="1" ht="47.25" hidden="1" customHeight="1" outlineLevel="1" thickBot="1" x14ac:dyDescent="0.3">
      <c r="A333" s="803"/>
      <c r="B333" s="804"/>
      <c r="C333" s="827"/>
      <c r="D333" s="828"/>
      <c r="E333" s="807" t="s">
        <v>12</v>
      </c>
      <c r="F333" s="808"/>
      <c r="G333" s="622"/>
      <c r="H333" s="621"/>
      <c r="I333" s="622"/>
    </row>
    <row r="334" spans="1:12" s="638" customFormat="1" ht="47.25" hidden="1" customHeight="1" outlineLevel="1" thickBot="1" x14ac:dyDescent="0.3">
      <c r="A334" s="803"/>
      <c r="B334" s="804"/>
      <c r="C334" s="827"/>
      <c r="D334" s="828"/>
      <c r="E334" s="807" t="s">
        <v>13</v>
      </c>
      <c r="F334" s="808"/>
      <c r="G334" s="622">
        <f>H334+I334</f>
        <v>0</v>
      </c>
      <c r="H334" s="621"/>
      <c r="I334" s="622"/>
    </row>
    <row r="335" spans="1:12" s="638" customFormat="1" ht="47.25" hidden="1" customHeight="1" outlineLevel="1" thickBot="1" x14ac:dyDescent="0.3">
      <c r="A335" s="803"/>
      <c r="B335" s="804"/>
      <c r="C335" s="827"/>
      <c r="D335" s="828"/>
      <c r="E335" s="807" t="s">
        <v>13</v>
      </c>
      <c r="F335" s="808"/>
      <c r="G335" s="622">
        <f>H335+I335</f>
        <v>0</v>
      </c>
      <c r="H335" s="621"/>
      <c r="I335" s="622"/>
    </row>
    <row r="336" spans="1:12" s="638" customFormat="1" ht="47.25" hidden="1" customHeight="1" outlineLevel="1" thickBot="1" x14ac:dyDescent="0.3">
      <c r="A336" s="803">
        <v>2454</v>
      </c>
      <c r="B336" s="856" t="s">
        <v>72</v>
      </c>
      <c r="C336" s="827">
        <v>5</v>
      </c>
      <c r="D336" s="828">
        <v>4</v>
      </c>
      <c r="E336" s="807" t="s">
        <v>384</v>
      </c>
      <c r="F336" s="840" t="s">
        <v>385</v>
      </c>
      <c r="G336" s="622">
        <f>H336+I336</f>
        <v>0</v>
      </c>
      <c r="H336" s="621">
        <f>H338+H339</f>
        <v>0</v>
      </c>
      <c r="I336" s="622">
        <f>I338+I339</f>
        <v>0</v>
      </c>
    </row>
    <row r="337" spans="1:9" s="638" customFormat="1" ht="47.25" hidden="1" customHeight="1" outlineLevel="1" thickBot="1" x14ac:dyDescent="0.3">
      <c r="A337" s="803"/>
      <c r="B337" s="804"/>
      <c r="C337" s="827"/>
      <c r="D337" s="828"/>
      <c r="E337" s="807" t="s">
        <v>12</v>
      </c>
      <c r="F337" s="808"/>
      <c r="G337" s="622"/>
      <c r="H337" s="621"/>
      <c r="I337" s="622"/>
    </row>
    <row r="338" spans="1:9" s="638" customFormat="1" ht="47.25" hidden="1" customHeight="1" outlineLevel="1" thickBot="1" x14ac:dyDescent="0.3">
      <c r="A338" s="803"/>
      <c r="B338" s="804"/>
      <c r="C338" s="827"/>
      <c r="D338" s="828"/>
      <c r="E338" s="807" t="s">
        <v>13</v>
      </c>
      <c r="F338" s="808"/>
      <c r="G338" s="622">
        <f>H338+I338</f>
        <v>0</v>
      </c>
      <c r="H338" s="621"/>
      <c r="I338" s="622"/>
    </row>
    <row r="339" spans="1:9" s="638" customFormat="1" ht="47.25" hidden="1" customHeight="1" outlineLevel="1" thickBot="1" x14ac:dyDescent="0.3">
      <c r="A339" s="803"/>
      <c r="B339" s="804"/>
      <c r="C339" s="827"/>
      <c r="D339" s="828"/>
      <c r="E339" s="807" t="s">
        <v>13</v>
      </c>
      <c r="F339" s="808"/>
      <c r="G339" s="622">
        <f>H339+I339</f>
        <v>0</v>
      </c>
      <c r="H339" s="621"/>
      <c r="I339" s="622"/>
    </row>
    <row r="340" spans="1:9" s="638" customFormat="1" ht="47.25" customHeight="1" outlineLevel="1" thickBot="1" x14ac:dyDescent="0.3">
      <c r="A340" s="803">
        <v>2455</v>
      </c>
      <c r="B340" s="856" t="s">
        <v>72</v>
      </c>
      <c r="C340" s="827">
        <v>5</v>
      </c>
      <c r="D340" s="828">
        <v>5</v>
      </c>
      <c r="E340" s="807" t="s">
        <v>386</v>
      </c>
      <c r="F340" s="840" t="s">
        <v>387</v>
      </c>
      <c r="G340" s="712">
        <f>H340+I340</f>
        <v>0</v>
      </c>
      <c r="H340" s="711">
        <f>H342+H343</f>
        <v>0</v>
      </c>
      <c r="I340" s="712">
        <f>I342+I343</f>
        <v>0</v>
      </c>
    </row>
    <row r="341" spans="1:9" s="638" customFormat="1" ht="27.75" customHeight="1" outlineLevel="1" thickBot="1" x14ac:dyDescent="0.3">
      <c r="A341" s="803"/>
      <c r="B341" s="804"/>
      <c r="C341" s="827"/>
      <c r="D341" s="828"/>
      <c r="E341" s="807" t="s">
        <v>12</v>
      </c>
      <c r="F341" s="808"/>
      <c r="G341" s="712"/>
      <c r="H341" s="711"/>
      <c r="I341" s="712"/>
    </row>
    <row r="342" spans="1:9" s="638" customFormat="1" ht="24" customHeight="1" outlineLevel="1" thickBot="1" x14ac:dyDescent="0.3">
      <c r="A342" s="803"/>
      <c r="B342" s="804"/>
      <c r="C342" s="827"/>
      <c r="D342" s="828"/>
      <c r="E342" s="807">
        <v>5112</v>
      </c>
      <c r="F342" s="808"/>
      <c r="G342" s="712">
        <f>H342+I342</f>
        <v>0</v>
      </c>
      <c r="H342" s="711"/>
      <c r="I342" s="712"/>
    </row>
    <row r="343" spans="1:9" s="638" customFormat="1" ht="18.75" customHeight="1" outlineLevel="1" thickBot="1" x14ac:dyDescent="0.3">
      <c r="A343" s="803"/>
      <c r="B343" s="804"/>
      <c r="C343" s="827"/>
      <c r="D343" s="828"/>
      <c r="E343" s="807">
        <v>5134</v>
      </c>
      <c r="F343" s="808"/>
      <c r="G343" s="712">
        <f>H343+I343</f>
        <v>0</v>
      </c>
      <c r="H343" s="711"/>
      <c r="I343" s="712"/>
    </row>
    <row r="344" spans="1:9" s="638" customFormat="1" ht="32.25" customHeight="1" outlineLevel="1" thickBot="1" x14ac:dyDescent="0.3">
      <c r="A344" s="803">
        <v>2460</v>
      </c>
      <c r="B344" s="854" t="s">
        <v>72</v>
      </c>
      <c r="C344" s="830">
        <v>6</v>
      </c>
      <c r="D344" s="831">
        <v>0</v>
      </c>
      <c r="E344" s="832" t="s">
        <v>388</v>
      </c>
      <c r="F344" s="834" t="s">
        <v>389</v>
      </c>
      <c r="G344" s="622">
        <f>H344+I344</f>
        <v>0</v>
      </c>
      <c r="H344" s="621">
        <f>H346</f>
        <v>0</v>
      </c>
      <c r="I344" s="622">
        <f>I346</f>
        <v>0</v>
      </c>
    </row>
    <row r="345" spans="1:9" s="641" customFormat="1" ht="47.25" hidden="1" customHeight="1" outlineLevel="1" thickBot="1" x14ac:dyDescent="0.3">
      <c r="A345" s="803"/>
      <c r="B345" s="829"/>
      <c r="C345" s="830"/>
      <c r="D345" s="831"/>
      <c r="E345" s="807" t="s">
        <v>808</v>
      </c>
      <c r="F345" s="834"/>
      <c r="G345" s="622"/>
      <c r="H345" s="621"/>
      <c r="I345" s="622"/>
    </row>
    <row r="346" spans="1:9" s="638" customFormat="1" ht="47.25" hidden="1" customHeight="1" outlineLevel="1" thickBot="1" x14ac:dyDescent="0.3">
      <c r="A346" s="803">
        <v>2461</v>
      </c>
      <c r="B346" s="856" t="s">
        <v>72</v>
      </c>
      <c r="C346" s="827">
        <v>6</v>
      </c>
      <c r="D346" s="828">
        <v>1</v>
      </c>
      <c r="E346" s="807" t="s">
        <v>390</v>
      </c>
      <c r="F346" s="840" t="s">
        <v>389</v>
      </c>
      <c r="G346" s="622">
        <f>H346+I346</f>
        <v>0</v>
      </c>
      <c r="H346" s="621">
        <f>H348+H349</f>
        <v>0</v>
      </c>
      <c r="I346" s="622">
        <f>I348+I349</f>
        <v>0</v>
      </c>
    </row>
    <row r="347" spans="1:9" s="638" customFormat="1" ht="47.25" hidden="1" customHeight="1" outlineLevel="1" thickBot="1" x14ac:dyDescent="0.3">
      <c r="A347" s="803"/>
      <c r="B347" s="804"/>
      <c r="C347" s="827"/>
      <c r="D347" s="828"/>
      <c r="E347" s="807" t="s">
        <v>12</v>
      </c>
      <c r="F347" s="808"/>
      <c r="G347" s="622"/>
      <c r="H347" s="621"/>
      <c r="I347" s="622"/>
    </row>
    <row r="348" spans="1:9" s="638" customFormat="1" ht="47.25" hidden="1" customHeight="1" outlineLevel="1" thickBot="1" x14ac:dyDescent="0.3">
      <c r="A348" s="803"/>
      <c r="B348" s="804"/>
      <c r="C348" s="827"/>
      <c r="D348" s="828"/>
      <c r="E348" s="807"/>
      <c r="F348" s="808"/>
      <c r="G348" s="622">
        <f>H348+I348</f>
        <v>0</v>
      </c>
      <c r="H348" s="621"/>
      <c r="I348" s="622"/>
    </row>
    <row r="349" spans="1:9" s="638" customFormat="1" ht="47.25" hidden="1" customHeight="1" outlineLevel="1" thickBot="1" x14ac:dyDescent="0.3">
      <c r="A349" s="803"/>
      <c r="B349" s="804"/>
      <c r="C349" s="827"/>
      <c r="D349" s="828"/>
      <c r="E349" s="807" t="s">
        <v>13</v>
      </c>
      <c r="F349" s="808"/>
      <c r="G349" s="622">
        <f>H349+I349</f>
        <v>0</v>
      </c>
      <c r="H349" s="621"/>
      <c r="I349" s="622"/>
    </row>
    <row r="350" spans="1:9" s="638" customFormat="1" ht="47.25" customHeight="1" outlineLevel="1" thickBot="1" x14ac:dyDescent="0.3">
      <c r="A350" s="803">
        <v>2470</v>
      </c>
      <c r="B350" s="854" t="s">
        <v>72</v>
      </c>
      <c r="C350" s="830">
        <v>7</v>
      </c>
      <c r="D350" s="831">
        <v>0</v>
      </c>
      <c r="E350" s="832" t="s">
        <v>391</v>
      </c>
      <c r="F350" s="852" t="s">
        <v>392</v>
      </c>
      <c r="G350" s="622">
        <f>H350+I350</f>
        <v>0</v>
      </c>
      <c r="H350" s="621">
        <f>H352+H356+H360+H364</f>
        <v>0</v>
      </c>
      <c r="I350" s="622">
        <f>I352+I356+I360+I364</f>
        <v>0</v>
      </c>
    </row>
    <row r="351" spans="1:9" s="641" customFormat="1" ht="47.25" customHeight="1" outlineLevel="1" thickBot="1" x14ac:dyDescent="0.3">
      <c r="A351" s="803"/>
      <c r="B351" s="829"/>
      <c r="C351" s="830"/>
      <c r="D351" s="831"/>
      <c r="E351" s="807" t="s">
        <v>808</v>
      </c>
      <c r="F351" s="834"/>
      <c r="G351" s="622"/>
      <c r="H351" s="621"/>
      <c r="I351" s="622"/>
    </row>
    <row r="352" spans="1:9" s="638" customFormat="1" ht="47.25" customHeight="1" outlineLevel="1" thickBot="1" x14ac:dyDescent="0.3">
      <c r="A352" s="803">
        <v>2471</v>
      </c>
      <c r="B352" s="856" t="s">
        <v>72</v>
      </c>
      <c r="C352" s="827">
        <v>7</v>
      </c>
      <c r="D352" s="828">
        <v>1</v>
      </c>
      <c r="E352" s="807" t="s">
        <v>393</v>
      </c>
      <c r="F352" s="840" t="s">
        <v>394</v>
      </c>
      <c r="G352" s="622">
        <f>H352+I352</f>
        <v>0</v>
      </c>
      <c r="H352" s="621">
        <f>H354+H355</f>
        <v>0</v>
      </c>
      <c r="I352" s="622">
        <f>I354+I355</f>
        <v>0</v>
      </c>
    </row>
    <row r="353" spans="1:9" s="638" customFormat="1" ht="47.25" customHeight="1" outlineLevel="1" thickBot="1" x14ac:dyDescent="0.3">
      <c r="A353" s="803"/>
      <c r="B353" s="804"/>
      <c r="C353" s="827"/>
      <c r="D353" s="828"/>
      <c r="E353" s="807" t="s">
        <v>12</v>
      </c>
      <c r="F353" s="808"/>
      <c r="G353" s="622"/>
      <c r="H353" s="621"/>
      <c r="I353" s="622"/>
    </row>
    <row r="354" spans="1:9" s="638" customFormat="1" ht="29.25" customHeight="1" outlineLevel="1" thickBot="1" x14ac:dyDescent="0.3">
      <c r="A354" s="803"/>
      <c r="B354" s="804"/>
      <c r="C354" s="827"/>
      <c r="D354" s="828"/>
      <c r="E354" s="807" t="s">
        <v>13</v>
      </c>
      <c r="F354" s="808"/>
      <c r="G354" s="622">
        <f>H354+I354</f>
        <v>0</v>
      </c>
      <c r="H354" s="621"/>
      <c r="I354" s="622"/>
    </row>
    <row r="355" spans="1:9" s="638" customFormat="1" ht="47.25" hidden="1" customHeight="1" outlineLevel="1" thickBot="1" x14ac:dyDescent="0.3">
      <c r="A355" s="803"/>
      <c r="B355" s="804"/>
      <c r="C355" s="827"/>
      <c r="D355" s="828"/>
      <c r="E355" s="807" t="s">
        <v>13</v>
      </c>
      <c r="F355" s="808"/>
      <c r="G355" s="622">
        <f>H355+I355</f>
        <v>0</v>
      </c>
      <c r="H355" s="621"/>
      <c r="I355" s="622"/>
    </row>
    <row r="356" spans="1:9" s="638" customFormat="1" ht="47.25" hidden="1" customHeight="1" outlineLevel="1" thickBot="1" x14ac:dyDescent="0.3">
      <c r="A356" s="803">
        <v>2472</v>
      </c>
      <c r="B356" s="856" t="s">
        <v>72</v>
      </c>
      <c r="C356" s="827">
        <v>7</v>
      </c>
      <c r="D356" s="828">
        <v>2</v>
      </c>
      <c r="E356" s="807" t="s">
        <v>395</v>
      </c>
      <c r="F356" s="863" t="s">
        <v>396</v>
      </c>
      <c r="G356" s="622">
        <f>H356+I356</f>
        <v>0</v>
      </c>
      <c r="H356" s="621">
        <f>H358+H359</f>
        <v>0</v>
      </c>
      <c r="I356" s="622">
        <f>I358+I359</f>
        <v>0</v>
      </c>
    </row>
    <row r="357" spans="1:9" s="638" customFormat="1" ht="30" customHeight="1" outlineLevel="1" thickBot="1" x14ac:dyDescent="0.3">
      <c r="A357" s="803"/>
      <c r="B357" s="804"/>
      <c r="C357" s="827"/>
      <c r="D357" s="828"/>
      <c r="E357" s="807" t="s">
        <v>12</v>
      </c>
      <c r="F357" s="808"/>
      <c r="G357" s="622"/>
      <c r="H357" s="621"/>
      <c r="I357" s="622"/>
    </row>
    <row r="358" spans="1:9" s="638" customFormat="1" ht="47.25" hidden="1" customHeight="1" outlineLevel="1" thickBot="1" x14ac:dyDescent="0.3">
      <c r="A358" s="803"/>
      <c r="B358" s="804"/>
      <c r="C358" s="827"/>
      <c r="D358" s="828"/>
      <c r="E358" s="807" t="s">
        <v>13</v>
      </c>
      <c r="F358" s="808"/>
      <c r="G358" s="622">
        <f>H358+I358</f>
        <v>0</v>
      </c>
      <c r="H358" s="621"/>
      <c r="I358" s="622"/>
    </row>
    <row r="359" spans="1:9" s="638" customFormat="1" ht="47.25" hidden="1" customHeight="1" outlineLevel="1" thickBot="1" x14ac:dyDescent="0.3">
      <c r="A359" s="803"/>
      <c r="B359" s="804"/>
      <c r="C359" s="827"/>
      <c r="D359" s="828"/>
      <c r="E359" s="807" t="s">
        <v>13</v>
      </c>
      <c r="F359" s="808"/>
      <c r="G359" s="622">
        <f>H359+I359</f>
        <v>0</v>
      </c>
      <c r="H359" s="621"/>
      <c r="I359" s="622"/>
    </row>
    <row r="360" spans="1:9" s="638" customFormat="1" ht="47.25" hidden="1" customHeight="1" outlineLevel="1" thickBot="1" x14ac:dyDescent="0.3">
      <c r="A360" s="803">
        <v>2473</v>
      </c>
      <c r="B360" s="856" t="s">
        <v>72</v>
      </c>
      <c r="C360" s="827">
        <v>7</v>
      </c>
      <c r="D360" s="828">
        <v>3</v>
      </c>
      <c r="E360" s="807" t="s">
        <v>397</v>
      </c>
      <c r="F360" s="840" t="s">
        <v>398</v>
      </c>
      <c r="G360" s="622">
        <f>H360+I360</f>
        <v>0</v>
      </c>
      <c r="H360" s="621">
        <f>H362+H363</f>
        <v>0</v>
      </c>
      <c r="I360" s="622">
        <f>I362+I363</f>
        <v>0</v>
      </c>
    </row>
    <row r="361" spans="1:9" s="638" customFormat="1" ht="47.25" hidden="1" customHeight="1" outlineLevel="1" thickBot="1" x14ac:dyDescent="0.3">
      <c r="A361" s="803"/>
      <c r="B361" s="804"/>
      <c r="C361" s="827"/>
      <c r="D361" s="828"/>
      <c r="E361" s="807" t="s">
        <v>12</v>
      </c>
      <c r="F361" s="808"/>
      <c r="G361" s="622"/>
      <c r="H361" s="621"/>
      <c r="I361" s="622"/>
    </row>
    <row r="362" spans="1:9" s="638" customFormat="1" ht="47.25" hidden="1" customHeight="1" outlineLevel="1" thickBot="1" x14ac:dyDescent="0.3">
      <c r="A362" s="803"/>
      <c r="B362" s="804"/>
      <c r="C362" s="827"/>
      <c r="D362" s="828"/>
      <c r="E362" s="807" t="s">
        <v>13</v>
      </c>
      <c r="F362" s="808"/>
      <c r="G362" s="622">
        <f>H362+I362</f>
        <v>0</v>
      </c>
      <c r="H362" s="621"/>
      <c r="I362" s="622"/>
    </row>
    <row r="363" spans="1:9" s="638" customFormat="1" ht="47.25" hidden="1" customHeight="1" outlineLevel="1" thickBot="1" x14ac:dyDescent="0.3">
      <c r="A363" s="803"/>
      <c r="B363" s="804"/>
      <c r="C363" s="827"/>
      <c r="D363" s="828"/>
      <c r="E363" s="807" t="s">
        <v>13</v>
      </c>
      <c r="F363" s="808"/>
      <c r="G363" s="622">
        <f>H363+I363</f>
        <v>0</v>
      </c>
      <c r="H363" s="621"/>
      <c r="I363" s="622"/>
    </row>
    <row r="364" spans="1:9" s="638" customFormat="1" ht="24.75" customHeight="1" outlineLevel="1" thickBot="1" x14ac:dyDescent="0.3">
      <c r="A364" s="803">
        <v>2474</v>
      </c>
      <c r="B364" s="856" t="s">
        <v>72</v>
      </c>
      <c r="C364" s="827">
        <v>7</v>
      </c>
      <c r="D364" s="828">
        <v>4</v>
      </c>
      <c r="E364" s="807" t="s">
        <v>399</v>
      </c>
      <c r="F364" s="808" t="s">
        <v>400</v>
      </c>
      <c r="G364" s="622">
        <f>H364+I364</f>
        <v>0</v>
      </c>
      <c r="H364" s="621">
        <f>H366+H367</f>
        <v>0</v>
      </c>
      <c r="I364" s="622">
        <f>I366+I367</f>
        <v>0</v>
      </c>
    </row>
    <row r="365" spans="1:9" s="638" customFormat="1" ht="47.25" hidden="1" customHeight="1" outlineLevel="1" thickBot="1" x14ac:dyDescent="0.3">
      <c r="A365" s="803"/>
      <c r="B365" s="804"/>
      <c r="C365" s="827"/>
      <c r="D365" s="828"/>
      <c r="E365" s="807" t="s">
        <v>12</v>
      </c>
      <c r="F365" s="808"/>
      <c r="G365" s="622"/>
      <c r="H365" s="621"/>
      <c r="I365" s="622"/>
    </row>
    <row r="366" spans="1:9" s="638" customFormat="1" ht="47.25" hidden="1" customHeight="1" outlineLevel="1" thickBot="1" x14ac:dyDescent="0.3">
      <c r="A366" s="803"/>
      <c r="B366" s="804"/>
      <c r="C366" s="827"/>
      <c r="D366" s="828"/>
      <c r="E366" s="807" t="s">
        <v>13</v>
      </c>
      <c r="F366" s="808"/>
      <c r="G366" s="622">
        <f>H366+I366</f>
        <v>0</v>
      </c>
      <c r="H366" s="621"/>
      <c r="I366" s="622"/>
    </row>
    <row r="367" spans="1:9" s="638" customFormat="1" ht="47.25" hidden="1" customHeight="1" outlineLevel="1" thickBot="1" x14ac:dyDescent="0.3">
      <c r="A367" s="803"/>
      <c r="B367" s="804"/>
      <c r="C367" s="827"/>
      <c r="D367" s="828"/>
      <c r="E367" s="807" t="s">
        <v>13</v>
      </c>
      <c r="F367" s="808"/>
      <c r="G367" s="622">
        <f>H367+I367</f>
        <v>0</v>
      </c>
      <c r="H367" s="621"/>
      <c r="I367" s="622"/>
    </row>
    <row r="368" spans="1:9" s="638" customFormat="1" ht="47.25" hidden="1" customHeight="1" outlineLevel="1" thickBot="1" x14ac:dyDescent="0.3">
      <c r="A368" s="803">
        <v>2480</v>
      </c>
      <c r="B368" s="854" t="s">
        <v>72</v>
      </c>
      <c r="C368" s="830">
        <v>8</v>
      </c>
      <c r="D368" s="831">
        <v>0</v>
      </c>
      <c r="E368" s="832" t="s">
        <v>401</v>
      </c>
      <c r="F368" s="834" t="s">
        <v>402</v>
      </c>
      <c r="G368" s="622">
        <f>H368+I368</f>
        <v>0</v>
      </c>
      <c r="H368" s="621">
        <f>H370+H374+H378+H382</f>
        <v>0</v>
      </c>
      <c r="I368" s="622">
        <f>I370+I374+I378+I382</f>
        <v>0</v>
      </c>
    </row>
    <row r="369" spans="1:9" s="641" customFormat="1" ht="47.25" hidden="1" customHeight="1" outlineLevel="1" thickBot="1" x14ac:dyDescent="0.3">
      <c r="A369" s="803"/>
      <c r="B369" s="829"/>
      <c r="C369" s="830"/>
      <c r="D369" s="831"/>
      <c r="E369" s="807" t="s">
        <v>808</v>
      </c>
      <c r="F369" s="834"/>
      <c r="G369" s="622"/>
      <c r="H369" s="621"/>
      <c r="I369" s="622"/>
    </row>
    <row r="370" spans="1:9" s="638" customFormat="1" ht="39.75" customHeight="1" outlineLevel="1" thickBot="1" x14ac:dyDescent="0.3">
      <c r="A370" s="803">
        <v>2481</v>
      </c>
      <c r="B370" s="856" t="s">
        <v>72</v>
      </c>
      <c r="C370" s="827">
        <v>8</v>
      </c>
      <c r="D370" s="828">
        <v>1</v>
      </c>
      <c r="E370" s="807" t="s">
        <v>403</v>
      </c>
      <c r="F370" s="840" t="s">
        <v>404</v>
      </c>
      <c r="G370" s="622">
        <f>H370+I370</f>
        <v>0</v>
      </c>
      <c r="H370" s="621">
        <f>H372+H373</f>
        <v>0</v>
      </c>
      <c r="I370" s="622">
        <f>I372+I373</f>
        <v>0</v>
      </c>
    </row>
    <row r="371" spans="1:9" s="638" customFormat="1" ht="47.25" hidden="1" customHeight="1" outlineLevel="1" thickBot="1" x14ac:dyDescent="0.3">
      <c r="A371" s="803"/>
      <c r="B371" s="804"/>
      <c r="C371" s="827"/>
      <c r="D371" s="828"/>
      <c r="E371" s="807" t="s">
        <v>12</v>
      </c>
      <c r="F371" s="808"/>
      <c r="G371" s="622"/>
      <c r="H371" s="621"/>
      <c r="I371" s="622"/>
    </row>
    <row r="372" spans="1:9" s="638" customFormat="1" ht="47.25" hidden="1" customHeight="1" outlineLevel="1" thickBot="1" x14ac:dyDescent="0.3">
      <c r="A372" s="803"/>
      <c r="B372" s="804"/>
      <c r="C372" s="827"/>
      <c r="D372" s="828"/>
      <c r="E372" s="807" t="s">
        <v>13</v>
      </c>
      <c r="F372" s="808"/>
      <c r="G372" s="622">
        <f>H372+I372</f>
        <v>0</v>
      </c>
      <c r="H372" s="621"/>
      <c r="I372" s="622"/>
    </row>
    <row r="373" spans="1:9" s="638" customFormat="1" ht="47.25" hidden="1" customHeight="1" outlineLevel="1" thickBot="1" x14ac:dyDescent="0.3">
      <c r="A373" s="803"/>
      <c r="B373" s="804"/>
      <c r="C373" s="827"/>
      <c r="D373" s="828"/>
      <c r="E373" s="807" t="s">
        <v>13</v>
      </c>
      <c r="F373" s="808"/>
      <c r="G373" s="622">
        <f>H373+I373</f>
        <v>0</v>
      </c>
      <c r="H373" s="621"/>
      <c r="I373" s="622"/>
    </row>
    <row r="374" spans="1:9" s="638" customFormat="1" ht="38.25" customHeight="1" outlineLevel="1" thickBot="1" x14ac:dyDescent="0.3">
      <c r="A374" s="803">
        <v>2482</v>
      </c>
      <c r="B374" s="856" t="s">
        <v>72</v>
      </c>
      <c r="C374" s="827">
        <v>8</v>
      </c>
      <c r="D374" s="828">
        <v>2</v>
      </c>
      <c r="E374" s="807" t="s">
        <v>405</v>
      </c>
      <c r="F374" s="840" t="s">
        <v>406</v>
      </c>
      <c r="G374" s="622">
        <f>H374+I374</f>
        <v>0</v>
      </c>
      <c r="H374" s="621">
        <f>H376+H377</f>
        <v>0</v>
      </c>
      <c r="I374" s="622">
        <f>I376+I377</f>
        <v>0</v>
      </c>
    </row>
    <row r="375" spans="1:9" s="638" customFormat="1" ht="47.25" hidden="1" customHeight="1" outlineLevel="1" thickBot="1" x14ac:dyDescent="0.3">
      <c r="A375" s="803"/>
      <c r="B375" s="804"/>
      <c r="C375" s="827"/>
      <c r="D375" s="828"/>
      <c r="E375" s="807" t="s">
        <v>12</v>
      </c>
      <c r="F375" s="808"/>
      <c r="G375" s="622"/>
      <c r="H375" s="621"/>
      <c r="I375" s="622"/>
    </row>
    <row r="376" spans="1:9" s="638" customFormat="1" ht="47.25" hidden="1" customHeight="1" outlineLevel="1" thickBot="1" x14ac:dyDescent="0.3">
      <c r="A376" s="803"/>
      <c r="B376" s="804"/>
      <c r="C376" s="827"/>
      <c r="D376" s="828"/>
      <c r="E376" s="807" t="s">
        <v>13</v>
      </c>
      <c r="F376" s="808"/>
      <c r="G376" s="622">
        <f>H376+I376</f>
        <v>0</v>
      </c>
      <c r="H376" s="621"/>
      <c r="I376" s="622"/>
    </row>
    <row r="377" spans="1:9" s="638" customFormat="1" ht="47.25" hidden="1" customHeight="1" outlineLevel="1" thickBot="1" x14ac:dyDescent="0.3">
      <c r="A377" s="803"/>
      <c r="B377" s="804"/>
      <c r="C377" s="827"/>
      <c r="D377" s="828"/>
      <c r="E377" s="807" t="s">
        <v>13</v>
      </c>
      <c r="F377" s="808"/>
      <c r="G377" s="622">
        <f>H377+I377</f>
        <v>0</v>
      </c>
      <c r="H377" s="621"/>
      <c r="I377" s="622"/>
    </row>
    <row r="378" spans="1:9" s="638" customFormat="1" ht="37.5" customHeight="1" outlineLevel="1" thickBot="1" x14ac:dyDescent="0.3">
      <c r="A378" s="803">
        <v>2483</v>
      </c>
      <c r="B378" s="856" t="s">
        <v>72</v>
      </c>
      <c r="C378" s="827">
        <v>8</v>
      </c>
      <c r="D378" s="828">
        <v>3</v>
      </c>
      <c r="E378" s="807" t="s">
        <v>407</v>
      </c>
      <c r="F378" s="840" t="s">
        <v>408</v>
      </c>
      <c r="G378" s="622">
        <f>H378+I378</f>
        <v>0</v>
      </c>
      <c r="H378" s="621">
        <f>H380+H381</f>
        <v>0</v>
      </c>
      <c r="I378" s="622">
        <f>I380+I381</f>
        <v>0</v>
      </c>
    </row>
    <row r="379" spans="1:9" s="638" customFormat="1" ht="47.25" hidden="1" customHeight="1" outlineLevel="1" thickBot="1" x14ac:dyDescent="0.3">
      <c r="A379" s="803"/>
      <c r="B379" s="804"/>
      <c r="C379" s="827"/>
      <c r="D379" s="828"/>
      <c r="E379" s="807" t="s">
        <v>12</v>
      </c>
      <c r="F379" s="808"/>
      <c r="G379" s="622"/>
      <c r="H379" s="621"/>
      <c r="I379" s="622"/>
    </row>
    <row r="380" spans="1:9" s="638" customFormat="1" ht="47.25" hidden="1" customHeight="1" outlineLevel="1" thickBot="1" x14ac:dyDescent="0.3">
      <c r="A380" s="803"/>
      <c r="B380" s="804"/>
      <c r="C380" s="827"/>
      <c r="D380" s="828"/>
      <c r="E380" s="807" t="s">
        <v>13</v>
      </c>
      <c r="F380" s="808"/>
      <c r="G380" s="622">
        <f>H380+I380</f>
        <v>0</v>
      </c>
      <c r="H380" s="621"/>
      <c r="I380" s="622"/>
    </row>
    <row r="381" spans="1:9" s="638" customFormat="1" ht="47.25" hidden="1" customHeight="1" outlineLevel="1" thickBot="1" x14ac:dyDescent="0.3">
      <c r="A381" s="803"/>
      <c r="B381" s="804"/>
      <c r="C381" s="827"/>
      <c r="D381" s="828"/>
      <c r="E381" s="807" t="s">
        <v>13</v>
      </c>
      <c r="F381" s="808"/>
      <c r="G381" s="622">
        <f>H381+I381</f>
        <v>0</v>
      </c>
      <c r="H381" s="621"/>
      <c r="I381" s="622"/>
    </row>
    <row r="382" spans="1:9" s="638" customFormat="1" ht="36" customHeight="1" outlineLevel="1" thickBot="1" x14ac:dyDescent="0.3">
      <c r="A382" s="803">
        <v>2484</v>
      </c>
      <c r="B382" s="856" t="s">
        <v>72</v>
      </c>
      <c r="C382" s="827">
        <v>8</v>
      </c>
      <c r="D382" s="828">
        <v>4</v>
      </c>
      <c r="E382" s="807" t="s">
        <v>409</v>
      </c>
      <c r="F382" s="840" t="s">
        <v>410</v>
      </c>
      <c r="G382" s="622">
        <f>H382+I382</f>
        <v>0</v>
      </c>
      <c r="H382" s="621">
        <f>H384+H385</f>
        <v>0</v>
      </c>
      <c r="I382" s="622">
        <f>I384+I385</f>
        <v>0</v>
      </c>
    </row>
    <row r="383" spans="1:9" s="638" customFormat="1" ht="47.25" hidden="1" customHeight="1" outlineLevel="1" thickBot="1" x14ac:dyDescent="0.3">
      <c r="A383" s="803"/>
      <c r="B383" s="804"/>
      <c r="C383" s="827"/>
      <c r="D383" s="828"/>
      <c r="E383" s="807" t="s">
        <v>12</v>
      </c>
      <c r="F383" s="808"/>
      <c r="G383" s="622"/>
      <c r="H383" s="621"/>
      <c r="I383" s="622"/>
    </row>
    <row r="384" spans="1:9" s="638" customFormat="1" ht="47.25" hidden="1" customHeight="1" outlineLevel="1" thickBot="1" x14ac:dyDescent="0.3">
      <c r="A384" s="803"/>
      <c r="B384" s="804"/>
      <c r="C384" s="827"/>
      <c r="D384" s="828"/>
      <c r="E384" s="807" t="s">
        <v>13</v>
      </c>
      <c r="F384" s="808"/>
      <c r="G384" s="622">
        <f>H384+I384</f>
        <v>0</v>
      </c>
      <c r="H384" s="621"/>
      <c r="I384" s="622"/>
    </row>
    <row r="385" spans="1:9" s="638" customFormat="1" ht="47.25" hidden="1" customHeight="1" outlineLevel="1" thickBot="1" x14ac:dyDescent="0.3">
      <c r="A385" s="803"/>
      <c r="B385" s="804"/>
      <c r="C385" s="827"/>
      <c r="D385" s="828"/>
      <c r="E385" s="807" t="s">
        <v>13</v>
      </c>
      <c r="F385" s="808"/>
      <c r="G385" s="622">
        <f>H385+I385</f>
        <v>0</v>
      </c>
      <c r="H385" s="621"/>
      <c r="I385" s="622"/>
    </row>
    <row r="386" spans="1:9" s="638" customFormat="1" ht="47.25" customHeight="1" outlineLevel="1" thickBot="1" x14ac:dyDescent="0.3">
      <c r="A386" s="803">
        <v>2490</v>
      </c>
      <c r="B386" s="854" t="s">
        <v>72</v>
      </c>
      <c r="C386" s="830">
        <v>9</v>
      </c>
      <c r="D386" s="831">
        <v>0</v>
      </c>
      <c r="E386" s="832" t="s">
        <v>417</v>
      </c>
      <c r="F386" s="834" t="s">
        <v>418</v>
      </c>
      <c r="G386" s="712">
        <f>H386+I386</f>
        <v>-800000</v>
      </c>
      <c r="H386" s="711">
        <f>H388</f>
        <v>0</v>
      </c>
      <c r="I386" s="712">
        <f>I388</f>
        <v>-800000</v>
      </c>
    </row>
    <row r="387" spans="1:9" s="641" customFormat="1" ht="16.5" outlineLevel="1" thickBot="1" x14ac:dyDescent="0.3">
      <c r="A387" s="803"/>
      <c r="B387" s="829"/>
      <c r="C387" s="830"/>
      <c r="D387" s="831"/>
      <c r="E387" s="807" t="s">
        <v>808</v>
      </c>
      <c r="F387" s="834"/>
      <c r="G387" s="712"/>
      <c r="H387" s="711"/>
      <c r="I387" s="712"/>
    </row>
    <row r="388" spans="1:9" s="638" customFormat="1" ht="16.5" outlineLevel="1" thickBot="1" x14ac:dyDescent="0.3">
      <c r="A388" s="803">
        <v>2491</v>
      </c>
      <c r="B388" s="856" t="s">
        <v>72</v>
      </c>
      <c r="C388" s="827">
        <v>9</v>
      </c>
      <c r="D388" s="828">
        <v>1</v>
      </c>
      <c r="E388" s="807" t="s">
        <v>800</v>
      </c>
      <c r="F388" s="840" t="s">
        <v>419</v>
      </c>
      <c r="G388" s="712">
        <f>H388+I388</f>
        <v>-800000</v>
      </c>
      <c r="H388" s="711">
        <f>H390+H391</f>
        <v>0</v>
      </c>
      <c r="I388" s="712">
        <f>I390+I391</f>
        <v>-800000</v>
      </c>
    </row>
    <row r="389" spans="1:9" s="638" customFormat="1" ht="26.25" customHeight="1" outlineLevel="1" thickBot="1" x14ac:dyDescent="0.3">
      <c r="A389" s="803"/>
      <c r="B389" s="804"/>
      <c r="C389" s="827"/>
      <c r="D389" s="828"/>
      <c r="E389" s="807" t="s">
        <v>12</v>
      </c>
      <c r="F389" s="808"/>
      <c r="G389" s="712"/>
      <c r="H389" s="711"/>
      <c r="I389" s="712"/>
    </row>
    <row r="390" spans="1:9" s="638" customFormat="1" ht="15" customHeight="1" outlineLevel="1" thickBot="1" x14ac:dyDescent="0.3">
      <c r="A390" s="803"/>
      <c r="B390" s="804"/>
      <c r="C390" s="827"/>
      <c r="D390" s="828"/>
      <c r="E390" s="807">
        <v>6501</v>
      </c>
      <c r="F390" s="808"/>
      <c r="G390" s="712">
        <f>H390+I390</f>
        <v>-800000</v>
      </c>
      <c r="H390" s="711"/>
      <c r="I390" s="712">
        <f>Sheet3!F226</f>
        <v>-800000</v>
      </c>
    </row>
    <row r="391" spans="1:9" s="638" customFormat="1" ht="16.5" hidden="1" outlineLevel="1" thickBot="1" x14ac:dyDescent="0.3">
      <c r="A391" s="803"/>
      <c r="B391" s="804"/>
      <c r="C391" s="827"/>
      <c r="D391" s="828"/>
      <c r="E391" s="807" t="s">
        <v>13</v>
      </c>
      <c r="F391" s="808"/>
      <c r="G391" s="622">
        <f>H391+I391</f>
        <v>0</v>
      </c>
      <c r="H391" s="621"/>
      <c r="I391" s="622"/>
    </row>
    <row r="392" spans="1:9" s="847" customFormat="1" ht="35.25" customHeight="1" thickBot="1" x14ac:dyDescent="0.25">
      <c r="A392" s="843">
        <v>2500</v>
      </c>
      <c r="B392" s="854" t="s">
        <v>74</v>
      </c>
      <c r="C392" s="830">
        <v>0</v>
      </c>
      <c r="D392" s="831">
        <v>0</v>
      </c>
      <c r="E392" s="855" t="s">
        <v>871</v>
      </c>
      <c r="F392" s="845" t="s">
        <v>420</v>
      </c>
      <c r="G392" s="712">
        <f>H392+I392</f>
        <v>115000</v>
      </c>
      <c r="H392" s="712">
        <f>H394+H410+H416+H422+H428+H434</f>
        <v>81000</v>
      </c>
      <c r="I392" s="864">
        <f>I394+I410+I416+I422+I428+I434</f>
        <v>34000</v>
      </c>
    </row>
    <row r="393" spans="1:9" s="638" customFormat="1" ht="11.25" customHeight="1" outlineLevel="1" thickBot="1" x14ac:dyDescent="0.3">
      <c r="A393" s="848"/>
      <c r="B393" s="829"/>
      <c r="C393" s="849"/>
      <c r="D393" s="850"/>
      <c r="E393" s="807" t="s">
        <v>807</v>
      </c>
      <c r="F393" s="851"/>
      <c r="G393" s="711"/>
      <c r="H393" s="711"/>
      <c r="I393" s="865"/>
    </row>
    <row r="394" spans="1:9" s="638" customFormat="1" ht="16.5" outlineLevel="2" thickBot="1" x14ac:dyDescent="0.3">
      <c r="A394" s="803">
        <v>2510</v>
      </c>
      <c r="B394" s="854" t="s">
        <v>74</v>
      </c>
      <c r="C394" s="830">
        <v>1</v>
      </c>
      <c r="D394" s="831">
        <v>0</v>
      </c>
      <c r="E394" s="832" t="s">
        <v>421</v>
      </c>
      <c r="F394" s="834" t="s">
        <v>422</v>
      </c>
      <c r="G394" s="711">
        <f>H394+I394</f>
        <v>115000</v>
      </c>
      <c r="H394" s="711">
        <f>H396</f>
        <v>81000</v>
      </c>
      <c r="I394" s="865">
        <f>I396</f>
        <v>34000</v>
      </c>
    </row>
    <row r="395" spans="1:9" s="641" customFormat="1" ht="16.5" customHeight="1" outlineLevel="2" thickBot="1" x14ac:dyDescent="0.3">
      <c r="A395" s="803"/>
      <c r="B395" s="829"/>
      <c r="C395" s="830"/>
      <c r="D395" s="831"/>
      <c r="E395" s="807" t="s">
        <v>808</v>
      </c>
      <c r="F395" s="834"/>
      <c r="G395" s="711"/>
      <c r="H395" s="711"/>
      <c r="I395" s="865"/>
    </row>
    <row r="396" spans="1:9" s="638" customFormat="1" ht="19.5" customHeight="1" outlineLevel="2" thickBot="1" x14ac:dyDescent="0.3">
      <c r="A396" s="803">
        <v>2511</v>
      </c>
      <c r="B396" s="856" t="s">
        <v>74</v>
      </c>
      <c r="C396" s="827">
        <v>1</v>
      </c>
      <c r="D396" s="828">
        <v>1</v>
      </c>
      <c r="E396" s="807" t="s">
        <v>971</v>
      </c>
      <c r="F396" s="840" t="s">
        <v>423</v>
      </c>
      <c r="G396" s="711">
        <f>H396+I396</f>
        <v>115000</v>
      </c>
      <c r="H396" s="711">
        <f>H398+H403+H400+H406+H407+H399+H401+H402+H404+H405</f>
        <v>81000</v>
      </c>
      <c r="I396" s="865">
        <f>I398+I403+I408+I409</f>
        <v>34000</v>
      </c>
    </row>
    <row r="397" spans="1:9" s="638" customFormat="1" ht="22.5" customHeight="1" outlineLevel="2" thickBot="1" x14ac:dyDescent="0.3">
      <c r="A397" s="803"/>
      <c r="B397" s="804"/>
      <c r="C397" s="827"/>
      <c r="D397" s="828"/>
      <c r="E397" s="807" t="s">
        <v>12</v>
      </c>
      <c r="F397" s="808"/>
      <c r="G397" s="621"/>
      <c r="H397" s="621"/>
      <c r="I397" s="621"/>
    </row>
    <row r="398" spans="1:9" s="638" customFormat="1" ht="22.5" customHeight="1" outlineLevel="2" thickBot="1" x14ac:dyDescent="0.3">
      <c r="A398" s="803"/>
      <c r="B398" s="804"/>
      <c r="C398" s="827"/>
      <c r="D398" s="828"/>
      <c r="E398" s="807">
        <v>4111</v>
      </c>
      <c r="F398" s="808"/>
      <c r="G398" s="711">
        <f t="shared" ref="G398:G410" si="8">H398+I398</f>
        <v>42000</v>
      </c>
      <c r="H398" s="711">
        <v>42000</v>
      </c>
      <c r="I398" s="711"/>
    </row>
    <row r="399" spans="1:9" s="638" customFormat="1" ht="22.5" customHeight="1" outlineLevel="2" thickBot="1" x14ac:dyDescent="0.3">
      <c r="A399" s="803"/>
      <c r="B399" s="804"/>
      <c r="C399" s="827"/>
      <c r="D399" s="828"/>
      <c r="E399" s="807">
        <v>4112</v>
      </c>
      <c r="F399" s="808"/>
      <c r="G399" s="711">
        <f t="shared" si="8"/>
        <v>11000</v>
      </c>
      <c r="H399" s="711">
        <v>11000</v>
      </c>
      <c r="I399" s="711"/>
    </row>
    <row r="400" spans="1:9" s="638" customFormat="1" ht="22.5" customHeight="1" outlineLevel="2" thickBot="1" x14ac:dyDescent="0.3">
      <c r="A400" s="803"/>
      <c r="B400" s="804"/>
      <c r="C400" s="827"/>
      <c r="D400" s="828"/>
      <c r="E400" s="807">
        <v>4239</v>
      </c>
      <c r="F400" s="808"/>
      <c r="G400" s="711">
        <f t="shared" si="8"/>
        <v>13650</v>
      </c>
      <c r="H400" s="711">
        <v>13650</v>
      </c>
      <c r="I400" s="711"/>
    </row>
    <row r="401" spans="1:9" s="638" customFormat="1" ht="22.5" customHeight="1" outlineLevel="2" thickBot="1" x14ac:dyDescent="0.3">
      <c r="A401" s="803"/>
      <c r="B401" s="804"/>
      <c r="C401" s="827"/>
      <c r="D401" s="828"/>
      <c r="E401" s="807">
        <v>4252</v>
      </c>
      <c r="F401" s="808"/>
      <c r="G401" s="711">
        <f t="shared" si="8"/>
        <v>900</v>
      </c>
      <c r="H401" s="711">
        <v>900</v>
      </c>
      <c r="I401" s="711"/>
    </row>
    <row r="402" spans="1:9" s="638" customFormat="1" ht="22.5" customHeight="1" outlineLevel="2" thickBot="1" x14ac:dyDescent="0.3">
      <c r="A402" s="803"/>
      <c r="B402" s="804"/>
      <c r="C402" s="827"/>
      <c r="D402" s="828"/>
      <c r="E402" s="807">
        <v>4261</v>
      </c>
      <c r="F402" s="808"/>
      <c r="G402" s="711">
        <f t="shared" si="8"/>
        <v>300</v>
      </c>
      <c r="H402" s="711">
        <v>300</v>
      </c>
      <c r="I402" s="711"/>
    </row>
    <row r="403" spans="1:9" s="638" customFormat="1" ht="22.5" customHeight="1" outlineLevel="2" thickBot="1" x14ac:dyDescent="0.3">
      <c r="A403" s="803"/>
      <c r="B403" s="804"/>
      <c r="C403" s="827"/>
      <c r="D403" s="828"/>
      <c r="E403" s="807">
        <v>4264</v>
      </c>
      <c r="F403" s="808"/>
      <c r="G403" s="711">
        <f t="shared" si="8"/>
        <v>9234</v>
      </c>
      <c r="H403" s="711">
        <v>9234</v>
      </c>
      <c r="I403" s="711"/>
    </row>
    <row r="404" spans="1:9" s="638" customFormat="1" ht="22.5" customHeight="1" outlineLevel="2" thickBot="1" x14ac:dyDescent="0.3">
      <c r="A404" s="803"/>
      <c r="B404" s="804"/>
      <c r="C404" s="827"/>
      <c r="D404" s="828"/>
      <c r="E404" s="807">
        <v>4267</v>
      </c>
      <c r="F404" s="808"/>
      <c r="G404" s="711">
        <f t="shared" si="8"/>
        <v>400</v>
      </c>
      <c r="H404" s="711">
        <v>400</v>
      </c>
      <c r="I404" s="711"/>
    </row>
    <row r="405" spans="1:9" s="638" customFormat="1" ht="20.25" customHeight="1" outlineLevel="2" thickBot="1" x14ac:dyDescent="0.3">
      <c r="A405" s="803"/>
      <c r="B405" s="804"/>
      <c r="C405" s="827"/>
      <c r="D405" s="828"/>
      <c r="E405" s="807">
        <v>4269</v>
      </c>
      <c r="F405" s="808"/>
      <c r="G405" s="711">
        <f t="shared" si="8"/>
        <v>1916</v>
      </c>
      <c r="H405" s="711">
        <v>1916</v>
      </c>
      <c r="I405" s="711"/>
    </row>
    <row r="406" spans="1:9" s="638" customFormat="1" ht="22.5" hidden="1" customHeight="1" outlineLevel="2" thickBot="1" x14ac:dyDescent="0.3">
      <c r="A406" s="803"/>
      <c r="B406" s="804"/>
      <c r="C406" s="827"/>
      <c r="D406" s="828"/>
      <c r="E406" s="807">
        <v>4511</v>
      </c>
      <c r="F406" s="808"/>
      <c r="G406" s="711">
        <f t="shared" si="8"/>
        <v>0</v>
      </c>
      <c r="H406" s="711"/>
      <c r="I406" s="711"/>
    </row>
    <row r="407" spans="1:9" s="638" customFormat="1" ht="19.5" customHeight="1" outlineLevel="2" thickBot="1" x14ac:dyDescent="0.3">
      <c r="A407" s="803"/>
      <c r="B407" s="804"/>
      <c r="C407" s="827"/>
      <c r="D407" s="828"/>
      <c r="E407" s="807">
        <v>4823</v>
      </c>
      <c r="F407" s="808"/>
      <c r="G407" s="711">
        <f t="shared" si="8"/>
        <v>1600</v>
      </c>
      <c r="H407" s="711">
        <f>1000+600</f>
        <v>1600</v>
      </c>
      <c r="I407" s="711"/>
    </row>
    <row r="408" spans="1:9" s="638" customFormat="1" ht="22.5" hidden="1" customHeight="1" outlineLevel="2" thickBot="1" x14ac:dyDescent="0.3">
      <c r="A408" s="803"/>
      <c r="B408" s="804"/>
      <c r="C408" s="827"/>
      <c r="D408" s="828"/>
      <c r="E408" s="807">
        <v>5121</v>
      </c>
      <c r="F408" s="808"/>
      <c r="G408" s="711">
        <f t="shared" si="8"/>
        <v>0</v>
      </c>
      <c r="H408" s="711"/>
      <c r="I408" s="711"/>
    </row>
    <row r="409" spans="1:9" s="638" customFormat="1" ht="22.5" customHeight="1" outlineLevel="2" thickBot="1" x14ac:dyDescent="0.3">
      <c r="A409" s="803"/>
      <c r="B409" s="804"/>
      <c r="C409" s="827"/>
      <c r="D409" s="828"/>
      <c r="E409" s="807">
        <v>5129</v>
      </c>
      <c r="F409" s="808"/>
      <c r="G409" s="711">
        <f t="shared" si="8"/>
        <v>34000</v>
      </c>
      <c r="H409" s="711"/>
      <c r="I409" s="711">
        <v>34000</v>
      </c>
    </row>
    <row r="410" spans="1:9" s="638" customFormat="1" ht="16.5" customHeight="1" outlineLevel="2" thickBot="1" x14ac:dyDescent="0.3">
      <c r="A410" s="803">
        <v>2520</v>
      </c>
      <c r="B410" s="854" t="s">
        <v>74</v>
      </c>
      <c r="C410" s="830">
        <v>2</v>
      </c>
      <c r="D410" s="831">
        <v>0</v>
      </c>
      <c r="E410" s="832" t="s">
        <v>424</v>
      </c>
      <c r="F410" s="834" t="s">
        <v>425</v>
      </c>
      <c r="G410" s="621">
        <f t="shared" si="8"/>
        <v>0</v>
      </c>
      <c r="H410" s="621">
        <f>H412</f>
        <v>0</v>
      </c>
      <c r="I410" s="621">
        <f>I412</f>
        <v>0</v>
      </c>
    </row>
    <row r="411" spans="1:9" s="641" customFormat="1" ht="16.5" customHeight="1" outlineLevel="2" thickBot="1" x14ac:dyDescent="0.3">
      <c r="A411" s="803"/>
      <c r="B411" s="829"/>
      <c r="C411" s="830"/>
      <c r="D411" s="831"/>
      <c r="E411" s="807" t="s">
        <v>808</v>
      </c>
      <c r="F411" s="834"/>
      <c r="G411" s="621"/>
      <c r="H411" s="621"/>
      <c r="I411" s="621"/>
    </row>
    <row r="412" spans="1:9" s="638" customFormat="1" ht="16.5" customHeight="1" outlineLevel="2" thickBot="1" x14ac:dyDescent="0.3">
      <c r="A412" s="803">
        <v>2521</v>
      </c>
      <c r="B412" s="856" t="s">
        <v>74</v>
      </c>
      <c r="C412" s="827">
        <v>2</v>
      </c>
      <c r="D412" s="828">
        <v>1</v>
      </c>
      <c r="E412" s="807" t="s">
        <v>426</v>
      </c>
      <c r="F412" s="840" t="s">
        <v>427</v>
      </c>
      <c r="G412" s="621">
        <f>H412+I412</f>
        <v>0</v>
      </c>
      <c r="H412" s="621">
        <f>H414+H415</f>
        <v>0</v>
      </c>
      <c r="I412" s="621">
        <f>I414+I415</f>
        <v>0</v>
      </c>
    </row>
    <row r="413" spans="1:9" s="638" customFormat="1" ht="15" customHeight="1" outlineLevel="2" thickBot="1" x14ac:dyDescent="0.3">
      <c r="A413" s="803"/>
      <c r="B413" s="804"/>
      <c r="C413" s="827"/>
      <c r="D413" s="828"/>
      <c r="E413" s="807" t="s">
        <v>12</v>
      </c>
      <c r="F413" s="808"/>
      <c r="G413" s="621"/>
      <c r="H413" s="621"/>
      <c r="I413" s="621"/>
    </row>
    <row r="414" spans="1:9" s="638" customFormat="1" ht="15" customHeight="1" outlineLevel="2" thickBot="1" x14ac:dyDescent="0.3">
      <c r="A414" s="803"/>
      <c r="B414" s="804"/>
      <c r="C414" s="827"/>
      <c r="D414" s="828"/>
      <c r="E414" s="807" t="s">
        <v>13</v>
      </c>
      <c r="F414" s="808"/>
      <c r="G414" s="621">
        <f>H414+I414</f>
        <v>0</v>
      </c>
      <c r="H414" s="621"/>
      <c r="I414" s="621"/>
    </row>
    <row r="415" spans="1:9" s="638" customFormat="1" ht="12.75" customHeight="1" outlineLevel="2" thickBot="1" x14ac:dyDescent="0.3">
      <c r="A415" s="803"/>
      <c r="B415" s="804"/>
      <c r="C415" s="827"/>
      <c r="D415" s="828"/>
      <c r="E415" s="807" t="s">
        <v>13</v>
      </c>
      <c r="F415" s="808"/>
      <c r="G415" s="621">
        <f>H415+I415</f>
        <v>0</v>
      </c>
      <c r="H415" s="621"/>
      <c r="I415" s="621"/>
    </row>
    <row r="416" spans="1:9" s="638" customFormat="1" ht="11.25" customHeight="1" outlineLevel="2" thickBot="1" x14ac:dyDescent="0.3">
      <c r="A416" s="803">
        <v>2530</v>
      </c>
      <c r="B416" s="854" t="s">
        <v>74</v>
      </c>
      <c r="C416" s="830">
        <v>3</v>
      </c>
      <c r="D416" s="831">
        <v>0</v>
      </c>
      <c r="E416" s="832" t="s">
        <v>428</v>
      </c>
      <c r="F416" s="834" t="s">
        <v>429</v>
      </c>
      <c r="G416" s="621">
        <f>H416+I416</f>
        <v>0</v>
      </c>
      <c r="H416" s="621">
        <f>H418</f>
        <v>0</v>
      </c>
      <c r="I416" s="621">
        <f>I418</f>
        <v>0</v>
      </c>
    </row>
    <row r="417" spans="1:9" s="641" customFormat="1" ht="12" customHeight="1" outlineLevel="2" thickBot="1" x14ac:dyDescent="0.3">
      <c r="A417" s="803"/>
      <c r="B417" s="829"/>
      <c r="C417" s="830"/>
      <c r="D417" s="831"/>
      <c r="E417" s="807" t="s">
        <v>808</v>
      </c>
      <c r="F417" s="834"/>
      <c r="G417" s="621"/>
      <c r="H417" s="621"/>
      <c r="I417" s="621"/>
    </row>
    <row r="418" spans="1:9" s="638" customFormat="1" ht="11.25" customHeight="1" outlineLevel="2" thickBot="1" x14ac:dyDescent="0.3">
      <c r="A418" s="803">
        <v>3531</v>
      </c>
      <c r="B418" s="856" t="s">
        <v>74</v>
      </c>
      <c r="C418" s="827">
        <v>3</v>
      </c>
      <c r="D418" s="828">
        <v>1</v>
      </c>
      <c r="E418" s="807" t="s">
        <v>428</v>
      </c>
      <c r="F418" s="840" t="s">
        <v>430</v>
      </c>
      <c r="G418" s="621">
        <f>H418+I418</f>
        <v>0</v>
      </c>
      <c r="H418" s="621">
        <f>H420+H421</f>
        <v>0</v>
      </c>
      <c r="I418" s="621">
        <f>I420+I421</f>
        <v>0</v>
      </c>
    </row>
    <row r="419" spans="1:9" s="638" customFormat="1" ht="12.75" customHeight="1" outlineLevel="2" thickBot="1" x14ac:dyDescent="0.3">
      <c r="A419" s="803"/>
      <c r="B419" s="804"/>
      <c r="C419" s="827"/>
      <c r="D419" s="828"/>
      <c r="E419" s="807" t="s">
        <v>12</v>
      </c>
      <c r="F419" s="808"/>
      <c r="G419" s="621"/>
      <c r="H419" s="621"/>
      <c r="I419" s="621"/>
    </row>
    <row r="420" spans="1:9" s="638" customFormat="1" ht="12" customHeight="1" outlineLevel="2" thickBot="1" x14ac:dyDescent="0.3">
      <c r="A420" s="803"/>
      <c r="B420" s="804"/>
      <c r="C420" s="827"/>
      <c r="D420" s="828"/>
      <c r="E420" s="807" t="s">
        <v>13</v>
      </c>
      <c r="F420" s="808"/>
      <c r="G420" s="621">
        <f>H420+I420</f>
        <v>0</v>
      </c>
      <c r="H420" s="621"/>
      <c r="I420" s="621"/>
    </row>
    <row r="421" spans="1:9" s="638" customFormat="1" ht="11.25" customHeight="1" outlineLevel="2" thickBot="1" x14ac:dyDescent="0.3">
      <c r="A421" s="803"/>
      <c r="B421" s="804"/>
      <c r="C421" s="827"/>
      <c r="D421" s="828"/>
      <c r="E421" s="807" t="s">
        <v>13</v>
      </c>
      <c r="F421" s="808"/>
      <c r="G421" s="621">
        <f>H421+I421</f>
        <v>0</v>
      </c>
      <c r="H421" s="621"/>
      <c r="I421" s="621"/>
    </row>
    <row r="422" spans="1:9" s="638" customFormat="1" ht="30" customHeight="1" outlineLevel="2" thickBot="1" x14ac:dyDescent="0.3">
      <c r="A422" s="803">
        <v>2540</v>
      </c>
      <c r="B422" s="854" t="s">
        <v>74</v>
      </c>
      <c r="C422" s="830">
        <v>4</v>
      </c>
      <c r="D422" s="831">
        <v>0</v>
      </c>
      <c r="E422" s="832" t="s">
        <v>431</v>
      </c>
      <c r="F422" s="834" t="s">
        <v>432</v>
      </c>
      <c r="G422" s="621">
        <f>H422+I422</f>
        <v>0</v>
      </c>
      <c r="H422" s="621">
        <f>H424</f>
        <v>0</v>
      </c>
      <c r="I422" s="621">
        <f>I424</f>
        <v>0</v>
      </c>
    </row>
    <row r="423" spans="1:9" s="641" customFormat="1" ht="12.75" customHeight="1" outlineLevel="2" thickBot="1" x14ac:dyDescent="0.3">
      <c r="A423" s="803"/>
      <c r="B423" s="829"/>
      <c r="C423" s="830"/>
      <c r="D423" s="831"/>
      <c r="E423" s="807" t="s">
        <v>808</v>
      </c>
      <c r="F423" s="834"/>
      <c r="G423" s="621"/>
      <c r="H423" s="621"/>
      <c r="I423" s="621"/>
    </row>
    <row r="424" spans="1:9" s="638" customFormat="1" ht="15" customHeight="1" outlineLevel="2" thickBot="1" x14ac:dyDescent="0.3">
      <c r="A424" s="803">
        <v>2541</v>
      </c>
      <c r="B424" s="856" t="s">
        <v>74</v>
      </c>
      <c r="C424" s="827">
        <v>4</v>
      </c>
      <c r="D424" s="828">
        <v>1</v>
      </c>
      <c r="E424" s="807" t="s">
        <v>431</v>
      </c>
      <c r="F424" s="840" t="s">
        <v>433</v>
      </c>
      <c r="G424" s="621">
        <f>H424+I424</f>
        <v>0</v>
      </c>
      <c r="H424" s="621">
        <f>H426+H427</f>
        <v>0</v>
      </c>
      <c r="I424" s="621">
        <f>I426+I427</f>
        <v>0</v>
      </c>
    </row>
    <row r="425" spans="1:9" s="638" customFormat="1" ht="15" customHeight="1" outlineLevel="2" thickBot="1" x14ac:dyDescent="0.3">
      <c r="A425" s="803"/>
      <c r="B425" s="804"/>
      <c r="C425" s="827"/>
      <c r="D425" s="828"/>
      <c r="E425" s="807" t="s">
        <v>12</v>
      </c>
      <c r="F425" s="808"/>
      <c r="G425" s="621"/>
      <c r="H425" s="621"/>
      <c r="I425" s="621"/>
    </row>
    <row r="426" spans="1:9" s="638" customFormat="1" ht="18.75" customHeight="1" outlineLevel="2" thickBot="1" x14ac:dyDescent="0.3">
      <c r="A426" s="803"/>
      <c r="B426" s="804"/>
      <c r="C426" s="827"/>
      <c r="D426" s="828"/>
      <c r="E426" s="807" t="s">
        <v>13</v>
      </c>
      <c r="F426" s="808"/>
      <c r="G426" s="621">
        <f>H426+I426</f>
        <v>0</v>
      </c>
      <c r="H426" s="621"/>
      <c r="I426" s="621"/>
    </row>
    <row r="427" spans="1:9" s="638" customFormat="1" ht="17.25" customHeight="1" outlineLevel="2" thickBot="1" x14ac:dyDescent="0.3">
      <c r="A427" s="803"/>
      <c r="B427" s="804"/>
      <c r="C427" s="827"/>
      <c r="D427" s="828"/>
      <c r="E427" s="807" t="s">
        <v>13</v>
      </c>
      <c r="F427" s="808"/>
      <c r="G427" s="621">
        <f>H427+I427</f>
        <v>0</v>
      </c>
      <c r="H427" s="621"/>
      <c r="I427" s="621"/>
    </row>
    <row r="428" spans="1:9" s="638" customFormat="1" ht="37.5" customHeight="1" outlineLevel="2" thickBot="1" x14ac:dyDescent="0.3">
      <c r="A428" s="803">
        <v>2550</v>
      </c>
      <c r="B428" s="854" t="s">
        <v>74</v>
      </c>
      <c r="C428" s="830">
        <v>5</v>
      </c>
      <c r="D428" s="831">
        <v>0</v>
      </c>
      <c r="E428" s="832" t="s">
        <v>434</v>
      </c>
      <c r="F428" s="834" t="s">
        <v>435</v>
      </c>
      <c r="G428" s="621">
        <f>H428+I428</f>
        <v>0</v>
      </c>
      <c r="H428" s="621">
        <f>H430</f>
        <v>0</v>
      </c>
      <c r="I428" s="621">
        <f>I430</f>
        <v>0</v>
      </c>
    </row>
    <row r="429" spans="1:9" s="641" customFormat="1" ht="24" customHeight="1" outlineLevel="2" thickBot="1" x14ac:dyDescent="0.3">
      <c r="A429" s="803"/>
      <c r="B429" s="829"/>
      <c r="C429" s="830"/>
      <c r="D429" s="831"/>
      <c r="E429" s="807" t="s">
        <v>808</v>
      </c>
      <c r="F429" s="834"/>
      <c r="G429" s="621"/>
      <c r="H429" s="621"/>
      <c r="I429" s="621"/>
    </row>
    <row r="430" spans="1:9" s="638" customFormat="1" ht="18" customHeight="1" outlineLevel="2" thickBot="1" x14ac:dyDescent="0.3">
      <c r="A430" s="803">
        <v>2551</v>
      </c>
      <c r="B430" s="856" t="s">
        <v>74</v>
      </c>
      <c r="C430" s="827">
        <v>5</v>
      </c>
      <c r="D430" s="828">
        <v>1</v>
      </c>
      <c r="E430" s="807" t="s">
        <v>434</v>
      </c>
      <c r="F430" s="840" t="s">
        <v>436</v>
      </c>
      <c r="G430" s="621">
        <f>H430+I430</f>
        <v>0</v>
      </c>
      <c r="H430" s="621">
        <f>H432+H433</f>
        <v>0</v>
      </c>
      <c r="I430" s="621">
        <f>I432+I433</f>
        <v>0</v>
      </c>
    </row>
    <row r="431" spans="1:9" s="638" customFormat="1" ht="12.75" customHeight="1" outlineLevel="2" thickBot="1" x14ac:dyDescent="0.3">
      <c r="A431" s="803"/>
      <c r="B431" s="804"/>
      <c r="C431" s="827"/>
      <c r="D431" s="828"/>
      <c r="E431" s="807" t="s">
        <v>12</v>
      </c>
      <c r="F431" s="808"/>
      <c r="G431" s="621"/>
      <c r="H431" s="621"/>
      <c r="I431" s="621"/>
    </row>
    <row r="432" spans="1:9" s="638" customFormat="1" ht="13.5" customHeight="1" outlineLevel="2" thickBot="1" x14ac:dyDescent="0.3">
      <c r="A432" s="803"/>
      <c r="B432" s="804"/>
      <c r="C432" s="827"/>
      <c r="D432" s="828"/>
      <c r="E432" s="807" t="s">
        <v>13</v>
      </c>
      <c r="F432" s="808"/>
      <c r="G432" s="621">
        <f>H432+I432</f>
        <v>0</v>
      </c>
      <c r="H432" s="621"/>
      <c r="I432" s="621"/>
    </row>
    <row r="433" spans="1:9" s="638" customFormat="1" ht="13.5" customHeight="1" outlineLevel="2" thickBot="1" x14ac:dyDescent="0.3">
      <c r="A433" s="803"/>
      <c r="B433" s="804"/>
      <c r="C433" s="827"/>
      <c r="D433" s="828"/>
      <c r="E433" s="807" t="s">
        <v>13</v>
      </c>
      <c r="F433" s="808"/>
      <c r="G433" s="621">
        <f>H433+I433</f>
        <v>0</v>
      </c>
      <c r="H433" s="621"/>
      <c r="I433" s="621"/>
    </row>
    <row r="434" spans="1:9" s="638" customFormat="1" ht="15.75" customHeight="1" outlineLevel="2" thickBot="1" x14ac:dyDescent="0.3">
      <c r="A434" s="803">
        <v>2560</v>
      </c>
      <c r="B434" s="854" t="s">
        <v>74</v>
      </c>
      <c r="C434" s="830">
        <v>6</v>
      </c>
      <c r="D434" s="831">
        <v>0</v>
      </c>
      <c r="E434" s="832" t="s">
        <v>437</v>
      </c>
      <c r="F434" s="834" t="s">
        <v>438</v>
      </c>
      <c r="G434" s="621">
        <f>H434+I434</f>
        <v>0</v>
      </c>
      <c r="H434" s="621">
        <f>H436</f>
        <v>0</v>
      </c>
      <c r="I434" s="621">
        <f>I436</f>
        <v>0</v>
      </c>
    </row>
    <row r="435" spans="1:9" s="641" customFormat="1" ht="16.5" customHeight="1" outlineLevel="2" thickBot="1" x14ac:dyDescent="0.3">
      <c r="A435" s="803"/>
      <c r="B435" s="829"/>
      <c r="C435" s="830"/>
      <c r="D435" s="831"/>
      <c r="E435" s="807" t="s">
        <v>808</v>
      </c>
      <c r="F435" s="834"/>
      <c r="G435" s="621"/>
      <c r="H435" s="621"/>
      <c r="I435" s="621"/>
    </row>
    <row r="436" spans="1:9" s="638" customFormat="1" ht="17.25" customHeight="1" outlineLevel="2" thickBot="1" x14ac:dyDescent="0.3">
      <c r="A436" s="803">
        <v>2561</v>
      </c>
      <c r="B436" s="856" t="s">
        <v>74</v>
      </c>
      <c r="C436" s="827">
        <v>6</v>
      </c>
      <c r="D436" s="828">
        <v>1</v>
      </c>
      <c r="E436" s="807" t="s">
        <v>437</v>
      </c>
      <c r="F436" s="840" t="s">
        <v>439</v>
      </c>
      <c r="G436" s="621">
        <f>H436+I436</f>
        <v>0</v>
      </c>
      <c r="H436" s="621">
        <f>H438+H439</f>
        <v>0</v>
      </c>
      <c r="I436" s="621">
        <f>I438+I439</f>
        <v>0</v>
      </c>
    </row>
    <row r="437" spans="1:9" s="638" customFormat="1" ht="43.5" customHeight="1" outlineLevel="2" thickBot="1" x14ac:dyDescent="0.3">
      <c r="A437" s="803"/>
      <c r="B437" s="804"/>
      <c r="C437" s="827"/>
      <c r="D437" s="828"/>
      <c r="E437" s="807" t="s">
        <v>12</v>
      </c>
      <c r="F437" s="808"/>
      <c r="G437" s="621"/>
      <c r="H437" s="621"/>
      <c r="I437" s="621"/>
    </row>
    <row r="438" spans="1:9" s="638" customFormat="1" ht="21" customHeight="1" outlineLevel="2" thickBot="1" x14ac:dyDescent="0.3">
      <c r="A438" s="803"/>
      <c r="B438" s="804"/>
      <c r="C438" s="827"/>
      <c r="D438" s="828"/>
      <c r="E438" s="807" t="s">
        <v>13</v>
      </c>
      <c r="F438" s="808"/>
      <c r="G438" s="621">
        <f>H438+I438</f>
        <v>0</v>
      </c>
      <c r="H438" s="621"/>
      <c r="I438" s="621"/>
    </row>
    <row r="439" spans="1:9" s="638" customFormat="1" ht="22.5" customHeight="1" outlineLevel="2" thickBot="1" x14ac:dyDescent="0.3">
      <c r="A439" s="803"/>
      <c r="B439" s="804"/>
      <c r="C439" s="827"/>
      <c r="D439" s="828"/>
      <c r="E439" s="807" t="s">
        <v>13</v>
      </c>
      <c r="F439" s="808"/>
      <c r="G439" s="621">
        <f>H439+I439</f>
        <v>0</v>
      </c>
      <c r="H439" s="621"/>
      <c r="I439" s="621"/>
    </row>
    <row r="440" spans="1:9" s="847" customFormat="1" ht="48.75" customHeight="1" thickBot="1" x14ac:dyDescent="0.25">
      <c r="A440" s="843">
        <v>2600</v>
      </c>
      <c r="B440" s="854" t="s">
        <v>75</v>
      </c>
      <c r="C440" s="830">
        <v>0</v>
      </c>
      <c r="D440" s="831">
        <v>0</v>
      </c>
      <c r="E440" s="855" t="s">
        <v>872</v>
      </c>
      <c r="F440" s="845" t="s">
        <v>440</v>
      </c>
      <c r="G440" s="711">
        <f>H440+I440</f>
        <v>1351850</v>
      </c>
      <c r="H440" s="711">
        <f>H442+H448+H462+H479+H491+H502+H497</f>
        <v>345350</v>
      </c>
      <c r="I440" s="711">
        <f>I442+I448+I462+I479+I491+I502+I497</f>
        <v>1006500</v>
      </c>
    </row>
    <row r="441" spans="1:9" s="638" customFormat="1" ht="21.75" customHeight="1" outlineLevel="1" thickBot="1" x14ac:dyDescent="0.3">
      <c r="A441" s="848"/>
      <c r="B441" s="829"/>
      <c r="C441" s="849"/>
      <c r="D441" s="850"/>
      <c r="E441" s="807" t="s">
        <v>807</v>
      </c>
      <c r="F441" s="851"/>
      <c r="G441" s="621"/>
      <c r="H441" s="621"/>
      <c r="I441" s="621"/>
    </row>
    <row r="442" spans="1:9" s="638" customFormat="1" ht="20.25" customHeight="1" outlineLevel="1" thickBot="1" x14ac:dyDescent="0.3">
      <c r="A442" s="803">
        <v>2610</v>
      </c>
      <c r="B442" s="854" t="s">
        <v>75</v>
      </c>
      <c r="C442" s="830">
        <v>1</v>
      </c>
      <c r="D442" s="831">
        <v>0</v>
      </c>
      <c r="E442" s="832" t="s">
        <v>441</v>
      </c>
      <c r="F442" s="834" t="s">
        <v>442</v>
      </c>
      <c r="G442" s="622">
        <f>H442+I442</f>
        <v>0</v>
      </c>
      <c r="H442" s="622">
        <f>H444</f>
        <v>0</v>
      </c>
      <c r="I442" s="622">
        <f>I444</f>
        <v>0</v>
      </c>
    </row>
    <row r="443" spans="1:9" s="641" customFormat="1" ht="21.75" hidden="1" customHeight="1" outlineLevel="1" thickBot="1" x14ac:dyDescent="0.3">
      <c r="A443" s="803"/>
      <c r="B443" s="829"/>
      <c r="C443" s="830"/>
      <c r="D443" s="831"/>
      <c r="E443" s="807" t="s">
        <v>808</v>
      </c>
      <c r="F443" s="834"/>
      <c r="G443" s="622"/>
      <c r="H443" s="622"/>
      <c r="I443" s="622"/>
    </row>
    <row r="444" spans="1:9" s="638" customFormat="1" ht="21.75" hidden="1" customHeight="1" outlineLevel="1" thickBot="1" x14ac:dyDescent="0.3">
      <c r="A444" s="803">
        <v>2611</v>
      </c>
      <c r="B444" s="856" t="s">
        <v>75</v>
      </c>
      <c r="C444" s="827">
        <v>1</v>
      </c>
      <c r="D444" s="828">
        <v>1</v>
      </c>
      <c r="E444" s="807" t="s">
        <v>443</v>
      </c>
      <c r="F444" s="840" t="s">
        <v>444</v>
      </c>
      <c r="G444" s="622">
        <f>H444+I444</f>
        <v>0</v>
      </c>
      <c r="H444" s="622">
        <f>H446+H447</f>
        <v>0</v>
      </c>
      <c r="I444" s="622">
        <f>I446+I447</f>
        <v>0</v>
      </c>
    </row>
    <row r="445" spans="1:9" s="638" customFormat="1" ht="21.75" hidden="1" customHeight="1" outlineLevel="1" thickBot="1" x14ac:dyDescent="0.3">
      <c r="A445" s="803"/>
      <c r="B445" s="804"/>
      <c r="C445" s="827"/>
      <c r="D445" s="828"/>
      <c r="E445" s="807" t="s">
        <v>12</v>
      </c>
      <c r="F445" s="808"/>
      <c r="G445" s="622"/>
      <c r="H445" s="622"/>
      <c r="I445" s="622"/>
    </row>
    <row r="446" spans="1:9" s="638" customFormat="1" ht="21.75" hidden="1" customHeight="1" outlineLevel="1" thickBot="1" x14ac:dyDescent="0.3">
      <c r="A446" s="803"/>
      <c r="B446" s="804"/>
      <c r="C446" s="827"/>
      <c r="D446" s="828"/>
      <c r="E446" s="807" t="s">
        <v>13</v>
      </c>
      <c r="F446" s="808"/>
      <c r="G446" s="622">
        <f>H446+I446</f>
        <v>0</v>
      </c>
      <c r="H446" s="622"/>
      <c r="I446" s="622"/>
    </row>
    <row r="447" spans="1:9" s="638" customFormat="1" ht="21.75" hidden="1" customHeight="1" outlineLevel="1" thickBot="1" x14ac:dyDescent="0.3">
      <c r="A447" s="803"/>
      <c r="B447" s="804"/>
      <c r="C447" s="827"/>
      <c r="D447" s="828"/>
      <c r="E447" s="807" t="s">
        <v>13</v>
      </c>
      <c r="F447" s="808"/>
      <c r="G447" s="622">
        <f>H447+I447</f>
        <v>0</v>
      </c>
      <c r="H447" s="622"/>
      <c r="I447" s="622"/>
    </row>
    <row r="448" spans="1:9" s="638" customFormat="1" ht="21.75" customHeight="1" outlineLevel="1" thickBot="1" x14ac:dyDescent="0.3">
      <c r="A448" s="803">
        <v>2620</v>
      </c>
      <c r="B448" s="854" t="s">
        <v>75</v>
      </c>
      <c r="C448" s="830">
        <v>2</v>
      </c>
      <c r="D448" s="831">
        <v>0</v>
      </c>
      <c r="E448" s="832" t="s">
        <v>445</v>
      </c>
      <c r="F448" s="834" t="s">
        <v>446</v>
      </c>
      <c r="G448" s="621">
        <f>H448+I448</f>
        <v>0</v>
      </c>
      <c r="H448" s="621">
        <f>H450</f>
        <v>0</v>
      </c>
      <c r="I448" s="621">
        <f>I450</f>
        <v>0</v>
      </c>
    </row>
    <row r="449" spans="1:13" s="641" customFormat="1" ht="21.75" customHeight="1" outlineLevel="1" thickBot="1" x14ac:dyDescent="0.3">
      <c r="A449" s="803"/>
      <c r="B449" s="829"/>
      <c r="C449" s="830"/>
      <c r="D449" s="831"/>
      <c r="E449" s="807" t="s">
        <v>808</v>
      </c>
      <c r="F449" s="834"/>
      <c r="G449" s="621"/>
      <c r="H449" s="621"/>
      <c r="I449" s="621"/>
    </row>
    <row r="450" spans="1:13" s="638" customFormat="1" ht="19.5" customHeight="1" outlineLevel="1" thickBot="1" x14ac:dyDescent="0.3">
      <c r="A450" s="803">
        <v>2621</v>
      </c>
      <c r="B450" s="856" t="s">
        <v>75</v>
      </c>
      <c r="C450" s="827">
        <v>2</v>
      </c>
      <c r="D450" s="828">
        <v>1</v>
      </c>
      <c r="E450" s="807" t="s">
        <v>553</v>
      </c>
      <c r="F450" s="840" t="s">
        <v>447</v>
      </c>
      <c r="G450" s="621">
        <f>H450+I450</f>
        <v>0</v>
      </c>
      <c r="H450" s="621">
        <f>SUM(H452:H461)</f>
        <v>0</v>
      </c>
      <c r="I450" s="621">
        <f>SUM(I452:I461)</f>
        <v>0</v>
      </c>
      <c r="L450" s="866"/>
      <c r="M450" s="866"/>
    </row>
    <row r="451" spans="1:13" s="638" customFormat="1" ht="21.75" hidden="1" customHeight="1" outlineLevel="1" thickBot="1" x14ac:dyDescent="0.3">
      <c r="A451" s="803"/>
      <c r="B451" s="804"/>
      <c r="C451" s="827"/>
      <c r="D451" s="828"/>
      <c r="E451" s="807" t="s">
        <v>12</v>
      </c>
      <c r="F451" s="808"/>
      <c r="G451" s="621"/>
      <c r="H451" s="621"/>
      <c r="I451" s="621"/>
      <c r="L451" s="867">
        <v>206000</v>
      </c>
      <c r="M451" s="867">
        <v>206000</v>
      </c>
    </row>
    <row r="452" spans="1:13" s="638" customFormat="1" ht="21.75" hidden="1" customHeight="1" outlineLevel="1" thickBot="1" x14ac:dyDescent="0.3">
      <c r="A452" s="803"/>
      <c r="B452" s="804"/>
      <c r="C452" s="827"/>
      <c r="D452" s="828"/>
      <c r="E452" s="807"/>
      <c r="F452" s="808"/>
      <c r="G452" s="621">
        <f t="shared" ref="G452:G462" si="9">H452+I452</f>
        <v>0</v>
      </c>
      <c r="H452" s="621"/>
      <c r="I452" s="621"/>
      <c r="L452" s="867">
        <v>4500</v>
      </c>
      <c r="M452" s="867">
        <v>4500</v>
      </c>
    </row>
    <row r="453" spans="1:13" s="638" customFormat="1" ht="21.75" hidden="1" customHeight="1" outlineLevel="1" thickBot="1" x14ac:dyDescent="0.3">
      <c r="A453" s="803"/>
      <c r="B453" s="804"/>
      <c r="C453" s="827"/>
      <c r="D453" s="828"/>
      <c r="E453" s="807"/>
      <c r="F453" s="808"/>
      <c r="G453" s="621">
        <f t="shared" si="9"/>
        <v>0</v>
      </c>
      <c r="H453" s="621"/>
      <c r="I453" s="621"/>
      <c r="L453" s="867">
        <v>414102.8</v>
      </c>
      <c r="M453" s="867">
        <v>414102.8</v>
      </c>
    </row>
    <row r="454" spans="1:13" s="638" customFormat="1" ht="21.75" hidden="1" customHeight="1" outlineLevel="1" thickBot="1" x14ac:dyDescent="0.3">
      <c r="A454" s="803"/>
      <c r="B454" s="804"/>
      <c r="C454" s="827"/>
      <c r="D454" s="828"/>
      <c r="E454" s="807"/>
      <c r="F454" s="808"/>
      <c r="G454" s="621">
        <f t="shared" si="9"/>
        <v>0</v>
      </c>
      <c r="H454" s="621"/>
      <c r="I454" s="621"/>
      <c r="L454" s="867">
        <v>701000</v>
      </c>
      <c r="M454" s="867">
        <v>701000</v>
      </c>
    </row>
    <row r="455" spans="1:13" s="638" customFormat="1" ht="21.75" hidden="1" customHeight="1" outlineLevel="1" thickBot="1" x14ac:dyDescent="0.3">
      <c r="A455" s="803"/>
      <c r="B455" s="804"/>
      <c r="C455" s="827"/>
      <c r="D455" s="828"/>
      <c r="E455" s="807"/>
      <c r="F455" s="808"/>
      <c r="G455" s="621">
        <f t="shared" si="9"/>
        <v>0</v>
      </c>
      <c r="H455" s="621"/>
      <c r="I455" s="621"/>
      <c r="L455" s="867">
        <v>105500</v>
      </c>
      <c r="M455" s="867">
        <v>105500</v>
      </c>
    </row>
    <row r="456" spans="1:13" s="638" customFormat="1" ht="21.75" hidden="1" customHeight="1" outlineLevel="1" thickBot="1" x14ac:dyDescent="0.3">
      <c r="A456" s="803"/>
      <c r="B456" s="804"/>
      <c r="C456" s="827"/>
      <c r="D456" s="828"/>
      <c r="E456" s="807"/>
      <c r="F456" s="808"/>
      <c r="G456" s="621">
        <f t="shared" si="9"/>
        <v>0</v>
      </c>
      <c r="H456" s="621"/>
      <c r="I456" s="621"/>
      <c r="L456" s="867">
        <v>38150</v>
      </c>
      <c r="M456" s="867">
        <v>38150</v>
      </c>
    </row>
    <row r="457" spans="1:13" s="638" customFormat="1" ht="21.75" hidden="1" customHeight="1" outlineLevel="1" thickBot="1" x14ac:dyDescent="0.3">
      <c r="A457" s="803"/>
      <c r="B457" s="804"/>
      <c r="C457" s="827"/>
      <c r="D457" s="828"/>
      <c r="E457" s="807"/>
      <c r="F457" s="808"/>
      <c r="G457" s="621">
        <f t="shared" si="9"/>
        <v>0</v>
      </c>
      <c r="H457" s="621"/>
      <c r="I457" s="621"/>
      <c r="L457" s="867">
        <v>15000</v>
      </c>
      <c r="M457" s="867">
        <v>15000</v>
      </c>
    </row>
    <row r="458" spans="1:13" s="638" customFormat="1" ht="21.75" hidden="1" customHeight="1" outlineLevel="1" thickBot="1" x14ac:dyDescent="0.3">
      <c r="A458" s="803"/>
      <c r="B458" s="804"/>
      <c r="C458" s="827"/>
      <c r="D458" s="828"/>
      <c r="E458" s="807"/>
      <c r="F458" s="808"/>
      <c r="G458" s="621">
        <f t="shared" si="9"/>
        <v>0</v>
      </c>
      <c r="H458" s="621"/>
      <c r="I458" s="621"/>
      <c r="L458" s="867">
        <v>227000</v>
      </c>
      <c r="M458" s="867">
        <v>227000</v>
      </c>
    </row>
    <row r="459" spans="1:13" s="638" customFormat="1" ht="21.75" hidden="1" customHeight="1" outlineLevel="1" thickBot="1" x14ac:dyDescent="0.3">
      <c r="A459" s="803"/>
      <c r="B459" s="804"/>
      <c r="C459" s="827"/>
      <c r="D459" s="828"/>
      <c r="E459" s="807"/>
      <c r="F459" s="808"/>
      <c r="G459" s="621">
        <f t="shared" si="9"/>
        <v>0</v>
      </c>
      <c r="H459" s="621"/>
      <c r="I459" s="621"/>
      <c r="L459" s="867">
        <v>165000</v>
      </c>
      <c r="M459" s="867">
        <v>165000</v>
      </c>
    </row>
    <row r="460" spans="1:13" s="638" customFormat="1" ht="21.75" hidden="1" customHeight="1" outlineLevel="1" thickBot="1" x14ac:dyDescent="0.3">
      <c r="A460" s="803"/>
      <c r="B460" s="804"/>
      <c r="C460" s="827"/>
      <c r="D460" s="828"/>
      <c r="E460" s="807"/>
      <c r="F460" s="808"/>
      <c r="G460" s="621">
        <f t="shared" si="9"/>
        <v>0</v>
      </c>
      <c r="H460" s="621"/>
      <c r="I460" s="621"/>
      <c r="L460" s="867">
        <v>369400</v>
      </c>
      <c r="M460" s="867">
        <v>369400</v>
      </c>
    </row>
    <row r="461" spans="1:13" s="638" customFormat="1" ht="21.75" hidden="1" customHeight="1" outlineLevel="1" thickBot="1" x14ac:dyDescent="0.3">
      <c r="A461" s="803"/>
      <c r="B461" s="804"/>
      <c r="C461" s="827"/>
      <c r="D461" s="828"/>
      <c r="E461" s="807"/>
      <c r="F461" s="808"/>
      <c r="G461" s="621">
        <f t="shared" si="9"/>
        <v>0</v>
      </c>
      <c r="H461" s="621"/>
      <c r="I461" s="621"/>
      <c r="L461" s="868">
        <v>25000</v>
      </c>
      <c r="M461" s="868">
        <v>25000</v>
      </c>
    </row>
    <row r="462" spans="1:13" s="638" customFormat="1" ht="21.75" customHeight="1" outlineLevel="1" thickBot="1" x14ac:dyDescent="0.3">
      <c r="A462" s="803">
        <v>2630</v>
      </c>
      <c r="B462" s="854" t="s">
        <v>75</v>
      </c>
      <c r="C462" s="830">
        <v>3</v>
      </c>
      <c r="D462" s="831">
        <v>0</v>
      </c>
      <c r="E462" s="832" t="s">
        <v>448</v>
      </c>
      <c r="F462" s="834" t="s">
        <v>449</v>
      </c>
      <c r="G462" s="711">
        <f t="shared" si="9"/>
        <v>1098600</v>
      </c>
      <c r="H462" s="711">
        <f>H464</f>
        <v>96600</v>
      </c>
      <c r="I462" s="711">
        <f>I464</f>
        <v>1002000</v>
      </c>
    </row>
    <row r="463" spans="1:13" s="641" customFormat="1" ht="21.75" customHeight="1" outlineLevel="1" thickBot="1" x14ac:dyDescent="0.3">
      <c r="A463" s="803"/>
      <c r="B463" s="829"/>
      <c r="C463" s="830"/>
      <c r="D463" s="831"/>
      <c r="E463" s="807" t="s">
        <v>808</v>
      </c>
      <c r="F463" s="834"/>
      <c r="G463" s="621"/>
      <c r="H463" s="621"/>
      <c r="I463" s="621"/>
    </row>
    <row r="464" spans="1:13" s="638" customFormat="1" ht="21.75" customHeight="1" outlineLevel="1" thickBot="1" x14ac:dyDescent="0.3">
      <c r="A464" s="803">
        <v>2631</v>
      </c>
      <c r="B464" s="856" t="s">
        <v>75</v>
      </c>
      <c r="C464" s="827">
        <v>3</v>
      </c>
      <c r="D464" s="828">
        <v>1</v>
      </c>
      <c r="E464" s="807" t="s">
        <v>450</v>
      </c>
      <c r="F464" s="869" t="s">
        <v>451</v>
      </c>
      <c r="G464" s="711">
        <f>H464+I464</f>
        <v>1098600</v>
      </c>
      <c r="H464" s="711">
        <f>SUM(H466:H475)</f>
        <v>96600</v>
      </c>
      <c r="I464" s="711">
        <f>I466+I468+I477+I476+I478</f>
        <v>1002000</v>
      </c>
    </row>
    <row r="465" spans="1:9" s="638" customFormat="1" ht="30.75" customHeight="1" outlineLevel="1" thickBot="1" x14ac:dyDescent="0.3">
      <c r="A465" s="803"/>
      <c r="B465" s="804"/>
      <c r="C465" s="827"/>
      <c r="D465" s="828"/>
      <c r="E465" s="807" t="s">
        <v>12</v>
      </c>
      <c r="F465" s="808"/>
      <c r="G465" s="621"/>
      <c r="H465" s="621"/>
      <c r="I465" s="621"/>
    </row>
    <row r="466" spans="1:9" s="638" customFormat="1" ht="30.75" customHeight="1" outlineLevel="1" thickBot="1" x14ac:dyDescent="0.3">
      <c r="A466" s="803"/>
      <c r="B466" s="804"/>
      <c r="C466" s="827"/>
      <c r="D466" s="828"/>
      <c r="E466" s="807">
        <v>4111</v>
      </c>
      <c r="F466" s="808"/>
      <c r="G466" s="711">
        <f t="shared" ref="G466:G479" si="10">H466+I466</f>
        <v>42000</v>
      </c>
      <c r="H466" s="711">
        <v>42000</v>
      </c>
      <c r="I466" s="711"/>
    </row>
    <row r="467" spans="1:9" s="638" customFormat="1" ht="30.75" customHeight="1" outlineLevel="1" thickBot="1" x14ac:dyDescent="0.3">
      <c r="A467" s="803"/>
      <c r="B467" s="804"/>
      <c r="C467" s="827"/>
      <c r="D467" s="828"/>
      <c r="E467" s="807">
        <v>4112</v>
      </c>
      <c r="F467" s="808"/>
      <c r="G467" s="711">
        <f t="shared" si="10"/>
        <v>10000</v>
      </c>
      <c r="H467" s="711">
        <v>10000</v>
      </c>
      <c r="I467" s="711"/>
    </row>
    <row r="468" spans="1:9" s="638" customFormat="1" ht="30.75" customHeight="1" outlineLevel="1" thickBot="1" x14ac:dyDescent="0.3">
      <c r="A468" s="803"/>
      <c r="B468" s="804"/>
      <c r="C468" s="827"/>
      <c r="D468" s="828"/>
      <c r="E468" s="807">
        <v>4213</v>
      </c>
      <c r="F468" s="808"/>
      <c r="G468" s="711">
        <f t="shared" si="10"/>
        <v>25000</v>
      </c>
      <c r="H468" s="711">
        <v>25000</v>
      </c>
      <c r="I468" s="711"/>
    </row>
    <row r="469" spans="1:9" s="638" customFormat="1" ht="30.75" customHeight="1" outlineLevel="1" thickBot="1" x14ac:dyDescent="0.3">
      <c r="A469" s="803"/>
      <c r="B469" s="804"/>
      <c r="C469" s="827"/>
      <c r="D469" s="828"/>
      <c r="E469" s="807">
        <v>4239</v>
      </c>
      <c r="F469" s="808"/>
      <c r="G469" s="711">
        <f t="shared" si="10"/>
        <v>7000</v>
      </c>
      <c r="H469" s="711">
        <v>7000</v>
      </c>
      <c r="I469" s="711"/>
    </row>
    <row r="470" spans="1:9" s="638" customFormat="1" ht="30.75" customHeight="1" outlineLevel="1" thickBot="1" x14ac:dyDescent="0.3">
      <c r="A470" s="803"/>
      <c r="B470" s="804"/>
      <c r="C470" s="827"/>
      <c r="D470" s="828"/>
      <c r="E470" s="807">
        <v>4241</v>
      </c>
      <c r="F470" s="808"/>
      <c r="G470" s="711">
        <f>H470</f>
        <v>400</v>
      </c>
      <c r="H470" s="711">
        <v>400</v>
      </c>
      <c r="I470" s="711"/>
    </row>
    <row r="471" spans="1:9" s="638" customFormat="1" ht="30.75" customHeight="1" outlineLevel="1" thickBot="1" x14ac:dyDescent="0.3">
      <c r="A471" s="803"/>
      <c r="B471" s="804"/>
      <c r="C471" s="827"/>
      <c r="D471" s="828"/>
      <c r="E471" s="807">
        <v>4252</v>
      </c>
      <c r="F471" s="808"/>
      <c r="G471" s="711">
        <f>H471</f>
        <v>1700</v>
      </c>
      <c r="H471" s="711">
        <f>1700</f>
        <v>1700</v>
      </c>
      <c r="I471" s="711"/>
    </row>
    <row r="472" spans="1:9" s="638" customFormat="1" ht="30.75" customHeight="1" outlineLevel="1" thickBot="1" x14ac:dyDescent="0.3">
      <c r="A472" s="803"/>
      <c r="B472" s="804"/>
      <c r="C472" s="827"/>
      <c r="D472" s="828"/>
      <c r="E472" s="807">
        <v>4264</v>
      </c>
      <c r="F472" s="808"/>
      <c r="G472" s="711">
        <f t="shared" si="10"/>
        <v>1190</v>
      </c>
      <c r="H472" s="711">
        <v>1190</v>
      </c>
      <c r="I472" s="711"/>
    </row>
    <row r="473" spans="1:9" s="638" customFormat="1" ht="23.25" customHeight="1" outlineLevel="1" thickBot="1" x14ac:dyDescent="0.3">
      <c r="A473" s="803"/>
      <c r="B473" s="804"/>
      <c r="C473" s="827"/>
      <c r="D473" s="828"/>
      <c r="E473" s="807">
        <v>4269</v>
      </c>
      <c r="F473" s="808"/>
      <c r="G473" s="711">
        <f t="shared" si="10"/>
        <v>9010</v>
      </c>
      <c r="H473" s="711">
        <f>3800+5210</f>
        <v>9010</v>
      </c>
      <c r="I473" s="711"/>
    </row>
    <row r="474" spans="1:9" s="638" customFormat="1" ht="30.75" hidden="1" customHeight="1" outlineLevel="1" thickBot="1" x14ac:dyDescent="0.3">
      <c r="A474" s="803"/>
      <c r="B474" s="804"/>
      <c r="C474" s="827"/>
      <c r="D474" s="828"/>
      <c r="E474" s="807">
        <v>4511</v>
      </c>
      <c r="F474" s="808"/>
      <c r="G474" s="711">
        <f t="shared" si="10"/>
        <v>0</v>
      </c>
      <c r="H474" s="711"/>
      <c r="I474" s="711"/>
    </row>
    <row r="475" spans="1:9" s="638" customFormat="1" ht="28.5" customHeight="1" outlineLevel="1" thickBot="1" x14ac:dyDescent="0.3">
      <c r="A475" s="803"/>
      <c r="B475" s="804"/>
      <c r="C475" s="827"/>
      <c r="D475" s="828"/>
      <c r="E475" s="807">
        <v>4823</v>
      </c>
      <c r="F475" s="808"/>
      <c r="G475" s="711">
        <f t="shared" si="10"/>
        <v>300</v>
      </c>
      <c r="H475" s="711">
        <v>300</v>
      </c>
      <c r="I475" s="711"/>
    </row>
    <row r="476" spans="1:9" s="638" customFormat="1" ht="28.5" customHeight="1" outlineLevel="1" thickBot="1" x14ac:dyDescent="0.3">
      <c r="A476" s="803"/>
      <c r="B476" s="804"/>
      <c r="C476" s="827"/>
      <c r="D476" s="828"/>
      <c r="E476" s="807">
        <v>5112</v>
      </c>
      <c r="F476" s="808"/>
      <c r="G476" s="711">
        <f>I476</f>
        <v>2000</v>
      </c>
      <c r="H476" s="711"/>
      <c r="I476" s="711">
        <v>2000</v>
      </c>
    </row>
    <row r="477" spans="1:9" s="638" customFormat="1" ht="30.75" customHeight="1" outlineLevel="1" thickBot="1" x14ac:dyDescent="0.3">
      <c r="A477" s="803"/>
      <c r="B477" s="804"/>
      <c r="C477" s="827"/>
      <c r="D477" s="828"/>
      <c r="E477" s="807">
        <v>5113</v>
      </c>
      <c r="F477" s="808"/>
      <c r="G477" s="711">
        <f t="shared" si="10"/>
        <v>995000</v>
      </c>
      <c r="H477" s="711"/>
      <c r="I477" s="711">
        <v>995000</v>
      </c>
    </row>
    <row r="478" spans="1:9" s="638" customFormat="1" ht="32.25" customHeight="1" outlineLevel="1" thickBot="1" x14ac:dyDescent="0.3">
      <c r="A478" s="803"/>
      <c r="B478" s="804"/>
      <c r="C478" s="827"/>
      <c r="D478" s="828"/>
      <c r="E478" s="807">
        <v>5129</v>
      </c>
      <c r="F478" s="808"/>
      <c r="G478" s="711">
        <f t="shared" si="10"/>
        <v>5000</v>
      </c>
      <c r="H478" s="711"/>
      <c r="I478" s="711">
        <v>5000</v>
      </c>
    </row>
    <row r="479" spans="1:9" s="638" customFormat="1" ht="41.25" customHeight="1" outlineLevel="1" thickBot="1" x14ac:dyDescent="0.3">
      <c r="A479" s="803">
        <v>2640</v>
      </c>
      <c r="B479" s="854" t="s">
        <v>75</v>
      </c>
      <c r="C479" s="830">
        <v>4</v>
      </c>
      <c r="D479" s="831">
        <v>0</v>
      </c>
      <c r="E479" s="832" t="s">
        <v>452</v>
      </c>
      <c r="F479" s="834" t="s">
        <v>453</v>
      </c>
      <c r="G479" s="711">
        <f t="shared" si="10"/>
        <v>30250</v>
      </c>
      <c r="H479" s="711">
        <f>H481</f>
        <v>25750</v>
      </c>
      <c r="I479" s="711">
        <f>I481</f>
        <v>4500</v>
      </c>
    </row>
    <row r="480" spans="1:9" s="641" customFormat="1" ht="21.75" customHeight="1" outlineLevel="1" thickBot="1" x14ac:dyDescent="0.3">
      <c r="A480" s="803"/>
      <c r="B480" s="829"/>
      <c r="C480" s="830"/>
      <c r="D480" s="831"/>
      <c r="E480" s="807" t="s">
        <v>808</v>
      </c>
      <c r="F480" s="834"/>
      <c r="G480" s="621"/>
      <c r="H480" s="621"/>
      <c r="I480" s="621"/>
    </row>
    <row r="481" spans="1:9" s="638" customFormat="1" ht="21.75" customHeight="1" outlineLevel="1" thickBot="1" x14ac:dyDescent="0.3">
      <c r="A481" s="803">
        <v>2641</v>
      </c>
      <c r="B481" s="856" t="s">
        <v>75</v>
      </c>
      <c r="C481" s="827">
        <v>4</v>
      </c>
      <c r="D481" s="828">
        <v>1</v>
      </c>
      <c r="E481" s="807" t="s">
        <v>454</v>
      </c>
      <c r="F481" s="840" t="s">
        <v>455</v>
      </c>
      <c r="G481" s="711">
        <f>H481+I481</f>
        <v>30250</v>
      </c>
      <c r="H481" s="711">
        <f>H483+H484+H485+H487+H486</f>
        <v>25750</v>
      </c>
      <c r="I481" s="711">
        <f>SUM(I483:I490)</f>
        <v>4500</v>
      </c>
    </row>
    <row r="482" spans="1:9" s="638" customFormat="1" ht="28.5" customHeight="1" outlineLevel="1" thickBot="1" x14ac:dyDescent="0.3">
      <c r="A482" s="803"/>
      <c r="B482" s="804"/>
      <c r="C482" s="827"/>
      <c r="D482" s="828"/>
      <c r="E482" s="807" t="s">
        <v>12</v>
      </c>
      <c r="F482" s="808"/>
      <c r="G482" s="621"/>
      <c r="H482" s="621"/>
      <c r="I482" s="621"/>
    </row>
    <row r="483" spans="1:9" s="638" customFormat="1" ht="21.75" hidden="1" customHeight="1" outlineLevel="1" thickBot="1" x14ac:dyDescent="0.3">
      <c r="A483" s="803"/>
      <c r="B483" s="804"/>
      <c r="C483" s="827"/>
      <c r="D483" s="828"/>
      <c r="E483" s="807">
        <v>4212</v>
      </c>
      <c r="F483" s="808"/>
      <c r="G483" s="711">
        <f t="shared" ref="G483:G491" si="11">H483+I483</f>
        <v>0</v>
      </c>
      <c r="H483" s="711"/>
      <c r="I483" s="711"/>
    </row>
    <row r="484" spans="1:9" s="638" customFormat="1" ht="21.75" hidden="1" customHeight="1" outlineLevel="1" thickBot="1" x14ac:dyDescent="0.3">
      <c r="A484" s="803"/>
      <c r="B484" s="804"/>
      <c r="C484" s="827"/>
      <c r="D484" s="828"/>
      <c r="E484" s="807">
        <v>4251</v>
      </c>
      <c r="F484" s="808"/>
      <c r="G484" s="711">
        <f t="shared" si="11"/>
        <v>0</v>
      </c>
      <c r="H484" s="711"/>
      <c r="I484" s="711"/>
    </row>
    <row r="485" spans="1:9" s="638" customFormat="1" ht="21.75" customHeight="1" outlineLevel="1" thickBot="1" x14ac:dyDescent="0.3">
      <c r="A485" s="803"/>
      <c r="B485" s="804"/>
      <c r="C485" s="827"/>
      <c r="D485" s="828"/>
      <c r="E485" s="807">
        <v>4269</v>
      </c>
      <c r="F485" s="808"/>
      <c r="G485" s="711">
        <f t="shared" si="11"/>
        <v>25000</v>
      </c>
      <c r="H485" s="711">
        <v>25000</v>
      </c>
      <c r="I485" s="711"/>
    </row>
    <row r="486" spans="1:9" s="638" customFormat="1" ht="18.75" customHeight="1" outlineLevel="1" thickBot="1" x14ac:dyDescent="0.3">
      <c r="A486" s="803"/>
      <c r="B486" s="804"/>
      <c r="C486" s="827"/>
      <c r="D486" s="828"/>
      <c r="E486" s="807">
        <v>4239</v>
      </c>
      <c r="F486" s="808"/>
      <c r="G486" s="711">
        <f t="shared" si="11"/>
        <v>750</v>
      </c>
      <c r="H486" s="711">
        <v>750</v>
      </c>
      <c r="I486" s="711"/>
    </row>
    <row r="487" spans="1:9" s="638" customFormat="1" ht="0.75" hidden="1" customHeight="1" outlineLevel="1" thickBot="1" x14ac:dyDescent="0.3">
      <c r="A487" s="803"/>
      <c r="B487" s="804"/>
      <c r="C487" s="827"/>
      <c r="D487" s="828"/>
      <c r="E487" s="807">
        <v>4511</v>
      </c>
      <c r="F487" s="808"/>
      <c r="G487" s="711">
        <f t="shared" si="11"/>
        <v>0</v>
      </c>
      <c r="H487" s="711"/>
      <c r="I487" s="711"/>
    </row>
    <row r="488" spans="1:9" s="638" customFormat="1" ht="21" hidden="1" customHeight="1" outlineLevel="1" thickBot="1" x14ac:dyDescent="0.3">
      <c r="A488" s="803"/>
      <c r="B488" s="804"/>
      <c r="C488" s="827"/>
      <c r="D488" s="828"/>
      <c r="E488" s="807">
        <v>5121</v>
      </c>
      <c r="F488" s="808"/>
      <c r="G488" s="711">
        <f>I488</f>
        <v>0</v>
      </c>
      <c r="H488" s="711"/>
      <c r="I488" s="711"/>
    </row>
    <row r="489" spans="1:9" s="638" customFormat="1" ht="21.75" hidden="1" customHeight="1" outlineLevel="1" thickBot="1" x14ac:dyDescent="0.3">
      <c r="A489" s="803"/>
      <c r="B489" s="804"/>
      <c r="C489" s="827"/>
      <c r="D489" s="828"/>
      <c r="E489" s="807">
        <v>5112</v>
      </c>
      <c r="F489" s="808"/>
      <c r="G489" s="711">
        <f t="shared" si="11"/>
        <v>0</v>
      </c>
      <c r="H489" s="711"/>
      <c r="I489" s="711"/>
    </row>
    <row r="490" spans="1:9" s="638" customFormat="1" ht="21.75" customHeight="1" outlineLevel="1" thickBot="1" x14ac:dyDescent="0.3">
      <c r="A490" s="803"/>
      <c r="B490" s="804"/>
      <c r="C490" s="827"/>
      <c r="D490" s="828"/>
      <c r="E490" s="807">
        <v>5113</v>
      </c>
      <c r="F490" s="808"/>
      <c r="G490" s="711">
        <f t="shared" si="11"/>
        <v>4500</v>
      </c>
      <c r="H490" s="711"/>
      <c r="I490" s="711">
        <v>4500</v>
      </c>
    </row>
    <row r="491" spans="1:9" s="638" customFormat="1" ht="40.5" customHeight="1" outlineLevel="1" thickBot="1" x14ac:dyDescent="0.3">
      <c r="A491" s="803">
        <v>2650</v>
      </c>
      <c r="B491" s="854" t="s">
        <v>75</v>
      </c>
      <c r="C491" s="830">
        <v>5</v>
      </c>
      <c r="D491" s="831">
        <v>0</v>
      </c>
      <c r="E491" s="832" t="s">
        <v>462</v>
      </c>
      <c r="F491" s="834" t="s">
        <v>463</v>
      </c>
      <c r="G491" s="711">
        <f t="shared" si="11"/>
        <v>0</v>
      </c>
      <c r="H491" s="711">
        <f>H493</f>
        <v>0</v>
      </c>
      <c r="I491" s="711">
        <f>I493</f>
        <v>0</v>
      </c>
    </row>
    <row r="492" spans="1:9" s="641" customFormat="1" ht="21.75" customHeight="1" outlineLevel="1" thickBot="1" x14ac:dyDescent="0.3">
      <c r="A492" s="803"/>
      <c r="B492" s="829"/>
      <c r="C492" s="830"/>
      <c r="D492" s="831"/>
      <c r="E492" s="807" t="s">
        <v>808</v>
      </c>
      <c r="F492" s="834"/>
      <c r="G492" s="711"/>
      <c r="H492" s="711"/>
      <c r="I492" s="711"/>
    </row>
    <row r="493" spans="1:9" s="638" customFormat="1" ht="44.25" customHeight="1" outlineLevel="1" thickBot="1" x14ac:dyDescent="0.3">
      <c r="A493" s="803">
        <v>2651</v>
      </c>
      <c r="B493" s="856" t="s">
        <v>75</v>
      </c>
      <c r="C493" s="827">
        <v>5</v>
      </c>
      <c r="D493" s="828">
        <v>1</v>
      </c>
      <c r="E493" s="807" t="s">
        <v>462</v>
      </c>
      <c r="F493" s="840" t="s">
        <v>464</v>
      </c>
      <c r="G493" s="711">
        <f>H493+I493</f>
        <v>0</v>
      </c>
      <c r="H493" s="711">
        <f>H495+H496</f>
        <v>0</v>
      </c>
      <c r="I493" s="711">
        <f>I495+I496</f>
        <v>0</v>
      </c>
    </row>
    <row r="494" spans="1:9" s="638" customFormat="1" ht="33.75" customHeight="1" outlineLevel="1" thickBot="1" x14ac:dyDescent="0.3">
      <c r="A494" s="803"/>
      <c r="B494" s="804"/>
      <c r="C494" s="827"/>
      <c r="D494" s="828"/>
      <c r="E494" s="807" t="s">
        <v>12</v>
      </c>
      <c r="F494" s="808"/>
      <c r="G494" s="621"/>
      <c r="H494" s="621"/>
      <c r="I494" s="621"/>
    </row>
    <row r="495" spans="1:9" s="638" customFormat="1" ht="20.25" customHeight="1" outlineLevel="1" thickBot="1" x14ac:dyDescent="0.3">
      <c r="A495" s="803"/>
      <c r="B495" s="804"/>
      <c r="C495" s="827"/>
      <c r="D495" s="828"/>
      <c r="E495" s="807">
        <v>4511</v>
      </c>
      <c r="F495" s="808"/>
      <c r="G495" s="711">
        <f>H495+I495</f>
        <v>0</v>
      </c>
      <c r="H495" s="711"/>
      <c r="I495" s="711"/>
    </row>
    <row r="496" spans="1:9" s="638" customFormat="1" ht="21.75" hidden="1" customHeight="1" outlineLevel="1" thickBot="1" x14ac:dyDescent="0.3">
      <c r="A496" s="803"/>
      <c r="B496" s="804"/>
      <c r="C496" s="827"/>
      <c r="D496" s="828"/>
      <c r="E496" s="807" t="s">
        <v>13</v>
      </c>
      <c r="F496" s="808"/>
      <c r="G496" s="621">
        <f>H496+I496</f>
        <v>0</v>
      </c>
      <c r="H496" s="621"/>
      <c r="I496" s="621"/>
    </row>
    <row r="497" spans="1:9" s="638" customFormat="1" ht="21.75" hidden="1" customHeight="1" outlineLevel="1" thickBot="1" x14ac:dyDescent="0.3">
      <c r="A497" s="803"/>
      <c r="B497" s="804"/>
      <c r="C497" s="827"/>
      <c r="D497" s="828"/>
      <c r="E497" s="807"/>
      <c r="F497" s="808"/>
      <c r="G497" s="621"/>
      <c r="H497" s="621"/>
      <c r="I497" s="621"/>
    </row>
    <row r="498" spans="1:9" s="638" customFormat="1" ht="22.5" hidden="1" customHeight="1" outlineLevel="1" thickBot="1" x14ac:dyDescent="0.3">
      <c r="A498" s="803"/>
      <c r="B498" s="804"/>
      <c r="C498" s="827"/>
      <c r="D498" s="828"/>
      <c r="E498" s="807"/>
      <c r="F498" s="808"/>
      <c r="G498" s="622"/>
      <c r="H498" s="621"/>
      <c r="I498" s="621"/>
    </row>
    <row r="499" spans="1:9" s="638" customFormat="1" ht="22.5" hidden="1" customHeight="1" outlineLevel="1" thickBot="1" x14ac:dyDescent="0.3">
      <c r="A499" s="803"/>
      <c r="B499" s="804"/>
      <c r="C499" s="827"/>
      <c r="D499" s="828"/>
      <c r="E499" s="807"/>
      <c r="F499" s="808"/>
      <c r="G499" s="622"/>
      <c r="H499" s="621"/>
      <c r="I499" s="621"/>
    </row>
    <row r="500" spans="1:9" s="638" customFormat="1" ht="22.5" hidden="1" customHeight="1" outlineLevel="1" thickBot="1" x14ac:dyDescent="0.3">
      <c r="A500" s="803"/>
      <c r="B500" s="804"/>
      <c r="C500" s="827"/>
      <c r="D500" s="828"/>
      <c r="E500" s="807"/>
      <c r="F500" s="808"/>
      <c r="G500" s="622"/>
      <c r="H500" s="621"/>
      <c r="I500" s="621"/>
    </row>
    <row r="501" spans="1:9" s="638" customFormat="1" ht="21" hidden="1" customHeight="1" outlineLevel="1" thickBot="1" x14ac:dyDescent="0.3">
      <c r="A501" s="803"/>
      <c r="B501" s="804"/>
      <c r="C501" s="827"/>
      <c r="D501" s="828"/>
      <c r="E501" s="807"/>
      <c r="F501" s="808"/>
      <c r="G501" s="622"/>
      <c r="H501" s="621"/>
      <c r="I501" s="621"/>
    </row>
    <row r="502" spans="1:9" s="638" customFormat="1" ht="36.75" thickBot="1" x14ac:dyDescent="0.3">
      <c r="A502" s="803">
        <v>2660</v>
      </c>
      <c r="B502" s="854" t="s">
        <v>75</v>
      </c>
      <c r="C502" s="830">
        <v>6</v>
      </c>
      <c r="D502" s="831">
        <v>0</v>
      </c>
      <c r="E502" s="832" t="s">
        <v>466</v>
      </c>
      <c r="F502" s="852" t="s">
        <v>467</v>
      </c>
      <c r="G502" s="712">
        <f>H502+I502</f>
        <v>223000</v>
      </c>
      <c r="H502" s="870">
        <f>H504</f>
        <v>223000</v>
      </c>
      <c r="I502" s="712">
        <f>I504</f>
        <v>0</v>
      </c>
    </row>
    <row r="503" spans="1:9" s="641" customFormat="1" ht="22.5" customHeight="1" thickBot="1" x14ac:dyDescent="0.3">
      <c r="A503" s="803"/>
      <c r="B503" s="829"/>
      <c r="C503" s="830"/>
      <c r="D503" s="831"/>
      <c r="E503" s="807" t="s">
        <v>808</v>
      </c>
      <c r="F503" s="834"/>
      <c r="G503" s="712"/>
      <c r="H503" s="712"/>
      <c r="I503" s="712"/>
    </row>
    <row r="504" spans="1:9" s="638" customFormat="1" ht="29.25" thickBot="1" x14ac:dyDescent="0.3">
      <c r="A504" s="803">
        <v>2661</v>
      </c>
      <c r="B504" s="856" t="s">
        <v>75</v>
      </c>
      <c r="C504" s="827">
        <v>6</v>
      </c>
      <c r="D504" s="828">
        <v>1</v>
      </c>
      <c r="E504" s="807" t="s">
        <v>466</v>
      </c>
      <c r="F504" s="840" t="s">
        <v>468</v>
      </c>
      <c r="G504" s="712">
        <f>H504+I504</f>
        <v>223000</v>
      </c>
      <c r="H504" s="870">
        <f>SUM(H506:H519)</f>
        <v>223000</v>
      </c>
      <c r="I504" s="870">
        <f>I520+I521</f>
        <v>0</v>
      </c>
    </row>
    <row r="505" spans="1:9" s="638" customFormat="1" ht="26.25" customHeight="1" thickBot="1" x14ac:dyDescent="0.3">
      <c r="A505" s="803"/>
      <c r="B505" s="804"/>
      <c r="C505" s="827"/>
      <c r="D505" s="828"/>
      <c r="E505" s="807" t="s">
        <v>12</v>
      </c>
      <c r="F505" s="808"/>
      <c r="G505" s="622"/>
      <c r="H505" s="622"/>
      <c r="I505" s="622"/>
    </row>
    <row r="506" spans="1:9" s="638" customFormat="1" ht="22.5" customHeight="1" thickBot="1" x14ac:dyDescent="0.3">
      <c r="A506" s="803"/>
      <c r="B506" s="804"/>
      <c r="C506" s="827"/>
      <c r="D506" s="828"/>
      <c r="E506" s="807">
        <v>4111</v>
      </c>
      <c r="F506" s="808"/>
      <c r="G506" s="870">
        <f t="shared" ref="G506:G522" si="12">H506+I506</f>
        <v>41000</v>
      </c>
      <c r="H506" s="713">
        <v>41000</v>
      </c>
      <c r="I506" s="622"/>
    </row>
    <row r="507" spans="1:9" s="638" customFormat="1" ht="22.5" customHeight="1" thickBot="1" x14ac:dyDescent="0.3">
      <c r="A507" s="803"/>
      <c r="B507" s="804"/>
      <c r="C507" s="827"/>
      <c r="D507" s="828"/>
      <c r="E507" s="807">
        <v>4112</v>
      </c>
      <c r="F507" s="808"/>
      <c r="G507" s="870">
        <f t="shared" si="12"/>
        <v>10000</v>
      </c>
      <c r="H507" s="870">
        <v>10000</v>
      </c>
      <c r="I507" s="622"/>
    </row>
    <row r="508" spans="1:9" s="638" customFormat="1" ht="18.75" customHeight="1" thickBot="1" x14ac:dyDescent="0.3">
      <c r="A508" s="803"/>
      <c r="B508" s="804"/>
      <c r="C508" s="827"/>
      <c r="D508" s="828"/>
      <c r="E508" s="807">
        <v>4239</v>
      </c>
      <c r="F508" s="808"/>
      <c r="G508" s="870">
        <f t="shared" si="12"/>
        <v>3300</v>
      </c>
      <c r="H508" s="870">
        <v>3300</v>
      </c>
      <c r="I508" s="622"/>
    </row>
    <row r="509" spans="1:9" s="638" customFormat="1" ht="22.5" hidden="1" customHeight="1" thickBot="1" x14ac:dyDescent="0.3">
      <c r="A509" s="803"/>
      <c r="B509" s="804"/>
      <c r="C509" s="827"/>
      <c r="D509" s="828"/>
      <c r="E509" s="807">
        <v>4241</v>
      </c>
      <c r="F509" s="808"/>
      <c r="G509" s="870">
        <f t="shared" si="12"/>
        <v>0</v>
      </c>
      <c r="H509" s="870"/>
      <c r="I509" s="622"/>
    </row>
    <row r="510" spans="1:9" s="638" customFormat="1" ht="18.75" hidden="1" customHeight="1" thickBot="1" x14ac:dyDescent="0.3">
      <c r="A510" s="803"/>
      <c r="B510" s="804"/>
      <c r="C510" s="827"/>
      <c r="D510" s="828"/>
      <c r="E510" s="807">
        <v>4261</v>
      </c>
      <c r="F510" s="808"/>
      <c r="G510" s="870">
        <f t="shared" si="12"/>
        <v>0</v>
      </c>
      <c r="H510" s="870"/>
      <c r="I510" s="622"/>
    </row>
    <row r="511" spans="1:9" s="638" customFormat="1" ht="22.5" hidden="1" customHeight="1" thickBot="1" x14ac:dyDescent="0.3">
      <c r="A511" s="803"/>
      <c r="B511" s="804"/>
      <c r="C511" s="827"/>
      <c r="D511" s="828"/>
      <c r="E511" s="807">
        <v>4251</v>
      </c>
      <c r="F511" s="808"/>
      <c r="G511" s="870">
        <f t="shared" si="12"/>
        <v>0</v>
      </c>
      <c r="H511" s="870"/>
      <c r="I511" s="622"/>
    </row>
    <row r="512" spans="1:9" s="638" customFormat="1" ht="22.5" hidden="1" customHeight="1" thickBot="1" x14ac:dyDescent="0.3">
      <c r="A512" s="803"/>
      <c r="B512" s="804"/>
      <c r="C512" s="827"/>
      <c r="D512" s="828"/>
      <c r="E512" s="807">
        <v>4267</v>
      </c>
      <c r="F512" s="808"/>
      <c r="G512" s="870">
        <f t="shared" si="12"/>
        <v>0</v>
      </c>
      <c r="H512" s="870"/>
      <c r="I512" s="622"/>
    </row>
    <row r="513" spans="1:11" s="638" customFormat="1" ht="22.5" customHeight="1" thickBot="1" x14ac:dyDescent="0.3">
      <c r="A513" s="803"/>
      <c r="B513" s="804"/>
      <c r="C513" s="827"/>
      <c r="D513" s="828"/>
      <c r="E513" s="807">
        <v>4269</v>
      </c>
      <c r="F513" s="808"/>
      <c r="G513" s="870">
        <f t="shared" si="12"/>
        <v>6842</v>
      </c>
      <c r="H513" s="870">
        <v>6842</v>
      </c>
      <c r="I513" s="622"/>
    </row>
    <row r="514" spans="1:11" s="638" customFormat="1" ht="22.5" customHeight="1" thickBot="1" x14ac:dyDescent="0.3">
      <c r="A514" s="803"/>
      <c r="B514" s="804"/>
      <c r="C514" s="827"/>
      <c r="D514" s="828"/>
      <c r="E514" s="807">
        <v>4264</v>
      </c>
      <c r="F514" s="808"/>
      <c r="G514" s="870">
        <f t="shared" si="12"/>
        <v>16558</v>
      </c>
      <c r="H514" s="870">
        <v>16558</v>
      </c>
      <c r="I514" s="622"/>
    </row>
    <row r="515" spans="1:11" s="638" customFormat="1" ht="18" customHeight="1" thickBot="1" x14ac:dyDescent="0.3">
      <c r="A515" s="803"/>
      <c r="B515" s="804"/>
      <c r="C515" s="827"/>
      <c r="D515" s="828"/>
      <c r="E515" s="807">
        <v>4252</v>
      </c>
      <c r="F515" s="808"/>
      <c r="G515" s="870">
        <f t="shared" si="12"/>
        <v>1300</v>
      </c>
      <c r="H515" s="870">
        <v>1300</v>
      </c>
      <c r="I515" s="622"/>
    </row>
    <row r="516" spans="1:11" s="638" customFormat="1" ht="20.25" hidden="1" customHeight="1" thickBot="1" x14ac:dyDescent="0.3">
      <c r="A516" s="803"/>
      <c r="B516" s="804"/>
      <c r="C516" s="827"/>
      <c r="D516" s="828"/>
      <c r="E516" s="807">
        <v>4823</v>
      </c>
      <c r="F516" s="808"/>
      <c r="G516" s="870">
        <f t="shared" si="12"/>
        <v>0</v>
      </c>
      <c r="H516" s="870"/>
      <c r="I516" s="622"/>
    </row>
    <row r="517" spans="1:11" s="638" customFormat="1" ht="3.75" hidden="1" customHeight="1" thickBot="1" x14ac:dyDescent="0.3">
      <c r="A517" s="803"/>
      <c r="B517" s="804"/>
      <c r="C517" s="827"/>
      <c r="D517" s="828"/>
      <c r="E517" s="807">
        <v>4212</v>
      </c>
      <c r="F517" s="808"/>
      <c r="G517" s="721">
        <f t="shared" si="12"/>
        <v>0</v>
      </c>
      <c r="H517" s="721"/>
      <c r="I517" s="622"/>
    </row>
    <row r="518" spans="1:11" s="638" customFormat="1" ht="22.5" hidden="1" customHeight="1" thickBot="1" x14ac:dyDescent="0.3">
      <c r="A518" s="803"/>
      <c r="B518" s="804"/>
      <c r="C518" s="827"/>
      <c r="D518" s="828"/>
      <c r="E518" s="807">
        <v>4231</v>
      </c>
      <c r="F518" s="808"/>
      <c r="G518" s="721">
        <f t="shared" si="12"/>
        <v>0</v>
      </c>
      <c r="H518" s="721"/>
      <c r="I518" s="622"/>
    </row>
    <row r="519" spans="1:11" s="638" customFormat="1" ht="20.25" customHeight="1" thickBot="1" x14ac:dyDescent="0.3">
      <c r="A519" s="803"/>
      <c r="B519" s="804"/>
      <c r="C519" s="827"/>
      <c r="D519" s="828"/>
      <c r="E519" s="807">
        <v>4511</v>
      </c>
      <c r="F519" s="808"/>
      <c r="G519" s="870">
        <f t="shared" si="12"/>
        <v>144000</v>
      </c>
      <c r="H519" s="713">
        <v>144000</v>
      </c>
      <c r="I519" s="712"/>
      <c r="J519" s="634"/>
      <c r="K519" s="635"/>
    </row>
    <row r="520" spans="1:11" s="638" customFormat="1" ht="22.5" hidden="1" customHeight="1" thickBot="1" x14ac:dyDescent="0.3">
      <c r="A520" s="803"/>
      <c r="B520" s="804"/>
      <c r="C520" s="827"/>
      <c r="D520" s="828"/>
      <c r="E520" s="807">
        <v>5121</v>
      </c>
      <c r="F520" s="808"/>
      <c r="G520" s="870">
        <f t="shared" si="12"/>
        <v>0</v>
      </c>
      <c r="H520" s="713"/>
      <c r="I520" s="712"/>
      <c r="J520" s="634"/>
      <c r="K520" s="635"/>
    </row>
    <row r="521" spans="1:11" s="638" customFormat="1" ht="22.5" hidden="1" customHeight="1" thickBot="1" x14ac:dyDescent="0.3">
      <c r="A521" s="803"/>
      <c r="B521" s="804"/>
      <c r="C521" s="827"/>
      <c r="D521" s="828"/>
      <c r="E521" s="807">
        <v>5129</v>
      </c>
      <c r="F521" s="808"/>
      <c r="G521" s="870">
        <f t="shared" si="12"/>
        <v>0</v>
      </c>
      <c r="H521" s="713"/>
      <c r="I521" s="712"/>
      <c r="J521" s="634"/>
      <c r="K521" s="635"/>
    </row>
    <row r="522" spans="1:11" s="847" customFormat="1" ht="36.75" customHeight="1" thickBot="1" x14ac:dyDescent="0.25">
      <c r="A522" s="843">
        <v>2700</v>
      </c>
      <c r="B522" s="854" t="s">
        <v>76</v>
      </c>
      <c r="C522" s="830">
        <v>0</v>
      </c>
      <c r="D522" s="831">
        <v>0</v>
      </c>
      <c r="E522" s="855" t="s">
        <v>873</v>
      </c>
      <c r="F522" s="845" t="s">
        <v>469</v>
      </c>
      <c r="G522" s="711">
        <f t="shared" si="12"/>
        <v>0</v>
      </c>
      <c r="H522" s="711">
        <f>H524+H538+H556+H574+H580+H586</f>
        <v>0</v>
      </c>
      <c r="I522" s="712">
        <f>I524+I538+I556+I574+I580+I586</f>
        <v>0</v>
      </c>
    </row>
    <row r="523" spans="1:11" s="638" customFormat="1" ht="11.25" hidden="1" customHeight="1" outlineLevel="1" thickBot="1" x14ac:dyDescent="0.3">
      <c r="A523" s="848"/>
      <c r="B523" s="829"/>
      <c r="C523" s="849"/>
      <c r="D523" s="850"/>
      <c r="E523" s="807" t="s">
        <v>807</v>
      </c>
      <c r="F523" s="851"/>
      <c r="G523" s="711"/>
      <c r="H523" s="715"/>
      <c r="I523" s="711"/>
    </row>
    <row r="524" spans="1:11" s="638" customFormat="1" ht="29.25" hidden="1" outlineLevel="2" thickBot="1" x14ac:dyDescent="0.3">
      <c r="A524" s="803">
        <v>2710</v>
      </c>
      <c r="B524" s="854" t="s">
        <v>76</v>
      </c>
      <c r="C524" s="830">
        <v>1</v>
      </c>
      <c r="D524" s="831">
        <v>0</v>
      </c>
      <c r="E524" s="832" t="s">
        <v>470</v>
      </c>
      <c r="F524" s="834" t="s">
        <v>471</v>
      </c>
      <c r="G524" s="711">
        <f>H524+I524</f>
        <v>0</v>
      </c>
      <c r="H524" s="715">
        <f>H526+H530+H534</f>
        <v>0</v>
      </c>
      <c r="I524" s="711">
        <f>I526+I530+I534</f>
        <v>0</v>
      </c>
    </row>
    <row r="525" spans="1:11" s="641" customFormat="1" ht="10.5" hidden="1" customHeight="1" outlineLevel="2" thickBot="1" x14ac:dyDescent="0.3">
      <c r="A525" s="803"/>
      <c r="B525" s="829"/>
      <c r="C525" s="830"/>
      <c r="D525" s="831"/>
      <c r="E525" s="807" t="s">
        <v>808</v>
      </c>
      <c r="F525" s="834"/>
      <c r="G525" s="711"/>
      <c r="H525" s="715"/>
      <c r="I525" s="711"/>
    </row>
    <row r="526" spans="1:11" s="638" customFormat="1" ht="16.5" hidden="1" outlineLevel="2" thickBot="1" x14ac:dyDescent="0.3">
      <c r="A526" s="803">
        <v>2711</v>
      </c>
      <c r="B526" s="856" t="s">
        <v>76</v>
      </c>
      <c r="C526" s="827">
        <v>1</v>
      </c>
      <c r="D526" s="828">
        <v>1</v>
      </c>
      <c r="E526" s="807" t="s">
        <v>472</v>
      </c>
      <c r="F526" s="840" t="s">
        <v>473</v>
      </c>
      <c r="G526" s="711">
        <f>H526+I526</f>
        <v>0</v>
      </c>
      <c r="H526" s="715">
        <f>H528+H529</f>
        <v>0</v>
      </c>
      <c r="I526" s="711">
        <f>I528+I529</f>
        <v>0</v>
      </c>
    </row>
    <row r="527" spans="1:11" s="638" customFormat="1" ht="36.75" hidden="1" outlineLevel="2" thickBot="1" x14ac:dyDescent="0.3">
      <c r="A527" s="803"/>
      <c r="B527" s="804"/>
      <c r="C527" s="827"/>
      <c r="D527" s="828"/>
      <c r="E527" s="807" t="s">
        <v>12</v>
      </c>
      <c r="F527" s="808"/>
      <c r="G527" s="711"/>
      <c r="H527" s="715"/>
      <c r="I527" s="711"/>
    </row>
    <row r="528" spans="1:11" s="638" customFormat="1" ht="16.5" hidden="1" outlineLevel="2" thickBot="1" x14ac:dyDescent="0.3">
      <c r="A528" s="803"/>
      <c r="B528" s="804"/>
      <c r="C528" s="827"/>
      <c r="D528" s="828"/>
      <c r="E528" s="807" t="s">
        <v>13</v>
      </c>
      <c r="F528" s="808"/>
      <c r="G528" s="711">
        <f>H528+I528</f>
        <v>0</v>
      </c>
      <c r="H528" s="715"/>
      <c r="I528" s="711"/>
    </row>
    <row r="529" spans="1:9" s="638" customFormat="1" ht="16.5" hidden="1" outlineLevel="2" thickBot="1" x14ac:dyDescent="0.3">
      <c r="A529" s="803"/>
      <c r="B529" s="804"/>
      <c r="C529" s="827"/>
      <c r="D529" s="828"/>
      <c r="E529" s="807" t="s">
        <v>13</v>
      </c>
      <c r="F529" s="808"/>
      <c r="G529" s="711">
        <f>H529+I529</f>
        <v>0</v>
      </c>
      <c r="H529" s="715"/>
      <c r="I529" s="711"/>
    </row>
    <row r="530" spans="1:9" s="638" customFormat="1" ht="16.5" hidden="1" outlineLevel="2" thickBot="1" x14ac:dyDescent="0.3">
      <c r="A530" s="803">
        <v>2712</v>
      </c>
      <c r="B530" s="856" t="s">
        <v>76</v>
      </c>
      <c r="C530" s="827">
        <v>1</v>
      </c>
      <c r="D530" s="828">
        <v>2</v>
      </c>
      <c r="E530" s="807" t="s">
        <v>474</v>
      </c>
      <c r="F530" s="840" t="s">
        <v>475</v>
      </c>
      <c r="G530" s="711">
        <f>H530+I530</f>
        <v>0</v>
      </c>
      <c r="H530" s="715">
        <f>H532+H533</f>
        <v>0</v>
      </c>
      <c r="I530" s="711">
        <f>I532+I533</f>
        <v>0</v>
      </c>
    </row>
    <row r="531" spans="1:9" s="638" customFormat="1" ht="36.75" hidden="1" outlineLevel="2" thickBot="1" x14ac:dyDescent="0.3">
      <c r="A531" s="803"/>
      <c r="B531" s="804"/>
      <c r="C531" s="827"/>
      <c r="D531" s="828"/>
      <c r="E531" s="807" t="s">
        <v>12</v>
      </c>
      <c r="F531" s="808"/>
      <c r="G531" s="711"/>
      <c r="H531" s="715"/>
      <c r="I531" s="711"/>
    </row>
    <row r="532" spans="1:9" s="638" customFormat="1" ht="16.5" hidden="1" outlineLevel="2" thickBot="1" x14ac:dyDescent="0.3">
      <c r="A532" s="803"/>
      <c r="B532" s="804"/>
      <c r="C532" s="827"/>
      <c r="D532" s="828"/>
      <c r="E532" s="807" t="s">
        <v>13</v>
      </c>
      <c r="F532" s="808"/>
      <c r="G532" s="711">
        <f>H532+I532</f>
        <v>0</v>
      </c>
      <c r="H532" s="715"/>
      <c r="I532" s="711"/>
    </row>
    <row r="533" spans="1:9" s="638" customFormat="1" ht="16.5" hidden="1" outlineLevel="2" thickBot="1" x14ac:dyDescent="0.3">
      <c r="A533" s="803"/>
      <c r="B533" s="804"/>
      <c r="C533" s="827"/>
      <c r="D533" s="828"/>
      <c r="E533" s="807" t="s">
        <v>13</v>
      </c>
      <c r="F533" s="808"/>
      <c r="G533" s="711">
        <f>H533+I533</f>
        <v>0</v>
      </c>
      <c r="H533" s="715"/>
      <c r="I533" s="711"/>
    </row>
    <row r="534" spans="1:9" s="638" customFormat="1" ht="16.5" hidden="1" outlineLevel="2" thickBot="1" x14ac:dyDescent="0.3">
      <c r="A534" s="803">
        <v>2713</v>
      </c>
      <c r="B534" s="856" t="s">
        <v>76</v>
      </c>
      <c r="C534" s="827">
        <v>1</v>
      </c>
      <c r="D534" s="828">
        <v>3</v>
      </c>
      <c r="E534" s="807" t="s">
        <v>735</v>
      </c>
      <c r="F534" s="840" t="s">
        <v>476</v>
      </c>
      <c r="G534" s="711">
        <f>H534+I534</f>
        <v>0</v>
      </c>
      <c r="H534" s="715">
        <f>H536+H537</f>
        <v>0</v>
      </c>
      <c r="I534" s="711">
        <f>I536+I537</f>
        <v>0</v>
      </c>
    </row>
    <row r="535" spans="1:9" s="638" customFormat="1" ht="36.75" hidden="1" outlineLevel="2" thickBot="1" x14ac:dyDescent="0.3">
      <c r="A535" s="803"/>
      <c r="B535" s="804"/>
      <c r="C535" s="827"/>
      <c r="D535" s="828"/>
      <c r="E535" s="807" t="s">
        <v>12</v>
      </c>
      <c r="F535" s="808"/>
      <c r="G535" s="711"/>
      <c r="H535" s="715"/>
      <c r="I535" s="711"/>
    </row>
    <row r="536" spans="1:9" s="638" customFormat="1" ht="16.5" hidden="1" outlineLevel="2" thickBot="1" x14ac:dyDescent="0.3">
      <c r="A536" s="803"/>
      <c r="B536" s="804"/>
      <c r="C536" s="827"/>
      <c r="D536" s="828"/>
      <c r="E536" s="807" t="s">
        <v>13</v>
      </c>
      <c r="F536" s="808"/>
      <c r="G536" s="711">
        <f>H536+I536</f>
        <v>0</v>
      </c>
      <c r="H536" s="715"/>
      <c r="I536" s="711"/>
    </row>
    <row r="537" spans="1:9" s="638" customFormat="1" ht="16.5" hidden="1" outlineLevel="2" thickBot="1" x14ac:dyDescent="0.3">
      <c r="A537" s="803"/>
      <c r="B537" s="804"/>
      <c r="C537" s="827"/>
      <c r="D537" s="828"/>
      <c r="E537" s="807" t="s">
        <v>13</v>
      </c>
      <c r="F537" s="808"/>
      <c r="G537" s="711">
        <f>H537+I537</f>
        <v>0</v>
      </c>
      <c r="H537" s="715"/>
      <c r="I537" s="711"/>
    </row>
    <row r="538" spans="1:9" s="638" customFormat="1" ht="16.5" hidden="1" outlineLevel="2" thickBot="1" x14ac:dyDescent="0.3">
      <c r="A538" s="803">
        <v>2720</v>
      </c>
      <c r="B538" s="854" t="s">
        <v>76</v>
      </c>
      <c r="C538" s="830">
        <v>2</v>
      </c>
      <c r="D538" s="831">
        <v>0</v>
      </c>
      <c r="E538" s="832" t="s">
        <v>77</v>
      </c>
      <c r="F538" s="834" t="s">
        <v>477</v>
      </c>
      <c r="G538" s="711">
        <f>H538+I538</f>
        <v>0</v>
      </c>
      <c r="H538" s="715">
        <f>H540+H544+H548+H552</f>
        <v>0</v>
      </c>
      <c r="I538" s="711">
        <f>I540+I544+I548+I552</f>
        <v>0</v>
      </c>
    </row>
    <row r="539" spans="1:9" s="641" customFormat="1" ht="10.5" hidden="1" customHeight="1" outlineLevel="2" thickBot="1" x14ac:dyDescent="0.3">
      <c r="A539" s="803"/>
      <c r="B539" s="829"/>
      <c r="C539" s="830"/>
      <c r="D539" s="831"/>
      <c r="E539" s="807" t="s">
        <v>808</v>
      </c>
      <c r="F539" s="834"/>
      <c r="G539" s="711"/>
      <c r="H539" s="715"/>
      <c r="I539" s="711"/>
    </row>
    <row r="540" spans="1:9" s="638" customFormat="1" ht="16.5" hidden="1" outlineLevel="2" thickBot="1" x14ac:dyDescent="0.3">
      <c r="A540" s="803">
        <v>2721</v>
      </c>
      <c r="B540" s="856" t="s">
        <v>76</v>
      </c>
      <c r="C540" s="827">
        <v>2</v>
      </c>
      <c r="D540" s="828">
        <v>1</v>
      </c>
      <c r="E540" s="807" t="s">
        <v>478</v>
      </c>
      <c r="F540" s="840" t="s">
        <v>479</v>
      </c>
      <c r="G540" s="711">
        <f>H540+I540</f>
        <v>0</v>
      </c>
      <c r="H540" s="715">
        <f>H542+H543</f>
        <v>0</v>
      </c>
      <c r="I540" s="711">
        <f>I542+I543</f>
        <v>0</v>
      </c>
    </row>
    <row r="541" spans="1:9" s="638" customFormat="1" ht="36.75" hidden="1" outlineLevel="2" thickBot="1" x14ac:dyDescent="0.3">
      <c r="A541" s="803"/>
      <c r="B541" s="804"/>
      <c r="C541" s="827"/>
      <c r="D541" s="828"/>
      <c r="E541" s="807" t="s">
        <v>12</v>
      </c>
      <c r="F541" s="808"/>
      <c r="G541" s="711"/>
      <c r="H541" s="715"/>
      <c r="I541" s="711"/>
    </row>
    <row r="542" spans="1:9" s="638" customFormat="1" ht="16.5" hidden="1" outlineLevel="2" thickBot="1" x14ac:dyDescent="0.3">
      <c r="A542" s="803"/>
      <c r="B542" s="804"/>
      <c r="C542" s="827"/>
      <c r="D542" s="828"/>
      <c r="E542" s="807" t="s">
        <v>13</v>
      </c>
      <c r="F542" s="808"/>
      <c r="G542" s="711">
        <f>H542+I542</f>
        <v>0</v>
      </c>
      <c r="H542" s="715"/>
      <c r="I542" s="711"/>
    </row>
    <row r="543" spans="1:9" s="638" customFormat="1" ht="16.5" hidden="1" outlineLevel="2" thickBot="1" x14ac:dyDescent="0.3">
      <c r="A543" s="803"/>
      <c r="B543" s="804"/>
      <c r="C543" s="827"/>
      <c r="D543" s="828"/>
      <c r="E543" s="807" t="s">
        <v>13</v>
      </c>
      <c r="F543" s="808"/>
      <c r="G543" s="711">
        <f>H543+I543</f>
        <v>0</v>
      </c>
      <c r="H543" s="715"/>
      <c r="I543" s="711"/>
    </row>
    <row r="544" spans="1:9" s="638" customFormat="1" ht="20.25" hidden="1" customHeight="1" outlineLevel="2" thickBot="1" x14ac:dyDescent="0.3">
      <c r="A544" s="803">
        <v>2722</v>
      </c>
      <c r="B544" s="856" t="s">
        <v>76</v>
      </c>
      <c r="C544" s="827">
        <v>2</v>
      </c>
      <c r="D544" s="828">
        <v>2</v>
      </c>
      <c r="E544" s="807" t="s">
        <v>480</v>
      </c>
      <c r="F544" s="840" t="s">
        <v>481</v>
      </c>
      <c r="G544" s="711">
        <f>H544+I544</f>
        <v>0</v>
      </c>
      <c r="H544" s="715">
        <f>H546+H547</f>
        <v>0</v>
      </c>
      <c r="I544" s="711">
        <f>I546+I547</f>
        <v>0</v>
      </c>
    </row>
    <row r="545" spans="1:9" s="638" customFormat="1" ht="36.75" hidden="1" outlineLevel="2" thickBot="1" x14ac:dyDescent="0.3">
      <c r="A545" s="803"/>
      <c r="B545" s="804"/>
      <c r="C545" s="827"/>
      <c r="D545" s="828"/>
      <c r="E545" s="807" t="s">
        <v>12</v>
      </c>
      <c r="F545" s="808"/>
      <c r="G545" s="711"/>
      <c r="H545" s="715"/>
      <c r="I545" s="711"/>
    </row>
    <row r="546" spans="1:9" s="638" customFormat="1" ht="16.5" hidden="1" outlineLevel="2" thickBot="1" x14ac:dyDescent="0.3">
      <c r="A546" s="803"/>
      <c r="B546" s="804"/>
      <c r="C546" s="827"/>
      <c r="D546" s="828"/>
      <c r="E546" s="807" t="s">
        <v>13</v>
      </c>
      <c r="F546" s="808"/>
      <c r="G546" s="711">
        <f>H546+I546</f>
        <v>0</v>
      </c>
      <c r="H546" s="715"/>
      <c r="I546" s="711"/>
    </row>
    <row r="547" spans="1:9" s="638" customFormat="1" ht="16.5" hidden="1" outlineLevel="2" thickBot="1" x14ac:dyDescent="0.3">
      <c r="A547" s="803"/>
      <c r="B547" s="804"/>
      <c r="C547" s="827"/>
      <c r="D547" s="828"/>
      <c r="E547" s="807" t="s">
        <v>13</v>
      </c>
      <c r="F547" s="808"/>
      <c r="G547" s="711">
        <f>H547+I547</f>
        <v>0</v>
      </c>
      <c r="H547" s="715"/>
      <c r="I547" s="711"/>
    </row>
    <row r="548" spans="1:9" s="638" customFormat="1" ht="16.5" hidden="1" outlineLevel="2" thickBot="1" x14ac:dyDescent="0.3">
      <c r="A548" s="803">
        <v>2723</v>
      </c>
      <c r="B548" s="856" t="s">
        <v>76</v>
      </c>
      <c r="C548" s="827">
        <v>2</v>
      </c>
      <c r="D548" s="828">
        <v>3</v>
      </c>
      <c r="E548" s="807" t="s">
        <v>736</v>
      </c>
      <c r="F548" s="840" t="s">
        <v>482</v>
      </c>
      <c r="G548" s="711">
        <f>H548+I548</f>
        <v>0</v>
      </c>
      <c r="H548" s="715">
        <f>H550+H551</f>
        <v>0</v>
      </c>
      <c r="I548" s="711">
        <f>I550+I551</f>
        <v>0</v>
      </c>
    </row>
    <row r="549" spans="1:9" s="638" customFormat="1" ht="36.75" hidden="1" outlineLevel="2" thickBot="1" x14ac:dyDescent="0.3">
      <c r="A549" s="803"/>
      <c r="B549" s="804"/>
      <c r="C549" s="827"/>
      <c r="D549" s="828"/>
      <c r="E549" s="807" t="s">
        <v>12</v>
      </c>
      <c r="F549" s="808"/>
      <c r="G549" s="711"/>
      <c r="H549" s="715"/>
      <c r="I549" s="711"/>
    </row>
    <row r="550" spans="1:9" s="638" customFormat="1" ht="16.5" hidden="1" outlineLevel="2" thickBot="1" x14ac:dyDescent="0.3">
      <c r="A550" s="803"/>
      <c r="B550" s="804"/>
      <c r="C550" s="827"/>
      <c r="D550" s="828"/>
      <c r="E550" s="807" t="s">
        <v>13</v>
      </c>
      <c r="F550" s="808"/>
      <c r="G550" s="711">
        <f>H550+I550</f>
        <v>0</v>
      </c>
      <c r="H550" s="715"/>
      <c r="I550" s="711"/>
    </row>
    <row r="551" spans="1:9" s="638" customFormat="1" ht="16.5" hidden="1" outlineLevel="2" thickBot="1" x14ac:dyDescent="0.3">
      <c r="A551" s="803"/>
      <c r="B551" s="804"/>
      <c r="C551" s="827"/>
      <c r="D551" s="828"/>
      <c r="E551" s="807" t="s">
        <v>13</v>
      </c>
      <c r="F551" s="808"/>
      <c r="G551" s="711">
        <f>H551+I551</f>
        <v>0</v>
      </c>
      <c r="H551" s="715"/>
      <c r="I551" s="711"/>
    </row>
    <row r="552" spans="1:9" s="638" customFormat="1" ht="16.5" hidden="1" outlineLevel="2" thickBot="1" x14ac:dyDescent="0.3">
      <c r="A552" s="803">
        <v>2724</v>
      </c>
      <c r="B552" s="856" t="s">
        <v>76</v>
      </c>
      <c r="C552" s="827">
        <v>2</v>
      </c>
      <c r="D552" s="828">
        <v>4</v>
      </c>
      <c r="E552" s="807" t="s">
        <v>483</v>
      </c>
      <c r="F552" s="840" t="s">
        <v>484</v>
      </c>
      <c r="G552" s="711">
        <f>H552+I552</f>
        <v>0</v>
      </c>
      <c r="H552" s="715">
        <f>H554+H555</f>
        <v>0</v>
      </c>
      <c r="I552" s="711">
        <f>I554+I555</f>
        <v>0</v>
      </c>
    </row>
    <row r="553" spans="1:9" s="638" customFormat="1" ht="36.75" hidden="1" outlineLevel="2" thickBot="1" x14ac:dyDescent="0.3">
      <c r="A553" s="803"/>
      <c r="B553" s="804"/>
      <c r="C553" s="827"/>
      <c r="D553" s="828"/>
      <c r="E553" s="807" t="s">
        <v>12</v>
      </c>
      <c r="F553" s="808"/>
      <c r="G553" s="711"/>
      <c r="H553" s="715"/>
      <c r="I553" s="711"/>
    </row>
    <row r="554" spans="1:9" s="638" customFormat="1" ht="16.5" hidden="1" outlineLevel="2" thickBot="1" x14ac:dyDescent="0.3">
      <c r="A554" s="803"/>
      <c r="B554" s="804"/>
      <c r="C554" s="827"/>
      <c r="D554" s="828"/>
      <c r="E554" s="807" t="s">
        <v>13</v>
      </c>
      <c r="F554" s="808"/>
      <c r="G554" s="711">
        <f>H554+I554</f>
        <v>0</v>
      </c>
      <c r="H554" s="715"/>
      <c r="I554" s="711"/>
    </row>
    <row r="555" spans="1:9" s="638" customFormat="1" ht="16.5" hidden="1" outlineLevel="2" thickBot="1" x14ac:dyDescent="0.3">
      <c r="A555" s="803"/>
      <c r="B555" s="804"/>
      <c r="C555" s="827"/>
      <c r="D555" s="828"/>
      <c r="E555" s="807" t="s">
        <v>13</v>
      </c>
      <c r="F555" s="808"/>
      <c r="G555" s="711">
        <f>H555+I555</f>
        <v>0</v>
      </c>
      <c r="H555" s="715"/>
      <c r="I555" s="711"/>
    </row>
    <row r="556" spans="1:9" s="638" customFormat="1" ht="16.5" hidden="1" outlineLevel="2" thickBot="1" x14ac:dyDescent="0.3">
      <c r="A556" s="803">
        <v>2730</v>
      </c>
      <c r="B556" s="854" t="s">
        <v>76</v>
      </c>
      <c r="C556" s="830">
        <v>3</v>
      </c>
      <c r="D556" s="831">
        <v>0</v>
      </c>
      <c r="E556" s="832" t="s">
        <v>485</v>
      </c>
      <c r="F556" s="834" t="s">
        <v>488</v>
      </c>
      <c r="G556" s="711">
        <f>H556+I556</f>
        <v>0</v>
      </c>
      <c r="H556" s="715">
        <f>H558+H562+H566+H570</f>
        <v>0</v>
      </c>
      <c r="I556" s="711">
        <f>I558+I562+I566+I570</f>
        <v>0</v>
      </c>
    </row>
    <row r="557" spans="1:9" s="641" customFormat="1" ht="10.5" hidden="1" customHeight="1" outlineLevel="2" thickBot="1" x14ac:dyDescent="0.3">
      <c r="A557" s="803"/>
      <c r="B557" s="829"/>
      <c r="C557" s="830"/>
      <c r="D557" s="831"/>
      <c r="E557" s="807" t="s">
        <v>808</v>
      </c>
      <c r="F557" s="834"/>
      <c r="G557" s="711"/>
      <c r="H557" s="715"/>
      <c r="I557" s="711"/>
    </row>
    <row r="558" spans="1:9" s="638" customFormat="1" ht="15" hidden="1" customHeight="1" outlineLevel="2" thickBot="1" x14ac:dyDescent="0.3">
      <c r="A558" s="803">
        <v>2731</v>
      </c>
      <c r="B558" s="856" t="s">
        <v>76</v>
      </c>
      <c r="C558" s="827">
        <v>3</v>
      </c>
      <c r="D558" s="828">
        <v>1</v>
      </c>
      <c r="E558" s="807" t="s">
        <v>489</v>
      </c>
      <c r="F558" s="808" t="s">
        <v>490</v>
      </c>
      <c r="G558" s="711">
        <f>H558+I558</f>
        <v>0</v>
      </c>
      <c r="H558" s="715">
        <f>H560+H561</f>
        <v>0</v>
      </c>
      <c r="I558" s="711">
        <f>I560+I561</f>
        <v>0</v>
      </c>
    </row>
    <row r="559" spans="1:9" s="638" customFormat="1" ht="36.75" hidden="1" outlineLevel="2" thickBot="1" x14ac:dyDescent="0.3">
      <c r="A559" s="803"/>
      <c r="B559" s="804"/>
      <c r="C559" s="827"/>
      <c r="D559" s="828"/>
      <c r="E559" s="807" t="s">
        <v>12</v>
      </c>
      <c r="F559" s="808"/>
      <c r="G559" s="711"/>
      <c r="H559" s="715"/>
      <c r="I559" s="711"/>
    </row>
    <row r="560" spans="1:9" s="638" customFormat="1" ht="16.5" hidden="1" outlineLevel="2" thickBot="1" x14ac:dyDescent="0.3">
      <c r="A560" s="803"/>
      <c r="B560" s="804"/>
      <c r="C560" s="827"/>
      <c r="D560" s="828"/>
      <c r="E560" s="807" t="s">
        <v>13</v>
      </c>
      <c r="F560" s="808"/>
      <c r="G560" s="711">
        <f>H560+I560</f>
        <v>0</v>
      </c>
      <c r="H560" s="715"/>
      <c r="I560" s="711"/>
    </row>
    <row r="561" spans="1:9" s="638" customFormat="1" ht="16.5" hidden="1" outlineLevel="2" thickBot="1" x14ac:dyDescent="0.3">
      <c r="A561" s="803"/>
      <c r="B561" s="804"/>
      <c r="C561" s="827"/>
      <c r="D561" s="828"/>
      <c r="E561" s="807" t="s">
        <v>13</v>
      </c>
      <c r="F561" s="808"/>
      <c r="G561" s="711">
        <f>H561+I561</f>
        <v>0</v>
      </c>
      <c r="H561" s="715"/>
      <c r="I561" s="711"/>
    </row>
    <row r="562" spans="1:9" s="638" customFormat="1" ht="18" hidden="1" customHeight="1" outlineLevel="2" thickBot="1" x14ac:dyDescent="0.3">
      <c r="A562" s="803">
        <v>2732</v>
      </c>
      <c r="B562" s="856" t="s">
        <v>76</v>
      </c>
      <c r="C562" s="827">
        <v>3</v>
      </c>
      <c r="D562" s="828">
        <v>2</v>
      </c>
      <c r="E562" s="807" t="s">
        <v>491</v>
      </c>
      <c r="F562" s="808" t="s">
        <v>492</v>
      </c>
      <c r="G562" s="711">
        <f>H562+I562</f>
        <v>0</v>
      </c>
      <c r="H562" s="715">
        <f>H564+H565</f>
        <v>0</v>
      </c>
      <c r="I562" s="711">
        <f>I564+I565</f>
        <v>0</v>
      </c>
    </row>
    <row r="563" spans="1:9" s="638" customFormat="1" ht="36.75" hidden="1" outlineLevel="2" thickBot="1" x14ac:dyDescent="0.3">
      <c r="A563" s="803"/>
      <c r="B563" s="804"/>
      <c r="C563" s="827"/>
      <c r="D563" s="828"/>
      <c r="E563" s="807" t="s">
        <v>12</v>
      </c>
      <c r="F563" s="808"/>
      <c r="G563" s="711"/>
      <c r="H563" s="715"/>
      <c r="I563" s="711"/>
    </row>
    <row r="564" spans="1:9" s="638" customFormat="1" ht="16.5" hidden="1" outlineLevel="2" thickBot="1" x14ac:dyDescent="0.3">
      <c r="A564" s="803"/>
      <c r="B564" s="804"/>
      <c r="C564" s="827"/>
      <c r="D564" s="828"/>
      <c r="E564" s="807" t="s">
        <v>13</v>
      </c>
      <c r="F564" s="808"/>
      <c r="G564" s="711">
        <f>H564+I564</f>
        <v>0</v>
      </c>
      <c r="H564" s="715"/>
      <c r="I564" s="711"/>
    </row>
    <row r="565" spans="1:9" s="638" customFormat="1" ht="16.5" hidden="1" outlineLevel="2" thickBot="1" x14ac:dyDescent="0.3">
      <c r="A565" s="803"/>
      <c r="B565" s="804"/>
      <c r="C565" s="827"/>
      <c r="D565" s="828"/>
      <c r="E565" s="807" t="s">
        <v>13</v>
      </c>
      <c r="F565" s="808"/>
      <c r="G565" s="711">
        <f>H565+I565</f>
        <v>0</v>
      </c>
      <c r="H565" s="715"/>
      <c r="I565" s="711"/>
    </row>
    <row r="566" spans="1:9" s="638" customFormat="1" ht="16.5" hidden="1" customHeight="1" outlineLevel="2" thickBot="1" x14ac:dyDescent="0.3">
      <c r="A566" s="803">
        <v>2733</v>
      </c>
      <c r="B566" s="856" t="s">
        <v>76</v>
      </c>
      <c r="C566" s="827">
        <v>3</v>
      </c>
      <c r="D566" s="828">
        <v>3</v>
      </c>
      <c r="E566" s="807" t="s">
        <v>493</v>
      </c>
      <c r="F566" s="808" t="s">
        <v>494</v>
      </c>
      <c r="G566" s="711">
        <f>H566+I566</f>
        <v>0</v>
      </c>
      <c r="H566" s="715">
        <f>H568+H569</f>
        <v>0</v>
      </c>
      <c r="I566" s="711">
        <f>I568+I569</f>
        <v>0</v>
      </c>
    </row>
    <row r="567" spans="1:9" s="638" customFormat="1" ht="36.75" hidden="1" outlineLevel="2" thickBot="1" x14ac:dyDescent="0.3">
      <c r="A567" s="803"/>
      <c r="B567" s="804"/>
      <c r="C567" s="827"/>
      <c r="D567" s="828"/>
      <c r="E567" s="807" t="s">
        <v>12</v>
      </c>
      <c r="F567" s="808"/>
      <c r="G567" s="711"/>
      <c r="H567" s="715"/>
      <c r="I567" s="711"/>
    </row>
    <row r="568" spans="1:9" s="638" customFormat="1" ht="16.5" hidden="1" outlineLevel="2" thickBot="1" x14ac:dyDescent="0.3">
      <c r="A568" s="803"/>
      <c r="B568" s="804"/>
      <c r="C568" s="827"/>
      <c r="D568" s="828"/>
      <c r="E568" s="807" t="s">
        <v>13</v>
      </c>
      <c r="F568" s="808"/>
      <c r="G568" s="711">
        <f>H568+I568</f>
        <v>0</v>
      </c>
      <c r="H568" s="715"/>
      <c r="I568" s="711"/>
    </row>
    <row r="569" spans="1:9" s="638" customFormat="1" ht="16.5" hidden="1" outlineLevel="2" thickBot="1" x14ac:dyDescent="0.3">
      <c r="A569" s="803"/>
      <c r="B569" s="804"/>
      <c r="C569" s="827"/>
      <c r="D569" s="828"/>
      <c r="E569" s="807" t="s">
        <v>13</v>
      </c>
      <c r="F569" s="808"/>
      <c r="G569" s="711">
        <f>H569+I569</f>
        <v>0</v>
      </c>
      <c r="H569" s="715"/>
      <c r="I569" s="711"/>
    </row>
    <row r="570" spans="1:9" s="638" customFormat="1" ht="24.75" hidden="1" outlineLevel="2" thickBot="1" x14ac:dyDescent="0.3">
      <c r="A570" s="803">
        <v>2734</v>
      </c>
      <c r="B570" s="856" t="s">
        <v>76</v>
      </c>
      <c r="C570" s="827">
        <v>3</v>
      </c>
      <c r="D570" s="828">
        <v>4</v>
      </c>
      <c r="E570" s="807" t="s">
        <v>495</v>
      </c>
      <c r="F570" s="808" t="s">
        <v>496</v>
      </c>
      <c r="G570" s="711">
        <f>H570+I570</f>
        <v>0</v>
      </c>
      <c r="H570" s="715">
        <f>H572+H573</f>
        <v>0</v>
      </c>
      <c r="I570" s="711">
        <f>I572+I573</f>
        <v>0</v>
      </c>
    </row>
    <row r="571" spans="1:9" s="638" customFormat="1" ht="32.25" hidden="1" customHeight="1" outlineLevel="2" thickBot="1" x14ac:dyDescent="0.3">
      <c r="A571" s="803"/>
      <c r="B571" s="804"/>
      <c r="C571" s="827"/>
      <c r="D571" s="828"/>
      <c r="E571" s="807" t="s">
        <v>12</v>
      </c>
      <c r="F571" s="808"/>
      <c r="G571" s="711"/>
      <c r="H571" s="715"/>
      <c r="I571" s="711"/>
    </row>
    <row r="572" spans="1:9" s="638" customFormat="1" ht="16.5" hidden="1" outlineLevel="2" thickBot="1" x14ac:dyDescent="0.3">
      <c r="A572" s="803"/>
      <c r="B572" s="804"/>
      <c r="C572" s="827"/>
      <c r="D572" s="828"/>
      <c r="E572" s="807" t="s">
        <v>13</v>
      </c>
      <c r="F572" s="808"/>
      <c r="G572" s="711">
        <f>H572+I572</f>
        <v>0</v>
      </c>
      <c r="H572" s="715"/>
      <c r="I572" s="711"/>
    </row>
    <row r="573" spans="1:9" s="638" customFormat="1" ht="16.5" hidden="1" outlineLevel="2" thickBot="1" x14ac:dyDescent="0.3">
      <c r="A573" s="803"/>
      <c r="B573" s="804"/>
      <c r="C573" s="827"/>
      <c r="D573" s="828"/>
      <c r="E573" s="807" t="s">
        <v>13</v>
      </c>
      <c r="F573" s="808"/>
      <c r="G573" s="711">
        <f>H573+I573</f>
        <v>0</v>
      </c>
      <c r="H573" s="715"/>
      <c r="I573" s="711"/>
    </row>
    <row r="574" spans="1:9" s="638" customFormat="1" ht="24.75" hidden="1" outlineLevel="2" thickBot="1" x14ac:dyDescent="0.3">
      <c r="A574" s="803">
        <v>2740</v>
      </c>
      <c r="B574" s="854" t="s">
        <v>76</v>
      </c>
      <c r="C574" s="830">
        <v>4</v>
      </c>
      <c r="D574" s="831">
        <v>0</v>
      </c>
      <c r="E574" s="832" t="s">
        <v>497</v>
      </c>
      <c r="F574" s="834" t="s">
        <v>498</v>
      </c>
      <c r="G574" s="711">
        <f>H574+I574</f>
        <v>0</v>
      </c>
      <c r="H574" s="715">
        <f>H576</f>
        <v>0</v>
      </c>
      <c r="I574" s="711">
        <f>I576</f>
        <v>0</v>
      </c>
    </row>
    <row r="575" spans="1:9" s="641" customFormat="1" ht="10.5" hidden="1" customHeight="1" outlineLevel="2" thickBot="1" x14ac:dyDescent="0.3">
      <c r="A575" s="803"/>
      <c r="B575" s="829"/>
      <c r="C575" s="830"/>
      <c r="D575" s="831"/>
      <c r="E575" s="807" t="s">
        <v>808</v>
      </c>
      <c r="F575" s="834"/>
      <c r="G575" s="711"/>
      <c r="H575" s="715"/>
      <c r="I575" s="711"/>
    </row>
    <row r="576" spans="1:9" s="638" customFormat="1" ht="16.5" hidden="1" outlineLevel="2" thickBot="1" x14ac:dyDescent="0.3">
      <c r="A576" s="803">
        <v>2741</v>
      </c>
      <c r="B576" s="856" t="s">
        <v>76</v>
      </c>
      <c r="C576" s="827">
        <v>4</v>
      </c>
      <c r="D576" s="828">
        <v>1</v>
      </c>
      <c r="E576" s="807" t="s">
        <v>497</v>
      </c>
      <c r="F576" s="840" t="s">
        <v>499</v>
      </c>
      <c r="G576" s="711">
        <f>H576+I576</f>
        <v>0</v>
      </c>
      <c r="H576" s="715">
        <f>H578+H579</f>
        <v>0</v>
      </c>
      <c r="I576" s="711">
        <f>I578+I579</f>
        <v>0</v>
      </c>
    </row>
    <row r="577" spans="1:9" s="638" customFormat="1" ht="36.75" hidden="1" outlineLevel="2" thickBot="1" x14ac:dyDescent="0.3">
      <c r="A577" s="803"/>
      <c r="B577" s="804"/>
      <c r="C577" s="827"/>
      <c r="D577" s="828"/>
      <c r="E577" s="807" t="s">
        <v>12</v>
      </c>
      <c r="F577" s="808"/>
      <c r="G577" s="711"/>
      <c r="H577" s="715"/>
      <c r="I577" s="711"/>
    </row>
    <row r="578" spans="1:9" s="638" customFormat="1" ht="16.5" hidden="1" outlineLevel="2" thickBot="1" x14ac:dyDescent="0.3">
      <c r="A578" s="803"/>
      <c r="B578" s="804"/>
      <c r="C578" s="827"/>
      <c r="D578" s="828"/>
      <c r="E578" s="807" t="s">
        <v>13</v>
      </c>
      <c r="F578" s="808"/>
      <c r="G578" s="711">
        <f>H578+I578</f>
        <v>0</v>
      </c>
      <c r="H578" s="715"/>
      <c r="I578" s="711"/>
    </row>
    <row r="579" spans="1:9" s="638" customFormat="1" ht="16.5" hidden="1" outlineLevel="2" thickBot="1" x14ac:dyDescent="0.3">
      <c r="A579" s="803"/>
      <c r="B579" s="804"/>
      <c r="C579" s="827"/>
      <c r="D579" s="828"/>
      <c r="E579" s="807" t="s">
        <v>13</v>
      </c>
      <c r="F579" s="808"/>
      <c r="G579" s="711">
        <f>H579+I579</f>
        <v>0</v>
      </c>
      <c r="H579" s="715"/>
      <c r="I579" s="711"/>
    </row>
    <row r="580" spans="1:9" s="638" customFormat="1" ht="24.75" hidden="1" outlineLevel="2" thickBot="1" x14ac:dyDescent="0.3">
      <c r="A580" s="803">
        <v>2750</v>
      </c>
      <c r="B580" s="854" t="s">
        <v>76</v>
      </c>
      <c r="C580" s="830">
        <v>5</v>
      </c>
      <c r="D580" s="831">
        <v>0</v>
      </c>
      <c r="E580" s="832" t="s">
        <v>500</v>
      </c>
      <c r="F580" s="834" t="s">
        <v>501</v>
      </c>
      <c r="G580" s="711">
        <f>H580+I580</f>
        <v>0</v>
      </c>
      <c r="H580" s="715">
        <f>H582</f>
        <v>0</v>
      </c>
      <c r="I580" s="711">
        <f>I582</f>
        <v>0</v>
      </c>
    </row>
    <row r="581" spans="1:9" s="641" customFormat="1" ht="10.5" hidden="1" customHeight="1" outlineLevel="2" thickBot="1" x14ac:dyDescent="0.3">
      <c r="A581" s="803"/>
      <c r="B581" s="829"/>
      <c r="C581" s="830"/>
      <c r="D581" s="831"/>
      <c r="E581" s="807" t="s">
        <v>808</v>
      </c>
      <c r="F581" s="834"/>
      <c r="G581" s="711"/>
      <c r="H581" s="715"/>
      <c r="I581" s="711"/>
    </row>
    <row r="582" spans="1:9" s="638" customFormat="1" ht="24.75" hidden="1" outlineLevel="2" thickBot="1" x14ac:dyDescent="0.3">
      <c r="A582" s="803">
        <v>2751</v>
      </c>
      <c r="B582" s="856" t="s">
        <v>76</v>
      </c>
      <c r="C582" s="827">
        <v>5</v>
      </c>
      <c r="D582" s="828">
        <v>1</v>
      </c>
      <c r="E582" s="807" t="s">
        <v>500</v>
      </c>
      <c r="F582" s="840" t="s">
        <v>501</v>
      </c>
      <c r="G582" s="711">
        <f>H582+I582</f>
        <v>0</v>
      </c>
      <c r="H582" s="715">
        <f>H584+H585</f>
        <v>0</v>
      </c>
      <c r="I582" s="711">
        <f>I584+I585</f>
        <v>0</v>
      </c>
    </row>
    <row r="583" spans="1:9" s="638" customFormat="1" ht="36.75" hidden="1" outlineLevel="2" thickBot="1" x14ac:dyDescent="0.3">
      <c r="A583" s="803"/>
      <c r="B583" s="804"/>
      <c r="C583" s="827"/>
      <c r="D583" s="828"/>
      <c r="E583" s="807" t="s">
        <v>12</v>
      </c>
      <c r="F583" s="808"/>
      <c r="G583" s="711"/>
      <c r="H583" s="715"/>
      <c r="I583" s="711"/>
    </row>
    <row r="584" spans="1:9" s="638" customFormat="1" ht="16.5" hidden="1" outlineLevel="2" thickBot="1" x14ac:dyDescent="0.3">
      <c r="A584" s="803"/>
      <c r="B584" s="804"/>
      <c r="C584" s="827"/>
      <c r="D584" s="828"/>
      <c r="E584" s="807" t="s">
        <v>13</v>
      </c>
      <c r="F584" s="808"/>
      <c r="G584" s="711">
        <f>H584+I584</f>
        <v>0</v>
      </c>
      <c r="H584" s="715"/>
      <c r="I584" s="711"/>
    </row>
    <row r="585" spans="1:9" s="638" customFormat="1" ht="16.5" hidden="1" outlineLevel="2" thickBot="1" x14ac:dyDescent="0.3">
      <c r="A585" s="803"/>
      <c r="B585" s="804"/>
      <c r="C585" s="827"/>
      <c r="D585" s="828"/>
      <c r="E585" s="807" t="s">
        <v>13</v>
      </c>
      <c r="F585" s="808"/>
      <c r="G585" s="711">
        <f>H585+I585</f>
        <v>0</v>
      </c>
      <c r="H585" s="715"/>
      <c r="I585" s="711"/>
    </row>
    <row r="586" spans="1:9" s="638" customFormat="1" ht="24.75" outlineLevel="2" thickBot="1" x14ac:dyDescent="0.3">
      <c r="A586" s="803">
        <v>2760</v>
      </c>
      <c r="B586" s="854" t="s">
        <v>76</v>
      </c>
      <c r="C586" s="830">
        <v>6</v>
      </c>
      <c r="D586" s="831">
        <v>0</v>
      </c>
      <c r="E586" s="832" t="s">
        <v>502</v>
      </c>
      <c r="F586" s="834" t="s">
        <v>503</v>
      </c>
      <c r="G586" s="711">
        <f>H586+I586</f>
        <v>0</v>
      </c>
      <c r="H586" s="711">
        <f>H588+H592</f>
        <v>0</v>
      </c>
      <c r="I586" s="711">
        <f>I588+I592</f>
        <v>0</v>
      </c>
    </row>
    <row r="587" spans="1:9" s="641" customFormat="1" ht="30" customHeight="1" outlineLevel="2" thickBot="1" x14ac:dyDescent="0.3">
      <c r="A587" s="803"/>
      <c r="B587" s="829"/>
      <c r="C587" s="830"/>
      <c r="D587" s="831"/>
      <c r="E587" s="807" t="s">
        <v>808</v>
      </c>
      <c r="F587" s="834"/>
      <c r="G587" s="711"/>
      <c r="H587" s="711"/>
      <c r="I587" s="711"/>
    </row>
    <row r="588" spans="1:9" s="638" customFormat="1" ht="0.75" customHeight="1" outlineLevel="2" thickBot="1" x14ac:dyDescent="0.3">
      <c r="A588" s="803">
        <v>2761</v>
      </c>
      <c r="B588" s="856" t="s">
        <v>76</v>
      </c>
      <c r="C588" s="827">
        <v>6</v>
      </c>
      <c r="D588" s="828">
        <v>1</v>
      </c>
      <c r="E588" s="807" t="s">
        <v>78</v>
      </c>
      <c r="F588" s="834"/>
      <c r="G588" s="711">
        <f>H588+I588</f>
        <v>0</v>
      </c>
      <c r="H588" s="711">
        <f>H590+H591</f>
        <v>0</v>
      </c>
      <c r="I588" s="711">
        <f>I590+I591</f>
        <v>0</v>
      </c>
    </row>
    <row r="589" spans="1:9" s="638" customFormat="1" ht="36.75" hidden="1" outlineLevel="2" thickBot="1" x14ac:dyDescent="0.3">
      <c r="A589" s="803"/>
      <c r="B589" s="804"/>
      <c r="C589" s="827"/>
      <c r="D589" s="828"/>
      <c r="E589" s="807" t="s">
        <v>12</v>
      </c>
      <c r="F589" s="808"/>
      <c r="G589" s="711"/>
      <c r="H589" s="711"/>
      <c r="I589" s="711"/>
    </row>
    <row r="590" spans="1:9" s="638" customFormat="1" ht="16.5" hidden="1" outlineLevel="2" thickBot="1" x14ac:dyDescent="0.3">
      <c r="A590" s="803"/>
      <c r="B590" s="804"/>
      <c r="C590" s="827"/>
      <c r="D590" s="828"/>
      <c r="E590" s="807" t="s">
        <v>13</v>
      </c>
      <c r="F590" s="808"/>
      <c r="G590" s="711">
        <f>H590+I590</f>
        <v>0</v>
      </c>
      <c r="H590" s="711"/>
      <c r="I590" s="711"/>
    </row>
    <row r="591" spans="1:9" s="638" customFormat="1" ht="16.5" hidden="1" outlineLevel="2" thickBot="1" x14ac:dyDescent="0.3">
      <c r="A591" s="803"/>
      <c r="B591" s="804"/>
      <c r="C591" s="827"/>
      <c r="D591" s="828"/>
      <c r="E591" s="807" t="s">
        <v>13</v>
      </c>
      <c r="F591" s="808"/>
      <c r="G591" s="711">
        <f>H591+I591</f>
        <v>0</v>
      </c>
      <c r="H591" s="711"/>
      <c r="I591" s="711"/>
    </row>
    <row r="592" spans="1:9" s="638" customFormat="1" ht="16.5" outlineLevel="2" thickBot="1" x14ac:dyDescent="0.3">
      <c r="A592" s="803">
        <v>2762</v>
      </c>
      <c r="B592" s="856" t="s">
        <v>76</v>
      </c>
      <c r="C592" s="827">
        <v>6</v>
      </c>
      <c r="D592" s="828">
        <v>2</v>
      </c>
      <c r="E592" s="807" t="s">
        <v>502</v>
      </c>
      <c r="F592" s="840" t="s">
        <v>504</v>
      </c>
      <c r="G592" s="711">
        <f>H592+I592</f>
        <v>0</v>
      </c>
      <c r="H592" s="711">
        <f>H594+H595</f>
        <v>0</v>
      </c>
      <c r="I592" s="711">
        <f>I594+I595</f>
        <v>0</v>
      </c>
    </row>
    <row r="593" spans="1:13" s="638" customFormat="1" ht="36.75" outlineLevel="2" thickBot="1" x14ac:dyDescent="0.3">
      <c r="A593" s="803"/>
      <c r="B593" s="804"/>
      <c r="C593" s="827"/>
      <c r="D593" s="828"/>
      <c r="E593" s="807" t="s">
        <v>12</v>
      </c>
      <c r="F593" s="808"/>
      <c r="G593" s="711"/>
      <c r="H593" s="711"/>
      <c r="I593" s="711"/>
    </row>
    <row r="594" spans="1:13" s="638" customFormat="1" ht="16.5" outlineLevel="2" thickBot="1" x14ac:dyDescent="0.3">
      <c r="A594" s="803"/>
      <c r="B594" s="804"/>
      <c r="C594" s="827"/>
      <c r="D594" s="828"/>
      <c r="E594" s="807">
        <v>4511</v>
      </c>
      <c r="F594" s="808"/>
      <c r="G594" s="711">
        <f>H594+I594</f>
        <v>0</v>
      </c>
      <c r="H594" s="711"/>
      <c r="I594" s="711"/>
    </row>
    <row r="595" spans="1:13" s="638" customFormat="1" ht="16.5" outlineLevel="2" thickBot="1" x14ac:dyDescent="0.3">
      <c r="A595" s="803"/>
      <c r="B595" s="804"/>
      <c r="C595" s="827"/>
      <c r="D595" s="828"/>
      <c r="E595" s="807"/>
      <c r="F595" s="808"/>
      <c r="G595" s="621">
        <f>H595+I595</f>
        <v>0</v>
      </c>
      <c r="H595" s="621"/>
      <c r="I595" s="621"/>
    </row>
    <row r="596" spans="1:13" s="847" customFormat="1" ht="39" customHeight="1" thickBot="1" x14ac:dyDescent="0.25">
      <c r="A596" s="843">
        <v>2800</v>
      </c>
      <c r="B596" s="854" t="s">
        <v>79</v>
      </c>
      <c r="C596" s="830">
        <v>0</v>
      </c>
      <c r="D596" s="831">
        <v>0</v>
      </c>
      <c r="E596" s="855" t="s">
        <v>874</v>
      </c>
      <c r="F596" s="845" t="s">
        <v>505</v>
      </c>
      <c r="G596" s="711">
        <f>H596+I596</f>
        <v>191000</v>
      </c>
      <c r="H596" s="711">
        <f>H598+H617+H678+H692+H706</f>
        <v>184000</v>
      </c>
      <c r="I596" s="711">
        <f>I598+I617+I678+I692+I706</f>
        <v>7000</v>
      </c>
    </row>
    <row r="597" spans="1:13" s="638" customFormat="1" ht="11.25" customHeight="1" thickBot="1" x14ac:dyDescent="0.3">
      <c r="A597" s="848"/>
      <c r="B597" s="829"/>
      <c r="C597" s="849"/>
      <c r="D597" s="850"/>
      <c r="E597" s="807" t="s">
        <v>807</v>
      </c>
      <c r="F597" s="851"/>
      <c r="G597" s="711"/>
      <c r="H597" s="711"/>
      <c r="I597" s="621"/>
    </row>
    <row r="598" spans="1:13" s="638" customFormat="1" ht="16.5" outlineLevel="1" thickBot="1" x14ac:dyDescent="0.3">
      <c r="A598" s="803">
        <v>2810</v>
      </c>
      <c r="B598" s="856" t="s">
        <v>79</v>
      </c>
      <c r="C598" s="827">
        <v>1</v>
      </c>
      <c r="D598" s="828">
        <v>0</v>
      </c>
      <c r="E598" s="832" t="s">
        <v>506</v>
      </c>
      <c r="F598" s="834" t="s">
        <v>507</v>
      </c>
      <c r="G598" s="871">
        <f>H598+I598</f>
        <v>35000</v>
      </c>
      <c r="H598" s="871">
        <f>H600</f>
        <v>30000</v>
      </c>
      <c r="I598" s="839">
        <f>I600</f>
        <v>5000</v>
      </c>
    </row>
    <row r="599" spans="1:13" s="641" customFormat="1" ht="18" customHeight="1" outlineLevel="1" thickBot="1" x14ac:dyDescent="0.3">
      <c r="A599" s="803"/>
      <c r="B599" s="829"/>
      <c r="C599" s="830"/>
      <c r="D599" s="831"/>
      <c r="E599" s="807" t="s">
        <v>808</v>
      </c>
      <c r="F599" s="834"/>
      <c r="G599" s="622"/>
      <c r="H599" s="622"/>
      <c r="I599" s="839"/>
    </row>
    <row r="600" spans="1:13" s="638" customFormat="1" ht="16.5" outlineLevel="1" thickBot="1" x14ac:dyDescent="0.3">
      <c r="A600" s="803">
        <v>2811</v>
      </c>
      <c r="B600" s="856" t="s">
        <v>79</v>
      </c>
      <c r="C600" s="827">
        <v>1</v>
      </c>
      <c r="D600" s="828">
        <v>1</v>
      </c>
      <c r="E600" s="807" t="s">
        <v>506</v>
      </c>
      <c r="F600" s="840" t="s">
        <v>508</v>
      </c>
      <c r="G600" s="712">
        <f>H600+I600</f>
        <v>35000</v>
      </c>
      <c r="H600" s="870">
        <f>SUM(H602:H612)</f>
        <v>30000</v>
      </c>
      <c r="I600" s="715">
        <f>I613</f>
        <v>5000</v>
      </c>
      <c r="K600" s="636"/>
      <c r="M600" s="650"/>
    </row>
    <row r="601" spans="1:13" s="638" customFormat="1" ht="24.75" customHeight="1" outlineLevel="1" thickBot="1" x14ac:dyDescent="0.3">
      <c r="A601" s="803"/>
      <c r="B601" s="804"/>
      <c r="C601" s="827"/>
      <c r="D601" s="828"/>
      <c r="E601" s="807" t="s">
        <v>12</v>
      </c>
      <c r="F601" s="808"/>
      <c r="G601" s="622"/>
      <c r="H601" s="622"/>
      <c r="I601" s="839"/>
    </row>
    <row r="602" spans="1:13" s="638" customFormat="1" ht="16.5" hidden="1" outlineLevel="1" thickBot="1" x14ac:dyDescent="0.3">
      <c r="A602" s="803"/>
      <c r="B602" s="804"/>
      <c r="C602" s="827"/>
      <c r="D602" s="828"/>
      <c r="E602" s="807">
        <v>4111</v>
      </c>
      <c r="F602" s="808"/>
      <c r="G602" s="872">
        <f t="shared" ref="G602:G616" si="13">H602+I602</f>
        <v>0</v>
      </c>
      <c r="H602" s="873"/>
      <c r="I602" s="839"/>
    </row>
    <row r="603" spans="1:13" s="638" customFormat="1" ht="16.5" hidden="1" outlineLevel="1" thickBot="1" x14ac:dyDescent="0.3">
      <c r="A603" s="803"/>
      <c r="B603" s="804"/>
      <c r="C603" s="827"/>
      <c r="D603" s="828"/>
      <c r="E603" s="807">
        <v>4131</v>
      </c>
      <c r="F603" s="808"/>
      <c r="G603" s="874">
        <f t="shared" si="13"/>
        <v>0</v>
      </c>
      <c r="H603" s="874"/>
      <c r="I603" s="839"/>
    </row>
    <row r="604" spans="1:13" s="638" customFormat="1" ht="16.5" hidden="1" outlineLevel="1" thickBot="1" x14ac:dyDescent="0.3">
      <c r="A604" s="803"/>
      <c r="B604" s="804"/>
      <c r="C604" s="827"/>
      <c r="D604" s="828"/>
      <c r="E604" s="807">
        <v>4269</v>
      </c>
      <c r="F604" s="808"/>
      <c r="G604" s="874">
        <f t="shared" si="13"/>
        <v>0</v>
      </c>
      <c r="H604" s="874"/>
      <c r="I604" s="839"/>
    </row>
    <row r="605" spans="1:13" s="638" customFormat="1" ht="16.5" hidden="1" outlineLevel="1" thickBot="1" x14ac:dyDescent="0.3">
      <c r="A605" s="803"/>
      <c r="B605" s="804"/>
      <c r="C605" s="827"/>
      <c r="D605" s="828"/>
      <c r="E605" s="807">
        <v>4266</v>
      </c>
      <c r="F605" s="808"/>
      <c r="G605" s="873">
        <f t="shared" si="13"/>
        <v>0</v>
      </c>
      <c r="H605" s="874"/>
      <c r="I605" s="839"/>
    </row>
    <row r="606" spans="1:13" s="638" customFormat="1" ht="16.5" hidden="1" outlineLevel="1" thickBot="1" x14ac:dyDescent="0.3">
      <c r="A606" s="803"/>
      <c r="B606" s="804"/>
      <c r="C606" s="827"/>
      <c r="D606" s="828"/>
      <c r="E606" s="807">
        <v>4212</v>
      </c>
      <c r="F606" s="808"/>
      <c r="G606" s="874">
        <f t="shared" si="13"/>
        <v>0</v>
      </c>
      <c r="H606" s="874"/>
      <c r="I606" s="839"/>
    </row>
    <row r="607" spans="1:13" s="638" customFormat="1" ht="16.5" hidden="1" outlineLevel="1" thickBot="1" x14ac:dyDescent="0.3">
      <c r="A607" s="803"/>
      <c r="B607" s="804"/>
      <c r="C607" s="827"/>
      <c r="D607" s="828"/>
      <c r="E607" s="807">
        <v>4267</v>
      </c>
      <c r="F607" s="808"/>
      <c r="G607" s="874">
        <f t="shared" si="13"/>
        <v>0</v>
      </c>
      <c r="H607" s="874"/>
      <c r="I607" s="839"/>
    </row>
    <row r="608" spans="1:13" s="638" customFormat="1" ht="14.25" hidden="1" customHeight="1" outlineLevel="1" thickBot="1" x14ac:dyDescent="0.3">
      <c r="A608" s="803"/>
      <c r="B608" s="804"/>
      <c r="C608" s="827"/>
      <c r="D608" s="828"/>
      <c r="E608" s="807">
        <v>4241</v>
      </c>
      <c r="F608" s="808"/>
      <c r="G608" s="874">
        <f t="shared" si="13"/>
        <v>0</v>
      </c>
      <c r="H608" s="874"/>
      <c r="I608" s="839"/>
    </row>
    <row r="609" spans="1:11" s="638" customFormat="1" ht="0.75" hidden="1" customHeight="1" outlineLevel="1" thickBot="1" x14ac:dyDescent="0.3">
      <c r="A609" s="803"/>
      <c r="B609" s="804"/>
      <c r="C609" s="827"/>
      <c r="D609" s="828"/>
      <c r="E609" s="807" t="s">
        <v>13</v>
      </c>
      <c r="F609" s="808"/>
      <c r="G609" s="874">
        <f t="shared" si="13"/>
        <v>0</v>
      </c>
      <c r="H609" s="622"/>
      <c r="I609" s="839"/>
    </row>
    <row r="610" spans="1:11" s="638" customFormat="1" ht="0.75" hidden="1" customHeight="1" outlineLevel="1" thickBot="1" x14ac:dyDescent="0.3">
      <c r="A610" s="803"/>
      <c r="B610" s="804"/>
      <c r="C610" s="827"/>
      <c r="D610" s="828"/>
      <c r="E610" s="807"/>
      <c r="F610" s="808"/>
      <c r="G610" s="874">
        <f t="shared" si="13"/>
        <v>0</v>
      </c>
      <c r="H610" s="622"/>
      <c r="I610" s="839"/>
    </row>
    <row r="611" spans="1:11" s="638" customFormat="1" ht="0.75" customHeight="1" outlineLevel="1" thickBot="1" x14ac:dyDescent="0.3">
      <c r="A611" s="803"/>
      <c r="B611" s="804"/>
      <c r="C611" s="827"/>
      <c r="D611" s="828"/>
      <c r="E611" s="807"/>
      <c r="F611" s="808"/>
      <c r="G611" s="874"/>
      <c r="H611" s="622"/>
      <c r="I611" s="839"/>
    </row>
    <row r="612" spans="1:11" s="638" customFormat="1" ht="15" customHeight="1" outlineLevel="1" thickBot="1" x14ac:dyDescent="0.3">
      <c r="A612" s="803"/>
      <c r="B612" s="804"/>
      <c r="C612" s="827"/>
      <c r="D612" s="828"/>
      <c r="E612" s="807">
        <v>4511</v>
      </c>
      <c r="F612" s="808"/>
      <c r="G612" s="871">
        <f t="shared" si="13"/>
        <v>30000</v>
      </c>
      <c r="H612" s="870">
        <v>30000</v>
      </c>
      <c r="I612" s="715"/>
      <c r="J612" s="636"/>
      <c r="K612" s="634"/>
    </row>
    <row r="613" spans="1:11" s="638" customFormat="1" ht="15" customHeight="1" outlineLevel="1" thickBot="1" x14ac:dyDescent="0.3">
      <c r="A613" s="803"/>
      <c r="B613" s="804"/>
      <c r="C613" s="827"/>
      <c r="D613" s="828"/>
      <c r="E613" s="807">
        <v>5129</v>
      </c>
      <c r="F613" s="808"/>
      <c r="G613" s="871">
        <f>I613</f>
        <v>5000</v>
      </c>
      <c r="H613" s="870"/>
      <c r="I613" s="715">
        <v>5000</v>
      </c>
      <c r="J613" s="636"/>
      <c r="K613" s="634"/>
    </row>
    <row r="614" spans="1:11" s="638" customFormat="1" ht="15" hidden="1" customHeight="1" outlineLevel="1" thickBot="1" x14ac:dyDescent="0.3">
      <c r="A614" s="803"/>
      <c r="B614" s="804"/>
      <c r="C614" s="827"/>
      <c r="D614" s="828"/>
      <c r="E614" s="807">
        <v>5134</v>
      </c>
      <c r="F614" s="808"/>
      <c r="G614" s="874">
        <f>I614</f>
        <v>0</v>
      </c>
      <c r="H614" s="721"/>
      <c r="I614" s="721"/>
      <c r="J614" s="636"/>
      <c r="K614" s="634"/>
    </row>
    <row r="615" spans="1:11" s="638" customFormat="1" ht="15" hidden="1" customHeight="1" outlineLevel="1" thickBot="1" x14ac:dyDescent="0.3">
      <c r="A615" s="803"/>
      <c r="B615" s="804"/>
      <c r="C615" s="827"/>
      <c r="D615" s="828"/>
      <c r="E615" s="807">
        <v>5113</v>
      </c>
      <c r="F615" s="808"/>
      <c r="G615" s="874">
        <f t="shared" si="13"/>
        <v>0</v>
      </c>
      <c r="H615" s="622"/>
      <c r="I615" s="622"/>
    </row>
    <row r="616" spans="1:11" s="638" customFormat="1" ht="15" hidden="1" customHeight="1" outlineLevel="1" thickBot="1" x14ac:dyDescent="0.3">
      <c r="A616" s="803"/>
      <c r="B616" s="804"/>
      <c r="C616" s="827"/>
      <c r="D616" s="828"/>
      <c r="E616" s="807">
        <v>5112</v>
      </c>
      <c r="F616" s="808"/>
      <c r="G616" s="874">
        <f t="shared" si="13"/>
        <v>0</v>
      </c>
      <c r="H616" s="622"/>
      <c r="I616" s="622"/>
    </row>
    <row r="617" spans="1:11" s="638" customFormat="1" ht="15" customHeight="1" thickBot="1" x14ac:dyDescent="0.3">
      <c r="A617" s="803">
        <v>2820</v>
      </c>
      <c r="B617" s="854" t="s">
        <v>79</v>
      </c>
      <c r="C617" s="830">
        <v>2</v>
      </c>
      <c r="D617" s="831">
        <v>0</v>
      </c>
      <c r="E617" s="832" t="s">
        <v>509</v>
      </c>
      <c r="F617" s="834" t="s">
        <v>510</v>
      </c>
      <c r="G617" s="711">
        <f>G619+G630+G635+G651+G658+G668+G672</f>
        <v>156000</v>
      </c>
      <c r="H617" s="711">
        <f>H619+H630+H635+H651+H658+H668+H672</f>
        <v>154000</v>
      </c>
      <c r="I617" s="711">
        <f>I619+I630+I635+I651+I658+I668+I672</f>
        <v>2000</v>
      </c>
    </row>
    <row r="618" spans="1:11" s="641" customFormat="1" ht="10.5" customHeight="1" thickBot="1" x14ac:dyDescent="0.3">
      <c r="A618" s="803"/>
      <c r="B618" s="829"/>
      <c r="C618" s="830"/>
      <c r="D618" s="831"/>
      <c r="E618" s="807" t="s">
        <v>808</v>
      </c>
      <c r="F618" s="834"/>
      <c r="G618" s="621"/>
      <c r="H618" s="621"/>
      <c r="I618" s="621"/>
    </row>
    <row r="619" spans="1:11" s="638" customFormat="1" ht="16.5" thickBot="1" x14ac:dyDescent="0.3">
      <c r="A619" s="803">
        <v>2821</v>
      </c>
      <c r="B619" s="856" t="s">
        <v>79</v>
      </c>
      <c r="C619" s="827">
        <v>2</v>
      </c>
      <c r="D619" s="828">
        <v>1</v>
      </c>
      <c r="E619" s="807" t="s">
        <v>80</v>
      </c>
      <c r="F619" s="834"/>
      <c r="G619" s="711">
        <f>H619+I619</f>
        <v>35000</v>
      </c>
      <c r="H619" s="711">
        <f>H621+H622+H623+H624+H625+H626+H627+H628</f>
        <v>33000</v>
      </c>
      <c r="I619" s="864">
        <f>I629</f>
        <v>2000</v>
      </c>
    </row>
    <row r="620" spans="1:11" s="638" customFormat="1" ht="28.5" customHeight="1" thickBot="1" x14ac:dyDescent="0.3">
      <c r="A620" s="803"/>
      <c r="B620" s="804"/>
      <c r="C620" s="827"/>
      <c r="D620" s="828"/>
      <c r="E620" s="807" t="s">
        <v>12</v>
      </c>
      <c r="F620" s="808"/>
      <c r="G620" s="621"/>
      <c r="H620" s="621"/>
      <c r="I620" s="621"/>
    </row>
    <row r="621" spans="1:11" s="638" customFormat="1" ht="0.75" customHeight="1" thickBot="1" x14ac:dyDescent="0.3">
      <c r="A621" s="803"/>
      <c r="B621" s="804"/>
      <c r="C621" s="827"/>
      <c r="D621" s="828"/>
      <c r="E621" s="807">
        <v>4111</v>
      </c>
      <c r="F621" s="808"/>
      <c r="G621" s="711">
        <f t="shared" ref="G621:G627" si="14">H621+I621</f>
        <v>0</v>
      </c>
      <c r="H621" s="711"/>
      <c r="I621" s="621"/>
    </row>
    <row r="622" spans="1:11" s="638" customFormat="1" ht="21" hidden="1" customHeight="1" thickBot="1" x14ac:dyDescent="0.3">
      <c r="A622" s="803"/>
      <c r="B622" s="804"/>
      <c r="C622" s="827"/>
      <c r="D622" s="828"/>
      <c r="E622" s="807">
        <v>4214</v>
      </c>
      <c r="F622" s="808"/>
      <c r="G622" s="711">
        <f t="shared" si="14"/>
        <v>0</v>
      </c>
      <c r="H622" s="711"/>
      <c r="I622" s="621"/>
    </row>
    <row r="623" spans="1:11" s="638" customFormat="1" ht="21" hidden="1" customHeight="1" thickBot="1" x14ac:dyDescent="0.3">
      <c r="A623" s="803"/>
      <c r="B623" s="804"/>
      <c r="C623" s="827"/>
      <c r="D623" s="828"/>
      <c r="E623" s="807">
        <v>4221</v>
      </c>
      <c r="F623" s="808"/>
      <c r="G623" s="711">
        <f t="shared" si="14"/>
        <v>0</v>
      </c>
      <c r="H623" s="711"/>
      <c r="I623" s="621"/>
    </row>
    <row r="624" spans="1:11" s="638" customFormat="1" ht="21" hidden="1" customHeight="1" thickBot="1" x14ac:dyDescent="0.3">
      <c r="A624" s="803"/>
      <c r="B624" s="804"/>
      <c r="C624" s="827"/>
      <c r="D624" s="828"/>
      <c r="E624" s="807">
        <v>4239</v>
      </c>
      <c r="F624" s="808"/>
      <c r="G624" s="711">
        <f t="shared" si="14"/>
        <v>0</v>
      </c>
      <c r="H624" s="711"/>
      <c r="I624" s="621"/>
    </row>
    <row r="625" spans="1:9" s="638" customFormat="1" ht="21" hidden="1" customHeight="1" thickBot="1" x14ac:dyDescent="0.3">
      <c r="A625" s="803"/>
      <c r="B625" s="804"/>
      <c r="C625" s="827"/>
      <c r="D625" s="828"/>
      <c r="E625" s="807">
        <v>4252</v>
      </c>
      <c r="F625" s="808"/>
      <c r="G625" s="711">
        <f t="shared" si="14"/>
        <v>0</v>
      </c>
      <c r="H625" s="711"/>
      <c r="I625" s="621"/>
    </row>
    <row r="626" spans="1:9" s="638" customFormat="1" ht="21" hidden="1" customHeight="1" thickBot="1" x14ac:dyDescent="0.3">
      <c r="A626" s="803"/>
      <c r="B626" s="804"/>
      <c r="C626" s="827"/>
      <c r="D626" s="828"/>
      <c r="E626" s="807">
        <v>4261</v>
      </c>
      <c r="F626" s="808"/>
      <c r="G626" s="711">
        <f t="shared" si="14"/>
        <v>0</v>
      </c>
      <c r="H626" s="711"/>
      <c r="I626" s="621"/>
    </row>
    <row r="627" spans="1:9" s="638" customFormat="1" ht="21" hidden="1" customHeight="1" thickBot="1" x14ac:dyDescent="0.3">
      <c r="A627" s="803"/>
      <c r="B627" s="804"/>
      <c r="C627" s="827"/>
      <c r="D627" s="828"/>
      <c r="E627" s="807">
        <v>4269</v>
      </c>
      <c r="F627" s="808"/>
      <c r="G627" s="711">
        <f t="shared" si="14"/>
        <v>0</v>
      </c>
      <c r="H627" s="711"/>
      <c r="I627" s="621"/>
    </row>
    <row r="628" spans="1:9" s="638" customFormat="1" ht="18.75" customHeight="1" thickBot="1" x14ac:dyDescent="0.3">
      <c r="A628" s="803"/>
      <c r="B628" s="804"/>
      <c r="C628" s="827"/>
      <c r="D628" s="828"/>
      <c r="E628" s="807">
        <v>4511</v>
      </c>
      <c r="F628" s="808"/>
      <c r="G628" s="711">
        <f t="shared" ref="G628:G634" si="15">H628+I628</f>
        <v>33000</v>
      </c>
      <c r="H628" s="712">
        <v>33000</v>
      </c>
      <c r="I628" s="622"/>
    </row>
    <row r="629" spans="1:9" s="638" customFormat="1" ht="18.75" customHeight="1" thickBot="1" x14ac:dyDescent="0.3">
      <c r="A629" s="803"/>
      <c r="B629" s="804"/>
      <c r="C629" s="827"/>
      <c r="D629" s="828"/>
      <c r="E629" s="807">
        <v>5122</v>
      </c>
      <c r="F629" s="808"/>
      <c r="G629" s="865">
        <f>I629</f>
        <v>2000</v>
      </c>
      <c r="H629" s="864"/>
      <c r="I629" s="864">
        <v>2000</v>
      </c>
    </row>
    <row r="630" spans="1:9" s="638" customFormat="1" ht="18.75" customHeight="1" outlineLevel="1" thickBot="1" x14ac:dyDescent="0.3">
      <c r="A630" s="803">
        <v>2822</v>
      </c>
      <c r="B630" s="856" t="s">
        <v>79</v>
      </c>
      <c r="C630" s="827">
        <v>2</v>
      </c>
      <c r="D630" s="828">
        <v>2</v>
      </c>
      <c r="E630" s="807" t="s">
        <v>81</v>
      </c>
      <c r="F630" s="834"/>
      <c r="G630" s="711">
        <f t="shared" si="15"/>
        <v>0</v>
      </c>
      <c r="H630" s="622">
        <f>H632+H633</f>
        <v>0</v>
      </c>
      <c r="I630" s="622">
        <f>I632+I633</f>
        <v>0</v>
      </c>
    </row>
    <row r="631" spans="1:9" s="638" customFormat="1" ht="36.75" hidden="1" customHeight="1" outlineLevel="1" thickBot="1" x14ac:dyDescent="0.3">
      <c r="A631" s="803"/>
      <c r="B631" s="804"/>
      <c r="C631" s="827"/>
      <c r="D631" s="828"/>
      <c r="E631" s="807" t="s">
        <v>12</v>
      </c>
      <c r="F631" s="808"/>
      <c r="G631" s="621">
        <f t="shared" si="15"/>
        <v>0</v>
      </c>
      <c r="H631" s="622"/>
      <c r="I631" s="622"/>
    </row>
    <row r="632" spans="1:9" s="638" customFormat="1" ht="21" hidden="1" customHeight="1" outlineLevel="1" thickBot="1" x14ac:dyDescent="0.3">
      <c r="A632" s="803"/>
      <c r="B632" s="804"/>
      <c r="C632" s="827"/>
      <c r="D632" s="828"/>
      <c r="E632" s="807" t="s">
        <v>13</v>
      </c>
      <c r="F632" s="808"/>
      <c r="G632" s="621">
        <f t="shared" si="15"/>
        <v>0</v>
      </c>
      <c r="H632" s="622"/>
      <c r="I632" s="622"/>
    </row>
    <row r="633" spans="1:9" s="638" customFormat="1" ht="21" hidden="1" customHeight="1" outlineLevel="1" thickBot="1" x14ac:dyDescent="0.3">
      <c r="A633" s="803"/>
      <c r="B633" s="804"/>
      <c r="C633" s="827"/>
      <c r="D633" s="828"/>
      <c r="E633" s="807" t="s">
        <v>13</v>
      </c>
      <c r="F633" s="808"/>
      <c r="G633" s="621">
        <f t="shared" si="15"/>
        <v>0</v>
      </c>
      <c r="H633" s="622"/>
      <c r="I633" s="622"/>
    </row>
    <row r="634" spans="1:9" s="638" customFormat="1" ht="21" hidden="1" customHeight="1" outlineLevel="1" thickBot="1" x14ac:dyDescent="0.3">
      <c r="A634" s="803"/>
      <c r="B634" s="804"/>
      <c r="C634" s="827"/>
      <c r="D634" s="828"/>
      <c r="E634" s="807">
        <v>4511</v>
      </c>
      <c r="F634" s="808"/>
      <c r="G634" s="621">
        <f t="shared" si="15"/>
        <v>0</v>
      </c>
      <c r="H634" s="622"/>
      <c r="I634" s="622"/>
    </row>
    <row r="635" spans="1:9" s="638" customFormat="1" ht="16.5" thickBot="1" x14ac:dyDescent="0.3">
      <c r="A635" s="803">
        <v>2823</v>
      </c>
      <c r="B635" s="856" t="s">
        <v>79</v>
      </c>
      <c r="C635" s="827">
        <v>2</v>
      </c>
      <c r="D635" s="828">
        <v>3</v>
      </c>
      <c r="E635" s="807" t="s">
        <v>116</v>
      </c>
      <c r="F635" s="840" t="s">
        <v>511</v>
      </c>
      <c r="G635" s="711">
        <f>H635+I635</f>
        <v>66000</v>
      </c>
      <c r="H635" s="711">
        <f>H637+H638+H639+H640+H641+H642+H643+H644+H645+H646+H648</f>
        <v>66000</v>
      </c>
      <c r="I635" s="711">
        <f>I649+I650</f>
        <v>0</v>
      </c>
    </row>
    <row r="636" spans="1:9" s="638" customFormat="1" ht="24" customHeight="1" thickBot="1" x14ac:dyDescent="0.3">
      <c r="A636" s="803"/>
      <c r="B636" s="804"/>
      <c r="C636" s="827"/>
      <c r="D636" s="828"/>
      <c r="E636" s="807" t="s">
        <v>12</v>
      </c>
      <c r="F636" s="808"/>
      <c r="G636" s="621"/>
      <c r="H636" s="621"/>
      <c r="I636" s="621"/>
    </row>
    <row r="637" spans="1:9" s="638" customFormat="1" ht="16.5" hidden="1" customHeight="1" thickBot="1" x14ac:dyDescent="0.3">
      <c r="A637" s="803"/>
      <c r="B637" s="804"/>
      <c r="C637" s="827"/>
      <c r="D637" s="828"/>
      <c r="E637" s="807">
        <v>4111</v>
      </c>
      <c r="F637" s="808"/>
      <c r="G637" s="711">
        <f t="shared" ref="G637:G651" si="16">H637+I637</f>
        <v>0</v>
      </c>
      <c r="H637" s="711"/>
      <c r="I637" s="711"/>
    </row>
    <row r="638" spans="1:9" s="638" customFormat="1" ht="16.5" hidden="1" customHeight="1" thickBot="1" x14ac:dyDescent="0.3">
      <c r="A638" s="803"/>
      <c r="B638" s="804"/>
      <c r="C638" s="827"/>
      <c r="D638" s="828"/>
      <c r="E638" s="807">
        <v>4112</v>
      </c>
      <c r="F638" s="808"/>
      <c r="G638" s="711">
        <f t="shared" si="16"/>
        <v>0</v>
      </c>
      <c r="H638" s="711"/>
      <c r="I638" s="711"/>
    </row>
    <row r="639" spans="1:9" s="638" customFormat="1" ht="16.5" hidden="1" customHeight="1" thickBot="1" x14ac:dyDescent="0.3">
      <c r="A639" s="803"/>
      <c r="B639" s="804"/>
      <c r="C639" s="827"/>
      <c r="D639" s="828"/>
      <c r="E639" s="807">
        <v>4239</v>
      </c>
      <c r="F639" s="808"/>
      <c r="G639" s="711">
        <f t="shared" si="16"/>
        <v>0</v>
      </c>
      <c r="H639" s="711"/>
      <c r="I639" s="711"/>
    </row>
    <row r="640" spans="1:9" s="638" customFormat="1" ht="16.5" hidden="1" customHeight="1" thickBot="1" x14ac:dyDescent="0.3">
      <c r="A640" s="803"/>
      <c r="B640" s="804"/>
      <c r="C640" s="827"/>
      <c r="D640" s="828"/>
      <c r="E640" s="807">
        <v>4241</v>
      </c>
      <c r="F640" s="808"/>
      <c r="G640" s="711">
        <f t="shared" si="16"/>
        <v>0</v>
      </c>
      <c r="H640" s="711"/>
      <c r="I640" s="711"/>
    </row>
    <row r="641" spans="1:12" s="638" customFormat="1" ht="16.5" hidden="1" customHeight="1" thickBot="1" x14ac:dyDescent="0.3">
      <c r="A641" s="803"/>
      <c r="B641" s="804"/>
      <c r="C641" s="827"/>
      <c r="D641" s="828"/>
      <c r="E641" s="807">
        <v>4261</v>
      </c>
      <c r="F641" s="808"/>
      <c r="G641" s="711">
        <f t="shared" si="16"/>
        <v>0</v>
      </c>
      <c r="H641" s="711"/>
      <c r="I641" s="711"/>
    </row>
    <row r="642" spans="1:12" s="638" customFormat="1" ht="16.5" hidden="1" customHeight="1" thickBot="1" x14ac:dyDescent="0.3">
      <c r="A642" s="803"/>
      <c r="B642" s="804"/>
      <c r="C642" s="827"/>
      <c r="D642" s="828"/>
      <c r="E642" s="807">
        <v>4214</v>
      </c>
      <c r="F642" s="808"/>
      <c r="G642" s="711">
        <f t="shared" si="16"/>
        <v>0</v>
      </c>
      <c r="H642" s="711"/>
      <c r="I642" s="711"/>
    </row>
    <row r="643" spans="1:12" s="638" customFormat="1" ht="16.5" hidden="1" customHeight="1" thickBot="1" x14ac:dyDescent="0.3">
      <c r="A643" s="803"/>
      <c r="B643" s="804"/>
      <c r="C643" s="827"/>
      <c r="D643" s="828"/>
      <c r="E643" s="807">
        <v>4267</v>
      </c>
      <c r="F643" s="808"/>
      <c r="G643" s="711">
        <f t="shared" si="16"/>
        <v>0</v>
      </c>
      <c r="H643" s="711"/>
      <c r="I643" s="711"/>
    </row>
    <row r="644" spans="1:12" s="638" customFormat="1" ht="16.5" hidden="1" customHeight="1" thickBot="1" x14ac:dyDescent="0.3">
      <c r="A644" s="803"/>
      <c r="B644" s="804"/>
      <c r="C644" s="827"/>
      <c r="D644" s="828"/>
      <c r="E644" s="807">
        <v>4269</v>
      </c>
      <c r="F644" s="808"/>
      <c r="G644" s="711">
        <f t="shared" si="16"/>
        <v>0</v>
      </c>
      <c r="H644" s="711"/>
      <c r="I644" s="711"/>
    </row>
    <row r="645" spans="1:12" s="638" customFormat="1" ht="16.5" hidden="1" customHeight="1" thickBot="1" x14ac:dyDescent="0.3">
      <c r="A645" s="803"/>
      <c r="B645" s="804"/>
      <c r="C645" s="827"/>
      <c r="D645" s="828"/>
      <c r="E645" s="807">
        <v>4251</v>
      </c>
      <c r="F645" s="808"/>
      <c r="G645" s="711">
        <f t="shared" si="16"/>
        <v>0</v>
      </c>
      <c r="H645" s="711"/>
      <c r="I645" s="711"/>
    </row>
    <row r="646" spans="1:12" s="638" customFormat="1" ht="16.5" hidden="1" customHeight="1" thickBot="1" x14ac:dyDescent="0.3">
      <c r="A646" s="803"/>
      <c r="B646" s="804"/>
      <c r="C646" s="827"/>
      <c r="D646" s="828"/>
      <c r="E646" s="807">
        <v>4212</v>
      </c>
      <c r="F646" s="808"/>
      <c r="G646" s="711">
        <f t="shared" si="16"/>
        <v>0</v>
      </c>
      <c r="H646" s="711"/>
      <c r="I646" s="711"/>
    </row>
    <row r="647" spans="1:12" s="638" customFormat="1" ht="0.75" customHeight="1" thickBot="1" x14ac:dyDescent="0.3">
      <c r="A647" s="803"/>
      <c r="B647" s="804"/>
      <c r="C647" s="827"/>
      <c r="D647" s="828"/>
      <c r="E647" s="807">
        <v>4269</v>
      </c>
      <c r="F647" s="808"/>
      <c r="G647" s="711"/>
      <c r="H647" s="711"/>
      <c r="I647" s="711"/>
    </row>
    <row r="648" spans="1:12" s="638" customFormat="1" ht="16.5" customHeight="1" thickBot="1" x14ac:dyDescent="0.3">
      <c r="A648" s="803"/>
      <c r="B648" s="804"/>
      <c r="C648" s="827"/>
      <c r="D648" s="828"/>
      <c r="E648" s="807">
        <v>4511</v>
      </c>
      <c r="F648" s="808"/>
      <c r="G648" s="711">
        <f t="shared" si="16"/>
        <v>66000</v>
      </c>
      <c r="H648" s="711">
        <v>66000</v>
      </c>
      <c r="I648" s="711"/>
    </row>
    <row r="649" spans="1:12" s="638" customFormat="1" ht="16.5" customHeight="1" thickBot="1" x14ac:dyDescent="0.3">
      <c r="A649" s="803"/>
      <c r="B649" s="804"/>
      <c r="C649" s="827"/>
      <c r="D649" s="828"/>
      <c r="E649" s="807">
        <v>5113</v>
      </c>
      <c r="F649" s="808"/>
      <c r="G649" s="711">
        <f t="shared" si="16"/>
        <v>0</v>
      </c>
      <c r="H649" s="711"/>
      <c r="I649" s="711"/>
    </row>
    <row r="650" spans="1:12" s="638" customFormat="1" ht="16.5" customHeight="1" thickBot="1" x14ac:dyDescent="0.3">
      <c r="A650" s="803"/>
      <c r="B650" s="804"/>
      <c r="C650" s="827"/>
      <c r="D650" s="828"/>
      <c r="E650" s="807">
        <v>5129</v>
      </c>
      <c r="F650" s="808"/>
      <c r="G650" s="711">
        <f t="shared" si="16"/>
        <v>0</v>
      </c>
      <c r="H650" s="711"/>
      <c r="I650" s="711"/>
    </row>
    <row r="651" spans="1:12" s="638" customFormat="1" ht="16.5" outlineLevel="1" thickBot="1" x14ac:dyDescent="0.3">
      <c r="A651" s="803">
        <v>2824</v>
      </c>
      <c r="B651" s="804" t="s">
        <v>79</v>
      </c>
      <c r="C651" s="827">
        <v>2</v>
      </c>
      <c r="D651" s="828">
        <v>4</v>
      </c>
      <c r="E651" s="807" t="s">
        <v>82</v>
      </c>
      <c r="F651" s="808"/>
      <c r="G651" s="711">
        <f t="shared" si="16"/>
        <v>55000</v>
      </c>
      <c r="H651" s="711">
        <f>SUM(H653:H657)</f>
        <v>55000</v>
      </c>
      <c r="I651" s="711"/>
    </row>
    <row r="652" spans="1:12" s="638" customFormat="1" ht="24" customHeight="1" outlineLevel="1" thickBot="1" x14ac:dyDescent="0.3">
      <c r="A652" s="803"/>
      <c r="B652" s="804"/>
      <c r="C652" s="827"/>
      <c r="D652" s="828"/>
      <c r="E652" s="807" t="s">
        <v>12</v>
      </c>
      <c r="F652" s="808"/>
      <c r="G652" s="621"/>
      <c r="H652" s="621"/>
      <c r="I652" s="621"/>
    </row>
    <row r="653" spans="1:12" s="638" customFormat="1" ht="18" hidden="1" customHeight="1" outlineLevel="1" thickBot="1" x14ac:dyDescent="0.3">
      <c r="A653" s="803"/>
      <c r="B653" s="804"/>
      <c r="C653" s="827"/>
      <c r="D653" s="828"/>
      <c r="E653" s="807">
        <v>4237</v>
      </c>
      <c r="F653" s="808"/>
      <c r="G653" s="711">
        <f>H653+I653</f>
        <v>0</v>
      </c>
      <c r="H653" s="711"/>
      <c r="I653" s="711"/>
    </row>
    <row r="654" spans="1:12" s="638" customFormat="1" ht="15.75" customHeight="1" outlineLevel="1" thickBot="1" x14ac:dyDescent="0.3">
      <c r="A654" s="803"/>
      <c r="B654" s="804"/>
      <c r="C654" s="827"/>
      <c r="D654" s="828"/>
      <c r="E654" s="807">
        <v>4239</v>
      </c>
      <c r="F654" s="808"/>
      <c r="G654" s="711">
        <f>H654</f>
        <v>30000</v>
      </c>
      <c r="H654" s="711">
        <v>30000</v>
      </c>
      <c r="I654" s="711"/>
      <c r="L654" s="836"/>
    </row>
    <row r="655" spans="1:12" s="638" customFormat="1" ht="16.5" hidden="1" outlineLevel="1" thickBot="1" x14ac:dyDescent="0.3">
      <c r="A655" s="803"/>
      <c r="B655" s="804"/>
      <c r="C655" s="827"/>
      <c r="D655" s="828"/>
      <c r="E655" s="807">
        <v>4261</v>
      </c>
      <c r="F655" s="808"/>
      <c r="G655" s="711">
        <f>H655</f>
        <v>0</v>
      </c>
      <c r="H655" s="711"/>
      <c r="I655" s="711"/>
      <c r="L655" s="836"/>
    </row>
    <row r="656" spans="1:12" s="638" customFormat="1" ht="16.5" outlineLevel="1" thickBot="1" x14ac:dyDescent="0.3">
      <c r="A656" s="803"/>
      <c r="B656" s="804"/>
      <c r="C656" s="827"/>
      <c r="D656" s="828"/>
      <c r="E656" s="807">
        <v>4269</v>
      </c>
      <c r="F656" s="808"/>
      <c r="G656" s="711">
        <f>H656+I656</f>
        <v>20000</v>
      </c>
      <c r="H656" s="711">
        <v>20000</v>
      </c>
      <c r="I656" s="711"/>
      <c r="J656" s="634"/>
      <c r="K656" s="875"/>
      <c r="L656" s="876"/>
    </row>
    <row r="657" spans="1:12" s="638" customFormat="1" ht="16.5" outlineLevel="1" thickBot="1" x14ac:dyDescent="0.3">
      <c r="A657" s="803"/>
      <c r="B657" s="804"/>
      <c r="C657" s="827"/>
      <c r="D657" s="828"/>
      <c r="E657" s="807">
        <v>4267</v>
      </c>
      <c r="F657" s="808"/>
      <c r="G657" s="711">
        <f>H657+I657</f>
        <v>5000</v>
      </c>
      <c r="H657" s="711">
        <v>5000</v>
      </c>
      <c r="I657" s="711"/>
      <c r="J657" s="634"/>
      <c r="K657" s="875"/>
      <c r="L657" s="876"/>
    </row>
    <row r="658" spans="1:12" s="638" customFormat="1" ht="16.5" thickBot="1" x14ac:dyDescent="0.3">
      <c r="A658" s="803">
        <v>2825</v>
      </c>
      <c r="B658" s="856" t="s">
        <v>79</v>
      </c>
      <c r="C658" s="827">
        <v>2</v>
      </c>
      <c r="D658" s="828">
        <v>5</v>
      </c>
      <c r="E658" s="807" t="s">
        <v>83</v>
      </c>
      <c r="F658" s="840"/>
      <c r="G658" s="711">
        <f>H658+I658</f>
        <v>0</v>
      </c>
      <c r="H658" s="711">
        <f>SUM(H660:H667)</f>
        <v>0</v>
      </c>
      <c r="I658" s="711">
        <f>SUM(I660:I667)</f>
        <v>0</v>
      </c>
    </row>
    <row r="659" spans="1:12" s="638" customFormat="1" ht="29.25" hidden="1" customHeight="1" thickBot="1" x14ac:dyDescent="0.3">
      <c r="A659" s="803"/>
      <c r="B659" s="804"/>
      <c r="C659" s="827"/>
      <c r="D659" s="828"/>
      <c r="E659" s="807" t="s">
        <v>12</v>
      </c>
      <c r="F659" s="808"/>
      <c r="G659" s="621"/>
      <c r="H659" s="621"/>
      <c r="I659" s="621"/>
    </row>
    <row r="660" spans="1:12" s="638" customFormat="1" ht="29.25" hidden="1" customHeight="1" thickBot="1" x14ac:dyDescent="0.3">
      <c r="A660" s="803"/>
      <c r="B660" s="804"/>
      <c r="C660" s="827"/>
      <c r="D660" s="828"/>
      <c r="E660" s="807">
        <v>4111</v>
      </c>
      <c r="F660" s="808"/>
      <c r="G660" s="621">
        <f t="shared" ref="G660:G668" si="17">H660+I660</f>
        <v>0</v>
      </c>
      <c r="H660" s="621"/>
      <c r="I660" s="621"/>
    </row>
    <row r="661" spans="1:12" s="638" customFormat="1" ht="29.25" hidden="1" customHeight="1" thickBot="1" x14ac:dyDescent="0.3">
      <c r="A661" s="803"/>
      <c r="B661" s="804"/>
      <c r="C661" s="827"/>
      <c r="D661" s="828"/>
      <c r="E661" s="807">
        <v>4131</v>
      </c>
      <c r="F661" s="808"/>
      <c r="G661" s="621">
        <f t="shared" si="17"/>
        <v>0</v>
      </c>
      <c r="H661" s="621"/>
      <c r="I661" s="621"/>
    </row>
    <row r="662" spans="1:12" s="638" customFormat="1" ht="29.25" hidden="1" customHeight="1" thickBot="1" x14ac:dyDescent="0.3">
      <c r="A662" s="803"/>
      <c r="B662" s="804"/>
      <c r="C662" s="827"/>
      <c r="D662" s="828"/>
      <c r="E662" s="807">
        <v>4261</v>
      </c>
      <c r="F662" s="808"/>
      <c r="G662" s="621">
        <f t="shared" si="17"/>
        <v>0</v>
      </c>
      <c r="H662" s="621"/>
      <c r="I662" s="621"/>
    </row>
    <row r="663" spans="1:12" s="638" customFormat="1" ht="29.25" hidden="1" customHeight="1" thickBot="1" x14ac:dyDescent="0.3">
      <c r="A663" s="803"/>
      <c r="B663" s="804"/>
      <c r="C663" s="827"/>
      <c r="D663" s="828"/>
      <c r="E663" s="807">
        <v>4269</v>
      </c>
      <c r="F663" s="808"/>
      <c r="G663" s="621">
        <f t="shared" si="17"/>
        <v>0</v>
      </c>
      <c r="H663" s="621"/>
      <c r="I663" s="621"/>
    </row>
    <row r="664" spans="1:12" s="638" customFormat="1" ht="29.25" hidden="1" customHeight="1" thickBot="1" x14ac:dyDescent="0.3">
      <c r="A664" s="803"/>
      <c r="B664" s="804"/>
      <c r="C664" s="827"/>
      <c r="D664" s="828"/>
      <c r="E664" s="807">
        <v>4214</v>
      </c>
      <c r="F664" s="808"/>
      <c r="G664" s="621">
        <f t="shared" si="17"/>
        <v>0</v>
      </c>
      <c r="H664" s="621"/>
      <c r="I664" s="621"/>
    </row>
    <row r="665" spans="1:12" s="638" customFormat="1" ht="29.25" hidden="1" customHeight="1" thickBot="1" x14ac:dyDescent="0.3">
      <c r="A665" s="803"/>
      <c r="B665" s="804"/>
      <c r="C665" s="827"/>
      <c r="D665" s="828"/>
      <c r="E665" s="807">
        <v>4212</v>
      </c>
      <c r="F665" s="808"/>
      <c r="G665" s="621">
        <f t="shared" si="17"/>
        <v>0</v>
      </c>
      <c r="H665" s="621"/>
      <c r="I665" s="621"/>
    </row>
    <row r="666" spans="1:12" s="638" customFormat="1" ht="29.25" hidden="1" customHeight="1" thickBot="1" x14ac:dyDescent="0.3">
      <c r="A666" s="803"/>
      <c r="B666" s="804"/>
      <c r="C666" s="827"/>
      <c r="D666" s="828"/>
      <c r="E666" s="807">
        <v>4231</v>
      </c>
      <c r="F666" s="808"/>
      <c r="G666" s="621">
        <f t="shared" si="17"/>
        <v>0</v>
      </c>
      <c r="H666" s="621"/>
      <c r="I666" s="621"/>
    </row>
    <row r="667" spans="1:12" s="638" customFormat="1" ht="29.25" hidden="1" customHeight="1" thickBot="1" x14ac:dyDescent="0.3">
      <c r="A667" s="803"/>
      <c r="B667" s="804"/>
      <c r="C667" s="827"/>
      <c r="D667" s="828"/>
      <c r="E667" s="807" t="s">
        <v>13</v>
      </c>
      <c r="F667" s="808"/>
      <c r="G667" s="621">
        <f t="shared" si="17"/>
        <v>0</v>
      </c>
      <c r="H667" s="621"/>
      <c r="I667" s="621"/>
    </row>
    <row r="668" spans="1:12" s="638" customFormat="1" ht="29.25" customHeight="1" outlineLevel="1" thickBot="1" x14ac:dyDescent="0.3">
      <c r="A668" s="803">
        <v>2826</v>
      </c>
      <c r="B668" s="856" t="s">
        <v>79</v>
      </c>
      <c r="C668" s="827">
        <v>2</v>
      </c>
      <c r="D668" s="828">
        <v>6</v>
      </c>
      <c r="E668" s="807" t="s">
        <v>84</v>
      </c>
      <c r="F668" s="840"/>
      <c r="G668" s="711">
        <f t="shared" si="17"/>
        <v>0</v>
      </c>
      <c r="H668" s="711">
        <f>H670+H671</f>
        <v>0</v>
      </c>
      <c r="I668" s="711">
        <f>I670+I671</f>
        <v>0</v>
      </c>
    </row>
    <row r="669" spans="1:12" s="638" customFormat="1" ht="29.25" customHeight="1" outlineLevel="1" thickBot="1" x14ac:dyDescent="0.3">
      <c r="A669" s="803"/>
      <c r="B669" s="804"/>
      <c r="C669" s="827"/>
      <c r="D669" s="828"/>
      <c r="E669" s="807" t="s">
        <v>12</v>
      </c>
      <c r="F669" s="808"/>
      <c r="G669" s="711"/>
      <c r="H669" s="711"/>
      <c r="I669" s="711"/>
    </row>
    <row r="670" spans="1:12" s="638" customFormat="1" ht="29.25" customHeight="1" outlineLevel="1" thickBot="1" x14ac:dyDescent="0.3">
      <c r="A670" s="803"/>
      <c r="B670" s="804"/>
      <c r="C670" s="827"/>
      <c r="D670" s="828"/>
      <c r="E670" s="807" t="s">
        <v>13</v>
      </c>
      <c r="F670" s="808"/>
      <c r="G670" s="711">
        <f>H670+I670</f>
        <v>0</v>
      </c>
      <c r="H670" s="711"/>
      <c r="I670" s="711"/>
    </row>
    <row r="671" spans="1:12" s="638" customFormat="1" ht="29.25" customHeight="1" outlineLevel="1" thickBot="1" x14ac:dyDescent="0.3">
      <c r="A671" s="803"/>
      <c r="B671" s="804"/>
      <c r="C671" s="827"/>
      <c r="D671" s="828"/>
      <c r="E671" s="807" t="s">
        <v>13</v>
      </c>
      <c r="F671" s="808"/>
      <c r="G671" s="711">
        <f>H671+I671</f>
        <v>0</v>
      </c>
      <c r="H671" s="711"/>
      <c r="I671" s="711"/>
    </row>
    <row r="672" spans="1:12" s="638" customFormat="1" ht="29.25" customHeight="1" outlineLevel="1" thickBot="1" x14ac:dyDescent="0.3">
      <c r="A672" s="803">
        <v>2827</v>
      </c>
      <c r="B672" s="856" t="s">
        <v>79</v>
      </c>
      <c r="C672" s="827">
        <v>2</v>
      </c>
      <c r="D672" s="828">
        <v>7</v>
      </c>
      <c r="E672" s="807" t="s">
        <v>85</v>
      </c>
      <c r="F672" s="840"/>
      <c r="G672" s="711">
        <f>H672+I672</f>
        <v>0</v>
      </c>
      <c r="H672" s="711">
        <f>H676+H677+H674</f>
        <v>0</v>
      </c>
      <c r="I672" s="711">
        <f>I676+I677+I675</f>
        <v>0</v>
      </c>
    </row>
    <row r="673" spans="1:9" s="638" customFormat="1" ht="37.5" customHeight="1" outlineLevel="1" thickBot="1" x14ac:dyDescent="0.3">
      <c r="A673" s="803"/>
      <c r="B673" s="804"/>
      <c r="C673" s="827"/>
      <c r="D673" s="828"/>
      <c r="E673" s="807" t="s">
        <v>12</v>
      </c>
      <c r="F673" s="808"/>
      <c r="G673" s="621"/>
      <c r="H673" s="621"/>
      <c r="I673" s="621"/>
    </row>
    <row r="674" spans="1:9" s="638" customFormat="1" ht="15.75" hidden="1" customHeight="1" outlineLevel="1" thickBot="1" x14ac:dyDescent="0.3">
      <c r="A674" s="803"/>
      <c r="B674" s="804"/>
      <c r="C674" s="827"/>
      <c r="D674" s="828"/>
      <c r="E674" s="807">
        <v>4269</v>
      </c>
      <c r="F674" s="808"/>
      <c r="G674" s="711">
        <f>H674</f>
        <v>0</v>
      </c>
      <c r="H674" s="711"/>
      <c r="I674" s="711"/>
    </row>
    <row r="675" spans="1:9" s="638" customFormat="1" ht="24.75" customHeight="1" outlineLevel="1" thickBot="1" x14ac:dyDescent="0.3">
      <c r="A675" s="803"/>
      <c r="B675" s="804"/>
      <c r="C675" s="827"/>
      <c r="D675" s="828"/>
      <c r="E675" s="807">
        <v>5113</v>
      </c>
      <c r="F675" s="808"/>
      <c r="G675" s="711">
        <f>I675</f>
        <v>0</v>
      </c>
      <c r="H675" s="711"/>
      <c r="I675" s="711"/>
    </row>
    <row r="676" spans="1:9" s="638" customFormat="1" ht="30" hidden="1" customHeight="1" outlineLevel="1" thickBot="1" x14ac:dyDescent="0.3">
      <c r="A676" s="803"/>
      <c r="B676" s="804"/>
      <c r="C676" s="827"/>
      <c r="D676" s="828"/>
      <c r="E676" s="807">
        <v>5112</v>
      </c>
      <c r="F676" s="808"/>
      <c r="G676" s="621">
        <f>H676+I676</f>
        <v>0</v>
      </c>
      <c r="H676" s="621"/>
      <c r="I676" s="621"/>
    </row>
    <row r="677" spans="1:9" s="638" customFormat="1" ht="30" hidden="1" customHeight="1" outlineLevel="1" thickBot="1" x14ac:dyDescent="0.3">
      <c r="A677" s="803"/>
      <c r="B677" s="804"/>
      <c r="C677" s="827"/>
      <c r="D677" s="828"/>
      <c r="E677" s="807">
        <v>5134</v>
      </c>
      <c r="F677" s="808"/>
      <c r="G677" s="621">
        <f>H677+I677</f>
        <v>0</v>
      </c>
      <c r="H677" s="621"/>
      <c r="I677" s="621"/>
    </row>
    <row r="678" spans="1:9" s="638" customFormat="1" ht="30" customHeight="1" outlineLevel="1" thickBot="1" x14ac:dyDescent="0.3">
      <c r="A678" s="803">
        <v>2830</v>
      </c>
      <c r="B678" s="854" t="s">
        <v>79</v>
      </c>
      <c r="C678" s="830">
        <v>3</v>
      </c>
      <c r="D678" s="831">
        <v>0</v>
      </c>
      <c r="E678" s="832" t="s">
        <v>512</v>
      </c>
      <c r="F678" s="852" t="s">
        <v>513</v>
      </c>
      <c r="G678" s="711">
        <f>H678+I678</f>
        <v>0</v>
      </c>
      <c r="H678" s="711">
        <f>H680+H684+H688</f>
        <v>0</v>
      </c>
      <c r="I678" s="711">
        <f>I680+I684+I688</f>
        <v>0</v>
      </c>
    </row>
    <row r="679" spans="1:9" s="641" customFormat="1" ht="29.25" customHeight="1" outlineLevel="1" thickBot="1" x14ac:dyDescent="0.3">
      <c r="A679" s="803"/>
      <c r="B679" s="829"/>
      <c r="C679" s="830"/>
      <c r="D679" s="831"/>
      <c r="E679" s="807" t="s">
        <v>808</v>
      </c>
      <c r="F679" s="834"/>
      <c r="G679" s="711"/>
      <c r="H679" s="711"/>
      <c r="I679" s="711"/>
    </row>
    <row r="680" spans="1:9" s="638" customFormat="1" ht="29.25" customHeight="1" outlineLevel="1" thickBot="1" x14ac:dyDescent="0.3">
      <c r="A680" s="803">
        <v>2831</v>
      </c>
      <c r="B680" s="856" t="s">
        <v>79</v>
      </c>
      <c r="C680" s="827">
        <v>3</v>
      </c>
      <c r="D680" s="828">
        <v>1</v>
      </c>
      <c r="E680" s="807" t="s">
        <v>117</v>
      </c>
      <c r="F680" s="852"/>
      <c r="G680" s="711">
        <f>H680+I680</f>
        <v>0</v>
      </c>
      <c r="H680" s="711">
        <f>H682+H683</f>
        <v>0</v>
      </c>
      <c r="I680" s="711">
        <f>I682+I683</f>
        <v>0</v>
      </c>
    </row>
    <row r="681" spans="1:9" s="638" customFormat="1" ht="29.25" customHeight="1" outlineLevel="1" thickBot="1" x14ac:dyDescent="0.3">
      <c r="A681" s="803"/>
      <c r="B681" s="804"/>
      <c r="C681" s="827"/>
      <c r="D681" s="828"/>
      <c r="E681" s="807" t="s">
        <v>12</v>
      </c>
      <c r="F681" s="808"/>
      <c r="G681" s="711"/>
      <c r="H681" s="711"/>
      <c r="I681" s="711"/>
    </row>
    <row r="682" spans="1:9" s="638" customFormat="1" ht="29.25" customHeight="1" outlineLevel="1" thickBot="1" x14ac:dyDescent="0.3">
      <c r="A682" s="803"/>
      <c r="B682" s="804"/>
      <c r="C682" s="827"/>
      <c r="D682" s="828"/>
      <c r="E682" s="807" t="s">
        <v>13</v>
      </c>
      <c r="F682" s="808"/>
      <c r="G682" s="711">
        <f>H682+I682</f>
        <v>0</v>
      </c>
      <c r="H682" s="711"/>
      <c r="I682" s="711"/>
    </row>
    <row r="683" spans="1:9" s="638" customFormat="1" ht="29.25" customHeight="1" outlineLevel="1" thickBot="1" x14ac:dyDescent="0.3">
      <c r="A683" s="803"/>
      <c r="B683" s="804"/>
      <c r="C683" s="827"/>
      <c r="D683" s="828"/>
      <c r="E683" s="807" t="s">
        <v>13</v>
      </c>
      <c r="F683" s="808"/>
      <c r="G683" s="711">
        <f>H683+I683</f>
        <v>0</v>
      </c>
      <c r="H683" s="711"/>
      <c r="I683" s="711"/>
    </row>
    <row r="684" spans="1:9" s="638" customFormat="1" ht="29.25" customHeight="1" outlineLevel="1" thickBot="1" x14ac:dyDescent="0.3">
      <c r="A684" s="803">
        <v>2832</v>
      </c>
      <c r="B684" s="856" t="s">
        <v>79</v>
      </c>
      <c r="C684" s="827">
        <v>3</v>
      </c>
      <c r="D684" s="828">
        <v>2</v>
      </c>
      <c r="E684" s="807" t="s">
        <v>127</v>
      </c>
      <c r="F684" s="852"/>
      <c r="G684" s="711">
        <f>H684+I684</f>
        <v>0</v>
      </c>
      <c r="H684" s="711">
        <f>H686+H687</f>
        <v>0</v>
      </c>
      <c r="I684" s="711">
        <f>I686+I687</f>
        <v>0</v>
      </c>
    </row>
    <row r="685" spans="1:9" s="638" customFormat="1" ht="29.25" customHeight="1" outlineLevel="1" thickBot="1" x14ac:dyDescent="0.3">
      <c r="A685" s="803"/>
      <c r="B685" s="804"/>
      <c r="C685" s="827"/>
      <c r="D685" s="828"/>
      <c r="E685" s="807" t="s">
        <v>12</v>
      </c>
      <c r="F685" s="808"/>
      <c r="G685" s="711"/>
      <c r="H685" s="711"/>
      <c r="I685" s="711"/>
    </row>
    <row r="686" spans="1:9" s="638" customFormat="1" ht="29.25" customHeight="1" outlineLevel="1" thickBot="1" x14ac:dyDescent="0.3">
      <c r="A686" s="803"/>
      <c r="B686" s="804"/>
      <c r="C686" s="827"/>
      <c r="D686" s="828"/>
      <c r="E686" s="807" t="s">
        <v>13</v>
      </c>
      <c r="F686" s="808"/>
      <c r="G686" s="711">
        <f>H686+I686</f>
        <v>0</v>
      </c>
      <c r="H686" s="711"/>
      <c r="I686" s="711"/>
    </row>
    <row r="687" spans="1:9" s="638" customFormat="1" ht="29.25" customHeight="1" outlineLevel="1" thickBot="1" x14ac:dyDescent="0.3">
      <c r="A687" s="803"/>
      <c r="B687" s="804"/>
      <c r="C687" s="827"/>
      <c r="D687" s="828"/>
      <c r="E687" s="807" t="s">
        <v>13</v>
      </c>
      <c r="F687" s="808"/>
      <c r="G687" s="711">
        <f>H687+I687</f>
        <v>0</v>
      </c>
      <c r="H687" s="711"/>
      <c r="I687" s="711"/>
    </row>
    <row r="688" spans="1:9" s="638" customFormat="1" ht="29.25" customHeight="1" outlineLevel="1" thickBot="1" x14ac:dyDescent="0.3">
      <c r="A688" s="803">
        <v>2833</v>
      </c>
      <c r="B688" s="856" t="s">
        <v>79</v>
      </c>
      <c r="C688" s="827">
        <v>3</v>
      </c>
      <c r="D688" s="828">
        <v>3</v>
      </c>
      <c r="E688" s="807" t="s">
        <v>128</v>
      </c>
      <c r="F688" s="840" t="s">
        <v>514</v>
      </c>
      <c r="G688" s="711">
        <f>H688+I688</f>
        <v>0</v>
      </c>
      <c r="H688" s="711">
        <f>H690+H691</f>
        <v>0</v>
      </c>
      <c r="I688" s="711">
        <f>I690+I691</f>
        <v>0</v>
      </c>
    </row>
    <row r="689" spans="1:9" s="638" customFormat="1" ht="29.25" customHeight="1" outlineLevel="1" thickBot="1" x14ac:dyDescent="0.3">
      <c r="A689" s="803"/>
      <c r="B689" s="804"/>
      <c r="C689" s="827"/>
      <c r="D689" s="828"/>
      <c r="E689" s="807" t="s">
        <v>12</v>
      </c>
      <c r="F689" s="808"/>
      <c r="G689" s="711"/>
      <c r="H689" s="711"/>
      <c r="I689" s="711"/>
    </row>
    <row r="690" spans="1:9" s="638" customFormat="1" ht="29.25" customHeight="1" outlineLevel="1" thickBot="1" x14ac:dyDescent="0.3">
      <c r="A690" s="803"/>
      <c r="B690" s="804"/>
      <c r="C690" s="827"/>
      <c r="D690" s="828"/>
      <c r="E690" s="807" t="s">
        <v>13</v>
      </c>
      <c r="F690" s="808"/>
      <c r="G690" s="711">
        <f>H690+I690</f>
        <v>0</v>
      </c>
      <c r="H690" s="711"/>
      <c r="I690" s="711"/>
    </row>
    <row r="691" spans="1:9" s="638" customFormat="1" ht="29.25" customHeight="1" outlineLevel="1" thickBot="1" x14ac:dyDescent="0.3">
      <c r="A691" s="803"/>
      <c r="B691" s="804"/>
      <c r="C691" s="827"/>
      <c r="D691" s="828"/>
      <c r="E691" s="807" t="s">
        <v>13</v>
      </c>
      <c r="F691" s="808"/>
      <c r="G691" s="711">
        <f>H691+I691</f>
        <v>0</v>
      </c>
      <c r="H691" s="711"/>
      <c r="I691" s="711"/>
    </row>
    <row r="692" spans="1:9" s="638" customFormat="1" ht="29.25" customHeight="1" outlineLevel="1" thickBot="1" x14ac:dyDescent="0.3">
      <c r="A692" s="803">
        <v>2840</v>
      </c>
      <c r="B692" s="854" t="s">
        <v>79</v>
      </c>
      <c r="C692" s="830">
        <v>4</v>
      </c>
      <c r="D692" s="831">
        <v>0</v>
      </c>
      <c r="E692" s="832" t="s">
        <v>129</v>
      </c>
      <c r="F692" s="852" t="s">
        <v>515</v>
      </c>
      <c r="G692" s="711">
        <f>H692+I692</f>
        <v>0</v>
      </c>
      <c r="H692" s="711">
        <f>H694+H698+H702</f>
        <v>0</v>
      </c>
      <c r="I692" s="711">
        <f>I694+I698+I702</f>
        <v>0</v>
      </c>
    </row>
    <row r="693" spans="1:9" s="641" customFormat="1" ht="29.25" customHeight="1" outlineLevel="1" thickBot="1" x14ac:dyDescent="0.3">
      <c r="A693" s="803"/>
      <c r="B693" s="829"/>
      <c r="C693" s="830"/>
      <c r="D693" s="831"/>
      <c r="E693" s="807" t="s">
        <v>808</v>
      </c>
      <c r="F693" s="834"/>
      <c r="G693" s="711"/>
      <c r="H693" s="711"/>
      <c r="I693" s="711"/>
    </row>
    <row r="694" spans="1:9" s="638" customFormat="1" ht="29.25" customHeight="1" outlineLevel="1" thickBot="1" x14ac:dyDescent="0.3">
      <c r="A694" s="803">
        <v>2841</v>
      </c>
      <c r="B694" s="856" t="s">
        <v>79</v>
      </c>
      <c r="C694" s="827">
        <v>4</v>
      </c>
      <c r="D694" s="828">
        <v>1</v>
      </c>
      <c r="E694" s="807" t="s">
        <v>130</v>
      </c>
      <c r="F694" s="852"/>
      <c r="G694" s="711">
        <f>H694+I694</f>
        <v>0</v>
      </c>
      <c r="H694" s="711">
        <f>H696+H697</f>
        <v>0</v>
      </c>
      <c r="I694" s="711">
        <f>I696+I697</f>
        <v>0</v>
      </c>
    </row>
    <row r="695" spans="1:9" s="638" customFormat="1" ht="24.75" customHeight="1" outlineLevel="1" thickBot="1" x14ac:dyDescent="0.3">
      <c r="A695" s="803"/>
      <c r="B695" s="804"/>
      <c r="C695" s="827"/>
      <c r="D695" s="828"/>
      <c r="E695" s="807" t="s">
        <v>12</v>
      </c>
      <c r="F695" s="808"/>
      <c r="G695" s="711"/>
      <c r="H695" s="711"/>
      <c r="I695" s="711"/>
    </row>
    <row r="696" spans="1:9" s="638" customFormat="1" ht="29.25" hidden="1" customHeight="1" outlineLevel="1" thickBot="1" x14ac:dyDescent="0.3">
      <c r="A696" s="803"/>
      <c r="B696" s="804"/>
      <c r="C696" s="827"/>
      <c r="D696" s="828"/>
      <c r="E696" s="807" t="s">
        <v>13</v>
      </c>
      <c r="F696" s="808"/>
      <c r="G696" s="711">
        <f>H696+I696</f>
        <v>0</v>
      </c>
      <c r="H696" s="711"/>
      <c r="I696" s="711"/>
    </row>
    <row r="697" spans="1:9" s="638" customFormat="1" ht="29.25" hidden="1" customHeight="1" outlineLevel="1" thickBot="1" x14ac:dyDescent="0.3">
      <c r="A697" s="803"/>
      <c r="B697" s="804"/>
      <c r="C697" s="827"/>
      <c r="D697" s="828"/>
      <c r="E697" s="807" t="s">
        <v>13</v>
      </c>
      <c r="F697" s="808"/>
      <c r="G697" s="711">
        <f>H697+I697</f>
        <v>0</v>
      </c>
      <c r="H697" s="711"/>
      <c r="I697" s="711"/>
    </row>
    <row r="698" spans="1:9" s="638" customFormat="1" ht="29.25" customHeight="1" outlineLevel="1" thickBot="1" x14ac:dyDescent="0.3">
      <c r="A698" s="803">
        <v>2842</v>
      </c>
      <c r="B698" s="856" t="s">
        <v>79</v>
      </c>
      <c r="C698" s="827">
        <v>4</v>
      </c>
      <c r="D698" s="828">
        <v>2</v>
      </c>
      <c r="E698" s="807" t="s">
        <v>131</v>
      </c>
      <c r="F698" s="852"/>
      <c r="G698" s="711">
        <f>H698+I698</f>
        <v>0</v>
      </c>
      <c r="H698" s="711">
        <f>H700+H701</f>
        <v>0</v>
      </c>
      <c r="I698" s="711">
        <f>I700+I701</f>
        <v>0</v>
      </c>
    </row>
    <row r="699" spans="1:9" s="638" customFormat="1" ht="29.25" customHeight="1" outlineLevel="1" thickBot="1" x14ac:dyDescent="0.3">
      <c r="A699" s="803"/>
      <c r="B699" s="804"/>
      <c r="C699" s="827"/>
      <c r="D699" s="828"/>
      <c r="E699" s="807" t="s">
        <v>12</v>
      </c>
      <c r="F699" s="808"/>
      <c r="G699" s="711"/>
      <c r="H699" s="711"/>
      <c r="I699" s="711"/>
    </row>
    <row r="700" spans="1:9" s="638" customFormat="1" ht="29.25" customHeight="1" outlineLevel="1" thickBot="1" x14ac:dyDescent="0.3">
      <c r="A700" s="803"/>
      <c r="B700" s="804"/>
      <c r="C700" s="827"/>
      <c r="D700" s="828"/>
      <c r="E700" s="807" t="s">
        <v>13</v>
      </c>
      <c r="F700" s="808"/>
      <c r="G700" s="711">
        <f>H700+I700</f>
        <v>0</v>
      </c>
      <c r="H700" s="711"/>
      <c r="I700" s="711"/>
    </row>
    <row r="701" spans="1:9" s="638" customFormat="1" ht="29.25" customHeight="1" outlineLevel="1" thickBot="1" x14ac:dyDescent="0.3">
      <c r="A701" s="803"/>
      <c r="B701" s="804"/>
      <c r="C701" s="827"/>
      <c r="D701" s="828"/>
      <c r="E701" s="807" t="s">
        <v>13</v>
      </c>
      <c r="F701" s="808"/>
      <c r="G701" s="621">
        <f>H701+I701</f>
        <v>0</v>
      </c>
      <c r="H701" s="621"/>
      <c r="I701" s="621"/>
    </row>
    <row r="702" spans="1:9" s="638" customFormat="1" ht="29.25" customHeight="1" outlineLevel="1" thickBot="1" x14ac:dyDescent="0.3">
      <c r="A702" s="803">
        <v>2843</v>
      </c>
      <c r="B702" s="856" t="s">
        <v>79</v>
      </c>
      <c r="C702" s="827">
        <v>4</v>
      </c>
      <c r="D702" s="828">
        <v>3</v>
      </c>
      <c r="E702" s="807" t="s">
        <v>129</v>
      </c>
      <c r="F702" s="840" t="s">
        <v>516</v>
      </c>
      <c r="G702" s="621">
        <f>H702+I702</f>
        <v>0</v>
      </c>
      <c r="H702" s="621">
        <f>H704+H705</f>
        <v>0</v>
      </c>
      <c r="I702" s="621">
        <f>I704+I705</f>
        <v>0</v>
      </c>
    </row>
    <row r="703" spans="1:9" s="638" customFormat="1" ht="29.25" customHeight="1" outlineLevel="1" thickBot="1" x14ac:dyDescent="0.3">
      <c r="A703" s="803"/>
      <c r="B703" s="804"/>
      <c r="C703" s="827"/>
      <c r="D703" s="828"/>
      <c r="E703" s="807" t="s">
        <v>12</v>
      </c>
      <c r="F703" s="808"/>
      <c r="G703" s="621"/>
      <c r="H703" s="621"/>
      <c r="I703" s="621"/>
    </row>
    <row r="704" spans="1:9" s="638" customFormat="1" ht="29.25" customHeight="1" outlineLevel="1" thickBot="1" x14ac:dyDescent="0.3">
      <c r="A704" s="803"/>
      <c r="B704" s="804"/>
      <c r="C704" s="827"/>
      <c r="D704" s="828"/>
      <c r="E704" s="807" t="s">
        <v>13</v>
      </c>
      <c r="F704" s="808"/>
      <c r="G704" s="621">
        <f>H704+I704</f>
        <v>0</v>
      </c>
      <c r="H704" s="621"/>
      <c r="I704" s="621"/>
    </row>
    <row r="705" spans="1:9" s="638" customFormat="1" ht="29.25" customHeight="1" outlineLevel="1" thickBot="1" x14ac:dyDescent="0.3">
      <c r="A705" s="803"/>
      <c r="B705" s="804"/>
      <c r="C705" s="827"/>
      <c r="D705" s="828"/>
      <c r="E705" s="807" t="s">
        <v>13</v>
      </c>
      <c r="F705" s="808"/>
      <c r="G705" s="621">
        <f>H705+I705</f>
        <v>0</v>
      </c>
      <c r="H705" s="621"/>
      <c r="I705" s="621"/>
    </row>
    <row r="706" spans="1:9" s="638" customFormat="1" ht="29.25" customHeight="1" outlineLevel="1" thickBot="1" x14ac:dyDescent="0.3">
      <c r="A706" s="803">
        <v>2850</v>
      </c>
      <c r="B706" s="854" t="s">
        <v>79</v>
      </c>
      <c r="C706" s="830">
        <v>5</v>
      </c>
      <c r="D706" s="831">
        <v>0</v>
      </c>
      <c r="E706" s="877" t="s">
        <v>517</v>
      </c>
      <c r="F706" s="852" t="s">
        <v>518</v>
      </c>
      <c r="G706" s="621">
        <f>H706+I706</f>
        <v>0</v>
      </c>
      <c r="H706" s="621">
        <f>H708</f>
        <v>0</v>
      </c>
      <c r="I706" s="621">
        <f>I708</f>
        <v>0</v>
      </c>
    </row>
    <row r="707" spans="1:9" s="641" customFormat="1" ht="29.25" customHeight="1" outlineLevel="1" thickBot="1" x14ac:dyDescent="0.3">
      <c r="A707" s="803"/>
      <c r="B707" s="829"/>
      <c r="C707" s="830"/>
      <c r="D707" s="831"/>
      <c r="E707" s="807" t="s">
        <v>808</v>
      </c>
      <c r="F707" s="834"/>
      <c r="G707" s="621"/>
      <c r="H707" s="621"/>
      <c r="I707" s="621"/>
    </row>
    <row r="708" spans="1:9" s="638" customFormat="1" ht="29.25" customHeight="1" outlineLevel="1" thickBot="1" x14ac:dyDescent="0.3">
      <c r="A708" s="803">
        <v>2851</v>
      </c>
      <c r="B708" s="854" t="s">
        <v>79</v>
      </c>
      <c r="C708" s="830">
        <v>5</v>
      </c>
      <c r="D708" s="831">
        <v>1</v>
      </c>
      <c r="E708" s="878" t="s">
        <v>517</v>
      </c>
      <c r="F708" s="840" t="s">
        <v>519</v>
      </c>
      <c r="G708" s="621">
        <f>H708+I708</f>
        <v>0</v>
      </c>
      <c r="H708" s="621">
        <f>H710+H711</f>
        <v>0</v>
      </c>
      <c r="I708" s="621">
        <f>I710+I711</f>
        <v>0</v>
      </c>
    </row>
    <row r="709" spans="1:9" s="638" customFormat="1" ht="29.25" customHeight="1" outlineLevel="1" thickBot="1" x14ac:dyDescent="0.3">
      <c r="A709" s="803"/>
      <c r="B709" s="804"/>
      <c r="C709" s="827"/>
      <c r="D709" s="828"/>
      <c r="E709" s="807" t="s">
        <v>12</v>
      </c>
      <c r="F709" s="808"/>
      <c r="G709" s="621"/>
      <c r="H709" s="621"/>
      <c r="I709" s="621"/>
    </row>
    <row r="710" spans="1:9" s="638" customFormat="1" ht="29.25" customHeight="1" outlineLevel="1" thickBot="1" x14ac:dyDescent="0.3">
      <c r="A710" s="803"/>
      <c r="B710" s="804"/>
      <c r="C710" s="827"/>
      <c r="D710" s="828"/>
      <c r="E710" s="807" t="s">
        <v>13</v>
      </c>
      <c r="F710" s="808"/>
      <c r="G710" s="621">
        <f>H710+I710</f>
        <v>0</v>
      </c>
      <c r="H710" s="621"/>
      <c r="I710" s="621"/>
    </row>
    <row r="711" spans="1:9" s="638" customFormat="1" ht="29.25" customHeight="1" outlineLevel="1" thickBot="1" x14ac:dyDescent="0.3">
      <c r="A711" s="803"/>
      <c r="B711" s="804"/>
      <c r="C711" s="827"/>
      <c r="D711" s="828"/>
      <c r="E711" s="807" t="s">
        <v>13</v>
      </c>
      <c r="F711" s="808"/>
      <c r="G711" s="621">
        <f>H711+I711</f>
        <v>0</v>
      </c>
      <c r="H711" s="621"/>
      <c r="I711" s="621"/>
    </row>
    <row r="712" spans="1:9" s="638" customFormat="1" ht="29.25" customHeight="1" outlineLevel="1" thickBot="1" x14ac:dyDescent="0.3">
      <c r="A712" s="803">
        <v>2860</v>
      </c>
      <c r="B712" s="854" t="s">
        <v>79</v>
      </c>
      <c r="C712" s="830">
        <v>6</v>
      </c>
      <c r="D712" s="831">
        <v>0</v>
      </c>
      <c r="E712" s="877" t="s">
        <v>520</v>
      </c>
      <c r="F712" s="852" t="s">
        <v>640</v>
      </c>
      <c r="G712" s="621">
        <f>H712+I712</f>
        <v>0</v>
      </c>
      <c r="H712" s="621">
        <f>H714</f>
        <v>0</v>
      </c>
      <c r="I712" s="621">
        <f>I714</f>
        <v>0</v>
      </c>
    </row>
    <row r="713" spans="1:9" s="641" customFormat="1" ht="29.25" customHeight="1" outlineLevel="1" thickBot="1" x14ac:dyDescent="0.3">
      <c r="A713" s="803"/>
      <c r="B713" s="829"/>
      <c r="C713" s="830"/>
      <c r="D713" s="831"/>
      <c r="E713" s="807" t="s">
        <v>808</v>
      </c>
      <c r="F713" s="834"/>
      <c r="G713" s="621"/>
      <c r="H713" s="621"/>
      <c r="I713" s="621"/>
    </row>
    <row r="714" spans="1:9" s="638" customFormat="1" ht="29.25" customHeight="1" outlineLevel="1" thickBot="1" x14ac:dyDescent="0.3">
      <c r="A714" s="803">
        <v>2861</v>
      </c>
      <c r="B714" s="856" t="s">
        <v>79</v>
      </c>
      <c r="C714" s="827">
        <v>6</v>
      </c>
      <c r="D714" s="828">
        <v>1</v>
      </c>
      <c r="E714" s="878" t="s">
        <v>520</v>
      </c>
      <c r="F714" s="840" t="s">
        <v>641</v>
      </c>
      <c r="G714" s="621">
        <f>H714+I714</f>
        <v>0</v>
      </c>
      <c r="H714" s="621">
        <f>H716+H717</f>
        <v>0</v>
      </c>
      <c r="I714" s="621">
        <f>I716+I717</f>
        <v>0</v>
      </c>
    </row>
    <row r="715" spans="1:9" s="638" customFormat="1" ht="29.25" customHeight="1" outlineLevel="1" thickBot="1" x14ac:dyDescent="0.3">
      <c r="A715" s="803"/>
      <c r="B715" s="804"/>
      <c r="C715" s="827"/>
      <c r="D715" s="828"/>
      <c r="E715" s="807" t="s">
        <v>12</v>
      </c>
      <c r="F715" s="808"/>
      <c r="G715" s="621"/>
      <c r="H715" s="621"/>
      <c r="I715" s="621"/>
    </row>
    <row r="716" spans="1:9" s="638" customFormat="1" ht="29.25" customHeight="1" outlineLevel="1" thickBot="1" x14ac:dyDescent="0.3">
      <c r="A716" s="803"/>
      <c r="B716" s="804"/>
      <c r="C716" s="827"/>
      <c r="D716" s="828"/>
      <c r="E716" s="807" t="s">
        <v>13</v>
      </c>
      <c r="F716" s="808"/>
      <c r="G716" s="621">
        <f>H716+I716</f>
        <v>0</v>
      </c>
      <c r="H716" s="621"/>
      <c r="I716" s="621"/>
    </row>
    <row r="717" spans="1:9" s="638" customFormat="1" ht="29.25" customHeight="1" outlineLevel="1" thickBot="1" x14ac:dyDescent="0.3">
      <c r="A717" s="803"/>
      <c r="B717" s="804"/>
      <c r="C717" s="827"/>
      <c r="D717" s="828"/>
      <c r="E717" s="807" t="s">
        <v>13</v>
      </c>
      <c r="F717" s="808"/>
      <c r="G717" s="621">
        <f>H717+I717</f>
        <v>0</v>
      </c>
      <c r="H717" s="621"/>
      <c r="I717" s="621"/>
    </row>
    <row r="718" spans="1:9" s="847" customFormat="1" ht="33.75" customHeight="1" thickBot="1" x14ac:dyDescent="0.25">
      <c r="A718" s="843">
        <v>2900</v>
      </c>
      <c r="B718" s="854" t="s">
        <v>86</v>
      </c>
      <c r="C718" s="830">
        <v>0</v>
      </c>
      <c r="D718" s="831">
        <v>0</v>
      </c>
      <c r="E718" s="855" t="s">
        <v>875</v>
      </c>
      <c r="F718" s="845" t="s">
        <v>642</v>
      </c>
      <c r="G718" s="711">
        <f>H718+I718</f>
        <v>971954.3</v>
      </c>
      <c r="H718" s="711">
        <f>H720+H746+H756+H766+H778+H796+H802+H808</f>
        <v>425000</v>
      </c>
      <c r="I718" s="711">
        <f>I720+I746+I756+I766+I778+I796+I802+I808</f>
        <v>546954.30000000005</v>
      </c>
    </row>
    <row r="719" spans="1:9" s="638" customFormat="1" ht="19.5" customHeight="1" thickBot="1" x14ac:dyDescent="0.3">
      <c r="A719" s="848"/>
      <c r="B719" s="829"/>
      <c r="C719" s="849"/>
      <c r="D719" s="850"/>
      <c r="E719" s="807" t="s">
        <v>807</v>
      </c>
      <c r="F719" s="851"/>
      <c r="G719" s="621"/>
      <c r="H719" s="621"/>
      <c r="I719" s="621"/>
    </row>
    <row r="720" spans="1:9" s="638" customFormat="1" ht="24.75" thickBot="1" x14ac:dyDescent="0.3">
      <c r="A720" s="803">
        <v>2910</v>
      </c>
      <c r="B720" s="854" t="s">
        <v>86</v>
      </c>
      <c r="C720" s="830">
        <v>1</v>
      </c>
      <c r="D720" s="831">
        <v>0</v>
      </c>
      <c r="E720" s="832" t="s">
        <v>120</v>
      </c>
      <c r="F720" s="834" t="s">
        <v>643</v>
      </c>
      <c r="G720" s="711">
        <f>H720+I720</f>
        <v>901954.3</v>
      </c>
      <c r="H720" s="711">
        <f>H722+H742</f>
        <v>355000</v>
      </c>
      <c r="I720" s="711">
        <f>I722+I742</f>
        <v>546954.30000000005</v>
      </c>
    </row>
    <row r="721" spans="1:12" s="641" customFormat="1" ht="18.75" customHeight="1" thickBot="1" x14ac:dyDescent="0.3">
      <c r="A721" s="803"/>
      <c r="B721" s="829"/>
      <c r="C721" s="830"/>
      <c r="D721" s="831"/>
      <c r="E721" s="807" t="s">
        <v>808</v>
      </c>
      <c r="F721" s="834"/>
      <c r="G721" s="711"/>
      <c r="H721" s="711"/>
      <c r="I721" s="711"/>
    </row>
    <row r="722" spans="1:12" s="638" customFormat="1" ht="16.5" thickBot="1" x14ac:dyDescent="0.3">
      <c r="A722" s="803">
        <v>2911</v>
      </c>
      <c r="B722" s="856" t="s">
        <v>86</v>
      </c>
      <c r="C722" s="827">
        <v>1</v>
      </c>
      <c r="D722" s="828">
        <v>1</v>
      </c>
      <c r="E722" s="807" t="s">
        <v>644</v>
      </c>
      <c r="F722" s="840" t="s">
        <v>645</v>
      </c>
      <c r="G722" s="711">
        <f>H722+I722</f>
        <v>901954.3</v>
      </c>
      <c r="H722" s="711">
        <f>SUM(H724:H740)</f>
        <v>355000</v>
      </c>
      <c r="I722" s="711">
        <f>SUM(I724:I741)</f>
        <v>546954.30000000005</v>
      </c>
      <c r="K722" s="637"/>
    </row>
    <row r="723" spans="1:12" s="638" customFormat="1" ht="24" customHeight="1" thickBot="1" x14ac:dyDescent="0.3">
      <c r="A723" s="803"/>
      <c r="B723" s="804"/>
      <c r="C723" s="827"/>
      <c r="D723" s="828"/>
      <c r="E723" s="807" t="s">
        <v>12</v>
      </c>
      <c r="F723" s="808"/>
      <c r="G723" s="621"/>
      <c r="H723" s="621"/>
      <c r="I723" s="621"/>
      <c r="K723" s="639"/>
      <c r="L723" s="640"/>
    </row>
    <row r="724" spans="1:12" s="638" customFormat="1" ht="21" customHeight="1" thickBot="1" x14ac:dyDescent="0.3">
      <c r="A724" s="803"/>
      <c r="B724" s="804"/>
      <c r="C724" s="827"/>
      <c r="D724" s="828"/>
      <c r="E724" s="807">
        <v>4511</v>
      </c>
      <c r="F724" s="808"/>
      <c r="G724" s="711">
        <f>H724</f>
        <v>355000</v>
      </c>
      <c r="H724" s="711">
        <v>355000</v>
      </c>
      <c r="I724" s="711"/>
      <c r="K724" s="879"/>
      <c r="L724" s="640"/>
    </row>
    <row r="725" spans="1:12" s="638" customFormat="1" ht="25.5" hidden="1" customHeight="1" thickBot="1" x14ac:dyDescent="0.3">
      <c r="A725" s="803"/>
      <c r="B725" s="804"/>
      <c r="C725" s="827"/>
      <c r="D725" s="828"/>
      <c r="E725" s="807">
        <v>4111</v>
      </c>
      <c r="F725" s="808"/>
      <c r="G725" s="711">
        <f t="shared" ref="G725:G776" si="18">H725+I725</f>
        <v>0</v>
      </c>
      <c r="H725" s="711"/>
      <c r="I725" s="711"/>
    </row>
    <row r="726" spans="1:12" s="638" customFormat="1" ht="25.5" hidden="1" customHeight="1" thickBot="1" x14ac:dyDescent="0.3">
      <c r="A726" s="803"/>
      <c r="B726" s="804"/>
      <c r="C726" s="827"/>
      <c r="D726" s="828"/>
      <c r="E726" s="807">
        <v>4131</v>
      </c>
      <c r="F726" s="808"/>
      <c r="G726" s="711">
        <f t="shared" si="18"/>
        <v>0</v>
      </c>
      <c r="H726" s="711"/>
      <c r="I726" s="711"/>
    </row>
    <row r="727" spans="1:12" s="638" customFormat="1" ht="25.5" hidden="1" customHeight="1" thickBot="1" x14ac:dyDescent="0.3">
      <c r="A727" s="803"/>
      <c r="B727" s="804"/>
      <c r="C727" s="827"/>
      <c r="D727" s="828"/>
      <c r="E727" s="807">
        <v>4261</v>
      </c>
      <c r="F727" s="808"/>
      <c r="G727" s="711">
        <f t="shared" si="18"/>
        <v>0</v>
      </c>
      <c r="H727" s="711"/>
      <c r="I727" s="711"/>
    </row>
    <row r="728" spans="1:12" s="638" customFormat="1" ht="25.5" hidden="1" customHeight="1" thickBot="1" x14ac:dyDescent="0.3">
      <c r="A728" s="803"/>
      <c r="B728" s="804"/>
      <c r="C728" s="827"/>
      <c r="D728" s="828"/>
      <c r="E728" s="807">
        <v>4266</v>
      </c>
      <c r="F728" s="808"/>
      <c r="G728" s="711">
        <f t="shared" si="18"/>
        <v>0</v>
      </c>
      <c r="H728" s="711"/>
      <c r="I728" s="711"/>
    </row>
    <row r="729" spans="1:12" s="638" customFormat="1" ht="25.5" hidden="1" customHeight="1" thickBot="1" x14ac:dyDescent="0.3">
      <c r="A729" s="803"/>
      <c r="B729" s="804"/>
      <c r="C729" s="827"/>
      <c r="D729" s="828"/>
      <c r="E729" s="807">
        <v>4267</v>
      </c>
      <c r="F729" s="808"/>
      <c r="G729" s="711">
        <f t="shared" si="18"/>
        <v>0</v>
      </c>
      <c r="H729" s="711"/>
      <c r="I729" s="711"/>
    </row>
    <row r="730" spans="1:12" s="638" customFormat="1" ht="25.5" hidden="1" customHeight="1" thickBot="1" x14ac:dyDescent="0.3">
      <c r="A730" s="803"/>
      <c r="B730" s="804"/>
      <c r="C730" s="827"/>
      <c r="D730" s="828"/>
      <c r="E730" s="807">
        <v>4269</v>
      </c>
      <c r="F730" s="808"/>
      <c r="G730" s="711">
        <f t="shared" si="18"/>
        <v>0</v>
      </c>
      <c r="H730" s="711"/>
      <c r="I730" s="711"/>
    </row>
    <row r="731" spans="1:12" s="638" customFormat="1" ht="25.5" hidden="1" customHeight="1" thickBot="1" x14ac:dyDescent="0.3">
      <c r="A731" s="803"/>
      <c r="B731" s="804"/>
      <c r="C731" s="827"/>
      <c r="D731" s="828"/>
      <c r="E731" s="807">
        <v>4214</v>
      </c>
      <c r="F731" s="808"/>
      <c r="G731" s="711">
        <f t="shared" si="18"/>
        <v>0</v>
      </c>
      <c r="H731" s="711"/>
      <c r="I731" s="711"/>
    </row>
    <row r="732" spans="1:12" s="638" customFormat="1" ht="25.5" hidden="1" customHeight="1" thickBot="1" x14ac:dyDescent="0.3">
      <c r="A732" s="803"/>
      <c r="B732" s="804"/>
      <c r="C732" s="827"/>
      <c r="D732" s="828"/>
      <c r="E732" s="807">
        <v>4212</v>
      </c>
      <c r="F732" s="808"/>
      <c r="G732" s="711">
        <f t="shared" si="18"/>
        <v>0</v>
      </c>
      <c r="H732" s="711"/>
      <c r="I732" s="711"/>
    </row>
    <row r="733" spans="1:12" s="638" customFormat="1" ht="25.5" hidden="1" customHeight="1" thickBot="1" x14ac:dyDescent="0.3">
      <c r="A733" s="803"/>
      <c r="B733" s="804"/>
      <c r="C733" s="827"/>
      <c r="D733" s="828"/>
      <c r="E733" s="807">
        <v>4231</v>
      </c>
      <c r="F733" s="808"/>
      <c r="G733" s="711">
        <f t="shared" si="18"/>
        <v>0</v>
      </c>
      <c r="H733" s="711"/>
      <c r="I733" s="711"/>
    </row>
    <row r="734" spans="1:12" s="638" customFormat="1" ht="25.5" hidden="1" customHeight="1" thickBot="1" x14ac:dyDescent="0.3">
      <c r="A734" s="803"/>
      <c r="B734" s="804"/>
      <c r="C734" s="827"/>
      <c r="D734" s="828"/>
      <c r="E734" s="807">
        <v>4241</v>
      </c>
      <c r="F734" s="808"/>
      <c r="G734" s="711">
        <f t="shared" si="18"/>
        <v>0</v>
      </c>
      <c r="H734" s="711"/>
      <c r="I734" s="711"/>
    </row>
    <row r="735" spans="1:12" s="638" customFormat="1" ht="25.5" hidden="1" customHeight="1" thickBot="1" x14ac:dyDescent="0.3">
      <c r="A735" s="803"/>
      <c r="B735" s="804"/>
      <c r="C735" s="827"/>
      <c r="D735" s="828"/>
      <c r="E735" s="807">
        <v>4251</v>
      </c>
      <c r="F735" s="808"/>
      <c r="G735" s="711">
        <f>H735</f>
        <v>0</v>
      </c>
      <c r="H735" s="711"/>
      <c r="I735" s="711"/>
    </row>
    <row r="736" spans="1:12" s="638" customFormat="1" ht="25.5" hidden="1" customHeight="1" thickBot="1" x14ac:dyDescent="0.3">
      <c r="A736" s="803"/>
      <c r="B736" s="804"/>
      <c r="C736" s="827"/>
      <c r="D736" s="828"/>
      <c r="E736" s="807">
        <v>4657</v>
      </c>
      <c r="F736" s="808"/>
      <c r="G736" s="711">
        <f t="shared" si="18"/>
        <v>0</v>
      </c>
      <c r="H736" s="711"/>
      <c r="I736" s="711"/>
    </row>
    <row r="737" spans="1:9" s="638" customFormat="1" ht="25.5" hidden="1" customHeight="1" thickBot="1" x14ac:dyDescent="0.3">
      <c r="A737" s="803"/>
      <c r="B737" s="804"/>
      <c r="C737" s="827"/>
      <c r="D737" s="828"/>
      <c r="E737" s="807">
        <v>5112</v>
      </c>
      <c r="F737" s="808"/>
      <c r="G737" s="711">
        <f t="shared" si="18"/>
        <v>0</v>
      </c>
      <c r="H737" s="711"/>
      <c r="I737" s="711"/>
    </row>
    <row r="738" spans="1:9" s="638" customFormat="1" ht="25.5" customHeight="1" thickBot="1" x14ac:dyDescent="0.3">
      <c r="A738" s="803"/>
      <c r="B738" s="804"/>
      <c r="C738" s="827"/>
      <c r="D738" s="828"/>
      <c r="E738" s="807">
        <v>5122</v>
      </c>
      <c r="F738" s="808"/>
      <c r="G738" s="711">
        <f t="shared" si="18"/>
        <v>4155</v>
      </c>
      <c r="H738" s="711"/>
      <c r="I738" s="711">
        <v>4155</v>
      </c>
    </row>
    <row r="739" spans="1:9" s="638" customFormat="1" ht="25.5" customHeight="1" thickBot="1" x14ac:dyDescent="0.3">
      <c r="A739" s="803"/>
      <c r="B739" s="804"/>
      <c r="C739" s="827"/>
      <c r="D739" s="828"/>
      <c r="E739" s="807">
        <v>5129</v>
      </c>
      <c r="F739" s="808"/>
      <c r="G739" s="711">
        <f t="shared" si="18"/>
        <v>799.3</v>
      </c>
      <c r="H739" s="711"/>
      <c r="I739" s="711">
        <v>799.3</v>
      </c>
    </row>
    <row r="740" spans="1:9" s="638" customFormat="1" ht="25.5" customHeight="1" thickBot="1" x14ac:dyDescent="0.3">
      <c r="A740" s="803"/>
      <c r="B740" s="804"/>
      <c r="C740" s="827"/>
      <c r="D740" s="828"/>
      <c r="E740" s="807">
        <v>5113</v>
      </c>
      <c r="F740" s="808"/>
      <c r="G740" s="711">
        <f t="shared" si="18"/>
        <v>542000</v>
      </c>
      <c r="H740" s="711"/>
      <c r="I740" s="711">
        <v>542000</v>
      </c>
    </row>
    <row r="741" spans="1:9" s="638" customFormat="1" ht="0.75" customHeight="1" thickBot="1" x14ac:dyDescent="0.3">
      <c r="A741" s="803"/>
      <c r="B741" s="804"/>
      <c r="C741" s="827"/>
      <c r="D741" s="828"/>
      <c r="E741" s="807">
        <v>5134</v>
      </c>
      <c r="F741" s="808"/>
      <c r="G741" s="711">
        <f t="shared" si="18"/>
        <v>0</v>
      </c>
      <c r="H741" s="711"/>
      <c r="I741" s="711"/>
    </row>
    <row r="742" spans="1:9" s="638" customFormat="1" ht="25.5" customHeight="1" outlineLevel="1" thickBot="1" x14ac:dyDescent="0.3">
      <c r="A742" s="803">
        <v>2912</v>
      </c>
      <c r="B742" s="856" t="s">
        <v>86</v>
      </c>
      <c r="C742" s="827">
        <v>1</v>
      </c>
      <c r="D742" s="828">
        <v>2</v>
      </c>
      <c r="E742" s="807" t="s">
        <v>87</v>
      </c>
      <c r="F742" s="840" t="s">
        <v>646</v>
      </c>
      <c r="G742" s="621">
        <f t="shared" si="18"/>
        <v>0</v>
      </c>
      <c r="H742" s="621">
        <f>H744+H745</f>
        <v>0</v>
      </c>
      <c r="I742" s="621">
        <f>I744+I745</f>
        <v>0</v>
      </c>
    </row>
    <row r="743" spans="1:9" s="638" customFormat="1" ht="25.5" customHeight="1" outlineLevel="1" thickBot="1" x14ac:dyDescent="0.3">
      <c r="A743" s="803"/>
      <c r="B743" s="804"/>
      <c r="C743" s="827"/>
      <c r="D743" s="828"/>
      <c r="E743" s="807" t="s">
        <v>12</v>
      </c>
      <c r="F743" s="808"/>
      <c r="G743" s="621">
        <f t="shared" si="18"/>
        <v>0</v>
      </c>
      <c r="H743" s="621"/>
      <c r="I743" s="621"/>
    </row>
    <row r="744" spans="1:9" s="638" customFormat="1" ht="25.5" customHeight="1" outlineLevel="1" thickBot="1" x14ac:dyDescent="0.3">
      <c r="A744" s="803"/>
      <c r="B744" s="804"/>
      <c r="C744" s="827"/>
      <c r="D744" s="828"/>
      <c r="E744" s="807" t="s">
        <v>13</v>
      </c>
      <c r="F744" s="808"/>
      <c r="G744" s="621">
        <f t="shared" si="18"/>
        <v>0</v>
      </c>
      <c r="H744" s="621"/>
      <c r="I744" s="621"/>
    </row>
    <row r="745" spans="1:9" s="638" customFormat="1" ht="25.5" customHeight="1" outlineLevel="1" thickBot="1" x14ac:dyDescent="0.3">
      <c r="A745" s="803"/>
      <c r="B745" s="804"/>
      <c r="C745" s="827"/>
      <c r="D745" s="828"/>
      <c r="E745" s="807" t="s">
        <v>13</v>
      </c>
      <c r="F745" s="808"/>
      <c r="G745" s="621">
        <f t="shared" si="18"/>
        <v>0</v>
      </c>
      <c r="H745" s="621"/>
      <c r="I745" s="621"/>
    </row>
    <row r="746" spans="1:9" s="638" customFormat="1" ht="25.5" customHeight="1" outlineLevel="1" thickBot="1" x14ac:dyDescent="0.3">
      <c r="A746" s="803">
        <v>2920</v>
      </c>
      <c r="B746" s="854" t="s">
        <v>86</v>
      </c>
      <c r="C746" s="830">
        <v>2</v>
      </c>
      <c r="D746" s="831">
        <v>0</v>
      </c>
      <c r="E746" s="832" t="s">
        <v>88</v>
      </c>
      <c r="F746" s="834" t="s">
        <v>647</v>
      </c>
      <c r="G746" s="621">
        <f t="shared" si="18"/>
        <v>0</v>
      </c>
      <c r="H746" s="621">
        <f>H748+H752</f>
        <v>0</v>
      </c>
      <c r="I746" s="621">
        <f>I748+I752</f>
        <v>0</v>
      </c>
    </row>
    <row r="747" spans="1:9" s="641" customFormat="1" ht="25.5" customHeight="1" outlineLevel="1" thickBot="1" x14ac:dyDescent="0.3">
      <c r="A747" s="803"/>
      <c r="B747" s="829"/>
      <c r="C747" s="830"/>
      <c r="D747" s="831"/>
      <c r="E747" s="807" t="s">
        <v>808</v>
      </c>
      <c r="F747" s="834"/>
      <c r="G747" s="621">
        <f t="shared" si="18"/>
        <v>0</v>
      </c>
      <c r="H747" s="621"/>
      <c r="I747" s="621"/>
    </row>
    <row r="748" spans="1:9" s="638" customFormat="1" ht="25.5" customHeight="1" outlineLevel="1" thickBot="1" x14ac:dyDescent="0.3">
      <c r="A748" s="803">
        <v>2921</v>
      </c>
      <c r="B748" s="856" t="s">
        <v>86</v>
      </c>
      <c r="C748" s="827">
        <v>2</v>
      </c>
      <c r="D748" s="828">
        <v>1</v>
      </c>
      <c r="E748" s="807" t="s">
        <v>89</v>
      </c>
      <c r="F748" s="840" t="s">
        <v>648</v>
      </c>
      <c r="G748" s="621">
        <f t="shared" si="18"/>
        <v>0</v>
      </c>
      <c r="H748" s="621">
        <f>H750+H751</f>
        <v>0</v>
      </c>
      <c r="I748" s="621">
        <f>I750+I751</f>
        <v>0</v>
      </c>
    </row>
    <row r="749" spans="1:9" s="638" customFormat="1" ht="25.5" customHeight="1" outlineLevel="1" thickBot="1" x14ac:dyDescent="0.3">
      <c r="A749" s="803"/>
      <c r="B749" s="804"/>
      <c r="C749" s="827"/>
      <c r="D749" s="828"/>
      <c r="E749" s="807" t="s">
        <v>12</v>
      </c>
      <c r="F749" s="808"/>
      <c r="G749" s="621">
        <f t="shared" si="18"/>
        <v>0</v>
      </c>
      <c r="H749" s="621"/>
      <c r="I749" s="621"/>
    </row>
    <row r="750" spans="1:9" s="638" customFormat="1" ht="25.5" customHeight="1" outlineLevel="1" thickBot="1" x14ac:dyDescent="0.3">
      <c r="A750" s="803"/>
      <c r="B750" s="804"/>
      <c r="C750" s="827"/>
      <c r="D750" s="828"/>
      <c r="E750" s="807" t="s">
        <v>13</v>
      </c>
      <c r="F750" s="808"/>
      <c r="G750" s="621">
        <f t="shared" si="18"/>
        <v>0</v>
      </c>
      <c r="H750" s="621"/>
      <c r="I750" s="621"/>
    </row>
    <row r="751" spans="1:9" s="638" customFormat="1" ht="25.5" customHeight="1" outlineLevel="1" thickBot="1" x14ac:dyDescent="0.3">
      <c r="A751" s="803"/>
      <c r="B751" s="804"/>
      <c r="C751" s="827"/>
      <c r="D751" s="828"/>
      <c r="E751" s="807" t="s">
        <v>13</v>
      </c>
      <c r="F751" s="808"/>
      <c r="G751" s="621">
        <f t="shared" si="18"/>
        <v>0</v>
      </c>
      <c r="H751" s="621"/>
      <c r="I751" s="621"/>
    </row>
    <row r="752" spans="1:9" s="638" customFormat="1" ht="25.5" customHeight="1" outlineLevel="1" thickBot="1" x14ac:dyDescent="0.3">
      <c r="A752" s="803">
        <v>2922</v>
      </c>
      <c r="B752" s="856" t="s">
        <v>86</v>
      </c>
      <c r="C752" s="827">
        <v>2</v>
      </c>
      <c r="D752" s="828">
        <v>2</v>
      </c>
      <c r="E752" s="807" t="s">
        <v>90</v>
      </c>
      <c r="F752" s="840" t="s">
        <v>649</v>
      </c>
      <c r="G752" s="621">
        <f t="shared" si="18"/>
        <v>0</v>
      </c>
      <c r="H752" s="621">
        <f>H754+H755</f>
        <v>0</v>
      </c>
      <c r="I752" s="621">
        <f>I754+I755</f>
        <v>0</v>
      </c>
    </row>
    <row r="753" spans="1:9" s="638" customFormat="1" ht="25.5" customHeight="1" outlineLevel="1" thickBot="1" x14ac:dyDescent="0.3">
      <c r="A753" s="803"/>
      <c r="B753" s="804"/>
      <c r="C753" s="827"/>
      <c r="D753" s="828"/>
      <c r="E753" s="807" t="s">
        <v>12</v>
      </c>
      <c r="F753" s="808"/>
      <c r="G753" s="621">
        <f t="shared" si="18"/>
        <v>0</v>
      </c>
      <c r="H753" s="621"/>
      <c r="I753" s="621"/>
    </row>
    <row r="754" spans="1:9" s="638" customFormat="1" ht="25.5" customHeight="1" outlineLevel="1" thickBot="1" x14ac:dyDescent="0.3">
      <c r="A754" s="803"/>
      <c r="B754" s="804"/>
      <c r="C754" s="827"/>
      <c r="D754" s="828"/>
      <c r="E754" s="807" t="s">
        <v>13</v>
      </c>
      <c r="F754" s="808"/>
      <c r="G754" s="621">
        <f t="shared" si="18"/>
        <v>0</v>
      </c>
      <c r="H754" s="621"/>
      <c r="I754" s="621"/>
    </row>
    <row r="755" spans="1:9" s="638" customFormat="1" ht="25.5" customHeight="1" outlineLevel="1" thickBot="1" x14ac:dyDescent="0.3">
      <c r="A755" s="803"/>
      <c r="B755" s="804"/>
      <c r="C755" s="827"/>
      <c r="D755" s="828"/>
      <c r="E755" s="807" t="s">
        <v>13</v>
      </c>
      <c r="F755" s="808"/>
      <c r="G755" s="621">
        <f t="shared" si="18"/>
        <v>0</v>
      </c>
      <c r="H755" s="621"/>
      <c r="I755" s="621"/>
    </row>
    <row r="756" spans="1:9" s="638" customFormat="1" ht="25.5" customHeight="1" outlineLevel="1" thickBot="1" x14ac:dyDescent="0.3">
      <c r="A756" s="803">
        <v>2930</v>
      </c>
      <c r="B756" s="854" t="s">
        <v>86</v>
      </c>
      <c r="C756" s="830">
        <v>3</v>
      </c>
      <c r="D756" s="831">
        <v>0</v>
      </c>
      <c r="E756" s="832" t="s">
        <v>91</v>
      </c>
      <c r="F756" s="834" t="s">
        <v>650</v>
      </c>
      <c r="G756" s="621">
        <f t="shared" si="18"/>
        <v>0</v>
      </c>
      <c r="H756" s="621">
        <f>H758+H762</f>
        <v>0</v>
      </c>
      <c r="I756" s="621">
        <f>I758+I762</f>
        <v>0</v>
      </c>
    </row>
    <row r="757" spans="1:9" s="641" customFormat="1" ht="25.5" customHeight="1" outlineLevel="1" thickBot="1" x14ac:dyDescent="0.3">
      <c r="A757" s="803"/>
      <c r="B757" s="829"/>
      <c r="C757" s="830"/>
      <c r="D757" s="831"/>
      <c r="E757" s="807" t="s">
        <v>808</v>
      </c>
      <c r="F757" s="834"/>
      <c r="G757" s="621">
        <f t="shared" si="18"/>
        <v>0</v>
      </c>
      <c r="H757" s="621"/>
      <c r="I757" s="621"/>
    </row>
    <row r="758" spans="1:9" s="638" customFormat="1" ht="25.5" customHeight="1" outlineLevel="1" thickBot="1" x14ac:dyDescent="0.3">
      <c r="A758" s="803">
        <v>2931</v>
      </c>
      <c r="B758" s="856" t="s">
        <v>86</v>
      </c>
      <c r="C758" s="827">
        <v>3</v>
      </c>
      <c r="D758" s="828">
        <v>1</v>
      </c>
      <c r="E758" s="807" t="s">
        <v>92</v>
      </c>
      <c r="F758" s="840" t="s">
        <v>651</v>
      </c>
      <c r="G758" s="621">
        <f t="shared" si="18"/>
        <v>0</v>
      </c>
      <c r="H758" s="621">
        <f>H760+H761</f>
        <v>0</v>
      </c>
      <c r="I758" s="621">
        <f>I760+I761</f>
        <v>0</v>
      </c>
    </row>
    <row r="759" spans="1:9" s="638" customFormat="1" ht="25.5" customHeight="1" outlineLevel="1" thickBot="1" x14ac:dyDescent="0.3">
      <c r="A759" s="803"/>
      <c r="B759" s="804"/>
      <c r="C759" s="827"/>
      <c r="D759" s="828"/>
      <c r="E759" s="807" t="s">
        <v>12</v>
      </c>
      <c r="F759" s="808"/>
      <c r="G759" s="621">
        <f t="shared" si="18"/>
        <v>0</v>
      </c>
      <c r="H759" s="621"/>
      <c r="I759" s="621"/>
    </row>
    <row r="760" spans="1:9" s="638" customFormat="1" ht="25.5" customHeight="1" outlineLevel="1" thickBot="1" x14ac:dyDescent="0.3">
      <c r="A760" s="803"/>
      <c r="B760" s="804"/>
      <c r="C760" s="827"/>
      <c r="D760" s="828"/>
      <c r="E760" s="807" t="s">
        <v>13</v>
      </c>
      <c r="F760" s="808"/>
      <c r="G760" s="621">
        <f t="shared" si="18"/>
        <v>0</v>
      </c>
      <c r="H760" s="621"/>
      <c r="I760" s="621"/>
    </row>
    <row r="761" spans="1:9" s="638" customFormat="1" ht="25.5" customHeight="1" outlineLevel="1" thickBot="1" x14ac:dyDescent="0.3">
      <c r="A761" s="803"/>
      <c r="B761" s="804"/>
      <c r="C761" s="827"/>
      <c r="D761" s="828"/>
      <c r="E761" s="807" t="s">
        <v>13</v>
      </c>
      <c r="F761" s="808"/>
      <c r="G761" s="621">
        <f t="shared" si="18"/>
        <v>0</v>
      </c>
      <c r="H761" s="621"/>
      <c r="I761" s="621"/>
    </row>
    <row r="762" spans="1:9" s="638" customFormat="1" ht="25.5" customHeight="1" outlineLevel="1" thickBot="1" x14ac:dyDescent="0.3">
      <c r="A762" s="803">
        <v>2932</v>
      </c>
      <c r="B762" s="856" t="s">
        <v>86</v>
      </c>
      <c r="C762" s="827">
        <v>3</v>
      </c>
      <c r="D762" s="828">
        <v>2</v>
      </c>
      <c r="E762" s="807" t="s">
        <v>93</v>
      </c>
      <c r="F762" s="840"/>
      <c r="G762" s="621">
        <f t="shared" si="18"/>
        <v>0</v>
      </c>
      <c r="H762" s="621">
        <f>H764+H765</f>
        <v>0</v>
      </c>
      <c r="I762" s="621">
        <f>I764+I765</f>
        <v>0</v>
      </c>
    </row>
    <row r="763" spans="1:9" s="638" customFormat="1" ht="25.5" customHeight="1" outlineLevel="1" thickBot="1" x14ac:dyDescent="0.3">
      <c r="A763" s="803"/>
      <c r="B763" s="804"/>
      <c r="C763" s="827"/>
      <c r="D763" s="828"/>
      <c r="E763" s="807" t="s">
        <v>12</v>
      </c>
      <c r="F763" s="808"/>
      <c r="G763" s="621">
        <f t="shared" si="18"/>
        <v>0</v>
      </c>
      <c r="H763" s="621"/>
      <c r="I763" s="621"/>
    </row>
    <row r="764" spans="1:9" s="638" customFormat="1" ht="25.5" customHeight="1" outlineLevel="1" thickBot="1" x14ac:dyDescent="0.3">
      <c r="A764" s="803"/>
      <c r="B764" s="804"/>
      <c r="C764" s="827"/>
      <c r="D764" s="828"/>
      <c r="E764" s="807" t="s">
        <v>13</v>
      </c>
      <c r="F764" s="808"/>
      <c r="G764" s="621">
        <f t="shared" si="18"/>
        <v>0</v>
      </c>
      <c r="H764" s="621"/>
      <c r="I764" s="621"/>
    </row>
    <row r="765" spans="1:9" s="638" customFormat="1" ht="25.5" customHeight="1" outlineLevel="1" thickBot="1" x14ac:dyDescent="0.3">
      <c r="A765" s="803"/>
      <c r="B765" s="804"/>
      <c r="C765" s="827"/>
      <c r="D765" s="828"/>
      <c r="E765" s="807" t="s">
        <v>13</v>
      </c>
      <c r="F765" s="808"/>
      <c r="G765" s="621">
        <f t="shared" si="18"/>
        <v>0</v>
      </c>
      <c r="H765" s="621"/>
      <c r="I765" s="621"/>
    </row>
    <row r="766" spans="1:9" s="638" customFormat="1" ht="25.5" customHeight="1" outlineLevel="1" thickBot="1" x14ac:dyDescent="0.3">
      <c r="A766" s="803">
        <v>2940</v>
      </c>
      <c r="B766" s="854" t="s">
        <v>86</v>
      </c>
      <c r="C766" s="830">
        <v>4</v>
      </c>
      <c r="D766" s="831">
        <v>0</v>
      </c>
      <c r="E766" s="832" t="s">
        <v>652</v>
      </c>
      <c r="F766" s="834" t="s">
        <v>653</v>
      </c>
      <c r="G766" s="621">
        <f t="shared" si="18"/>
        <v>0</v>
      </c>
      <c r="H766" s="621">
        <f>H768+H772</f>
        <v>0</v>
      </c>
      <c r="I766" s="621">
        <f>I768+I772</f>
        <v>0</v>
      </c>
    </row>
    <row r="767" spans="1:9" s="641" customFormat="1" ht="25.5" customHeight="1" outlineLevel="1" thickBot="1" x14ac:dyDescent="0.3">
      <c r="A767" s="803"/>
      <c r="B767" s="829"/>
      <c r="C767" s="830"/>
      <c r="D767" s="831"/>
      <c r="E767" s="807" t="s">
        <v>808</v>
      </c>
      <c r="F767" s="834"/>
      <c r="G767" s="621">
        <f t="shared" si="18"/>
        <v>0</v>
      </c>
      <c r="H767" s="621"/>
      <c r="I767" s="621"/>
    </row>
    <row r="768" spans="1:9" s="638" customFormat="1" ht="25.5" customHeight="1" outlineLevel="1" thickBot="1" x14ac:dyDescent="0.3">
      <c r="A768" s="803">
        <v>2941</v>
      </c>
      <c r="B768" s="856" t="s">
        <v>86</v>
      </c>
      <c r="C768" s="827">
        <v>4</v>
      </c>
      <c r="D768" s="828">
        <v>1</v>
      </c>
      <c r="E768" s="807" t="s">
        <v>94</v>
      </c>
      <c r="F768" s="840" t="s">
        <v>654</v>
      </c>
      <c r="G768" s="621">
        <f t="shared" si="18"/>
        <v>0</v>
      </c>
      <c r="H768" s="621">
        <f>H770+H771</f>
        <v>0</v>
      </c>
      <c r="I768" s="621">
        <f>I770+I771</f>
        <v>0</v>
      </c>
    </row>
    <row r="769" spans="1:12" s="638" customFormat="1" ht="25.5" customHeight="1" outlineLevel="1" thickBot="1" x14ac:dyDescent="0.3">
      <c r="A769" s="803"/>
      <c r="B769" s="804"/>
      <c r="C769" s="827"/>
      <c r="D769" s="828"/>
      <c r="E769" s="807" t="s">
        <v>12</v>
      </c>
      <c r="F769" s="808"/>
      <c r="G769" s="621">
        <f t="shared" si="18"/>
        <v>0</v>
      </c>
      <c r="H769" s="621"/>
      <c r="I769" s="621"/>
    </row>
    <row r="770" spans="1:12" s="638" customFormat="1" ht="25.5" customHeight="1" outlineLevel="1" thickBot="1" x14ac:dyDescent="0.3">
      <c r="A770" s="803"/>
      <c r="B770" s="804"/>
      <c r="C770" s="827"/>
      <c r="D770" s="828"/>
      <c r="E770" s="807" t="s">
        <v>13</v>
      </c>
      <c r="F770" s="808"/>
      <c r="G770" s="621">
        <f t="shared" si="18"/>
        <v>0</v>
      </c>
      <c r="H770" s="621"/>
      <c r="I770" s="621"/>
    </row>
    <row r="771" spans="1:12" s="638" customFormat="1" ht="25.5" customHeight="1" outlineLevel="1" thickBot="1" x14ac:dyDescent="0.3">
      <c r="A771" s="803"/>
      <c r="B771" s="804"/>
      <c r="C771" s="827"/>
      <c r="D771" s="828"/>
      <c r="E771" s="807" t="s">
        <v>13</v>
      </c>
      <c r="F771" s="808"/>
      <c r="G771" s="621">
        <f t="shared" si="18"/>
        <v>0</v>
      </c>
      <c r="H771" s="621"/>
      <c r="I771" s="621"/>
    </row>
    <row r="772" spans="1:12" s="638" customFormat="1" ht="25.5" customHeight="1" outlineLevel="1" thickBot="1" x14ac:dyDescent="0.3">
      <c r="A772" s="803">
        <v>2942</v>
      </c>
      <c r="B772" s="856" t="s">
        <v>86</v>
      </c>
      <c r="C772" s="827">
        <v>4</v>
      </c>
      <c r="D772" s="828">
        <v>2</v>
      </c>
      <c r="E772" s="807" t="s">
        <v>95</v>
      </c>
      <c r="F772" s="840" t="s">
        <v>655</v>
      </c>
      <c r="G772" s="621">
        <f t="shared" si="18"/>
        <v>0</v>
      </c>
      <c r="H772" s="621">
        <f>H774+H775</f>
        <v>0</v>
      </c>
      <c r="I772" s="621">
        <f>I774+I775</f>
        <v>0</v>
      </c>
    </row>
    <row r="773" spans="1:12" s="638" customFormat="1" ht="25.5" customHeight="1" outlineLevel="1" thickBot="1" x14ac:dyDescent="0.3">
      <c r="A773" s="803"/>
      <c r="B773" s="804"/>
      <c r="C773" s="827"/>
      <c r="D773" s="828"/>
      <c r="E773" s="807" t="s">
        <v>12</v>
      </c>
      <c r="F773" s="808"/>
      <c r="G773" s="621">
        <f t="shared" si="18"/>
        <v>0</v>
      </c>
      <c r="H773" s="621"/>
      <c r="I773" s="621"/>
    </row>
    <row r="774" spans="1:12" s="638" customFormat="1" ht="25.5" customHeight="1" outlineLevel="1" thickBot="1" x14ac:dyDescent="0.3">
      <c r="A774" s="803"/>
      <c r="B774" s="804"/>
      <c r="C774" s="827"/>
      <c r="D774" s="828"/>
      <c r="E774" s="807" t="s">
        <v>13</v>
      </c>
      <c r="F774" s="808"/>
      <c r="G774" s="621">
        <f t="shared" si="18"/>
        <v>0</v>
      </c>
      <c r="H774" s="621"/>
      <c r="I774" s="621"/>
    </row>
    <row r="775" spans="1:12" s="638" customFormat="1" ht="25.5" customHeight="1" outlineLevel="1" thickBot="1" x14ac:dyDescent="0.3">
      <c r="A775" s="803"/>
      <c r="B775" s="804"/>
      <c r="C775" s="827"/>
      <c r="D775" s="828"/>
      <c r="E775" s="807"/>
      <c r="F775" s="808"/>
      <c r="G775" s="621">
        <f t="shared" si="18"/>
        <v>0</v>
      </c>
      <c r="H775" s="621"/>
      <c r="I775" s="621"/>
    </row>
    <row r="776" spans="1:12" s="638" customFormat="1" ht="25.5" customHeight="1" outlineLevel="1" thickBot="1" x14ac:dyDescent="0.3">
      <c r="A776" s="803"/>
      <c r="B776" s="804"/>
      <c r="C776" s="827"/>
      <c r="D776" s="828"/>
      <c r="E776" s="807">
        <v>4511</v>
      </c>
      <c r="F776" s="808"/>
      <c r="G776" s="621">
        <f t="shared" si="18"/>
        <v>0</v>
      </c>
      <c r="H776" s="621"/>
      <c r="I776" s="621"/>
      <c r="K776" s="642"/>
      <c r="L776" s="643"/>
    </row>
    <row r="777" spans="1:12" s="638" customFormat="1" ht="25.5" customHeight="1" outlineLevel="1" thickBot="1" x14ac:dyDescent="0.3">
      <c r="A777" s="803"/>
      <c r="B777" s="804"/>
      <c r="C777" s="827"/>
      <c r="D777" s="828"/>
      <c r="E777" s="807"/>
      <c r="F777" s="808"/>
      <c r="G777" s="621"/>
      <c r="H777" s="621"/>
      <c r="I777" s="621"/>
      <c r="K777" s="642"/>
      <c r="L777" s="643"/>
    </row>
    <row r="778" spans="1:12" s="638" customFormat="1" ht="25.5" customHeight="1" thickBot="1" x14ac:dyDescent="0.3">
      <c r="A778" s="803">
        <v>2950</v>
      </c>
      <c r="B778" s="854" t="s">
        <v>86</v>
      </c>
      <c r="C778" s="830">
        <v>8</v>
      </c>
      <c r="D778" s="831">
        <v>0</v>
      </c>
      <c r="E778" s="832" t="s">
        <v>656</v>
      </c>
      <c r="F778" s="834" t="s">
        <v>657</v>
      </c>
      <c r="G778" s="711">
        <f>H778+I778</f>
        <v>70000</v>
      </c>
      <c r="H778" s="711">
        <f>H780+H792</f>
        <v>70000</v>
      </c>
      <c r="I778" s="711">
        <f>I780+I792</f>
        <v>0</v>
      </c>
    </row>
    <row r="779" spans="1:12" s="641" customFormat="1" ht="25.5" customHeight="1" thickBot="1" x14ac:dyDescent="0.3">
      <c r="A779" s="803"/>
      <c r="B779" s="829"/>
      <c r="C779" s="830"/>
      <c r="D779" s="831"/>
      <c r="E779" s="807" t="s">
        <v>808</v>
      </c>
      <c r="F779" s="834"/>
      <c r="G779" s="711"/>
      <c r="H779" s="711"/>
      <c r="I779" s="711"/>
    </row>
    <row r="780" spans="1:12" s="638" customFormat="1" ht="25.5" customHeight="1" thickBot="1" x14ac:dyDescent="0.3">
      <c r="A780" s="803">
        <v>2951</v>
      </c>
      <c r="B780" s="856" t="s">
        <v>86</v>
      </c>
      <c r="C780" s="827">
        <v>8</v>
      </c>
      <c r="D780" s="828">
        <v>1</v>
      </c>
      <c r="E780" s="807" t="s">
        <v>96</v>
      </c>
      <c r="F780" s="834"/>
      <c r="G780" s="711">
        <f>H780+I780</f>
        <v>70000</v>
      </c>
      <c r="H780" s="711">
        <f>SUM(H782:H819)</f>
        <v>70000</v>
      </c>
      <c r="I780" s="711">
        <f>SUM(I782:I819)</f>
        <v>0</v>
      </c>
      <c r="L780" s="635"/>
    </row>
    <row r="781" spans="1:12" s="638" customFormat="1" ht="24" hidden="1" customHeight="1" thickBot="1" x14ac:dyDescent="0.3">
      <c r="A781" s="803"/>
      <c r="B781" s="804"/>
      <c r="C781" s="827"/>
      <c r="D781" s="828"/>
      <c r="E781" s="807" t="s">
        <v>12</v>
      </c>
      <c r="F781" s="808"/>
      <c r="G781" s="711"/>
      <c r="H781" s="711"/>
      <c r="I781" s="711"/>
    </row>
    <row r="782" spans="1:12" s="638" customFormat="1" ht="16.5" hidden="1" thickBot="1" x14ac:dyDescent="0.3">
      <c r="A782" s="803"/>
      <c r="B782" s="804"/>
      <c r="C782" s="827"/>
      <c r="D782" s="828"/>
      <c r="E782" s="807">
        <v>4111</v>
      </c>
      <c r="F782" s="808"/>
      <c r="G782" s="711">
        <f t="shared" ref="G782:G789" si="19">H782+I782</f>
        <v>0</v>
      </c>
      <c r="H782" s="711"/>
      <c r="I782" s="711"/>
    </row>
    <row r="783" spans="1:12" s="638" customFormat="1" ht="16.5" hidden="1" thickBot="1" x14ac:dyDescent="0.3">
      <c r="A783" s="803"/>
      <c r="B783" s="804"/>
      <c r="C783" s="827"/>
      <c r="D783" s="828"/>
      <c r="E783" s="807">
        <v>4131</v>
      </c>
      <c r="F783" s="808"/>
      <c r="G783" s="711">
        <f t="shared" si="19"/>
        <v>0</v>
      </c>
      <c r="H783" s="711"/>
      <c r="I783" s="711"/>
    </row>
    <row r="784" spans="1:12" s="638" customFormat="1" ht="16.5" hidden="1" thickBot="1" x14ac:dyDescent="0.3">
      <c r="A784" s="803"/>
      <c r="B784" s="804"/>
      <c r="C784" s="827"/>
      <c r="D784" s="828"/>
      <c r="E784" s="807">
        <v>4261</v>
      </c>
      <c r="F784" s="808"/>
      <c r="G784" s="711">
        <f t="shared" si="19"/>
        <v>0</v>
      </c>
      <c r="H784" s="711"/>
      <c r="I784" s="711"/>
    </row>
    <row r="785" spans="1:11" s="638" customFormat="1" ht="16.5" hidden="1" thickBot="1" x14ac:dyDescent="0.3">
      <c r="A785" s="803"/>
      <c r="B785" s="804"/>
      <c r="C785" s="827"/>
      <c r="D785" s="828"/>
      <c r="E785" s="807">
        <v>4269</v>
      </c>
      <c r="F785" s="808"/>
      <c r="G785" s="711">
        <f t="shared" si="19"/>
        <v>0</v>
      </c>
      <c r="H785" s="711"/>
      <c r="I785" s="711"/>
    </row>
    <row r="786" spans="1:11" s="638" customFormat="1" ht="16.5" hidden="1" thickBot="1" x14ac:dyDescent="0.3">
      <c r="A786" s="803"/>
      <c r="B786" s="804"/>
      <c r="C786" s="827"/>
      <c r="D786" s="828"/>
      <c r="E786" s="807">
        <v>4214</v>
      </c>
      <c r="F786" s="808"/>
      <c r="G786" s="711">
        <f t="shared" si="19"/>
        <v>0</v>
      </c>
      <c r="H786" s="711"/>
      <c r="I786" s="711"/>
    </row>
    <row r="787" spans="1:11" s="638" customFormat="1" ht="16.5" hidden="1" thickBot="1" x14ac:dyDescent="0.3">
      <c r="A787" s="803"/>
      <c r="B787" s="804"/>
      <c r="C787" s="827"/>
      <c r="D787" s="828"/>
      <c r="E787" s="807">
        <v>4212</v>
      </c>
      <c r="F787" s="808"/>
      <c r="G787" s="711">
        <f t="shared" si="19"/>
        <v>0</v>
      </c>
      <c r="H787" s="711"/>
      <c r="I787" s="711"/>
    </row>
    <row r="788" spans="1:11" s="638" customFormat="1" ht="16.5" hidden="1" thickBot="1" x14ac:dyDescent="0.3">
      <c r="A788" s="803"/>
      <c r="B788" s="804"/>
      <c r="C788" s="827"/>
      <c r="D788" s="828"/>
      <c r="E788" s="807">
        <v>4231</v>
      </c>
      <c r="F788" s="808"/>
      <c r="G788" s="711">
        <f t="shared" si="19"/>
        <v>0</v>
      </c>
      <c r="H788" s="711"/>
      <c r="I788" s="711"/>
      <c r="K788" s="637"/>
    </row>
    <row r="789" spans="1:11" s="638" customFormat="1" ht="16.5" thickBot="1" x14ac:dyDescent="0.3">
      <c r="A789" s="803"/>
      <c r="B789" s="804"/>
      <c r="C789" s="827"/>
      <c r="D789" s="828"/>
      <c r="E789" s="807">
        <v>4511</v>
      </c>
      <c r="F789" s="808"/>
      <c r="G789" s="711">
        <f t="shared" si="19"/>
        <v>70000</v>
      </c>
      <c r="H789" s="711">
        <v>70000</v>
      </c>
      <c r="I789" s="711"/>
      <c r="K789" s="635"/>
    </row>
    <row r="790" spans="1:11" s="638" customFormat="1" ht="16.5" hidden="1" outlineLevel="2" thickBot="1" x14ac:dyDescent="0.3">
      <c r="A790" s="803"/>
      <c r="B790" s="804"/>
      <c r="C790" s="827"/>
      <c r="D790" s="828"/>
      <c r="E790" s="807" t="s">
        <v>13</v>
      </c>
      <c r="F790" s="808"/>
      <c r="G790" s="711">
        <f>H790+I790</f>
        <v>0</v>
      </c>
      <c r="H790" s="711"/>
      <c r="I790" s="711"/>
    </row>
    <row r="791" spans="1:11" s="638" customFormat="1" ht="16.5" hidden="1" outlineLevel="2" thickBot="1" x14ac:dyDescent="0.3">
      <c r="A791" s="803"/>
      <c r="B791" s="804"/>
      <c r="C791" s="827"/>
      <c r="D791" s="828"/>
      <c r="E791" s="807" t="s">
        <v>13</v>
      </c>
      <c r="F791" s="808"/>
      <c r="G791" s="711">
        <f>H791+I791</f>
        <v>0</v>
      </c>
      <c r="H791" s="711"/>
      <c r="I791" s="711"/>
    </row>
    <row r="792" spans="1:11" s="638" customFormat="1" ht="16.5" hidden="1" outlineLevel="2" thickBot="1" x14ac:dyDescent="0.3">
      <c r="A792" s="803">
        <v>2952</v>
      </c>
      <c r="B792" s="856" t="s">
        <v>86</v>
      </c>
      <c r="C792" s="827">
        <v>5</v>
      </c>
      <c r="D792" s="828">
        <v>2</v>
      </c>
      <c r="E792" s="807" t="s">
        <v>97</v>
      </c>
      <c r="F792" s="840" t="s">
        <v>658</v>
      </c>
      <c r="G792" s="711">
        <f>H792+I792</f>
        <v>0</v>
      </c>
      <c r="H792" s="711"/>
      <c r="I792" s="711">
        <f>I794+I795</f>
        <v>0</v>
      </c>
    </row>
    <row r="793" spans="1:11" s="638" customFormat="1" ht="36.75" hidden="1" outlineLevel="2" thickBot="1" x14ac:dyDescent="0.3">
      <c r="A793" s="803"/>
      <c r="B793" s="804"/>
      <c r="C793" s="827"/>
      <c r="D793" s="828"/>
      <c r="E793" s="807" t="s">
        <v>12</v>
      </c>
      <c r="F793" s="808"/>
      <c r="G793" s="711"/>
      <c r="H793" s="711"/>
      <c r="I793" s="711"/>
    </row>
    <row r="794" spans="1:11" s="638" customFormat="1" ht="16.5" hidden="1" outlineLevel="2" thickBot="1" x14ac:dyDescent="0.3">
      <c r="A794" s="803"/>
      <c r="B794" s="804"/>
      <c r="C794" s="827"/>
      <c r="D794" s="828"/>
      <c r="E794" s="807" t="s">
        <v>13</v>
      </c>
      <c r="F794" s="808"/>
      <c r="G794" s="711">
        <f>H794+I794</f>
        <v>0</v>
      </c>
      <c r="H794" s="711"/>
      <c r="I794" s="711"/>
    </row>
    <row r="795" spans="1:11" s="638" customFormat="1" ht="16.5" hidden="1" outlineLevel="2" thickBot="1" x14ac:dyDescent="0.3">
      <c r="A795" s="803"/>
      <c r="B795" s="804"/>
      <c r="C795" s="827"/>
      <c r="D795" s="828"/>
      <c r="E795" s="807" t="s">
        <v>13</v>
      </c>
      <c r="F795" s="808"/>
      <c r="G795" s="711">
        <f>H795+I795</f>
        <v>0</v>
      </c>
      <c r="H795" s="711"/>
      <c r="I795" s="711"/>
    </row>
    <row r="796" spans="1:11" s="638" customFormat="1" ht="24.75" hidden="1" outlineLevel="2" thickBot="1" x14ac:dyDescent="0.3">
      <c r="A796" s="803">
        <v>2960</v>
      </c>
      <c r="B796" s="854" t="s">
        <v>86</v>
      </c>
      <c r="C796" s="830">
        <v>6</v>
      </c>
      <c r="D796" s="831">
        <v>0</v>
      </c>
      <c r="E796" s="832" t="s">
        <v>659</v>
      </c>
      <c r="F796" s="834" t="s">
        <v>660</v>
      </c>
      <c r="G796" s="711">
        <f>H796+I796</f>
        <v>0</v>
      </c>
      <c r="H796" s="711"/>
      <c r="I796" s="711">
        <f>I798</f>
        <v>0</v>
      </c>
    </row>
    <row r="797" spans="1:11" s="641" customFormat="1" ht="10.5" hidden="1" customHeight="1" outlineLevel="2" thickBot="1" x14ac:dyDescent="0.3">
      <c r="A797" s="803"/>
      <c r="B797" s="829"/>
      <c r="C797" s="830"/>
      <c r="D797" s="831"/>
      <c r="E797" s="807" t="s">
        <v>808</v>
      </c>
      <c r="F797" s="834"/>
      <c r="G797" s="711"/>
      <c r="H797" s="711"/>
      <c r="I797" s="711"/>
    </row>
    <row r="798" spans="1:11" s="638" customFormat="1" ht="24.75" hidden="1" outlineLevel="2" thickBot="1" x14ac:dyDescent="0.3">
      <c r="A798" s="803">
        <v>2961</v>
      </c>
      <c r="B798" s="856" t="s">
        <v>86</v>
      </c>
      <c r="C798" s="827">
        <v>6</v>
      </c>
      <c r="D798" s="828">
        <v>1</v>
      </c>
      <c r="E798" s="807" t="s">
        <v>659</v>
      </c>
      <c r="F798" s="840" t="s">
        <v>661</v>
      </c>
      <c r="G798" s="711">
        <f>H798+I798</f>
        <v>0</v>
      </c>
      <c r="H798" s="711"/>
      <c r="I798" s="711">
        <f>I800+I801</f>
        <v>0</v>
      </c>
    </row>
    <row r="799" spans="1:11" s="638" customFormat="1" ht="36.75" hidden="1" outlineLevel="2" thickBot="1" x14ac:dyDescent="0.3">
      <c r="A799" s="803"/>
      <c r="B799" s="804"/>
      <c r="C799" s="827"/>
      <c r="D799" s="828"/>
      <c r="E799" s="807" t="s">
        <v>12</v>
      </c>
      <c r="F799" s="808"/>
      <c r="G799" s="711"/>
      <c r="H799" s="711"/>
      <c r="I799" s="711"/>
    </row>
    <row r="800" spans="1:11" s="638" customFormat="1" ht="16.5" hidden="1" outlineLevel="2" thickBot="1" x14ac:dyDescent="0.3">
      <c r="A800" s="803"/>
      <c r="B800" s="804"/>
      <c r="C800" s="827"/>
      <c r="D800" s="828"/>
      <c r="E800" s="807" t="s">
        <v>13</v>
      </c>
      <c r="F800" s="808"/>
      <c r="G800" s="711">
        <f>H800+I800</f>
        <v>0</v>
      </c>
      <c r="H800" s="711"/>
      <c r="I800" s="711"/>
    </row>
    <row r="801" spans="1:9" s="638" customFormat="1" ht="16.5" hidden="1" outlineLevel="2" thickBot="1" x14ac:dyDescent="0.3">
      <c r="A801" s="803"/>
      <c r="B801" s="804"/>
      <c r="C801" s="827"/>
      <c r="D801" s="828"/>
      <c r="E801" s="807" t="s">
        <v>13</v>
      </c>
      <c r="F801" s="808"/>
      <c r="G801" s="711">
        <f>H801+I801</f>
        <v>0</v>
      </c>
      <c r="H801" s="711"/>
      <c r="I801" s="711"/>
    </row>
    <row r="802" spans="1:9" s="638" customFormat="1" ht="24.75" hidden="1" outlineLevel="2" thickBot="1" x14ac:dyDescent="0.3">
      <c r="A802" s="803">
        <v>2970</v>
      </c>
      <c r="B802" s="854" t="s">
        <v>86</v>
      </c>
      <c r="C802" s="830">
        <v>7</v>
      </c>
      <c r="D802" s="831">
        <v>0</v>
      </c>
      <c r="E802" s="832" t="s">
        <v>662</v>
      </c>
      <c r="F802" s="834" t="s">
        <v>663</v>
      </c>
      <c r="G802" s="711">
        <f>H802+I802</f>
        <v>0</v>
      </c>
      <c r="H802" s="711"/>
      <c r="I802" s="711">
        <f>I804</f>
        <v>0</v>
      </c>
    </row>
    <row r="803" spans="1:9" s="641" customFormat="1" ht="10.5" hidden="1" customHeight="1" outlineLevel="2" thickBot="1" x14ac:dyDescent="0.3">
      <c r="A803" s="803"/>
      <c r="B803" s="829"/>
      <c r="C803" s="830"/>
      <c r="D803" s="831"/>
      <c r="E803" s="807" t="s">
        <v>808</v>
      </c>
      <c r="F803" s="834"/>
      <c r="G803" s="711"/>
      <c r="H803" s="711"/>
      <c r="I803" s="711"/>
    </row>
    <row r="804" spans="1:9" s="638" customFormat="1" ht="24.75" hidden="1" outlineLevel="2" thickBot="1" x14ac:dyDescent="0.3">
      <c r="A804" s="803">
        <v>2971</v>
      </c>
      <c r="B804" s="856" t="s">
        <v>86</v>
      </c>
      <c r="C804" s="827">
        <v>7</v>
      </c>
      <c r="D804" s="828">
        <v>1</v>
      </c>
      <c r="E804" s="807" t="s">
        <v>662</v>
      </c>
      <c r="F804" s="840" t="s">
        <v>663</v>
      </c>
      <c r="G804" s="711">
        <f>H804+I804</f>
        <v>0</v>
      </c>
      <c r="H804" s="711"/>
      <c r="I804" s="711">
        <f>I806+I807</f>
        <v>0</v>
      </c>
    </row>
    <row r="805" spans="1:9" s="638" customFormat="1" ht="36.75" hidden="1" outlineLevel="2" thickBot="1" x14ac:dyDescent="0.3">
      <c r="A805" s="803"/>
      <c r="B805" s="804"/>
      <c r="C805" s="827"/>
      <c r="D805" s="828"/>
      <c r="E805" s="807" t="s">
        <v>12</v>
      </c>
      <c r="F805" s="808"/>
      <c r="G805" s="711"/>
      <c r="H805" s="711"/>
      <c r="I805" s="711"/>
    </row>
    <row r="806" spans="1:9" s="638" customFormat="1" ht="16.5" hidden="1" outlineLevel="2" thickBot="1" x14ac:dyDescent="0.3">
      <c r="A806" s="803"/>
      <c r="B806" s="804"/>
      <c r="C806" s="827"/>
      <c r="D806" s="828"/>
      <c r="E806" s="807" t="s">
        <v>13</v>
      </c>
      <c r="F806" s="808"/>
      <c r="G806" s="711">
        <f>H806+I806</f>
        <v>0</v>
      </c>
      <c r="H806" s="711"/>
      <c r="I806" s="711"/>
    </row>
    <row r="807" spans="1:9" s="638" customFormat="1" ht="16.5" hidden="1" outlineLevel="2" thickBot="1" x14ac:dyDescent="0.3">
      <c r="A807" s="803"/>
      <c r="B807" s="804"/>
      <c r="C807" s="827"/>
      <c r="D807" s="828"/>
      <c r="E807" s="807" t="s">
        <v>13</v>
      </c>
      <c r="F807" s="808"/>
      <c r="G807" s="711">
        <f>H807+I807</f>
        <v>0</v>
      </c>
      <c r="H807" s="711"/>
      <c r="I807" s="711"/>
    </row>
    <row r="808" spans="1:9" s="638" customFormat="1" ht="16.5" hidden="1" outlineLevel="1" collapsed="1" thickBot="1" x14ac:dyDescent="0.3">
      <c r="A808" s="803">
        <v>2980</v>
      </c>
      <c r="B808" s="854" t="s">
        <v>86</v>
      </c>
      <c r="C808" s="830">
        <v>8</v>
      </c>
      <c r="D808" s="831">
        <v>0</v>
      </c>
      <c r="E808" s="832" t="s">
        <v>664</v>
      </c>
      <c r="F808" s="834" t="s">
        <v>665</v>
      </c>
      <c r="G808" s="711">
        <f>H808+I808</f>
        <v>0</v>
      </c>
      <c r="H808" s="711"/>
      <c r="I808" s="711">
        <f>I810</f>
        <v>0</v>
      </c>
    </row>
    <row r="809" spans="1:9" s="641" customFormat="1" ht="10.5" hidden="1" customHeight="1" outlineLevel="1" thickBot="1" x14ac:dyDescent="0.3">
      <c r="A809" s="803"/>
      <c r="B809" s="829"/>
      <c r="C809" s="830"/>
      <c r="D809" s="831"/>
      <c r="E809" s="807" t="s">
        <v>808</v>
      </c>
      <c r="F809" s="834"/>
      <c r="G809" s="711"/>
      <c r="H809" s="711"/>
      <c r="I809" s="711"/>
    </row>
    <row r="810" spans="1:9" s="638" customFormat="1" ht="16.5" hidden="1" outlineLevel="1" thickBot="1" x14ac:dyDescent="0.3">
      <c r="A810" s="803">
        <v>2981</v>
      </c>
      <c r="B810" s="856" t="s">
        <v>86</v>
      </c>
      <c r="C810" s="827">
        <v>8</v>
      </c>
      <c r="D810" s="828">
        <v>1</v>
      </c>
      <c r="E810" s="807" t="s">
        <v>664</v>
      </c>
      <c r="F810" s="840" t="s">
        <v>666</v>
      </c>
      <c r="G810" s="711">
        <f>H810+I810</f>
        <v>0</v>
      </c>
      <c r="H810" s="711"/>
      <c r="I810" s="711">
        <f>SUM(I812:I814)</f>
        <v>0</v>
      </c>
    </row>
    <row r="811" spans="1:9" s="638" customFormat="1" ht="36.75" hidden="1" outlineLevel="1" thickBot="1" x14ac:dyDescent="0.3">
      <c r="A811" s="803"/>
      <c r="B811" s="804"/>
      <c r="C811" s="827"/>
      <c r="D811" s="828"/>
      <c r="E811" s="807" t="s">
        <v>12</v>
      </c>
      <c r="F811" s="808"/>
      <c r="G811" s="711"/>
      <c r="H811" s="711"/>
      <c r="I811" s="711"/>
    </row>
    <row r="812" spans="1:9" s="638" customFormat="1" ht="16.5" hidden="1" outlineLevel="1" thickBot="1" x14ac:dyDescent="0.3">
      <c r="A812" s="803"/>
      <c r="B812" s="804"/>
      <c r="C812" s="827"/>
      <c r="D812" s="828"/>
      <c r="E812" s="807" t="s">
        <v>13</v>
      </c>
      <c r="F812" s="808"/>
      <c r="G812" s="711">
        <f t="shared" ref="G812:G820" si="20">H812+I812</f>
        <v>0</v>
      </c>
      <c r="H812" s="711"/>
      <c r="I812" s="711"/>
    </row>
    <row r="813" spans="1:9" s="638" customFormat="1" ht="16.5" hidden="1" outlineLevel="1" thickBot="1" x14ac:dyDescent="0.3">
      <c r="A813" s="803"/>
      <c r="B813" s="804"/>
      <c r="C813" s="827"/>
      <c r="D813" s="828"/>
      <c r="E813" s="807" t="s">
        <v>13</v>
      </c>
      <c r="F813" s="808"/>
      <c r="G813" s="711">
        <f t="shared" si="20"/>
        <v>0</v>
      </c>
      <c r="H813" s="711"/>
      <c r="I813" s="711"/>
    </row>
    <row r="814" spans="1:9" s="638" customFormat="1" ht="16.5" hidden="1" outlineLevel="1" thickBot="1" x14ac:dyDescent="0.3">
      <c r="A814" s="803"/>
      <c r="B814" s="804"/>
      <c r="C814" s="827"/>
      <c r="D814" s="828"/>
      <c r="E814" s="807" t="s">
        <v>13</v>
      </c>
      <c r="F814" s="808"/>
      <c r="G814" s="711">
        <f t="shared" si="20"/>
        <v>0</v>
      </c>
      <c r="H814" s="711"/>
      <c r="I814" s="711"/>
    </row>
    <row r="815" spans="1:9" s="638" customFormat="1" ht="16.5" hidden="1" outlineLevel="1" thickBot="1" x14ac:dyDescent="0.3">
      <c r="A815" s="803"/>
      <c r="B815" s="804"/>
      <c r="C815" s="827"/>
      <c r="D815" s="828"/>
      <c r="E815" s="807">
        <v>4241</v>
      </c>
      <c r="F815" s="808"/>
      <c r="G815" s="711">
        <f t="shared" si="20"/>
        <v>0</v>
      </c>
      <c r="H815" s="711"/>
      <c r="I815" s="711"/>
    </row>
    <row r="816" spans="1:9" s="638" customFormat="1" ht="16.5" hidden="1" outlineLevel="1" thickBot="1" x14ac:dyDescent="0.3">
      <c r="A816" s="803"/>
      <c r="B816" s="804"/>
      <c r="C816" s="827"/>
      <c r="D816" s="828"/>
      <c r="E816" s="807">
        <v>4252</v>
      </c>
      <c r="F816" s="808"/>
      <c r="G816" s="711">
        <f t="shared" si="20"/>
        <v>0</v>
      </c>
      <c r="H816" s="711"/>
      <c r="I816" s="711"/>
    </row>
    <row r="817" spans="1:9" s="638" customFormat="1" ht="16.5" hidden="1" outlineLevel="1" thickBot="1" x14ac:dyDescent="0.3">
      <c r="A817" s="803"/>
      <c r="B817" s="804"/>
      <c r="C817" s="827"/>
      <c r="D817" s="828"/>
      <c r="E817" s="807">
        <v>4267</v>
      </c>
      <c r="F817" s="808"/>
      <c r="G817" s="711">
        <f t="shared" si="20"/>
        <v>0</v>
      </c>
      <c r="H817" s="711"/>
      <c r="I817" s="711"/>
    </row>
    <row r="818" spans="1:9" s="638" customFormat="1" ht="20.25" hidden="1" customHeight="1" outlineLevel="1" thickBot="1" x14ac:dyDescent="0.3">
      <c r="A818" s="803"/>
      <c r="B818" s="804"/>
      <c r="C818" s="827"/>
      <c r="D818" s="828"/>
      <c r="E818" s="807">
        <v>4112</v>
      </c>
      <c r="F818" s="808"/>
      <c r="G818" s="711">
        <f t="shared" si="20"/>
        <v>0</v>
      </c>
      <c r="H818" s="711"/>
      <c r="I818" s="711"/>
    </row>
    <row r="819" spans="1:9" s="638" customFormat="1" ht="18" hidden="1" customHeight="1" outlineLevel="1" thickBot="1" x14ac:dyDescent="0.3">
      <c r="A819" s="803"/>
      <c r="B819" s="804"/>
      <c r="C819" s="827"/>
      <c r="D819" s="828"/>
      <c r="E819" s="807">
        <v>5129</v>
      </c>
      <c r="F819" s="808"/>
      <c r="G819" s="711">
        <f t="shared" si="20"/>
        <v>0</v>
      </c>
      <c r="H819" s="711">
        <v>0</v>
      </c>
      <c r="I819" s="711"/>
    </row>
    <row r="820" spans="1:9" s="847" customFormat="1" ht="36" customHeight="1" collapsed="1" thickBot="1" x14ac:dyDescent="0.25">
      <c r="A820" s="843">
        <v>3000</v>
      </c>
      <c r="B820" s="854" t="s">
        <v>99</v>
      </c>
      <c r="C820" s="830">
        <v>0</v>
      </c>
      <c r="D820" s="831">
        <v>0</v>
      </c>
      <c r="E820" s="855" t="s">
        <v>876</v>
      </c>
      <c r="F820" s="845" t="s">
        <v>667</v>
      </c>
      <c r="G820" s="711">
        <f t="shared" si="20"/>
        <v>25000</v>
      </c>
      <c r="H820" s="711">
        <f>H822+H832+H838+H844+H850+H856+H862+H868+H872</f>
        <v>25000</v>
      </c>
      <c r="I820" s="712">
        <f>I822+I832+I838+I844+I850+I856+I862+I868+I872</f>
        <v>0</v>
      </c>
    </row>
    <row r="821" spans="1:9" s="638" customFormat="1" ht="11.25" hidden="1" customHeight="1" outlineLevel="1" thickBot="1" x14ac:dyDescent="0.3">
      <c r="A821" s="848"/>
      <c r="B821" s="829"/>
      <c r="C821" s="849"/>
      <c r="D821" s="850"/>
      <c r="E821" s="807" t="s">
        <v>807</v>
      </c>
      <c r="F821" s="851"/>
      <c r="G821" s="880"/>
      <c r="H821" s="880"/>
      <c r="I821" s="880"/>
    </row>
    <row r="822" spans="1:9" s="638" customFormat="1" ht="24.75" hidden="1" outlineLevel="1" thickBot="1" x14ac:dyDescent="0.3">
      <c r="A822" s="803">
        <v>3010</v>
      </c>
      <c r="B822" s="854" t="s">
        <v>99</v>
      </c>
      <c r="C822" s="830">
        <v>1</v>
      </c>
      <c r="D822" s="831">
        <v>0</v>
      </c>
      <c r="E822" s="832" t="s">
        <v>98</v>
      </c>
      <c r="F822" s="834" t="s">
        <v>668</v>
      </c>
      <c r="G822" s="880">
        <f>H822+I822</f>
        <v>0</v>
      </c>
      <c r="H822" s="880">
        <f>H824+H828</f>
        <v>0</v>
      </c>
      <c r="I822" s="880">
        <f>I824+I828</f>
        <v>0</v>
      </c>
    </row>
    <row r="823" spans="1:9" s="641" customFormat="1" ht="10.5" hidden="1" customHeight="1" outlineLevel="1" thickBot="1" x14ac:dyDescent="0.3">
      <c r="A823" s="803"/>
      <c r="B823" s="829"/>
      <c r="C823" s="830"/>
      <c r="D823" s="831"/>
      <c r="E823" s="807" t="s">
        <v>808</v>
      </c>
      <c r="F823" s="834"/>
      <c r="G823" s="880"/>
      <c r="H823" s="880"/>
      <c r="I823" s="880"/>
    </row>
    <row r="824" spans="1:9" s="638" customFormat="1" ht="16.5" hidden="1" outlineLevel="1" thickBot="1" x14ac:dyDescent="0.3">
      <c r="A824" s="803">
        <v>3011</v>
      </c>
      <c r="B824" s="856" t="s">
        <v>99</v>
      </c>
      <c r="C824" s="827">
        <v>1</v>
      </c>
      <c r="D824" s="828">
        <v>1</v>
      </c>
      <c r="E824" s="807" t="s">
        <v>669</v>
      </c>
      <c r="F824" s="840" t="s">
        <v>670</v>
      </c>
      <c r="G824" s="880">
        <f>H824+I824</f>
        <v>0</v>
      </c>
      <c r="H824" s="880">
        <f>H826+H827</f>
        <v>0</v>
      </c>
      <c r="I824" s="880">
        <f>I826+I827</f>
        <v>0</v>
      </c>
    </row>
    <row r="825" spans="1:9" s="638" customFormat="1" ht="36.75" hidden="1" outlineLevel="1" thickBot="1" x14ac:dyDescent="0.3">
      <c r="A825" s="803"/>
      <c r="B825" s="804"/>
      <c r="C825" s="827"/>
      <c r="D825" s="828"/>
      <c r="E825" s="807" t="s">
        <v>12</v>
      </c>
      <c r="F825" s="808"/>
      <c r="G825" s="880"/>
      <c r="H825" s="880"/>
      <c r="I825" s="880"/>
    </row>
    <row r="826" spans="1:9" s="638" customFormat="1" ht="16.5" hidden="1" outlineLevel="1" thickBot="1" x14ac:dyDescent="0.3">
      <c r="A826" s="803"/>
      <c r="B826" s="804"/>
      <c r="C826" s="827"/>
      <c r="D826" s="828"/>
      <c r="E826" s="807" t="s">
        <v>13</v>
      </c>
      <c r="F826" s="808"/>
      <c r="G826" s="880">
        <f>H826+I826</f>
        <v>0</v>
      </c>
      <c r="H826" s="880"/>
      <c r="I826" s="880"/>
    </row>
    <row r="827" spans="1:9" s="638" customFormat="1" ht="16.5" hidden="1" outlineLevel="1" thickBot="1" x14ac:dyDescent="0.3">
      <c r="A827" s="803"/>
      <c r="B827" s="804"/>
      <c r="C827" s="827"/>
      <c r="D827" s="828"/>
      <c r="E827" s="807" t="s">
        <v>13</v>
      </c>
      <c r="F827" s="808"/>
      <c r="G827" s="880">
        <f>H827+I827</f>
        <v>0</v>
      </c>
      <c r="H827" s="880"/>
      <c r="I827" s="880"/>
    </row>
    <row r="828" spans="1:9" s="638" customFormat="1" ht="16.5" hidden="1" outlineLevel="1" thickBot="1" x14ac:dyDescent="0.3">
      <c r="A828" s="803">
        <v>3012</v>
      </c>
      <c r="B828" s="856" t="s">
        <v>99</v>
      </c>
      <c r="C828" s="827">
        <v>1</v>
      </c>
      <c r="D828" s="828">
        <v>2</v>
      </c>
      <c r="E828" s="807" t="s">
        <v>671</v>
      </c>
      <c r="F828" s="840" t="s">
        <v>672</v>
      </c>
      <c r="G828" s="880">
        <f>H828+I828</f>
        <v>0</v>
      </c>
      <c r="H828" s="880">
        <f>H830+H831</f>
        <v>0</v>
      </c>
      <c r="I828" s="880">
        <f>I830+I831</f>
        <v>0</v>
      </c>
    </row>
    <row r="829" spans="1:9" s="638" customFormat="1" ht="36.75" hidden="1" outlineLevel="1" thickBot="1" x14ac:dyDescent="0.3">
      <c r="A829" s="803"/>
      <c r="B829" s="804"/>
      <c r="C829" s="827"/>
      <c r="D829" s="828"/>
      <c r="E829" s="807" t="s">
        <v>12</v>
      </c>
      <c r="F829" s="808"/>
      <c r="G829" s="880"/>
      <c r="H829" s="880"/>
      <c r="I829" s="880"/>
    </row>
    <row r="830" spans="1:9" s="638" customFormat="1" ht="16.5" hidden="1" outlineLevel="1" thickBot="1" x14ac:dyDescent="0.3">
      <c r="A830" s="803"/>
      <c r="B830" s="804"/>
      <c r="C830" s="827"/>
      <c r="D830" s="828"/>
      <c r="E830" s="807"/>
      <c r="F830" s="808"/>
      <c r="G830" s="880">
        <f>H830+I830</f>
        <v>0</v>
      </c>
      <c r="H830" s="880"/>
      <c r="I830" s="880"/>
    </row>
    <row r="831" spans="1:9" s="638" customFormat="1" ht="16.5" hidden="1" outlineLevel="1" thickBot="1" x14ac:dyDescent="0.3">
      <c r="A831" s="803"/>
      <c r="B831" s="804"/>
      <c r="C831" s="827"/>
      <c r="D831" s="828"/>
      <c r="E831" s="807" t="s">
        <v>13</v>
      </c>
      <c r="F831" s="808"/>
      <c r="G831" s="880">
        <f>H831+I831</f>
        <v>0</v>
      </c>
      <c r="H831" s="880"/>
      <c r="I831" s="880"/>
    </row>
    <row r="832" spans="1:9" s="638" customFormat="1" ht="16.5" hidden="1" outlineLevel="1" thickBot="1" x14ac:dyDescent="0.3">
      <c r="A832" s="803">
        <v>3020</v>
      </c>
      <c r="B832" s="854" t="s">
        <v>99</v>
      </c>
      <c r="C832" s="830">
        <v>2</v>
      </c>
      <c r="D832" s="831">
        <v>0</v>
      </c>
      <c r="E832" s="832" t="s">
        <v>673</v>
      </c>
      <c r="F832" s="834" t="s">
        <v>674</v>
      </c>
      <c r="G832" s="880">
        <f>H832+I832</f>
        <v>0</v>
      </c>
      <c r="H832" s="880">
        <f>H834</f>
        <v>0</v>
      </c>
      <c r="I832" s="880">
        <f>I834</f>
        <v>0</v>
      </c>
    </row>
    <row r="833" spans="1:9" s="641" customFormat="1" ht="10.5" hidden="1" customHeight="1" outlineLevel="1" thickBot="1" x14ac:dyDescent="0.3">
      <c r="A833" s="803"/>
      <c r="B833" s="829"/>
      <c r="C833" s="830"/>
      <c r="D833" s="831"/>
      <c r="E833" s="807" t="s">
        <v>808</v>
      </c>
      <c r="F833" s="834"/>
      <c r="G833" s="880"/>
      <c r="H833" s="880"/>
      <c r="I833" s="880"/>
    </row>
    <row r="834" spans="1:9" s="638" customFormat="1" ht="16.5" hidden="1" outlineLevel="1" thickBot="1" x14ac:dyDescent="0.3">
      <c r="A834" s="803">
        <v>3021</v>
      </c>
      <c r="B834" s="856" t="s">
        <v>99</v>
      </c>
      <c r="C834" s="827">
        <v>2</v>
      </c>
      <c r="D834" s="828">
        <v>1</v>
      </c>
      <c r="E834" s="807" t="s">
        <v>673</v>
      </c>
      <c r="F834" s="840" t="s">
        <v>675</v>
      </c>
      <c r="G834" s="880">
        <f>H834+I834</f>
        <v>0</v>
      </c>
      <c r="H834" s="880">
        <f>H836+H837</f>
        <v>0</v>
      </c>
      <c r="I834" s="880">
        <f>I836+I837</f>
        <v>0</v>
      </c>
    </row>
    <row r="835" spans="1:9" s="638" customFormat="1" ht="36.75" hidden="1" outlineLevel="1" thickBot="1" x14ac:dyDescent="0.3">
      <c r="A835" s="803"/>
      <c r="B835" s="804"/>
      <c r="C835" s="827"/>
      <c r="D835" s="828"/>
      <c r="E835" s="807" t="s">
        <v>12</v>
      </c>
      <c r="F835" s="808"/>
      <c r="G835" s="880"/>
      <c r="H835" s="880"/>
      <c r="I835" s="880"/>
    </row>
    <row r="836" spans="1:9" s="638" customFormat="1" ht="16.5" hidden="1" outlineLevel="1" thickBot="1" x14ac:dyDescent="0.3">
      <c r="A836" s="803"/>
      <c r="B836" s="804"/>
      <c r="C836" s="827"/>
      <c r="D836" s="828"/>
      <c r="E836" s="807" t="s">
        <v>13</v>
      </c>
      <c r="F836" s="808"/>
      <c r="G836" s="880">
        <f>H836+I836</f>
        <v>0</v>
      </c>
      <c r="H836" s="880"/>
      <c r="I836" s="880"/>
    </row>
    <row r="837" spans="1:9" s="638" customFormat="1" ht="16.5" hidden="1" outlineLevel="1" thickBot="1" x14ac:dyDescent="0.3">
      <c r="A837" s="803"/>
      <c r="B837" s="804"/>
      <c r="C837" s="827"/>
      <c r="D837" s="828"/>
      <c r="E837" s="807" t="s">
        <v>13</v>
      </c>
      <c r="F837" s="808"/>
      <c r="G837" s="880">
        <f>H837+I837</f>
        <v>0</v>
      </c>
      <c r="H837" s="880"/>
      <c r="I837" s="880"/>
    </row>
    <row r="838" spans="1:9" s="638" customFormat="1" ht="16.5" hidden="1" outlineLevel="1" thickBot="1" x14ac:dyDescent="0.3">
      <c r="A838" s="803">
        <v>3030</v>
      </c>
      <c r="B838" s="854" t="s">
        <v>99</v>
      </c>
      <c r="C838" s="830">
        <v>3</v>
      </c>
      <c r="D838" s="831">
        <v>0</v>
      </c>
      <c r="E838" s="832" t="s">
        <v>676</v>
      </c>
      <c r="F838" s="834" t="s">
        <v>677</v>
      </c>
      <c r="G838" s="880">
        <f>H838+I838</f>
        <v>0</v>
      </c>
      <c r="H838" s="880">
        <f>H840</f>
        <v>0</v>
      </c>
      <c r="I838" s="880">
        <f>I840</f>
        <v>0</v>
      </c>
    </row>
    <row r="839" spans="1:9" s="641" customFormat="1" ht="10.5" hidden="1" customHeight="1" outlineLevel="1" thickBot="1" x14ac:dyDescent="0.3">
      <c r="A839" s="803"/>
      <c r="B839" s="829"/>
      <c r="C839" s="830"/>
      <c r="D839" s="831"/>
      <c r="E839" s="807" t="s">
        <v>808</v>
      </c>
      <c r="F839" s="834"/>
      <c r="G839" s="880"/>
      <c r="H839" s="880"/>
      <c r="I839" s="880"/>
    </row>
    <row r="840" spans="1:9" s="641" customFormat="1" ht="15" hidden="1" customHeight="1" outlineLevel="1" thickBot="1" x14ac:dyDescent="0.3">
      <c r="A840" s="803">
        <v>3031</v>
      </c>
      <c r="B840" s="856" t="s">
        <v>99</v>
      </c>
      <c r="C840" s="827">
        <v>3</v>
      </c>
      <c r="D840" s="828">
        <v>1</v>
      </c>
      <c r="E840" s="807" t="s">
        <v>676</v>
      </c>
      <c r="F840" s="834"/>
      <c r="G840" s="880">
        <f>H840+I840</f>
        <v>0</v>
      </c>
      <c r="H840" s="880">
        <f>H842+H843</f>
        <v>0</v>
      </c>
      <c r="I840" s="880">
        <f>I842+I843</f>
        <v>0</v>
      </c>
    </row>
    <row r="841" spans="1:9" s="638" customFormat="1" ht="36.75" hidden="1" outlineLevel="1" thickBot="1" x14ac:dyDescent="0.3">
      <c r="A841" s="803"/>
      <c r="B841" s="804"/>
      <c r="C841" s="827"/>
      <c r="D841" s="828"/>
      <c r="E841" s="807" t="s">
        <v>12</v>
      </c>
      <c r="F841" s="808"/>
      <c r="G841" s="880"/>
      <c r="H841" s="880"/>
      <c r="I841" s="880"/>
    </row>
    <row r="842" spans="1:9" s="638" customFormat="1" ht="16.5" hidden="1" outlineLevel="1" thickBot="1" x14ac:dyDescent="0.3">
      <c r="A842" s="803"/>
      <c r="B842" s="804"/>
      <c r="C842" s="827"/>
      <c r="D842" s="828"/>
      <c r="E842" s="807" t="s">
        <v>13</v>
      </c>
      <c r="F842" s="808"/>
      <c r="G842" s="880">
        <f>H842+I842</f>
        <v>0</v>
      </c>
      <c r="H842" s="880"/>
      <c r="I842" s="880"/>
    </row>
    <row r="843" spans="1:9" s="638" customFormat="1" ht="16.5" hidden="1" outlineLevel="1" thickBot="1" x14ac:dyDescent="0.3">
      <c r="A843" s="803"/>
      <c r="B843" s="804"/>
      <c r="C843" s="827"/>
      <c r="D843" s="828"/>
      <c r="E843" s="807" t="s">
        <v>13</v>
      </c>
      <c r="F843" s="808"/>
      <c r="G843" s="880">
        <f>H843+I843</f>
        <v>0</v>
      </c>
      <c r="H843" s="880"/>
      <c r="I843" s="880"/>
    </row>
    <row r="844" spans="1:9" s="638" customFormat="1" ht="16.5" hidden="1" outlineLevel="1" thickBot="1" x14ac:dyDescent="0.3">
      <c r="A844" s="803">
        <v>3040</v>
      </c>
      <c r="B844" s="854" t="s">
        <v>99</v>
      </c>
      <c r="C844" s="830">
        <v>4</v>
      </c>
      <c r="D844" s="831">
        <v>0</v>
      </c>
      <c r="E844" s="832" t="s">
        <v>678</v>
      </c>
      <c r="F844" s="834" t="s">
        <v>679</v>
      </c>
      <c r="G844" s="880">
        <f>H844+I844</f>
        <v>0</v>
      </c>
      <c r="H844" s="880">
        <f>H846</f>
        <v>0</v>
      </c>
      <c r="I844" s="880">
        <f>I846</f>
        <v>0</v>
      </c>
    </row>
    <row r="845" spans="1:9" s="641" customFormat="1" ht="10.5" hidden="1" customHeight="1" outlineLevel="1" thickBot="1" x14ac:dyDescent="0.3">
      <c r="A845" s="803"/>
      <c r="B845" s="829"/>
      <c r="C845" s="830"/>
      <c r="D845" s="831"/>
      <c r="E845" s="807" t="s">
        <v>808</v>
      </c>
      <c r="F845" s="834"/>
      <c r="G845" s="880"/>
      <c r="H845" s="880"/>
      <c r="I845" s="880"/>
    </row>
    <row r="846" spans="1:9" s="638" customFormat="1" ht="16.5" hidden="1" outlineLevel="1" thickBot="1" x14ac:dyDescent="0.3">
      <c r="A846" s="803">
        <v>3041</v>
      </c>
      <c r="B846" s="856" t="s">
        <v>99</v>
      </c>
      <c r="C846" s="827">
        <v>4</v>
      </c>
      <c r="D846" s="828">
        <v>1</v>
      </c>
      <c r="E846" s="807" t="s">
        <v>678</v>
      </c>
      <c r="F846" s="840" t="s">
        <v>680</v>
      </c>
      <c r="G846" s="880">
        <f>H846+I846</f>
        <v>0</v>
      </c>
      <c r="H846" s="880">
        <f>H848+H849</f>
        <v>0</v>
      </c>
      <c r="I846" s="880">
        <f>I848+I849</f>
        <v>0</v>
      </c>
    </row>
    <row r="847" spans="1:9" s="638" customFormat="1" ht="36.75" hidden="1" outlineLevel="1" thickBot="1" x14ac:dyDescent="0.3">
      <c r="A847" s="803"/>
      <c r="B847" s="804"/>
      <c r="C847" s="827"/>
      <c r="D847" s="828"/>
      <c r="E847" s="807" t="s">
        <v>12</v>
      </c>
      <c r="F847" s="808"/>
      <c r="G847" s="880"/>
      <c r="H847" s="880"/>
      <c r="I847" s="880"/>
    </row>
    <row r="848" spans="1:9" s="638" customFormat="1" ht="16.5" hidden="1" outlineLevel="1" thickBot="1" x14ac:dyDescent="0.3">
      <c r="A848" s="803"/>
      <c r="B848" s="804"/>
      <c r="C848" s="827"/>
      <c r="D848" s="828"/>
      <c r="E848" s="807" t="s">
        <v>13</v>
      </c>
      <c r="F848" s="808"/>
      <c r="G848" s="880">
        <f>H848+I848</f>
        <v>0</v>
      </c>
      <c r="H848" s="880"/>
      <c r="I848" s="880"/>
    </row>
    <row r="849" spans="1:9" s="638" customFormat="1" ht="16.5" hidden="1" outlineLevel="1" thickBot="1" x14ac:dyDescent="0.3">
      <c r="A849" s="803"/>
      <c r="B849" s="804"/>
      <c r="C849" s="827"/>
      <c r="D849" s="828"/>
      <c r="E849" s="807" t="s">
        <v>13</v>
      </c>
      <c r="F849" s="808"/>
      <c r="G849" s="880">
        <f>H849+I849</f>
        <v>0</v>
      </c>
      <c r="H849" s="880"/>
      <c r="I849" s="880"/>
    </row>
    <row r="850" spans="1:9" s="638" customFormat="1" ht="16.5" hidden="1" outlineLevel="1" thickBot="1" x14ac:dyDescent="0.3">
      <c r="A850" s="803">
        <v>3050</v>
      </c>
      <c r="B850" s="854" t="s">
        <v>99</v>
      </c>
      <c r="C850" s="830">
        <v>5</v>
      </c>
      <c r="D850" s="831">
        <v>0</v>
      </c>
      <c r="E850" s="832" t="s">
        <v>681</v>
      </c>
      <c r="F850" s="834" t="s">
        <v>682</v>
      </c>
      <c r="G850" s="880">
        <f>H850+I850</f>
        <v>0</v>
      </c>
      <c r="H850" s="880">
        <f>H852</f>
        <v>0</v>
      </c>
      <c r="I850" s="880">
        <f>I852</f>
        <v>0</v>
      </c>
    </row>
    <row r="851" spans="1:9" s="641" customFormat="1" ht="10.5" hidden="1" customHeight="1" outlineLevel="1" thickBot="1" x14ac:dyDescent="0.3">
      <c r="A851" s="803"/>
      <c r="B851" s="829"/>
      <c r="C851" s="830"/>
      <c r="D851" s="831"/>
      <c r="E851" s="807" t="s">
        <v>808</v>
      </c>
      <c r="F851" s="834"/>
      <c r="G851" s="880"/>
      <c r="H851" s="880"/>
      <c r="I851" s="880"/>
    </row>
    <row r="852" spans="1:9" s="638" customFormat="1" ht="16.5" hidden="1" outlineLevel="1" thickBot="1" x14ac:dyDescent="0.3">
      <c r="A852" s="803">
        <v>3051</v>
      </c>
      <c r="B852" s="856" t="s">
        <v>99</v>
      </c>
      <c r="C852" s="827">
        <v>5</v>
      </c>
      <c r="D852" s="828">
        <v>1</v>
      </c>
      <c r="E852" s="807" t="s">
        <v>681</v>
      </c>
      <c r="F852" s="840" t="s">
        <v>682</v>
      </c>
      <c r="G852" s="880">
        <f>H852+I852</f>
        <v>0</v>
      </c>
      <c r="H852" s="880">
        <f>H854+H855</f>
        <v>0</v>
      </c>
      <c r="I852" s="880">
        <f>I854+I855</f>
        <v>0</v>
      </c>
    </row>
    <row r="853" spans="1:9" s="638" customFormat="1" ht="36.75" hidden="1" outlineLevel="1" thickBot="1" x14ac:dyDescent="0.3">
      <c r="A853" s="803"/>
      <c r="B853" s="804"/>
      <c r="C853" s="827"/>
      <c r="D853" s="828"/>
      <c r="E853" s="807" t="s">
        <v>12</v>
      </c>
      <c r="F853" s="808"/>
      <c r="G853" s="880"/>
      <c r="H853" s="880"/>
      <c r="I853" s="880"/>
    </row>
    <row r="854" spans="1:9" s="638" customFormat="1" ht="16.5" hidden="1" outlineLevel="1" thickBot="1" x14ac:dyDescent="0.3">
      <c r="A854" s="803"/>
      <c r="B854" s="804"/>
      <c r="C854" s="827"/>
      <c r="D854" s="828"/>
      <c r="E854" s="807" t="s">
        <v>13</v>
      </c>
      <c r="F854" s="808"/>
      <c r="G854" s="880">
        <f>H854+I854</f>
        <v>0</v>
      </c>
      <c r="H854" s="880"/>
      <c r="I854" s="880"/>
    </row>
    <row r="855" spans="1:9" s="638" customFormat="1" ht="16.5" hidden="1" outlineLevel="1" thickBot="1" x14ac:dyDescent="0.3">
      <c r="A855" s="803"/>
      <c r="B855" s="804"/>
      <c r="C855" s="827"/>
      <c r="D855" s="828"/>
      <c r="E855" s="807" t="s">
        <v>13</v>
      </c>
      <c r="F855" s="808"/>
      <c r="G855" s="880">
        <f>H855+I855</f>
        <v>0</v>
      </c>
      <c r="H855" s="880"/>
      <c r="I855" s="880"/>
    </row>
    <row r="856" spans="1:9" s="638" customFormat="1" ht="16.5" hidden="1" outlineLevel="1" thickBot="1" x14ac:dyDescent="0.3">
      <c r="A856" s="803">
        <v>3060</v>
      </c>
      <c r="B856" s="854" t="s">
        <v>99</v>
      </c>
      <c r="C856" s="830">
        <v>6</v>
      </c>
      <c r="D856" s="831">
        <v>0</v>
      </c>
      <c r="E856" s="832" t="s">
        <v>683</v>
      </c>
      <c r="F856" s="834" t="s">
        <v>684</v>
      </c>
      <c r="G856" s="880">
        <f>H856+I856</f>
        <v>0</v>
      </c>
      <c r="H856" s="880">
        <f>H858</f>
        <v>0</v>
      </c>
      <c r="I856" s="880">
        <f>I858</f>
        <v>0</v>
      </c>
    </row>
    <row r="857" spans="1:9" s="641" customFormat="1" ht="10.5" hidden="1" customHeight="1" outlineLevel="1" thickBot="1" x14ac:dyDescent="0.3">
      <c r="A857" s="803"/>
      <c r="B857" s="829"/>
      <c r="C857" s="830"/>
      <c r="D857" s="831"/>
      <c r="E857" s="807" t="s">
        <v>808</v>
      </c>
      <c r="F857" s="834"/>
      <c r="G857" s="880"/>
      <c r="H857" s="880"/>
      <c r="I857" s="880"/>
    </row>
    <row r="858" spans="1:9" s="638" customFormat="1" ht="16.5" hidden="1" outlineLevel="1" thickBot="1" x14ac:dyDescent="0.3">
      <c r="A858" s="803">
        <v>3061</v>
      </c>
      <c r="B858" s="856" t="s">
        <v>99</v>
      </c>
      <c r="C858" s="827">
        <v>6</v>
      </c>
      <c r="D858" s="828">
        <v>1</v>
      </c>
      <c r="E858" s="807" t="s">
        <v>683</v>
      </c>
      <c r="F858" s="840" t="s">
        <v>684</v>
      </c>
      <c r="G858" s="880">
        <f>H858+I858</f>
        <v>0</v>
      </c>
      <c r="H858" s="880">
        <f>H860+H861</f>
        <v>0</v>
      </c>
      <c r="I858" s="880">
        <f>I860+I861</f>
        <v>0</v>
      </c>
    </row>
    <row r="859" spans="1:9" s="638" customFormat="1" ht="36.75" hidden="1" outlineLevel="1" thickBot="1" x14ac:dyDescent="0.3">
      <c r="A859" s="803"/>
      <c r="B859" s="804"/>
      <c r="C859" s="827"/>
      <c r="D859" s="828"/>
      <c r="E859" s="807" t="s">
        <v>12</v>
      </c>
      <c r="F859" s="808"/>
      <c r="G859" s="880"/>
      <c r="H859" s="880"/>
      <c r="I859" s="880"/>
    </row>
    <row r="860" spans="1:9" s="638" customFormat="1" ht="16.5" hidden="1" outlineLevel="1" thickBot="1" x14ac:dyDescent="0.3">
      <c r="A860" s="803"/>
      <c r="B860" s="804"/>
      <c r="C860" s="827"/>
      <c r="D860" s="828"/>
      <c r="E860" s="807" t="s">
        <v>13</v>
      </c>
      <c r="F860" s="808"/>
      <c r="G860" s="880">
        <f>H860+I860</f>
        <v>0</v>
      </c>
      <c r="H860" s="880"/>
      <c r="I860" s="880"/>
    </row>
    <row r="861" spans="1:9" s="638" customFormat="1" ht="16.5" hidden="1" outlineLevel="1" thickBot="1" x14ac:dyDescent="0.3">
      <c r="A861" s="803"/>
      <c r="B861" s="804"/>
      <c r="C861" s="827"/>
      <c r="D861" s="828"/>
      <c r="E861" s="807" t="s">
        <v>13</v>
      </c>
      <c r="F861" s="808"/>
      <c r="G861" s="880">
        <f>H861+I861</f>
        <v>0</v>
      </c>
      <c r="H861" s="880"/>
      <c r="I861" s="880"/>
    </row>
    <row r="862" spans="1:9" s="638" customFormat="1" ht="29.25" hidden="1" outlineLevel="1" thickBot="1" x14ac:dyDescent="0.3">
      <c r="A862" s="803">
        <v>3070</v>
      </c>
      <c r="B862" s="854" t="s">
        <v>99</v>
      </c>
      <c r="C862" s="830">
        <v>7</v>
      </c>
      <c r="D862" s="831">
        <v>0</v>
      </c>
      <c r="E862" s="832" t="s">
        <v>685</v>
      </c>
      <c r="F862" s="834" t="s">
        <v>686</v>
      </c>
      <c r="G862" s="880">
        <f>H862+I862</f>
        <v>0</v>
      </c>
      <c r="H862" s="880">
        <f>H864</f>
        <v>0</v>
      </c>
      <c r="I862" s="880">
        <f>I864</f>
        <v>0</v>
      </c>
    </row>
    <row r="863" spans="1:9" s="641" customFormat="1" ht="20.25" hidden="1" customHeight="1" outlineLevel="1" thickBot="1" x14ac:dyDescent="0.3">
      <c r="A863" s="803"/>
      <c r="B863" s="829"/>
      <c r="C863" s="830"/>
      <c r="D863" s="831"/>
      <c r="E863" s="807" t="s">
        <v>808</v>
      </c>
      <c r="F863" s="834"/>
      <c r="G863" s="880"/>
      <c r="H863" s="880"/>
      <c r="I863" s="880"/>
    </row>
    <row r="864" spans="1:9" s="638" customFormat="1" ht="14.25" customHeight="1" outlineLevel="1" thickBot="1" x14ac:dyDescent="0.3">
      <c r="A864" s="803">
        <v>3071</v>
      </c>
      <c r="B864" s="856" t="s">
        <v>99</v>
      </c>
      <c r="C864" s="827">
        <v>7</v>
      </c>
      <c r="D864" s="828">
        <v>1</v>
      </c>
      <c r="E864" s="807" t="s">
        <v>685</v>
      </c>
      <c r="F864" s="840" t="s">
        <v>688</v>
      </c>
      <c r="G864" s="880">
        <f>H864+I864</f>
        <v>0</v>
      </c>
      <c r="H864" s="880">
        <f>H866+H867</f>
        <v>0</v>
      </c>
      <c r="I864" s="880">
        <f>I866+I867</f>
        <v>0</v>
      </c>
    </row>
    <row r="865" spans="1:15" s="638" customFormat="1" ht="15" customHeight="1" outlineLevel="1" thickBot="1" x14ac:dyDescent="0.3">
      <c r="A865" s="803"/>
      <c r="B865" s="804"/>
      <c r="C865" s="827"/>
      <c r="D865" s="828"/>
      <c r="E865" s="807" t="s">
        <v>12</v>
      </c>
      <c r="F865" s="808"/>
      <c r="G865" s="880"/>
      <c r="H865" s="880"/>
      <c r="I865" s="880"/>
    </row>
    <row r="866" spans="1:15" s="638" customFormat="1" ht="17.25" customHeight="1" outlineLevel="1" thickBot="1" x14ac:dyDescent="0.3">
      <c r="A866" s="803"/>
      <c r="B866" s="804"/>
      <c r="C866" s="827"/>
      <c r="D866" s="828"/>
      <c r="E866" s="807" t="s">
        <v>13</v>
      </c>
      <c r="F866" s="808"/>
      <c r="G866" s="880">
        <f>H866+I866</f>
        <v>0</v>
      </c>
      <c r="H866" s="880"/>
      <c r="I866" s="880"/>
    </row>
    <row r="867" spans="1:15" s="638" customFormat="1" ht="18" customHeight="1" outlineLevel="1" thickBot="1" x14ac:dyDescent="0.3">
      <c r="A867" s="803"/>
      <c r="B867" s="804"/>
      <c r="C867" s="827"/>
      <c r="D867" s="828"/>
      <c r="E867" s="807" t="s">
        <v>13</v>
      </c>
      <c r="F867" s="808"/>
      <c r="G867" s="880">
        <f>H867+I867</f>
        <v>0</v>
      </c>
      <c r="H867" s="880"/>
      <c r="I867" s="880"/>
    </row>
    <row r="868" spans="1:15" s="638" customFormat="1" ht="13.5" customHeight="1" outlineLevel="1" thickBot="1" x14ac:dyDescent="0.3">
      <c r="A868" s="803">
        <v>3080</v>
      </c>
      <c r="B868" s="854" t="s">
        <v>99</v>
      </c>
      <c r="C868" s="830">
        <v>8</v>
      </c>
      <c r="D868" s="831">
        <v>0</v>
      </c>
      <c r="E868" s="832" t="s">
        <v>689</v>
      </c>
      <c r="F868" s="834" t="s">
        <v>690</v>
      </c>
      <c r="G868" s="880">
        <f>H868+I868</f>
        <v>0</v>
      </c>
      <c r="H868" s="880">
        <f>H870</f>
        <v>0</v>
      </c>
      <c r="I868" s="880">
        <f>I870</f>
        <v>0</v>
      </c>
    </row>
    <row r="869" spans="1:15" s="641" customFormat="1" ht="14.25" customHeight="1" outlineLevel="1" thickBot="1" x14ac:dyDescent="0.3">
      <c r="A869" s="803"/>
      <c r="B869" s="829"/>
      <c r="C869" s="830"/>
      <c r="D869" s="831"/>
      <c r="E869" s="807" t="s">
        <v>808</v>
      </c>
      <c r="F869" s="834"/>
      <c r="G869" s="880"/>
      <c r="H869" s="880"/>
      <c r="I869" s="880"/>
    </row>
    <row r="870" spans="1:15" s="638" customFormat="1" ht="13.5" customHeight="1" outlineLevel="1" thickBot="1" x14ac:dyDescent="0.3">
      <c r="A870" s="803">
        <v>3081</v>
      </c>
      <c r="B870" s="856" t="s">
        <v>99</v>
      </c>
      <c r="C870" s="827">
        <v>8</v>
      </c>
      <c r="D870" s="828">
        <v>1</v>
      </c>
      <c r="E870" s="807" t="s">
        <v>689</v>
      </c>
      <c r="F870" s="840" t="s">
        <v>691</v>
      </c>
      <c r="G870" s="880">
        <f>H870+I870</f>
        <v>0</v>
      </c>
      <c r="H870" s="880"/>
      <c r="I870" s="880">
        <f>I872</f>
        <v>0</v>
      </c>
    </row>
    <row r="871" spans="1:15" s="641" customFormat="1" ht="15.75" customHeight="1" outlineLevel="1" thickBot="1" x14ac:dyDescent="0.3">
      <c r="A871" s="803"/>
      <c r="B871" s="829"/>
      <c r="C871" s="830"/>
      <c r="D871" s="831"/>
      <c r="E871" s="807" t="s">
        <v>808</v>
      </c>
      <c r="F871" s="834"/>
      <c r="G871" s="880"/>
      <c r="H871" s="880"/>
      <c r="I871" s="880"/>
    </row>
    <row r="872" spans="1:15" s="638" customFormat="1" ht="29.25" thickBot="1" x14ac:dyDescent="0.3">
      <c r="A872" s="803">
        <v>3070</v>
      </c>
      <c r="B872" s="854" t="s">
        <v>99</v>
      </c>
      <c r="C872" s="830">
        <v>7</v>
      </c>
      <c r="D872" s="831">
        <v>0</v>
      </c>
      <c r="E872" s="832" t="s">
        <v>293</v>
      </c>
      <c r="F872" s="834" t="s">
        <v>693</v>
      </c>
      <c r="G872" s="711">
        <f>H872+I872</f>
        <v>25000</v>
      </c>
      <c r="H872" s="711">
        <f>H874+H878</f>
        <v>25000</v>
      </c>
      <c r="I872" s="881">
        <f>I874+I878</f>
        <v>0</v>
      </c>
    </row>
    <row r="873" spans="1:15" s="641" customFormat="1" ht="9.75" customHeight="1" thickBot="1" x14ac:dyDescent="0.3">
      <c r="A873" s="803"/>
      <c r="B873" s="829"/>
      <c r="C873" s="830"/>
      <c r="D873" s="831"/>
      <c r="E873" s="807" t="s">
        <v>808</v>
      </c>
      <c r="F873" s="834"/>
      <c r="G873" s="881"/>
      <c r="H873" s="881"/>
      <c r="I873" s="881"/>
    </row>
    <row r="874" spans="1:15" s="638" customFormat="1" ht="17.25" hidden="1" customHeight="1" thickBot="1" x14ac:dyDescent="0.3">
      <c r="A874" s="882">
        <v>3091</v>
      </c>
      <c r="B874" s="856" t="s">
        <v>99</v>
      </c>
      <c r="C874" s="883">
        <v>9</v>
      </c>
      <c r="D874" s="884">
        <v>1</v>
      </c>
      <c r="E874" s="885" t="s">
        <v>692</v>
      </c>
      <c r="F874" s="886" t="s">
        <v>694</v>
      </c>
      <c r="G874" s="881">
        <f>H874+I874</f>
        <v>0</v>
      </c>
      <c r="H874" s="881">
        <f>H876+H877</f>
        <v>0</v>
      </c>
      <c r="I874" s="881">
        <f>I876+I877</f>
        <v>0</v>
      </c>
    </row>
    <row r="875" spans="1:15" s="638" customFormat="1" ht="36.75" hidden="1" thickBot="1" x14ac:dyDescent="0.3">
      <c r="A875" s="803"/>
      <c r="B875" s="804"/>
      <c r="C875" s="827"/>
      <c r="D875" s="828"/>
      <c r="E875" s="807" t="s">
        <v>12</v>
      </c>
      <c r="F875" s="808"/>
      <c r="G875" s="881"/>
      <c r="H875" s="881"/>
      <c r="I875" s="881"/>
    </row>
    <row r="876" spans="1:15" s="638" customFormat="1" ht="16.5" hidden="1" thickBot="1" x14ac:dyDescent="0.3">
      <c r="A876" s="803"/>
      <c r="B876" s="804"/>
      <c r="C876" s="827"/>
      <c r="D876" s="828"/>
      <c r="E876" s="807" t="s">
        <v>13</v>
      </c>
      <c r="F876" s="808"/>
      <c r="G876" s="881">
        <f>H876+I876</f>
        <v>0</v>
      </c>
      <c r="H876" s="881"/>
      <c r="I876" s="881"/>
    </row>
    <row r="877" spans="1:15" s="638" customFormat="1" ht="16.5" hidden="1" thickBot="1" x14ac:dyDescent="0.3">
      <c r="A877" s="803"/>
      <c r="B877" s="804"/>
      <c r="C877" s="827"/>
      <c r="D877" s="828"/>
      <c r="E877" s="807" t="s">
        <v>13</v>
      </c>
      <c r="F877" s="808"/>
      <c r="G877" s="881">
        <f>H877+I877</f>
        <v>0</v>
      </c>
      <c r="H877" s="881"/>
      <c r="I877" s="881"/>
    </row>
    <row r="878" spans="1:15" s="638" customFormat="1" ht="30" customHeight="1" thickBot="1" x14ac:dyDescent="0.3">
      <c r="A878" s="882">
        <v>3071</v>
      </c>
      <c r="B878" s="856" t="s">
        <v>99</v>
      </c>
      <c r="C878" s="883">
        <v>7</v>
      </c>
      <c r="D878" s="884">
        <v>1</v>
      </c>
      <c r="E878" s="887" t="s">
        <v>293</v>
      </c>
      <c r="F878" s="886"/>
      <c r="G878" s="711">
        <f>H878+I878</f>
        <v>25000</v>
      </c>
      <c r="H878" s="711">
        <f>H880+H881+H882</f>
        <v>25000</v>
      </c>
      <c r="I878" s="711">
        <f>I880+I881</f>
        <v>0</v>
      </c>
    </row>
    <row r="879" spans="1:15" s="638" customFormat="1" ht="36.75" thickBot="1" x14ac:dyDescent="0.3">
      <c r="A879" s="803"/>
      <c r="B879" s="804"/>
      <c r="C879" s="827"/>
      <c r="D879" s="828"/>
      <c r="E879" s="807" t="s">
        <v>12</v>
      </c>
      <c r="F879" s="808"/>
      <c r="G879" s="880"/>
      <c r="H879" s="880"/>
      <c r="I879" s="880"/>
      <c r="O879" s="635"/>
    </row>
    <row r="880" spans="1:15" s="638" customFormat="1" ht="23.25" customHeight="1" thickBot="1" x14ac:dyDescent="0.3">
      <c r="A880" s="803"/>
      <c r="B880" s="804"/>
      <c r="C880" s="827"/>
      <c r="D880" s="828"/>
      <c r="E880" s="807">
        <v>4729</v>
      </c>
      <c r="F880" s="808"/>
      <c r="G880" s="711">
        <f>H880+I880</f>
        <v>21550</v>
      </c>
      <c r="H880" s="711">
        <f>21550</f>
        <v>21550</v>
      </c>
      <c r="I880" s="881"/>
      <c r="O880" s="635"/>
    </row>
    <row r="881" spans="1:15" s="638" customFormat="1" ht="23.25" customHeight="1" thickBot="1" x14ac:dyDescent="0.3">
      <c r="A881" s="803"/>
      <c r="B881" s="804"/>
      <c r="C881" s="827"/>
      <c r="D881" s="828"/>
      <c r="E881" s="807" t="s">
        <v>974</v>
      </c>
      <c r="F881" s="808"/>
      <c r="G881" s="711">
        <f>H881+I881</f>
        <v>3000</v>
      </c>
      <c r="H881" s="711">
        <v>3000</v>
      </c>
      <c r="I881" s="881"/>
      <c r="O881" s="635"/>
    </row>
    <row r="882" spans="1:15" s="638" customFormat="1" ht="23.25" customHeight="1" thickBot="1" x14ac:dyDescent="0.3">
      <c r="A882" s="882"/>
      <c r="B882" s="804"/>
      <c r="C882" s="827"/>
      <c r="D882" s="828"/>
      <c r="E882" s="807">
        <v>4727</v>
      </c>
      <c r="F882" s="808"/>
      <c r="G882" s="711">
        <f>H882+I882</f>
        <v>450</v>
      </c>
      <c r="H882" s="711">
        <v>450</v>
      </c>
      <c r="I882" s="881"/>
      <c r="O882" s="635"/>
    </row>
    <row r="883" spans="1:15" s="847" customFormat="1" ht="32.25" customHeight="1" thickBot="1" x14ac:dyDescent="0.25">
      <c r="A883" s="888">
        <v>3100</v>
      </c>
      <c r="B883" s="889" t="s">
        <v>100</v>
      </c>
      <c r="C883" s="889">
        <v>0</v>
      </c>
      <c r="D883" s="890">
        <v>0</v>
      </c>
      <c r="E883" s="891" t="s">
        <v>877</v>
      </c>
      <c r="F883" s="892"/>
      <c r="G883" s="621"/>
      <c r="H883" s="711">
        <f>H885</f>
        <v>400000</v>
      </c>
      <c r="I883" s="880">
        <f>I885</f>
        <v>0</v>
      </c>
      <c r="O883" s="631"/>
    </row>
    <row r="884" spans="1:15" s="638" customFormat="1" ht="15" customHeight="1" thickBot="1" x14ac:dyDescent="0.3">
      <c r="A884" s="882"/>
      <c r="B884" s="829"/>
      <c r="C884" s="849"/>
      <c r="D884" s="850"/>
      <c r="E884" s="807" t="s">
        <v>807</v>
      </c>
      <c r="F884" s="851"/>
      <c r="G884" s="880"/>
      <c r="H884" s="880"/>
      <c r="I884" s="880"/>
      <c r="O884" s="635"/>
    </row>
    <row r="885" spans="1:15" s="638" customFormat="1" ht="21.75" customHeight="1" thickBot="1" x14ac:dyDescent="0.3">
      <c r="A885" s="882">
        <v>3110</v>
      </c>
      <c r="B885" s="893" t="s">
        <v>100</v>
      </c>
      <c r="C885" s="893">
        <v>1</v>
      </c>
      <c r="D885" s="894">
        <v>0</v>
      </c>
      <c r="E885" s="877" t="s">
        <v>737</v>
      </c>
      <c r="F885" s="840"/>
      <c r="G885" s="711"/>
      <c r="H885" s="711">
        <f>H887</f>
        <v>400000</v>
      </c>
      <c r="I885" s="711">
        <f>I887</f>
        <v>0</v>
      </c>
      <c r="O885" s="635"/>
    </row>
    <row r="886" spans="1:15" s="641" customFormat="1" ht="16.5" customHeight="1" thickBot="1" x14ac:dyDescent="0.3">
      <c r="A886" s="882"/>
      <c r="B886" s="829"/>
      <c r="C886" s="830"/>
      <c r="D886" s="831"/>
      <c r="E886" s="807" t="s">
        <v>808</v>
      </c>
      <c r="F886" s="834"/>
      <c r="G886" s="711"/>
      <c r="H886" s="711"/>
      <c r="I886" s="711"/>
    </row>
    <row r="887" spans="1:15" s="638" customFormat="1" ht="16.5" thickBot="1" x14ac:dyDescent="0.3">
      <c r="A887" s="895">
        <v>3112</v>
      </c>
      <c r="B887" s="896" t="s">
        <v>100</v>
      </c>
      <c r="C887" s="896">
        <v>1</v>
      </c>
      <c r="D887" s="897">
        <v>2</v>
      </c>
      <c r="E887" s="898" t="s">
        <v>738</v>
      </c>
      <c r="F887" s="899"/>
      <c r="G887" s="711"/>
      <c r="H887" s="711">
        <f>SUM(H889:H890)</f>
        <v>400000</v>
      </c>
      <c r="I887" s="711">
        <f>SUM(I889:I890)</f>
        <v>0</v>
      </c>
    </row>
    <row r="888" spans="1:15" s="638" customFormat="1" ht="24.75" customHeight="1" thickBot="1" x14ac:dyDescent="0.3">
      <c r="A888" s="803"/>
      <c r="B888" s="804"/>
      <c r="C888" s="827"/>
      <c r="D888" s="828"/>
      <c r="E888" s="807" t="s">
        <v>12</v>
      </c>
      <c r="F888" s="808"/>
      <c r="G888" s="711"/>
      <c r="H888" s="711"/>
      <c r="I888" s="711"/>
    </row>
    <row r="889" spans="1:15" s="638" customFormat="1" ht="15" customHeight="1" thickBot="1" x14ac:dyDescent="0.3">
      <c r="A889" s="803"/>
      <c r="B889" s="804"/>
      <c r="C889" s="827"/>
      <c r="D889" s="828"/>
      <c r="E889" s="807">
        <v>4891</v>
      </c>
      <c r="F889" s="808"/>
      <c r="G889" s="711"/>
      <c r="H889" s="711">
        <f>Sheet1!F141</f>
        <v>400000</v>
      </c>
      <c r="I889" s="711"/>
    </row>
    <row r="890" spans="1:15" s="638" customFormat="1" ht="16.5" hidden="1" thickBot="1" x14ac:dyDescent="0.3">
      <c r="A890" s="803"/>
      <c r="B890" s="804"/>
      <c r="C890" s="827"/>
      <c r="D890" s="828"/>
      <c r="E890" s="807" t="s">
        <v>13</v>
      </c>
      <c r="F890" s="808"/>
      <c r="G890" s="880">
        <f>H890+I890</f>
        <v>0</v>
      </c>
      <c r="H890" s="621"/>
      <c r="I890" s="621"/>
    </row>
    <row r="891" spans="1:15" s="638" customFormat="1" x14ac:dyDescent="0.25">
      <c r="A891" s="900"/>
      <c r="B891" s="901"/>
      <c r="C891" s="902"/>
      <c r="D891" s="903"/>
      <c r="E891" s="904"/>
      <c r="F891" s="905"/>
    </row>
    <row r="892" spans="1:15" x14ac:dyDescent="0.25">
      <c r="B892" s="603"/>
      <c r="C892" s="600"/>
      <c r="D892" s="601"/>
    </row>
    <row r="893" spans="1:15" x14ac:dyDescent="0.25">
      <c r="B893" s="603"/>
      <c r="C893" s="600"/>
      <c r="D893" s="601"/>
      <c r="E893" s="81"/>
    </row>
    <row r="894" spans="1:15" x14ac:dyDescent="0.25">
      <c r="B894" s="603"/>
      <c r="C894" s="604"/>
      <c r="D894" s="605"/>
    </row>
    <row r="902" spans="5:7" ht="28.5" customHeight="1" x14ac:dyDescent="0.25">
      <c r="E902" s="981"/>
      <c r="F902" s="981"/>
      <c r="G902" s="981"/>
    </row>
  </sheetData>
  <mergeCells count="12">
    <mergeCell ref="H5:I5"/>
    <mergeCell ref="E902:G902"/>
    <mergeCell ref="A1:I1"/>
    <mergeCell ref="A2:I2"/>
    <mergeCell ref="H4:I4"/>
    <mergeCell ref="A5:A6"/>
    <mergeCell ref="E5:E6"/>
    <mergeCell ref="F5:F6"/>
    <mergeCell ref="G5:G6"/>
    <mergeCell ref="B5:B6"/>
    <mergeCell ref="C5:C6"/>
    <mergeCell ref="D5:D6"/>
  </mergeCells>
  <phoneticPr fontId="0" type="noConversion"/>
  <pageMargins left="0" right="0" top="0.27559055118110237" bottom="0.43307086614173229" header="0.15748031496062992" footer="0.23622047244094491"/>
  <pageSetup paperSize="9" scale="95" firstPageNumber="24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6</vt:i4>
      </vt:variant>
    </vt:vector>
  </HeadingPairs>
  <TitlesOfParts>
    <vt:vector size="13" baseType="lpstr">
      <vt:lpstr>Sheet1 (2)</vt:lpstr>
      <vt:lpstr>Sheet1</vt:lpstr>
      <vt:lpstr>Sheet2</vt:lpstr>
      <vt:lpstr>Sheet3</vt:lpstr>
      <vt:lpstr>Sheet4</vt:lpstr>
      <vt:lpstr>Sheet5</vt:lpstr>
      <vt:lpstr>Sheet6</vt:lpstr>
      <vt:lpstr>Sheet1!Заголовки_для_печати</vt:lpstr>
      <vt:lpstr>'Sheet1 (2)'!Заголовки_для_печати</vt:lpstr>
      <vt:lpstr>Sheet2!Заголовки_для_печати</vt:lpstr>
      <vt:lpstr>Sheet3!Заголовки_для_печати</vt:lpstr>
      <vt:lpstr>Sheet6!Заголовки_для_печати</vt:lpstr>
      <vt:lpstr>Sheet1!Область_печати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School</dc:creator>
  <cp:lastModifiedBy>User</cp:lastModifiedBy>
  <cp:lastPrinted>2024-08-08T11:14:44Z</cp:lastPrinted>
  <dcterms:created xsi:type="dcterms:W3CDTF">1996-10-14T23:33:28Z</dcterms:created>
  <dcterms:modified xsi:type="dcterms:W3CDTF">2024-10-23T06:48:58Z</dcterms:modified>
</cp:coreProperties>
</file>