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activeTab="2"/>
  </bookViews>
  <sheets>
    <sheet name="հավելված" sheetId="9" r:id="rId1"/>
    <sheet name="Sheet1 (2)" sheetId="8" r:id="rId2"/>
    <sheet name="Sheet1" sheetId="2" r:id="rId3"/>
    <sheet name="Sheet2" sheetId="3" r:id="rId4"/>
    <sheet name="Sheet3" sheetId="4" r:id="rId5"/>
    <sheet name="Sheet4" sheetId="5" r:id="rId6"/>
    <sheet name="Sheet5" sheetId="6" r:id="rId7"/>
    <sheet name="Sheet6" sheetId="7" r:id="rId8"/>
  </sheets>
  <definedNames>
    <definedName name="_xlnm.Print_Titles" localSheetId="2">Sheet1!$4:$7</definedName>
    <definedName name="_xlnm.Print_Titles" localSheetId="1">'Sheet1 (2)'!$5:$7</definedName>
    <definedName name="_xlnm.Print_Titles" localSheetId="3">Sheet2!$5:$7</definedName>
    <definedName name="_xlnm.Print_Titles" localSheetId="4">Sheet3!$5:$7</definedName>
    <definedName name="_xlnm.Print_Titles" localSheetId="6">Sheet5!#REF!</definedName>
    <definedName name="_xlnm.Print_Titles" localSheetId="7">Sheet6!$5:$7</definedName>
    <definedName name="_xlnm.Print_Area" localSheetId="2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1" i="7" l="1"/>
  <c r="E142" i="2" l="1"/>
  <c r="E120" i="2"/>
  <c r="E16" i="2"/>
  <c r="F141" i="2" l="1"/>
  <c r="H877" i="7" s="1"/>
  <c r="I388" i="7"/>
  <c r="E26" i="8" l="1"/>
  <c r="E23" i="8" s="1"/>
  <c r="F184" i="4" l="1"/>
  <c r="I457" i="7"/>
  <c r="G468" i="7"/>
  <c r="E126" i="4" l="1"/>
  <c r="E56" i="4" l="1"/>
  <c r="G724" i="7"/>
  <c r="I711" i="7"/>
  <c r="G728" i="7"/>
  <c r="E54" i="6" l="1"/>
  <c r="D54" i="6" s="1"/>
  <c r="H259" i="7" l="1"/>
  <c r="G264" i="7"/>
  <c r="E50" i="4" l="1"/>
  <c r="E119" i="4"/>
  <c r="F178" i="4"/>
  <c r="G466" i="7"/>
  <c r="F91" i="2"/>
  <c r="F190" i="4"/>
  <c r="F179" i="4"/>
  <c r="H471" i="7"/>
  <c r="G476" i="7"/>
  <c r="G730" i="7"/>
  <c r="E34" i="4"/>
  <c r="G30" i="7"/>
  <c r="I589" i="7"/>
  <c r="E39" i="4"/>
  <c r="E38" i="4"/>
  <c r="G35" i="7"/>
  <c r="E48" i="4"/>
  <c r="G21" i="7"/>
  <c r="F182" i="4"/>
  <c r="G478" i="7"/>
  <c r="G118" i="7"/>
  <c r="F183" i="4"/>
  <c r="I608" i="7"/>
  <c r="G618" i="7"/>
  <c r="I661" i="7"/>
  <c r="G664" i="7"/>
  <c r="G602" i="7"/>
  <c r="G726" i="7"/>
  <c r="F188" i="4"/>
  <c r="G42" i="7"/>
  <c r="D118" i="8" l="1"/>
  <c r="D119" i="8"/>
  <c r="D120" i="8"/>
  <c r="E110" i="2"/>
  <c r="E108" i="2"/>
  <c r="E107" i="2"/>
  <c r="E84" i="2"/>
  <c r="E79" i="2"/>
  <c r="E19" i="2"/>
  <c r="E117" i="8" l="1"/>
  <c r="D17" i="8"/>
  <c r="I13" i="7"/>
  <c r="I13" i="3" s="1"/>
  <c r="E87" i="4"/>
  <c r="I277" i="7"/>
  <c r="E127" i="2"/>
  <c r="E13" i="8"/>
  <c r="H619" i="7"/>
  <c r="G262" i="7"/>
  <c r="G46" i="7"/>
  <c r="E119" i="2" l="1"/>
  <c r="D117" i="8"/>
  <c r="I624" i="7"/>
  <c r="G43" i="7"/>
  <c r="N82" i="8"/>
  <c r="L82" i="8"/>
  <c r="P82" i="8" s="1"/>
  <c r="H155" i="7"/>
  <c r="E53" i="4"/>
  <c r="E44" i="4"/>
  <c r="E31" i="4"/>
  <c r="E30" i="4"/>
  <c r="E32" i="4"/>
  <c r="E60" i="4"/>
  <c r="E67" i="4"/>
  <c r="E49" i="4"/>
  <c r="E46" i="4"/>
  <c r="E63" i="4"/>
  <c r="E33" i="4"/>
  <c r="G17" i="7"/>
  <c r="E16" i="4"/>
  <c r="F189" i="4"/>
  <c r="E152" i="4"/>
  <c r="E66" i="4"/>
  <c r="E57" i="4"/>
  <c r="E45" i="4"/>
  <c r="E29" i="4"/>
  <c r="E20" i="2"/>
  <c r="H711" i="7"/>
  <c r="H661" i="7"/>
  <c r="H225" i="3" s="1"/>
  <c r="I471" i="7"/>
  <c r="I176" i="3" s="1"/>
  <c r="H457" i="7"/>
  <c r="H173" i="3" s="1"/>
  <c r="I112" i="7"/>
  <c r="H112" i="7"/>
  <c r="H13" i="7"/>
  <c r="E114" i="8"/>
  <c r="D28" i="8"/>
  <c r="D26" i="8" s="1"/>
  <c r="G725" i="7" l="1"/>
  <c r="G663" i="7"/>
  <c r="H640" i="7"/>
  <c r="G644" i="7"/>
  <c r="G643" i="7"/>
  <c r="G646" i="7"/>
  <c r="G642" i="7"/>
  <c r="H624" i="7"/>
  <c r="G639" i="7"/>
  <c r="G638" i="7"/>
  <c r="G637" i="7"/>
  <c r="G633" i="7"/>
  <c r="G629" i="7"/>
  <c r="G628" i="7"/>
  <c r="H608" i="7"/>
  <c r="G616" i="7"/>
  <c r="G613" i="7"/>
  <c r="G612" i="7"/>
  <c r="G611" i="7"/>
  <c r="I494" i="7"/>
  <c r="G510" i="7"/>
  <c r="G480" i="7"/>
  <c r="G479" i="7"/>
  <c r="H176" i="3"/>
  <c r="G477" i="7"/>
  <c r="G475" i="7"/>
  <c r="I173" i="3"/>
  <c r="G467" i="7"/>
  <c r="G465" i="7"/>
  <c r="G464" i="7"/>
  <c r="G463" i="7"/>
  <c r="G462" i="7"/>
  <c r="G461" i="7"/>
  <c r="I394" i="7"/>
  <c r="I147" i="3" s="1"/>
  <c r="G402" i="7"/>
  <c r="G401" i="7"/>
  <c r="H394" i="7"/>
  <c r="G400" i="7"/>
  <c r="G399" i="7"/>
  <c r="G397" i="7"/>
  <c r="I312" i="7"/>
  <c r="I116" i="3" s="1"/>
  <c r="I322" i="7"/>
  <c r="G325" i="7"/>
  <c r="G324" i="7"/>
  <c r="H277" i="7"/>
  <c r="G280" i="7"/>
  <c r="H185" i="7"/>
  <c r="G186" i="7"/>
  <c r="G187" i="7"/>
  <c r="G188" i="7"/>
  <c r="G134" i="7"/>
  <c r="G133" i="7"/>
  <c r="G131" i="7"/>
  <c r="G126" i="7"/>
  <c r="G115" i="7"/>
  <c r="G114" i="7"/>
  <c r="G84" i="7"/>
  <c r="G44" i="7"/>
  <c r="G45" i="7"/>
  <c r="E47" i="4"/>
  <c r="G25" i="7"/>
  <c r="G20" i="7"/>
  <c r="G19" i="7"/>
  <c r="E40" i="4"/>
  <c r="G18" i="7"/>
  <c r="E18" i="4"/>
  <c r="G16" i="7"/>
  <c r="G603" i="7" l="1"/>
  <c r="G604" i="7"/>
  <c r="G605" i="7"/>
  <c r="G509" i="7"/>
  <c r="G315" i="7"/>
  <c r="G314" i="7"/>
  <c r="H312" i="7"/>
  <c r="G713" i="7"/>
  <c r="G117" i="7"/>
  <c r="G124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77" i="8"/>
  <c r="E62" i="8" s="1"/>
  <c r="D32" i="8"/>
  <c r="D20" i="8"/>
  <c r="E18" i="8"/>
  <c r="D18" i="8" s="1"/>
  <c r="D16" i="8"/>
  <c r="D15" i="8"/>
  <c r="D13" i="8"/>
  <c r="D91" i="2"/>
  <c r="D62" i="8" l="1"/>
  <c r="E21" i="8"/>
  <c r="E123" i="8"/>
  <c r="E46" i="8"/>
  <c r="D46" i="8" s="1"/>
  <c r="D138" i="8"/>
  <c r="D77" i="8"/>
  <c r="F8" i="8"/>
  <c r="D101" i="8"/>
  <c r="H296" i="3"/>
  <c r="E135" i="4"/>
  <c r="E10" i="8" l="1"/>
  <c r="D10" i="8" s="1"/>
  <c r="E92" i="8"/>
  <c r="D92" i="8" s="1"/>
  <c r="D21" i="8"/>
  <c r="D8" i="8" l="1"/>
  <c r="E8" i="8"/>
  <c r="D126" i="4"/>
  <c r="G121" i="7"/>
  <c r="G122" i="7"/>
  <c r="G123" i="7"/>
  <c r="G120" i="7"/>
  <c r="D119" i="4" l="1"/>
  <c r="D115" i="4" s="1"/>
  <c r="E115" i="4"/>
  <c r="E137" i="2" l="1"/>
  <c r="E151" i="4" l="1"/>
  <c r="G130" i="7" l="1"/>
  <c r="E91" i="4"/>
  <c r="G129" i="7"/>
  <c r="G727" i="7"/>
  <c r="I33" i="3" l="1"/>
  <c r="I31" i="3" s="1"/>
  <c r="G136" i="7"/>
  <c r="G137" i="7"/>
  <c r="F58" i="6"/>
  <c r="D58" i="6" s="1"/>
  <c r="D42" i="2"/>
  <c r="D41" i="2"/>
  <c r="D50" i="4"/>
  <c r="D33" i="4"/>
  <c r="H52" i="3"/>
  <c r="H50" i="3" s="1"/>
  <c r="H13" i="3"/>
  <c r="G39" i="7"/>
  <c r="G40" i="7"/>
  <c r="G41" i="7"/>
  <c r="G48" i="7"/>
  <c r="G49" i="7"/>
  <c r="G50" i="7"/>
  <c r="G52" i="7"/>
  <c r="G53" i="7"/>
  <c r="G54" i="7"/>
  <c r="G56" i="7"/>
  <c r="G58" i="7"/>
  <c r="G59" i="7"/>
  <c r="G60" i="7"/>
  <c r="D87" i="2"/>
  <c r="D39" i="4"/>
  <c r="G486" i="7"/>
  <c r="G317" i="7"/>
  <c r="G318" i="7"/>
  <c r="G319" i="7"/>
  <c r="G320" i="7"/>
  <c r="G321" i="7"/>
  <c r="G322" i="7"/>
  <c r="D190" i="4"/>
  <c r="G135" i="7"/>
  <c r="G132" i="7"/>
  <c r="D44" i="4"/>
  <c r="D182" i="4"/>
  <c r="E111" i="2"/>
  <c r="D111" i="2" s="1"/>
  <c r="D84" i="2"/>
  <c r="D53" i="4"/>
  <c r="G185" i="7"/>
  <c r="H294" i="3"/>
  <c r="G37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6" i="7"/>
  <c r="G38" i="7"/>
  <c r="H73" i="7"/>
  <c r="I73" i="7"/>
  <c r="G75" i="7"/>
  <c r="G76" i="7"/>
  <c r="H77" i="7"/>
  <c r="I77" i="7"/>
  <c r="G79" i="7"/>
  <c r="G80" i="7"/>
  <c r="H81" i="7"/>
  <c r="I81" i="7"/>
  <c r="I82" i="7"/>
  <c r="G82" i="7" s="1"/>
  <c r="G83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H100" i="7"/>
  <c r="H98" i="7" s="1"/>
  <c r="I100" i="7"/>
  <c r="I98" i="7" s="1"/>
  <c r="G102" i="7"/>
  <c r="G103" i="7"/>
  <c r="H106" i="7"/>
  <c r="H104" i="7" s="1"/>
  <c r="I106" i="7"/>
  <c r="I104" i="7" s="1"/>
  <c r="G108" i="7"/>
  <c r="G109" i="7"/>
  <c r="G116" i="7"/>
  <c r="G119" i="7"/>
  <c r="G125" i="7"/>
  <c r="G127" i="7"/>
  <c r="G128" i="7"/>
  <c r="H140" i="7"/>
  <c r="H138" i="7" s="1"/>
  <c r="I140" i="7"/>
  <c r="I138" i="7" s="1"/>
  <c r="G142" i="7"/>
  <c r="G143" i="7"/>
  <c r="H146" i="7"/>
  <c r="H144" i="7" s="1"/>
  <c r="I146" i="7"/>
  <c r="G148" i="7"/>
  <c r="G149" i="7"/>
  <c r="I150" i="7"/>
  <c r="G150" i="7" s="1"/>
  <c r="G152" i="7"/>
  <c r="G153" i="7"/>
  <c r="I159" i="7"/>
  <c r="I157" i="7" s="1"/>
  <c r="G157" i="7" s="1"/>
  <c r="G161" i="7"/>
  <c r="G162" i="7"/>
  <c r="I165" i="7"/>
  <c r="I163" i="7" s="1"/>
  <c r="G163" i="7" s="1"/>
  <c r="G167" i="7"/>
  <c r="G168" i="7"/>
  <c r="I171" i="7"/>
  <c r="G171" i="7" s="1"/>
  <c r="G173" i="7"/>
  <c r="G174" i="7"/>
  <c r="I181" i="7"/>
  <c r="I179" i="7" s="1"/>
  <c r="G183" i="7"/>
  <c r="H193" i="7"/>
  <c r="I193" i="7"/>
  <c r="G195" i="7"/>
  <c r="G196" i="7"/>
  <c r="H197" i="7"/>
  <c r="I197" i="7"/>
  <c r="G199" i="7"/>
  <c r="G200" i="7"/>
  <c r="H201" i="7"/>
  <c r="I201" i="7"/>
  <c r="G203" i="7"/>
  <c r="G204" i="7"/>
  <c r="H207" i="7"/>
  <c r="H205" i="7" s="1"/>
  <c r="I207" i="7"/>
  <c r="I205" i="7" s="1"/>
  <c r="G209" i="7"/>
  <c r="G210" i="7"/>
  <c r="H213" i="7"/>
  <c r="I213" i="7"/>
  <c r="G215" i="7"/>
  <c r="G216" i="7"/>
  <c r="H217" i="7"/>
  <c r="I217" i="7"/>
  <c r="G219" i="7"/>
  <c r="G220" i="7"/>
  <c r="H223" i="7"/>
  <c r="H221" i="7" s="1"/>
  <c r="I223" i="7"/>
  <c r="I221" i="7" s="1"/>
  <c r="G225" i="7"/>
  <c r="G226" i="7"/>
  <c r="H229" i="7"/>
  <c r="H227" i="7" s="1"/>
  <c r="I229" i="7"/>
  <c r="I227" i="7" s="1"/>
  <c r="G231" i="7"/>
  <c r="G232" i="7"/>
  <c r="H235" i="7"/>
  <c r="H233" i="7" s="1"/>
  <c r="I235" i="7"/>
  <c r="I233" i="7" s="1"/>
  <c r="G237" i="7"/>
  <c r="G238" i="7"/>
  <c r="H241" i="7"/>
  <c r="H239" i="7" s="1"/>
  <c r="I241" i="7"/>
  <c r="I239" i="7" s="1"/>
  <c r="G243" i="7"/>
  <c r="G244" i="7"/>
  <c r="H249" i="7"/>
  <c r="I249" i="7"/>
  <c r="G251" i="7"/>
  <c r="G252" i="7"/>
  <c r="H253" i="7"/>
  <c r="I253" i="7"/>
  <c r="G255" i="7"/>
  <c r="G256" i="7"/>
  <c r="H97" i="3"/>
  <c r="I259" i="7"/>
  <c r="G259" i="7" s="1"/>
  <c r="G261" i="7"/>
  <c r="G263" i="7"/>
  <c r="G265" i="7"/>
  <c r="G266" i="7"/>
  <c r="G267" i="7"/>
  <c r="G268" i="7"/>
  <c r="H269" i="7"/>
  <c r="I269" i="7"/>
  <c r="G271" i="7"/>
  <c r="G272" i="7"/>
  <c r="H273" i="7"/>
  <c r="I273" i="7"/>
  <c r="G275" i="7"/>
  <c r="G276" i="7"/>
  <c r="H100" i="3"/>
  <c r="I100" i="3"/>
  <c r="G279" i="7"/>
  <c r="G281" i="7"/>
  <c r="H284" i="7"/>
  <c r="I284" i="7"/>
  <c r="G286" i="7"/>
  <c r="G287" i="7"/>
  <c r="H288" i="7"/>
  <c r="I288" i="7"/>
  <c r="G290" i="7"/>
  <c r="G291" i="7"/>
  <c r="H292" i="7"/>
  <c r="I292" i="7"/>
  <c r="G294" i="7"/>
  <c r="G295" i="7"/>
  <c r="H298" i="7"/>
  <c r="I298" i="7"/>
  <c r="G300" i="7"/>
  <c r="G301" i="7"/>
  <c r="H302" i="7"/>
  <c r="I302" i="7"/>
  <c r="G304" i="7"/>
  <c r="G305" i="7"/>
  <c r="H306" i="7"/>
  <c r="I306" i="7"/>
  <c r="G308" i="7"/>
  <c r="G309" i="7"/>
  <c r="H116" i="3"/>
  <c r="G316" i="7"/>
  <c r="G323" i="7"/>
  <c r="H326" i="7"/>
  <c r="I326" i="7"/>
  <c r="G328" i="7"/>
  <c r="G329" i="7"/>
  <c r="H330" i="7"/>
  <c r="I330" i="7"/>
  <c r="G332" i="7"/>
  <c r="G333" i="7"/>
  <c r="H334" i="7"/>
  <c r="I334" i="7"/>
  <c r="G336" i="7"/>
  <c r="G337" i="7"/>
  <c r="H338" i="7"/>
  <c r="I338" i="7"/>
  <c r="G340" i="7"/>
  <c r="G341" i="7"/>
  <c r="H344" i="7"/>
  <c r="H342" i="7" s="1"/>
  <c r="I344" i="7"/>
  <c r="I342" i="7" s="1"/>
  <c r="G346" i="7"/>
  <c r="G347" i="7"/>
  <c r="H350" i="7"/>
  <c r="I350" i="7"/>
  <c r="G352" i="7"/>
  <c r="G353" i="7"/>
  <c r="H354" i="7"/>
  <c r="I354" i="7"/>
  <c r="G356" i="7"/>
  <c r="G357" i="7"/>
  <c r="H358" i="7"/>
  <c r="I358" i="7"/>
  <c r="G360" i="7"/>
  <c r="G361" i="7"/>
  <c r="H362" i="7"/>
  <c r="I362" i="7"/>
  <c r="G364" i="7"/>
  <c r="G365" i="7"/>
  <c r="H368" i="7"/>
  <c r="I368" i="7"/>
  <c r="G370" i="7"/>
  <c r="G371" i="7"/>
  <c r="H372" i="7"/>
  <c r="I372" i="7"/>
  <c r="G374" i="7"/>
  <c r="G375" i="7"/>
  <c r="H376" i="7"/>
  <c r="I376" i="7"/>
  <c r="G378" i="7"/>
  <c r="G379" i="7"/>
  <c r="H380" i="7"/>
  <c r="I380" i="7"/>
  <c r="G382" i="7"/>
  <c r="G383" i="7"/>
  <c r="H386" i="7"/>
  <c r="H384" i="7" s="1"/>
  <c r="G389" i="7"/>
  <c r="H392" i="7"/>
  <c r="I392" i="7"/>
  <c r="G396" i="7"/>
  <c r="G398" i="7"/>
  <c r="H405" i="7"/>
  <c r="H403" i="7" s="1"/>
  <c r="I405" i="7"/>
  <c r="I403" i="7" s="1"/>
  <c r="G407" i="7"/>
  <c r="G408" i="7"/>
  <c r="H411" i="7"/>
  <c r="H409" i="7" s="1"/>
  <c r="I411" i="7"/>
  <c r="I409" i="7" s="1"/>
  <c r="G413" i="7"/>
  <c r="G414" i="7"/>
  <c r="H417" i="7"/>
  <c r="I417" i="7"/>
  <c r="I415" i="7" s="1"/>
  <c r="G419" i="7"/>
  <c r="G420" i="7"/>
  <c r="H423" i="7"/>
  <c r="H421" i="7" s="1"/>
  <c r="I423" i="7"/>
  <c r="I421" i="7" s="1"/>
  <c r="G425" i="7"/>
  <c r="G426" i="7"/>
  <c r="H429" i="7"/>
  <c r="I429" i="7"/>
  <c r="I427" i="7" s="1"/>
  <c r="G431" i="7"/>
  <c r="G432" i="7"/>
  <c r="H437" i="7"/>
  <c r="H435" i="7" s="1"/>
  <c r="I437" i="7"/>
  <c r="I435" i="7" s="1"/>
  <c r="G439" i="7"/>
  <c r="G440" i="7"/>
  <c r="H443" i="7"/>
  <c r="H441" i="7" s="1"/>
  <c r="I443" i="7"/>
  <c r="I441" i="7" s="1"/>
  <c r="G445" i="7"/>
  <c r="G446" i="7"/>
  <c r="G447" i="7"/>
  <c r="G448" i="7"/>
  <c r="G449" i="7"/>
  <c r="G450" i="7"/>
  <c r="G451" i="7"/>
  <c r="G452" i="7"/>
  <c r="G453" i="7"/>
  <c r="G454" i="7"/>
  <c r="H455" i="7"/>
  <c r="I455" i="7"/>
  <c r="G459" i="7"/>
  <c r="G460" i="7"/>
  <c r="I469" i="7"/>
  <c r="G473" i="7"/>
  <c r="G474" i="7"/>
  <c r="H483" i="7"/>
  <c r="H481" i="7" s="1"/>
  <c r="I483" i="7"/>
  <c r="I481" i="7" s="1"/>
  <c r="G485" i="7"/>
  <c r="H494" i="7"/>
  <c r="H182" i="3" s="1"/>
  <c r="I492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H515" i="7"/>
  <c r="I515" i="7"/>
  <c r="G517" i="7"/>
  <c r="G518" i="7"/>
  <c r="H519" i="7"/>
  <c r="I519" i="7"/>
  <c r="G521" i="7"/>
  <c r="G522" i="7"/>
  <c r="H523" i="7"/>
  <c r="I523" i="7"/>
  <c r="G525" i="7"/>
  <c r="G526" i="7"/>
  <c r="H529" i="7"/>
  <c r="I529" i="7"/>
  <c r="G531" i="7"/>
  <c r="G532" i="7"/>
  <c r="H533" i="7"/>
  <c r="I533" i="7"/>
  <c r="G535" i="7"/>
  <c r="G536" i="7"/>
  <c r="H537" i="7"/>
  <c r="I537" i="7"/>
  <c r="G539" i="7"/>
  <c r="G540" i="7"/>
  <c r="H541" i="7"/>
  <c r="I541" i="7"/>
  <c r="G543" i="7"/>
  <c r="G544" i="7"/>
  <c r="H547" i="7"/>
  <c r="I547" i="7"/>
  <c r="G549" i="7"/>
  <c r="G550" i="7"/>
  <c r="H551" i="7"/>
  <c r="I551" i="7"/>
  <c r="G553" i="7"/>
  <c r="G554" i="7"/>
  <c r="H555" i="7"/>
  <c r="I555" i="7"/>
  <c r="G557" i="7"/>
  <c r="G558" i="7"/>
  <c r="H559" i="7"/>
  <c r="I559" i="7"/>
  <c r="G561" i="7"/>
  <c r="G562" i="7"/>
  <c r="H565" i="7"/>
  <c r="H563" i="7" s="1"/>
  <c r="I565" i="7"/>
  <c r="I563" i="7" s="1"/>
  <c r="G567" i="7"/>
  <c r="G568" i="7"/>
  <c r="H571" i="7"/>
  <c r="I571" i="7"/>
  <c r="I569" i="7" s="1"/>
  <c r="G573" i="7"/>
  <c r="G574" i="7"/>
  <c r="H577" i="7"/>
  <c r="I577" i="7"/>
  <c r="G579" i="7"/>
  <c r="G580" i="7"/>
  <c r="H581" i="7"/>
  <c r="H211" i="3" s="1"/>
  <c r="G211" i="3" s="1"/>
  <c r="I581" i="7"/>
  <c r="G583" i="7"/>
  <c r="G584" i="7"/>
  <c r="H589" i="7"/>
  <c r="H587" i="7" s="1"/>
  <c r="I587" i="7"/>
  <c r="I216" i="3" s="1"/>
  <c r="I214" i="3" s="1"/>
  <c r="G591" i="7"/>
  <c r="G592" i="7"/>
  <c r="G593" i="7"/>
  <c r="G594" i="7"/>
  <c r="G595" i="7"/>
  <c r="G596" i="7"/>
  <c r="G597" i="7"/>
  <c r="G598" i="7"/>
  <c r="G599" i="7"/>
  <c r="G601" i="7"/>
  <c r="I219" i="3"/>
  <c r="G610" i="7"/>
  <c r="G614" i="7"/>
  <c r="G615" i="7"/>
  <c r="G617" i="7"/>
  <c r="I619" i="7"/>
  <c r="G620" i="7"/>
  <c r="G621" i="7"/>
  <c r="G622" i="7"/>
  <c r="G623" i="7"/>
  <c r="I221" i="3"/>
  <c r="G626" i="7"/>
  <c r="G627" i="7"/>
  <c r="G630" i="7"/>
  <c r="G631" i="7"/>
  <c r="G632" i="7"/>
  <c r="G634" i="7"/>
  <c r="G635" i="7"/>
  <c r="G640" i="7"/>
  <c r="G645" i="7"/>
  <c r="H647" i="7"/>
  <c r="H223" i="3" s="1"/>
  <c r="I647" i="7"/>
  <c r="I223" i="3" s="1"/>
  <c r="G649" i="7"/>
  <c r="G650" i="7"/>
  <c r="G651" i="7"/>
  <c r="G652" i="7"/>
  <c r="G653" i="7"/>
  <c r="G654" i="7"/>
  <c r="G655" i="7"/>
  <c r="G656" i="7"/>
  <c r="H657" i="7"/>
  <c r="I657" i="7"/>
  <c r="G659" i="7"/>
  <c r="G660" i="7"/>
  <c r="G665" i="7"/>
  <c r="G666" i="7"/>
  <c r="H669" i="7"/>
  <c r="I669" i="7"/>
  <c r="G671" i="7"/>
  <c r="G672" i="7"/>
  <c r="H673" i="7"/>
  <c r="I673" i="7"/>
  <c r="G675" i="7"/>
  <c r="G676" i="7"/>
  <c r="H677" i="7"/>
  <c r="I677" i="7"/>
  <c r="G679" i="7"/>
  <c r="G680" i="7"/>
  <c r="H683" i="7"/>
  <c r="I683" i="7"/>
  <c r="G685" i="7"/>
  <c r="G686" i="7"/>
  <c r="H687" i="7"/>
  <c r="I687" i="7"/>
  <c r="G689" i="7"/>
  <c r="G690" i="7"/>
  <c r="H691" i="7"/>
  <c r="I691" i="7"/>
  <c r="G693" i="7"/>
  <c r="G694" i="7"/>
  <c r="H697" i="7"/>
  <c r="H695" i="7" s="1"/>
  <c r="I697" i="7"/>
  <c r="I695" i="7" s="1"/>
  <c r="G699" i="7"/>
  <c r="G700" i="7"/>
  <c r="H703" i="7"/>
  <c r="H701" i="7" s="1"/>
  <c r="I703" i="7"/>
  <c r="I701" i="7" s="1"/>
  <c r="G705" i="7"/>
  <c r="G706" i="7"/>
  <c r="I246" i="3"/>
  <c r="I244" i="3" s="1"/>
  <c r="G714" i="7"/>
  <c r="G715" i="7"/>
  <c r="G716" i="7"/>
  <c r="G717" i="7"/>
  <c r="G718" i="7"/>
  <c r="G719" i="7"/>
  <c r="G720" i="7"/>
  <c r="G721" i="7"/>
  <c r="G722" i="7"/>
  <c r="G723" i="7"/>
  <c r="G729" i="7"/>
  <c r="H731" i="7"/>
  <c r="I731" i="7"/>
  <c r="G732" i="7"/>
  <c r="G733" i="7"/>
  <c r="G734" i="7"/>
  <c r="G736" i="7"/>
  <c r="H737" i="7"/>
  <c r="I737" i="7"/>
  <c r="G738" i="7"/>
  <c r="G739" i="7"/>
  <c r="G740" i="7"/>
  <c r="H741" i="7"/>
  <c r="I741" i="7"/>
  <c r="G742" i="7"/>
  <c r="G743" i="7"/>
  <c r="G744" i="7"/>
  <c r="G746" i="7"/>
  <c r="H747" i="7"/>
  <c r="I747" i="7"/>
  <c r="G748" i="7"/>
  <c r="G749" i="7"/>
  <c r="G750" i="7"/>
  <c r="H751" i="7"/>
  <c r="I751" i="7"/>
  <c r="G752" i="7"/>
  <c r="G753" i="7"/>
  <c r="G754" i="7"/>
  <c r="G756" i="7"/>
  <c r="H757" i="7"/>
  <c r="I757" i="7"/>
  <c r="G758" i="7"/>
  <c r="G759" i="7"/>
  <c r="G760" i="7"/>
  <c r="H761" i="7"/>
  <c r="I761" i="7"/>
  <c r="G762" i="7"/>
  <c r="G763" i="7"/>
  <c r="G764" i="7"/>
  <c r="G765" i="7"/>
  <c r="H769" i="7"/>
  <c r="H272" i="3" s="1"/>
  <c r="G771" i="7"/>
  <c r="G772" i="7"/>
  <c r="G773" i="7"/>
  <c r="G774" i="7"/>
  <c r="G775" i="7"/>
  <c r="G776" i="7"/>
  <c r="G777" i="7"/>
  <c r="G778" i="7"/>
  <c r="G779" i="7"/>
  <c r="G780" i="7"/>
  <c r="I781" i="7"/>
  <c r="G781" i="7" s="1"/>
  <c r="G783" i="7"/>
  <c r="G784" i="7"/>
  <c r="I787" i="7"/>
  <c r="G787" i="7" s="1"/>
  <c r="G789" i="7"/>
  <c r="G790" i="7"/>
  <c r="I793" i="7"/>
  <c r="I791" i="7" s="1"/>
  <c r="G795" i="7"/>
  <c r="G796" i="7"/>
  <c r="I799" i="7"/>
  <c r="I797" i="7" s="1"/>
  <c r="G797" i="7" s="1"/>
  <c r="G801" i="7"/>
  <c r="G802" i="7"/>
  <c r="G803" i="7"/>
  <c r="G804" i="7"/>
  <c r="G805" i="7"/>
  <c r="G806" i="7"/>
  <c r="G807" i="7"/>
  <c r="G808" i="7"/>
  <c r="H813" i="7"/>
  <c r="I813" i="7"/>
  <c r="G815" i="7"/>
  <c r="G816" i="7"/>
  <c r="H817" i="7"/>
  <c r="H278" i="3" s="1"/>
  <c r="I817" i="7"/>
  <c r="G819" i="7"/>
  <c r="G820" i="7"/>
  <c r="H823" i="7"/>
  <c r="H821" i="7" s="1"/>
  <c r="I823" i="7"/>
  <c r="I821" i="7" s="1"/>
  <c r="G825" i="7"/>
  <c r="G826" i="7"/>
  <c r="H829" i="7"/>
  <c r="H827" i="7" s="1"/>
  <c r="I829" i="7"/>
  <c r="I827" i="7" s="1"/>
  <c r="G831" i="7"/>
  <c r="G832" i="7"/>
  <c r="H835" i="7"/>
  <c r="H833" i="7" s="1"/>
  <c r="I835" i="7"/>
  <c r="I833" i="7" s="1"/>
  <c r="G837" i="7"/>
  <c r="G838" i="7"/>
  <c r="H841" i="7"/>
  <c r="I841" i="7"/>
  <c r="I839" i="7" s="1"/>
  <c r="G843" i="7"/>
  <c r="G844" i="7"/>
  <c r="H847" i="7"/>
  <c r="H845" i="7" s="1"/>
  <c r="I847" i="7"/>
  <c r="I845" i="7" s="1"/>
  <c r="G849" i="7"/>
  <c r="G850" i="7"/>
  <c r="H853" i="7"/>
  <c r="H851" i="7" s="1"/>
  <c r="I853" i="7"/>
  <c r="I851" i="7" s="1"/>
  <c r="G855" i="7"/>
  <c r="G856" i="7"/>
  <c r="H857" i="7"/>
  <c r="H863" i="7"/>
  <c r="I863" i="7"/>
  <c r="G865" i="7"/>
  <c r="G866" i="7"/>
  <c r="H867" i="7"/>
  <c r="I867" i="7"/>
  <c r="I304" i="3" s="1"/>
  <c r="G869" i="7"/>
  <c r="E138" i="4" s="1"/>
  <c r="G870" i="7"/>
  <c r="I875" i="7"/>
  <c r="I873" i="7" s="1"/>
  <c r="I871" i="7" s="1"/>
  <c r="H875" i="7"/>
  <c r="H873" i="7" s="1"/>
  <c r="H871" i="7" s="1"/>
  <c r="G878" i="7"/>
  <c r="H839" i="7"/>
  <c r="H301" i="3"/>
  <c r="E22" i="4"/>
  <c r="D22" i="4" s="1"/>
  <c r="D24" i="4"/>
  <c r="D61" i="6"/>
  <c r="D208" i="4"/>
  <c r="D70" i="2"/>
  <c r="G279" i="3" l="1"/>
  <c r="G91" i="3"/>
  <c r="G83" i="3"/>
  <c r="I257" i="7"/>
  <c r="I97" i="3"/>
  <c r="I95" i="3" s="1"/>
  <c r="H208" i="3"/>
  <c r="G208" i="3" s="1"/>
  <c r="E17" i="4"/>
  <c r="D17" i="4" s="1"/>
  <c r="D122" i="2"/>
  <c r="E95" i="2"/>
  <c r="I433" i="7"/>
  <c r="I310" i="7"/>
  <c r="I120" i="3"/>
  <c r="G120" i="3" s="1"/>
  <c r="H606" i="7"/>
  <c r="I225" i="3"/>
  <c r="G225" i="3" s="1"/>
  <c r="I606" i="7"/>
  <c r="G282" i="3"/>
  <c r="I183" i="3"/>
  <c r="G157" i="3"/>
  <c r="D25" i="2"/>
  <c r="E22" i="2"/>
  <c r="G248" i="3"/>
  <c r="D101" i="2"/>
  <c r="D13" i="2"/>
  <c r="F215" i="4"/>
  <c r="F213" i="4" s="1"/>
  <c r="G624" i="7"/>
  <c r="E65" i="4"/>
  <c r="D65" i="4" s="1"/>
  <c r="D31" i="4"/>
  <c r="G100" i="3"/>
  <c r="G159" i="7"/>
  <c r="F52" i="6"/>
  <c r="D52" i="6" s="1"/>
  <c r="I71" i="7"/>
  <c r="I24" i="3" s="1"/>
  <c r="I20" i="3" s="1"/>
  <c r="G28" i="3"/>
  <c r="G236" i="3"/>
  <c r="G226" i="3"/>
  <c r="G34" i="3"/>
  <c r="D67" i="4"/>
  <c r="I811" i="7"/>
  <c r="H545" i="7"/>
  <c r="G165" i="7"/>
  <c r="D121" i="4"/>
  <c r="G146" i="7"/>
  <c r="I785" i="7"/>
  <c r="G785" i="7" s="1"/>
  <c r="G309" i="3"/>
  <c r="G841" i="7"/>
  <c r="G757" i="7"/>
  <c r="G577" i="7"/>
  <c r="G537" i="7"/>
  <c r="G533" i="7"/>
  <c r="G519" i="7"/>
  <c r="G372" i="7"/>
  <c r="G362" i="7"/>
  <c r="G330" i="7"/>
  <c r="G297" i="3"/>
  <c r="G196" i="3"/>
  <c r="G154" i="3"/>
  <c r="G130" i="3"/>
  <c r="G86" i="3"/>
  <c r="G60" i="3"/>
  <c r="G863" i="7"/>
  <c r="I144" i="7"/>
  <c r="G144" i="7" s="1"/>
  <c r="G171" i="3"/>
  <c r="H63" i="3"/>
  <c r="G185" i="3"/>
  <c r="G25" i="3"/>
  <c r="H667" i="7"/>
  <c r="I545" i="7"/>
  <c r="H211" i="7"/>
  <c r="G443" i="7"/>
  <c r="G835" i="7"/>
  <c r="G302" i="7"/>
  <c r="I296" i="7"/>
  <c r="D152" i="4"/>
  <c r="H11" i="7"/>
  <c r="D169" i="4"/>
  <c r="G252" i="3"/>
  <c r="G16" i="3"/>
  <c r="G437" i="7"/>
  <c r="G695" i="7"/>
  <c r="G291" i="3"/>
  <c r="G285" i="3"/>
  <c r="G264" i="3"/>
  <c r="G151" i="3"/>
  <c r="G148" i="3"/>
  <c r="G53" i="3"/>
  <c r="D60" i="4"/>
  <c r="G306" i="7"/>
  <c r="G292" i="7"/>
  <c r="G273" i="7"/>
  <c r="G269" i="7"/>
  <c r="G253" i="7"/>
  <c r="G197" i="7"/>
  <c r="G193" i="7"/>
  <c r="D33" i="6"/>
  <c r="G256" i="3"/>
  <c r="G160" i="3"/>
  <c r="I143" i="3"/>
  <c r="G47" i="3"/>
  <c r="I366" i="7"/>
  <c r="I63" i="3"/>
  <c r="I45" i="3"/>
  <c r="H767" i="7"/>
  <c r="G661" i="7"/>
  <c r="D80" i="6"/>
  <c r="F21" i="6"/>
  <c r="D21" i="6" s="1"/>
  <c r="G177" i="3"/>
  <c r="G165" i="3"/>
  <c r="G312" i="7"/>
  <c r="G124" i="3"/>
  <c r="D66" i="4"/>
  <c r="G741" i="7"/>
  <c r="H735" i="7"/>
  <c r="H745" i="7"/>
  <c r="I745" i="7"/>
  <c r="I755" i="7"/>
  <c r="G494" i="7"/>
  <c r="E103" i="4"/>
  <c r="E93" i="4" s="1"/>
  <c r="D93" i="4" s="1"/>
  <c r="E36" i="4"/>
  <c r="D36" i="4" s="1"/>
  <c r="E144" i="4"/>
  <c r="D144" i="4" s="1"/>
  <c r="D38" i="4"/>
  <c r="I861" i="7"/>
  <c r="I859" i="7" s="1"/>
  <c r="I857" i="7" s="1"/>
  <c r="G857" i="7" s="1"/>
  <c r="I527" i="7"/>
  <c r="I513" i="7"/>
  <c r="H296" i="7"/>
  <c r="I170" i="3"/>
  <c r="I168" i="3" s="1"/>
  <c r="D109" i="4"/>
  <c r="G326" i="7"/>
  <c r="H191" i="7"/>
  <c r="H492" i="7"/>
  <c r="G492" i="7" s="1"/>
  <c r="G423" i="7"/>
  <c r="G703" i="7"/>
  <c r="G241" i="7"/>
  <c r="G793" i="7"/>
  <c r="G296" i="3"/>
  <c r="E31" i="6"/>
  <c r="E19" i="6" s="1"/>
  <c r="E13" i="6" s="1"/>
  <c r="E52" i="2"/>
  <c r="D52" i="2" s="1"/>
  <c r="G581" i="7"/>
  <c r="H575" i="7"/>
  <c r="G481" i="7"/>
  <c r="G471" i="7"/>
  <c r="G429" i="7"/>
  <c r="G417" i="7"/>
  <c r="G405" i="7"/>
  <c r="G380" i="7"/>
  <c r="G376" i="7"/>
  <c r="G368" i="7"/>
  <c r="G354" i="7"/>
  <c r="G57" i="7"/>
  <c r="G51" i="7"/>
  <c r="G47" i="7"/>
  <c r="F31" i="6"/>
  <c r="G202" i="3"/>
  <c r="G190" i="3"/>
  <c r="G101" i="3"/>
  <c r="G77" i="3"/>
  <c r="G70" i="3"/>
  <c r="G56" i="3"/>
  <c r="H282" i="7"/>
  <c r="D30" i="4"/>
  <c r="D16" i="4"/>
  <c r="D107" i="4"/>
  <c r="G847" i="7"/>
  <c r="H221" i="3"/>
  <c r="G221" i="3" s="1"/>
  <c r="I182" i="3"/>
  <c r="I180" i="3" s="1"/>
  <c r="I709" i="7"/>
  <c r="G411" i="7"/>
  <c r="D215" i="4"/>
  <c r="G691" i="7"/>
  <c r="G687" i="7"/>
  <c r="G677" i="7"/>
  <c r="G673" i="7"/>
  <c r="G657" i="7"/>
  <c r="G619" i="7"/>
  <c r="I575" i="7"/>
  <c r="G571" i="7"/>
  <c r="G559" i="7"/>
  <c r="G555" i="7"/>
  <c r="G551" i="7"/>
  <c r="G547" i="7"/>
  <c r="G541" i="7"/>
  <c r="G529" i="7"/>
  <c r="G523" i="7"/>
  <c r="G334" i="7"/>
  <c r="G217" i="7"/>
  <c r="G201" i="7"/>
  <c r="I191" i="7"/>
  <c r="G81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45" i="7"/>
  <c r="H348" i="7"/>
  <c r="G121" i="3"/>
  <c r="G109" i="3"/>
  <c r="G80" i="3"/>
  <c r="G73" i="3"/>
  <c r="G65" i="3"/>
  <c r="I174" i="3"/>
  <c r="G174" i="3" s="1"/>
  <c r="G176" i="3"/>
  <c r="G52" i="3"/>
  <c r="D63" i="4"/>
  <c r="G179" i="7"/>
  <c r="I177" i="7"/>
  <c r="G181" i="7"/>
  <c r="H71" i="7"/>
  <c r="E133" i="4"/>
  <c r="D133" i="4" s="1"/>
  <c r="D138" i="4"/>
  <c r="I301" i="3"/>
  <c r="G301" i="3" s="1"/>
  <c r="G304" i="3"/>
  <c r="G342" i="7"/>
  <c r="H811" i="7"/>
  <c r="I681" i="7"/>
  <c r="I667" i="7"/>
  <c r="H513" i="7"/>
  <c r="I211" i="7"/>
  <c r="H24" i="3"/>
  <c r="H20" i="3" s="1"/>
  <c r="H180" i="3"/>
  <c r="H366" i="7"/>
  <c r="G737" i="7"/>
  <c r="G565" i="7"/>
  <c r="H247" i="7"/>
  <c r="I169" i="7"/>
  <c r="G169" i="7" s="1"/>
  <c r="H427" i="7"/>
  <c r="G427" i="7" s="1"/>
  <c r="F185" i="4"/>
  <c r="D185" i="4" s="1"/>
  <c r="G344" i="7"/>
  <c r="H469" i="7"/>
  <c r="G469" i="7" s="1"/>
  <c r="H527" i="7"/>
  <c r="H222" i="3"/>
  <c r="G222" i="3" s="1"/>
  <c r="G589" i="7"/>
  <c r="G284" i="7"/>
  <c r="G394" i="7"/>
  <c r="G683" i="7"/>
  <c r="G813" i="7"/>
  <c r="G106" i="7"/>
  <c r="G867" i="7"/>
  <c r="H861" i="7"/>
  <c r="G839" i="7"/>
  <c r="H755" i="7"/>
  <c r="G751" i="7"/>
  <c r="G747" i="7"/>
  <c r="I735" i="7"/>
  <c r="G731" i="7"/>
  <c r="G701" i="7"/>
  <c r="G358" i="7"/>
  <c r="I348" i="7"/>
  <c r="G338" i="7"/>
  <c r="G298" i="7"/>
  <c r="G288" i="7"/>
  <c r="I282" i="7"/>
  <c r="G277" i="7"/>
  <c r="I247" i="7"/>
  <c r="G249" i="7"/>
  <c r="G239" i="7"/>
  <c r="G229" i="7"/>
  <c r="G221" i="7"/>
  <c r="E43" i="4"/>
  <c r="E41" i="4" s="1"/>
  <c r="D41" i="4" s="1"/>
  <c r="D32" i="4"/>
  <c r="G77" i="7"/>
  <c r="G73" i="7"/>
  <c r="D183" i="4"/>
  <c r="F180" i="4"/>
  <c r="D180" i="4" s="1"/>
  <c r="G278" i="3"/>
  <c r="H275" i="3"/>
  <c r="G275" i="3" s="1"/>
  <c r="G455" i="7"/>
  <c r="G392" i="7"/>
  <c r="G104" i="7"/>
  <c r="G98" i="7"/>
  <c r="H310" i="7"/>
  <c r="E51" i="4"/>
  <c r="D51" i="4" s="1"/>
  <c r="G100" i="7"/>
  <c r="G207" i="7"/>
  <c r="H257" i="7"/>
  <c r="G669" i="7"/>
  <c r="G483" i="7"/>
  <c r="G140" i="7"/>
  <c r="H569" i="7"/>
  <c r="G569" i="7" s="1"/>
  <c r="G853" i="7"/>
  <c r="G457" i="7"/>
  <c r="G761" i="7"/>
  <c r="H415" i="7"/>
  <c r="G415" i="7" s="1"/>
  <c r="G213" i="7"/>
  <c r="G515" i="7"/>
  <c r="G697" i="7"/>
  <c r="G647" i="7"/>
  <c r="G817" i="7"/>
  <c r="I110" i="7"/>
  <c r="G235" i="7"/>
  <c r="G829" i="7"/>
  <c r="G350" i="7"/>
  <c r="G823" i="7"/>
  <c r="G223" i="7"/>
  <c r="G799" i="7"/>
  <c r="H170" i="3"/>
  <c r="H681" i="7"/>
  <c r="E54" i="4"/>
  <c r="D54" i="4" s="1"/>
  <c r="G421" i="7"/>
  <c r="G227" i="7"/>
  <c r="D167" i="4"/>
  <c r="E76" i="2"/>
  <c r="D76" i="2" s="1"/>
  <c r="F88" i="2"/>
  <c r="D88" i="2" s="1"/>
  <c r="E45" i="2"/>
  <c r="D45" i="2" s="1"/>
  <c r="D137" i="2"/>
  <c r="D22" i="2"/>
  <c r="F95" i="2"/>
  <c r="F206" i="4"/>
  <c r="D213" i="4"/>
  <c r="H270" i="3"/>
  <c r="H216" i="3"/>
  <c r="G587" i="7"/>
  <c r="G563" i="7"/>
  <c r="G441" i="7"/>
  <c r="G409" i="7"/>
  <c r="H114" i="3"/>
  <c r="G116" i="3"/>
  <c r="H95" i="3"/>
  <c r="G233" i="7"/>
  <c r="G205" i="7"/>
  <c r="G821" i="7"/>
  <c r="G791" i="7"/>
  <c r="H219" i="3"/>
  <c r="G608" i="7"/>
  <c r="G435" i="7"/>
  <c r="G403" i="7"/>
  <c r="I390" i="7"/>
  <c r="H42" i="3"/>
  <c r="G138" i="7"/>
  <c r="E66" i="6"/>
  <c r="H11" i="3"/>
  <c r="G851" i="7"/>
  <c r="G833" i="7"/>
  <c r="G827" i="7"/>
  <c r="G223" i="3"/>
  <c r="H305" i="3"/>
  <c r="G305" i="3" s="1"/>
  <c r="G307" i="3"/>
  <c r="G294" i="3"/>
  <c r="H45" i="3"/>
  <c r="G50" i="3"/>
  <c r="G97" i="3" l="1"/>
  <c r="H183" i="3"/>
  <c r="G183" i="3" s="1"/>
  <c r="I114" i="3"/>
  <c r="G114" i="3" s="1"/>
  <c r="E10" i="2"/>
  <c r="I217" i="3"/>
  <c r="I212" i="3" s="1"/>
  <c r="H585" i="7"/>
  <c r="H433" i="7"/>
  <c r="H245" i="7"/>
  <c r="G606" i="7"/>
  <c r="G735" i="7"/>
  <c r="F19" i="6"/>
  <c r="F13" i="6" s="1"/>
  <c r="D13" i="6" s="1"/>
  <c r="G63" i="3"/>
  <c r="G296" i="7"/>
  <c r="G95" i="3"/>
  <c r="G545" i="7"/>
  <c r="G811" i="7"/>
  <c r="G71" i="7"/>
  <c r="G681" i="7"/>
  <c r="G182" i="3"/>
  <c r="I189" i="7"/>
  <c r="G211" i="7"/>
  <c r="G667" i="7"/>
  <c r="G859" i="7"/>
  <c r="H189" i="7"/>
  <c r="G180" i="3"/>
  <c r="D103" i="4"/>
  <c r="G45" i="3"/>
  <c r="I769" i="7"/>
  <c r="I767" i="7" s="1"/>
  <c r="G257" i="7"/>
  <c r="G282" i="7"/>
  <c r="G861" i="7"/>
  <c r="G366" i="7"/>
  <c r="G513" i="7"/>
  <c r="G745" i="7"/>
  <c r="E148" i="4"/>
  <c r="D148" i="4" s="1"/>
  <c r="H511" i="7"/>
  <c r="I585" i="7"/>
  <c r="G348" i="7"/>
  <c r="G755" i="7"/>
  <c r="I11" i="7"/>
  <c r="G11" i="7" s="1"/>
  <c r="G575" i="7"/>
  <c r="E127" i="4"/>
  <c r="D127" i="4" s="1"/>
  <c r="D57" i="4"/>
  <c r="G13" i="7"/>
  <c r="H390" i="7"/>
  <c r="H147" i="3" s="1"/>
  <c r="H145" i="3" s="1"/>
  <c r="D74" i="6"/>
  <c r="H809" i="7"/>
  <c r="I11" i="3"/>
  <c r="G11" i="3" s="1"/>
  <c r="G191" i="7"/>
  <c r="D31" i="6"/>
  <c r="G55" i="7"/>
  <c r="I511" i="7"/>
  <c r="H246" i="3"/>
  <c r="E58" i="4"/>
  <c r="D58" i="4" s="1"/>
  <c r="D43" i="4"/>
  <c r="G20" i="3"/>
  <c r="I163" i="3"/>
  <c r="I273" i="3"/>
  <c r="G24" i="3"/>
  <c r="H89" i="3"/>
  <c r="I809" i="7"/>
  <c r="G310" i="7"/>
  <c r="G527" i="7"/>
  <c r="E14" i="4"/>
  <c r="E61" i="2"/>
  <c r="I175" i="7"/>
  <c r="G177" i="7"/>
  <c r="E27" i="4"/>
  <c r="D27" i="4" s="1"/>
  <c r="G247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11" i="7"/>
  <c r="I9" i="7"/>
  <c r="I272" i="3"/>
  <c r="I270" i="3" s="1"/>
  <c r="G189" i="7"/>
  <c r="G273" i="3"/>
  <c r="E142" i="4"/>
  <c r="D142" i="4" s="1"/>
  <c r="G769" i="7"/>
  <c r="G809" i="7"/>
  <c r="G13" i="3"/>
  <c r="G147" i="3"/>
  <c r="G390" i="7"/>
  <c r="I9" i="3"/>
  <c r="H709" i="7"/>
  <c r="H707" i="7" s="1"/>
  <c r="G711" i="7"/>
  <c r="G145" i="3"/>
  <c r="H143" i="3"/>
  <c r="G143" i="3" s="1"/>
  <c r="G433" i="7"/>
  <c r="E12" i="4"/>
  <c r="D14" i="4"/>
  <c r="D61" i="2"/>
  <c r="I155" i="7"/>
  <c r="G155" i="7" s="1"/>
  <c r="G175" i="7"/>
  <c r="E25" i="4"/>
  <c r="H244" i="3"/>
  <c r="G246" i="3"/>
  <c r="H163" i="3"/>
  <c r="G168" i="3"/>
  <c r="D20" i="2"/>
  <c r="H37" i="3"/>
  <c r="G39" i="3"/>
  <c r="G585" i="7"/>
  <c r="I707" i="7"/>
  <c r="G767" i="7"/>
  <c r="I139" i="3"/>
  <c r="G142" i="3"/>
  <c r="H212" i="3"/>
  <c r="G212" i="3" s="1"/>
  <c r="G214" i="3"/>
  <c r="D25" i="4" l="1"/>
  <c r="G163" i="3"/>
  <c r="G709" i="7"/>
  <c r="D87" i="4"/>
  <c r="G272" i="3"/>
  <c r="D12" i="4"/>
  <c r="F213" i="7"/>
  <c r="G244" i="3"/>
  <c r="H242" i="3"/>
  <c r="D8" i="2"/>
  <c r="D10" i="2"/>
  <c r="G388" i="7"/>
  <c r="I386" i="7"/>
  <c r="G37" i="3"/>
  <c r="I242" i="3"/>
  <c r="G270" i="3"/>
  <c r="G139" i="3"/>
  <c r="E85" i="4" l="1"/>
  <c r="E83" i="4" s="1"/>
  <c r="E10" i="4" s="1"/>
  <c r="E8" i="4" s="1"/>
  <c r="G707" i="7"/>
  <c r="D179" i="4"/>
  <c r="F175" i="4"/>
  <c r="G242" i="3"/>
  <c r="G386" i="7"/>
  <c r="I384" i="7"/>
  <c r="I245" i="7" s="1"/>
  <c r="I8" i="7" s="1"/>
  <c r="D85" i="4" l="1"/>
  <c r="D83" i="4"/>
  <c r="D175" i="4"/>
  <c r="F173" i="4"/>
  <c r="G384" i="7"/>
  <c r="I89" i="3" l="1"/>
  <c r="D10" i="4"/>
  <c r="D173" i="4"/>
  <c r="F171" i="4"/>
  <c r="G245" i="7"/>
  <c r="I8" i="3" l="1"/>
  <c r="G89" i="3"/>
  <c r="F8" i="4"/>
  <c r="D171" i="4"/>
  <c r="D8" i="4" l="1"/>
  <c r="E10" i="5"/>
  <c r="F9" i="6" s="1"/>
  <c r="F64" i="6" s="1"/>
  <c r="F41" i="6" s="1"/>
  <c r="F11" i="6" s="1"/>
  <c r="H110" i="7" l="1"/>
  <c r="G110" i="7" s="1"/>
  <c r="G112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<sst xmlns="http://schemas.openxmlformats.org/spreadsheetml/2006/main" count="3129" uniqueCount="1144">
  <si>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</si>
  <si>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</si>
  <si>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</si>
  <si>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</si>
  <si>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</si>
  <si>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</si>
  <si>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</si>
  <si>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</si>
  <si>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</si>
  <si>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</si>
  <si>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</si>
  <si>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</si>
  <si>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</si>
  <si>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</si>
  <si>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</si>
  <si>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</si>
  <si>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</si>
  <si>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</si>
  <si>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</si>
  <si>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</si>
  <si>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</si>
  <si>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</si>
  <si>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</si>
  <si>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</si>
  <si>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</si>
  <si>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</si>
  <si>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</si>
  <si>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</si>
  <si>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</si>
  <si>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</si>
  <si>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</si>
  <si>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</si>
  <si>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</si>
  <si>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</si>
  <si>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</si>
  <si>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</si>
  <si>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</si>
  <si>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</si>
  <si>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</si>
  <si>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</si>
  <si>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</si>
  <si>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</si>
  <si>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</si>
  <si>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</si>
  <si>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</si>
  <si>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</si>
  <si>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</si>
  <si>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</si>
  <si>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</si>
  <si>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</si>
  <si>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</si>
  <si>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</si>
  <si>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</si>
  <si>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</si>
  <si>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</si>
  <si>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</si>
  <si>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</si>
  <si>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</si>
  <si>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</si>
  <si>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</si>
  <si>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</si>
  <si>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</si>
  <si>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</si>
  <si>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</si>
  <si>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</si>
  <si>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</si>
  <si>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</si>
  <si>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</si>
  <si>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</si>
  <si>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</si>
  <si>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</si>
  <si>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</si>
  <si>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</si>
  <si>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</si>
  <si>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</si>
  <si>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</si>
  <si>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</si>
  <si>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</si>
  <si>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</si>
  <si>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</si>
  <si>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</si>
  <si>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</si>
  <si>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</si>
  <si>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</si>
  <si>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</si>
  <si>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</si>
  <si>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</si>
  <si>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</si>
  <si>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</si>
  <si>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</si>
  <si>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</si>
  <si>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</si>
  <si>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</si>
  <si>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</si>
  <si>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</si>
  <si>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</si>
  <si>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</si>
  <si>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</si>
  <si>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</si>
  <si>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</si>
  <si>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</si>
  <si>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</si>
  <si>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</si>
  <si>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</si>
  <si>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</si>
  <si>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</si>
  <si>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</si>
  <si>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</si>
  <si>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</si>
  <si>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</si>
  <si>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</si>
  <si>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</si>
  <si>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</si>
  <si>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</si>
  <si>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</si>
  <si>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</si>
  <si>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</si>
  <si>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</si>
  <si>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</si>
  <si>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</si>
  <si>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</si>
  <si>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</si>
  <si>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</si>
  <si>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</si>
  <si>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</si>
  <si>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</si>
  <si>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</si>
  <si>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</si>
  <si>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</si>
  <si>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</si>
  <si>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</si>
  <si>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</si>
  <si>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</si>
  <si>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</si>
  <si>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</si>
  <si>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</si>
  <si>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</si>
  <si>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</si>
  <si>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</si>
  <si>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</si>
  <si>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</si>
  <si>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</si>
  <si>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</si>
  <si>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</si>
  <si>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</si>
  <si>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</si>
  <si>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</si>
  <si>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</si>
  <si>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</si>
  <si>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</si>
  <si>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</si>
  <si>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</si>
  <si>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</si>
  <si>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</si>
  <si>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</si>
  <si>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</si>
  <si>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</si>
  <si>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</si>
  <si>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</si>
  <si>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</si>
  <si>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</si>
  <si>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</si>
  <si>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</si>
  <si>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</si>
  <si>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</si>
  <si>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</si>
  <si>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</si>
  <si>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</si>
  <si>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</si>
  <si>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</si>
  <si>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</si>
  <si>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</si>
  <si>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</si>
  <si>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</si>
  <si>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</si>
  <si>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</si>
  <si>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</si>
  <si>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</si>
  <si>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</si>
  <si>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</si>
  <si>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</si>
  <si>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</si>
  <si>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</si>
  <si>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</si>
  <si>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</si>
  <si>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</si>
  <si>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</si>
  <si>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</si>
  <si>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</si>
  <si>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</si>
  <si>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</si>
  <si>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</si>
  <si>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</si>
  <si>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</si>
  <si>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</si>
  <si>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</si>
  <si>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</si>
  <si>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</si>
  <si>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</si>
  <si>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</si>
  <si>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</si>
  <si>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</si>
  <si>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</si>
  <si>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</si>
  <si>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</si>
  <si>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</si>
  <si>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</si>
  <si>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</si>
  <si>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</si>
  <si>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</si>
  <si>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</si>
  <si>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</si>
  <si>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</si>
  <si>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</si>
  <si>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</si>
  <si>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</si>
  <si>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</si>
  <si>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</si>
  <si>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</si>
  <si>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</si>
  <si>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</si>
  <si>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</si>
  <si>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</si>
  <si>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</si>
  <si>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</si>
  <si>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</si>
  <si>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</si>
  <si>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</si>
  <si>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</si>
  <si>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</si>
  <si>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</si>
  <si>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</si>
  <si>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</si>
  <si>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</si>
  <si>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</si>
  <si>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</si>
  <si>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</si>
  <si>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</si>
  <si>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</si>
  <si>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</si>
  <si>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</si>
  <si>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</si>
  <si>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</si>
  <si>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</si>
  <si>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</si>
  <si>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</si>
  <si>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</si>
  <si>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</si>
  <si>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</si>
  <si>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</si>
  <si>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</si>
  <si>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</si>
  <si>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</si>
  <si>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</si>
  <si>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</si>
  <si>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</si>
  <si>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</si>
  <si>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</si>
  <si>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</si>
  <si>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</si>
  <si>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</si>
  <si>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</si>
  <si>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</si>
  <si>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</si>
  <si>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</si>
  <si>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</si>
  <si>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</si>
  <si>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</si>
  <si>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</si>
  <si>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</si>
  <si>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</si>
  <si>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</si>
  <si>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</si>
  <si>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</si>
  <si>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</si>
  <si>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</si>
  <si>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</si>
  <si>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</si>
  <si>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</si>
  <si>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</si>
  <si>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</si>
  <si>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</si>
  <si>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</si>
  <si>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</si>
  <si>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</si>
  <si>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</si>
  <si>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</si>
  <si>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</si>
  <si>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</si>
  <si>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</si>
  <si>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</si>
  <si>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</si>
  <si>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</si>
  <si>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</si>
  <si>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</si>
  <si>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</si>
  <si>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</si>
  <si>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</si>
  <si>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</si>
  <si>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</si>
  <si>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</si>
  <si>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</si>
  <si>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</si>
  <si>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</si>
  <si>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</si>
  <si>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</si>
  <si>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</si>
  <si>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</si>
  <si>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</si>
  <si>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</si>
  <si>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</si>
  <si>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</si>
  <si>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</si>
  <si>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</si>
  <si>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</si>
  <si>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</si>
  <si>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</si>
  <si>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</si>
  <si>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</si>
  <si>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</si>
  <si>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</si>
  <si>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</si>
  <si>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</si>
  <si>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</si>
  <si>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</si>
  <si>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</si>
  <si>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</si>
  <si>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</si>
  <si>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</si>
  <si>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</si>
  <si>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</si>
  <si>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</si>
  <si>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</si>
  <si>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</si>
  <si>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</si>
  <si>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</si>
  <si>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</si>
  <si>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</si>
  <si>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</si>
  <si>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</si>
  <si>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</si>
  <si>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</si>
  <si>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</si>
  <si>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</si>
  <si>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</si>
  <si>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</si>
  <si>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</si>
  <si>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</si>
  <si>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</si>
  <si>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</si>
  <si>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</si>
  <si>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</si>
  <si>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</si>
  <si>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</si>
  <si>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</si>
  <si>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</si>
  <si>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</si>
  <si>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</si>
  <si>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</si>
  <si>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</si>
  <si>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</si>
  <si>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</si>
  <si>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</si>
  <si>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</si>
  <si>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</si>
  <si>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</si>
  <si>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</si>
  <si>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</si>
  <si>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</si>
  <si>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</si>
  <si>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</si>
  <si>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</si>
  <si>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</si>
  <si>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</si>
  <si>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</si>
  <si>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</si>
  <si>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</si>
  <si>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</si>
  <si>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</si>
  <si>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</si>
  <si>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</si>
  <si>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</si>
  <si>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</si>
  <si>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</si>
  <si>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</si>
  <si>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</si>
  <si>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</si>
  <si>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</si>
  <si>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</si>
  <si>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</si>
  <si>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</si>
  <si>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</si>
  <si>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</si>
  <si>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</si>
  <si>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</si>
  <si>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</si>
  <si>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</si>
  <si>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</si>
  <si>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</si>
  <si>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</si>
  <si>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</si>
  <si>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</si>
  <si>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</si>
  <si>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</si>
  <si>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</si>
  <si>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</si>
  <si>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</si>
  <si>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</si>
  <si>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</si>
  <si>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</si>
  <si>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</si>
  <si>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</si>
  <si>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</si>
  <si>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</si>
  <si>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</si>
  <si>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</si>
  <si>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</si>
  <si>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</si>
  <si>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</si>
  <si>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</si>
  <si>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</si>
  <si>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</si>
  <si>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</si>
  <si>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</si>
  <si>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</si>
  <si>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</si>
  <si>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</si>
  <si>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</si>
  <si>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</si>
  <si>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</si>
  <si>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</si>
  <si>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</si>
  <si>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</si>
  <si>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</si>
  <si>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</si>
  <si>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</si>
  <si>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</si>
  <si>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</si>
  <si>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</si>
  <si>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</si>
  <si>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</si>
  <si>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</si>
  <si>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</si>
  <si>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</si>
  <si>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</si>
  <si>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</si>
  <si>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</si>
  <si>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</si>
  <si>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</si>
  <si>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</si>
  <si>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</si>
  <si>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</si>
  <si>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</si>
  <si>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</si>
  <si>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</si>
  <si>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</si>
  <si>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</si>
  <si>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</si>
  <si>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</si>
  <si>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</si>
  <si>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</si>
  <si>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</si>
  <si>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</si>
  <si>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</si>
  <si>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</si>
  <si>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</si>
  <si>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</si>
  <si>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</si>
  <si>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</si>
  <si>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</si>
  <si>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</si>
  <si>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</si>
  <si>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</si>
  <si>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</si>
  <si>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</si>
  <si>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</si>
  <si>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</si>
  <si>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</si>
  <si>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</si>
  <si>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</si>
  <si>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</si>
  <si>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</si>
  <si>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</si>
  <si>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</si>
  <si>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</si>
  <si>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</si>
  <si>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</si>
  <si>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</si>
  <si>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</si>
  <si>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</si>
  <si>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</si>
  <si>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</si>
  <si>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</si>
  <si>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</si>
  <si>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</si>
  <si>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</si>
  <si>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</si>
  <si>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</si>
  <si>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</si>
  <si>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</si>
  <si>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</si>
  <si>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</si>
  <si>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</si>
  <si>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</si>
  <si>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</si>
  <si>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</si>
  <si>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</si>
  <si>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</si>
  <si>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</si>
  <si>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</si>
  <si>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</si>
  <si>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</si>
  <si>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</si>
  <si>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</si>
  <si>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</si>
  <si>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</si>
  <si>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</si>
  <si>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</si>
  <si>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</si>
  <si>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</si>
  <si>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</si>
  <si>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</si>
  <si>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</si>
  <si>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</si>
  <si>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</si>
  <si>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</si>
  <si>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</si>
  <si>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</si>
  <si>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</si>
  <si>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</si>
  <si>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</si>
  <si>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</si>
  <si>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</si>
  <si>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</si>
  <si>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</si>
  <si>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</si>
  <si>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</si>
  <si>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</si>
  <si>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</si>
  <si>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</si>
  <si>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</si>
  <si>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</si>
  <si>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</si>
  <si>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</si>
  <si>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</si>
  <si>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</si>
  <si>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</si>
  <si>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</si>
  <si>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</si>
  <si>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</si>
  <si>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</si>
  <si>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</si>
  <si>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</si>
  <si>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Ð³Ù³ÛÝù³ÛÇÝ ½³ñ·³óáõÙ /´ÎÌ/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</si>
  <si>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</si>
  <si>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</si>
  <si>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</si>
  <si>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</si>
  <si>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</si>
  <si>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</si>
  <si>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</si>
  <si>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</si>
  <si>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</si>
  <si>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</si>
  <si>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</si>
  <si>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</si>
  <si>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</si>
  <si>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</si>
  <si>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</si>
  <si>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</si>
  <si>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</si>
  <si>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</si>
  <si>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</si>
  <si>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</si>
  <si>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</si>
  <si>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</si>
  <si>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</si>
  <si>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</si>
  <si>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</si>
  <si>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</si>
  <si>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</si>
  <si>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</si>
  <si>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</si>
  <si>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</si>
  <si>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</si>
  <si>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</si>
  <si>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</si>
  <si>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</si>
  <si>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</si>
  <si>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</si>
  <si>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</si>
  <si>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</si>
  <si>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</si>
  <si>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</si>
  <si>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</si>
  <si>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</si>
  <si>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</si>
  <si>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</si>
  <si>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</si>
  <si>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</si>
  <si>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</si>
  <si>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</si>
  <si>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</si>
  <si>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</si>
  <si>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</si>
  <si>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</si>
  <si>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</si>
  <si>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</si>
  <si>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</si>
  <si>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</si>
  <si>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</si>
  <si>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</si>
  <si>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</si>
  <si>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</si>
  <si>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</si>
  <si>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</si>
  <si>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</si>
  <si>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</si>
  <si>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</si>
  <si>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</si>
  <si>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</si>
  <si>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</si>
  <si>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</si>
  <si>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</si>
  <si>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</si>
  <si>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</si>
  <si>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</si>
  <si>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</si>
  <si>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</si>
  <si>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</si>
  <si>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</si>
  <si>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</si>
  <si>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</si>
  <si>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</si>
  <si>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</si>
  <si>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</si>
  <si>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</si>
  <si>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</si>
  <si>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</si>
  <si>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</si>
  <si>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</si>
  <si>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</si>
  <si>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</si>
  <si>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</si>
  <si>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</si>
  <si>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</si>
  <si>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</si>
  <si>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</si>
  <si>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</si>
  <si>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</si>
  <si>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</si>
  <si>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</si>
  <si>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</si>
  <si>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</si>
  <si>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</si>
  <si>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</si>
  <si>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</si>
  <si>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</si>
  <si>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</si>
  <si>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</si>
  <si>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</si>
  <si>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</si>
  <si>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</si>
  <si>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</si>
  <si>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</si>
  <si>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</si>
  <si>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</si>
  <si>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</si>
  <si>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</si>
  <si>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</si>
  <si>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</si>
  <si>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</si>
  <si>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</si>
  <si>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</si>
  <si>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</si>
  <si>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</si>
  <si>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</si>
  <si>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</si>
  <si>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</si>
  <si>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</si>
  <si>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</si>
  <si>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</si>
  <si>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</si>
  <si>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</si>
  <si>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</si>
  <si>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</si>
  <si>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</si>
  <si>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</si>
  <si>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</si>
  <si>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</si>
  <si>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</si>
  <si>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</si>
  <si>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</si>
  <si>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</si>
  <si>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</si>
  <si>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</si>
  <si>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</si>
  <si>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</si>
  <si>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</si>
  <si>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</si>
  <si>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</si>
  <si>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</si>
  <si>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</si>
  <si>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</si>
  <si>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</si>
  <si>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</si>
  <si>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</si>
  <si>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</si>
  <si>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</si>
  <si>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</si>
  <si>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</si>
  <si>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</si>
  <si>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</si>
  <si>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</si>
  <si>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</si>
  <si>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</si>
  <si>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</si>
  <si>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</si>
  <si>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</si>
  <si>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</si>
  <si>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</si>
  <si>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</si>
  <si>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</si>
  <si>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</si>
  <si>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</si>
  <si>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</si>
  <si>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</si>
  <si>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</si>
  <si>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</si>
  <si>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</si>
  <si>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</si>
  <si>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</si>
  <si>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</si>
  <si>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</si>
  <si>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</si>
  <si>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</si>
  <si>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</si>
  <si>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</si>
  <si>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</si>
  <si>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</si>
  <si>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</si>
  <si>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</si>
  <si>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</si>
  <si>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</si>
  <si>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</si>
  <si>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</si>
  <si>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</si>
  <si>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</si>
  <si>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</si>
  <si>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</si>
  <si>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</si>
  <si>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</si>
  <si>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</si>
  <si>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</si>
  <si>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</si>
  <si>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</si>
  <si>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</si>
  <si>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</si>
  <si>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</si>
  <si>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</si>
  <si>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</si>
  <si>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</si>
  <si>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</si>
  <si>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</si>
  <si>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</si>
  <si>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</si>
  <si>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</si>
  <si>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</si>
  <si>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</si>
  <si>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</si>
  <si>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</si>
  <si>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</si>
  <si>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</si>
  <si>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</si>
  <si>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</si>
  <si>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</si>
  <si>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</si>
  <si>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</si>
  <si>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</si>
  <si>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</si>
  <si>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</si>
  <si>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</si>
  <si>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</si>
  <si>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</si>
  <si>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</si>
  <si>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</si>
  <si>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</si>
  <si>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</si>
  <si>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</si>
  <si>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</si>
  <si>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</si>
  <si>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</si>
  <si>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</si>
  <si>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</si>
  <si>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</si>
  <si>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</si>
  <si>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</si>
  <si>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</si>
  <si>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</si>
  <si>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</si>
  <si>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</si>
  <si>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</si>
  <si>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</si>
  <si>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</si>
  <si>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</si>
  <si>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</si>
  <si>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</si>
  <si>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</si>
  <si>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</si>
  <si>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</si>
  <si>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</si>
  <si>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</si>
  <si>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</si>
  <si>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</si>
  <si>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</si>
  <si>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</si>
  <si>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</si>
  <si>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</si>
  <si>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</si>
  <si>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</si>
  <si>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</si>
  <si>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</si>
  <si>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</si>
  <si>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</si>
  <si>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</si>
  <si>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</si>
  <si>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</si>
  <si>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</si>
  <si>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</si>
  <si>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</si>
  <si>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</si>
  <si>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</si>
  <si>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</si>
  <si>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</si>
  <si>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</si>
  <si>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</si>
  <si>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</si>
  <si>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</si>
  <si>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</si>
  <si>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</si>
  <si>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</si>
  <si>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</si>
  <si>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</si>
  <si>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</si>
  <si>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</si>
  <si>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</si>
  <si>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</si>
  <si>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</si>
  <si>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</si>
  <si>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</si>
  <si>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</si>
  <si>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</si>
  <si>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</si>
  <si>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</si>
  <si>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</si>
  <si>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</si>
  <si>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</si>
  <si>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</si>
  <si>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</si>
  <si>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</si>
  <si>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</si>
  <si>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</si>
  <si>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</si>
  <si>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</si>
  <si>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</si>
  <si>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</si>
  <si>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</si>
  <si>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</si>
  <si>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</si>
  <si>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</si>
  <si>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</si>
  <si>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</si>
  <si>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</si>
  <si>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</si>
  <si>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</si>
  <si>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</si>
  <si>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</si>
  <si>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</si>
  <si>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</si>
  <si>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</si>
  <si>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</si>
  <si>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</si>
  <si>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</si>
  <si>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</si>
  <si>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</si>
  <si>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</si>
  <si>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</si>
  <si>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</si>
  <si>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</si>
  <si>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</si>
  <si>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</si>
  <si>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</si>
  <si>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</si>
  <si>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</si>
  <si>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</si>
  <si>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</si>
  <si>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</si>
  <si>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</si>
  <si>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</si>
  <si>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</si>
  <si>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</si>
  <si>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</si>
  <si>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</si>
  <si>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</si>
  <si>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</si>
  <si>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</si>
  <si>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</si>
  <si>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</si>
  <si>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</si>
  <si>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</si>
  <si>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</si>
  <si>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</si>
  <si>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</si>
  <si>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</si>
  <si>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</si>
  <si>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</si>
  <si>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</si>
  <si>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</si>
  <si>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</si>
  <si>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</si>
  <si>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</si>
  <si>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</si>
  <si>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</si>
  <si>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</si>
  <si>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</si>
  <si>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</si>
  <si>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</si>
  <si>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</si>
  <si>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</si>
  <si>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</si>
  <si>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</si>
  <si>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</si>
  <si>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</si>
  <si>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</si>
  <si>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</si>
  <si>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</si>
  <si>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</si>
  <si>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</si>
  <si>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</si>
  <si>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</si>
  <si>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</si>
  <si>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</si>
  <si>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</si>
  <si>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</si>
  <si>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</si>
  <si>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</si>
  <si>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</si>
  <si>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</si>
  <si>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</si>
  <si>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</si>
  <si>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</si>
  <si>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</si>
  <si>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</si>
  <si>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</si>
  <si>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</si>
  <si>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</si>
  <si>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</si>
  <si>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</si>
  <si>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</si>
  <si>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</si>
  <si>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</si>
  <si>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</si>
  <si>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</si>
  <si>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</si>
  <si>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</si>
  <si>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</si>
  <si>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</si>
  <si>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</si>
  <si>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</si>
  <si>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</si>
  <si>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</si>
  <si>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</si>
  <si>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</si>
  <si>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</si>
  <si>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</si>
  <si>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</si>
  <si>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</si>
  <si>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</si>
  <si>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</si>
  <si>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</si>
  <si>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</si>
  <si>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</si>
  <si>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</si>
  <si>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</si>
  <si>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</si>
  <si>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</si>
  <si>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</si>
  <si>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</si>
  <si>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</si>
  <si>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</si>
  <si>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</si>
  <si>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</si>
  <si>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</si>
  <si>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</si>
  <si>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</si>
  <si>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</si>
  <si>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</si>
  <si>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</si>
  <si>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</si>
  <si>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</si>
  <si>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</si>
  <si>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</si>
  <si>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</si>
  <si>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</si>
  <si>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</si>
  <si>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</si>
  <si>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</si>
  <si>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</si>
  <si>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</si>
  <si>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</si>
  <si>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</si>
  <si>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</si>
  <si>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</si>
  <si>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</si>
  <si>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</si>
  <si>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</si>
  <si>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</si>
  <si>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</si>
  <si>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</si>
  <si>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</si>
  <si>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</si>
  <si>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</si>
  <si>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</si>
  <si>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</si>
  <si>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</si>
  <si>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</si>
  <si>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</si>
  <si>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</si>
  <si>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</si>
  <si>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</si>
  <si>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</si>
  <si>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</si>
  <si>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</si>
  <si>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</si>
  <si>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</si>
  <si>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</si>
  <si>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</si>
  <si>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</si>
  <si>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</si>
  <si>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</si>
  <si>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</si>
  <si>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</si>
  <si>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</si>
  <si>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</si>
  <si>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</si>
  <si>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</si>
  <si>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</si>
  <si>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</si>
  <si>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</si>
  <si>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</si>
  <si>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</si>
  <si>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</si>
  <si>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</si>
  <si>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</si>
  <si>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</si>
  <si>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</si>
  <si>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</si>
  <si>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</si>
  <si>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</si>
  <si>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</si>
  <si>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</si>
  <si>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</si>
  <si>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</si>
  <si>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</si>
  <si>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</si>
  <si>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</si>
  <si>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</si>
  <si>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</si>
  <si>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</si>
  <si>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</si>
  <si>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</si>
  <si>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</si>
  <si>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</si>
  <si>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</si>
  <si>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</si>
  <si>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</si>
  <si>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</si>
  <si>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</si>
  <si>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</si>
  <si>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</si>
  <si>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</si>
  <si>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</si>
  <si>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</si>
  <si>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</si>
  <si>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</si>
  <si>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</si>
  <si>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</si>
  <si>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</si>
  <si>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</si>
  <si>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</si>
  <si>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</si>
  <si>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</si>
  <si>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</si>
  <si>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</si>
  <si>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</si>
  <si>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</si>
  <si>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</si>
  <si>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</si>
  <si>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</si>
  <si>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</si>
  <si>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</si>
  <si>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</si>
  <si>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</si>
  <si>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</si>
  <si>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</si>
  <si>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</si>
  <si>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</si>
  <si>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</si>
  <si>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Հավելված</t>
  </si>
  <si>
    <r>
      <t xml:space="preserve">                                                                                                                                 </t>
    </r>
    <r>
      <rPr>
        <b/>
        <sz val="9"/>
        <color theme="1"/>
        <rFont val="Sylfaen"/>
        <family val="1"/>
      </rPr>
      <t>Թալին</t>
    </r>
    <r>
      <rPr>
        <b/>
        <sz val="9"/>
        <color theme="1"/>
        <rFont val="Arial LatArm"/>
        <family val="2"/>
      </rPr>
      <t xml:space="preserve"> </t>
    </r>
    <r>
      <rPr>
        <b/>
        <sz val="9"/>
        <color theme="1"/>
        <rFont val="Sylfaen"/>
        <family val="1"/>
      </rPr>
      <t>համայնքի</t>
    </r>
    <r>
      <rPr>
        <b/>
        <sz val="9"/>
        <color theme="1"/>
        <rFont val="Arial LatArm"/>
        <family val="2"/>
      </rPr>
      <t xml:space="preserve"> </t>
    </r>
    <r>
      <rPr>
        <b/>
        <sz val="9"/>
        <color theme="1"/>
        <rFont val="Sylfaen"/>
        <family val="1"/>
      </rPr>
      <t>ավագանու</t>
    </r>
    <r>
      <rPr>
        <b/>
        <sz val="9"/>
        <color theme="1"/>
        <rFont val="Arial LatArm"/>
        <family val="2"/>
      </rPr>
      <t xml:space="preserve"> </t>
    </r>
  </si>
  <si>
    <r>
      <t>2023</t>
    </r>
    <r>
      <rPr>
        <b/>
        <sz val="9"/>
        <color theme="1"/>
        <rFont val="Sylfaen"/>
        <family val="1"/>
      </rPr>
      <t>թ</t>
    </r>
    <r>
      <rPr>
        <b/>
        <sz val="9"/>
        <color theme="1"/>
        <rFont val="Arial LatArm"/>
        <family val="2"/>
      </rPr>
      <t>. Նոյեմբերի 30-</t>
    </r>
    <r>
      <rPr>
        <b/>
        <sz val="9"/>
        <color theme="1"/>
        <rFont val="Sylfaen"/>
        <family val="1"/>
      </rPr>
      <t>ի</t>
    </r>
    <r>
      <rPr>
        <b/>
        <sz val="9"/>
        <color theme="1"/>
        <rFont val="Arial LatArm"/>
        <family val="2"/>
      </rPr>
      <t xml:space="preserve"> </t>
    </r>
    <r>
      <rPr>
        <b/>
        <sz val="9"/>
        <color theme="1"/>
        <rFont val="Sylfaen"/>
        <family val="1"/>
      </rPr>
      <t>թիվ</t>
    </r>
    <r>
      <rPr>
        <b/>
        <sz val="9"/>
        <color theme="1"/>
        <rFont val="Arial LatArm"/>
        <family val="2"/>
      </rPr>
      <t xml:space="preserve">  </t>
    </r>
    <r>
      <rPr>
        <b/>
        <sz val="9"/>
        <color theme="1"/>
        <rFont val="Sylfaen"/>
        <family val="1"/>
      </rPr>
      <t xml:space="preserve">N    </t>
    </r>
    <r>
      <rPr>
        <b/>
        <sz val="9"/>
        <color theme="1"/>
        <rFont val="Calibri"/>
        <family val="2"/>
        <scheme val="minor"/>
      </rPr>
      <t xml:space="preserve">-Ն </t>
    </r>
    <r>
      <rPr>
        <b/>
        <sz val="9"/>
        <color theme="1"/>
        <rFont val="Arial LatArm"/>
        <family val="2"/>
      </rPr>
      <t xml:space="preserve"> </t>
    </r>
    <r>
      <rPr>
        <b/>
        <sz val="9"/>
        <color theme="1"/>
        <rFont val="Sylfaen"/>
        <family val="1"/>
      </rPr>
      <t>որոշման</t>
    </r>
  </si>
  <si>
    <r>
      <t xml:space="preserve">³/ 2023 Ã ï³ñ»Ï³Ý Ñ³ëï³ïí³Í µÛáõç»Ç »Ï³Ùï³ÛÇÝ Ù³ëáõÙ  Ï³ï³ñ»É Ñ»ï¨Û³É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</t>
    </r>
    <r>
      <rPr>
        <b/>
        <sz val="11"/>
        <color theme="1"/>
        <rFont val="Arial LatArm"/>
        <family val="2"/>
      </rPr>
      <t xml:space="preserve">÷á÷áËáõÃÛáõÝÝ»ñÁ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</t>
    </r>
  </si>
  <si>
    <t>²Ýí³ÝáõÙÁ</t>
  </si>
  <si>
    <t>î³ñ»Ï³Ý Ñ³ëï³ïí³Í</t>
  </si>
  <si>
    <t>Î³ï³ñí³Í</t>
  </si>
  <si>
    <t>î³ñ»Ï³Ý ×ßïí³Í</t>
  </si>
  <si>
    <t>µÛáõç»áí</t>
  </si>
  <si>
    <t>÷á÷áËáõÃÛáõÝ</t>
  </si>
  <si>
    <t>µÛáõç»</t>
  </si>
  <si>
    <t>³í»É³óáõÙ</t>
  </si>
  <si>
    <t>å³Ï³ë»óáõÙ</t>
  </si>
  <si>
    <r>
      <t>Վարչական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բյուջեի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պահուստային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ֆոնդից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ֆոնդային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բյուջե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կատարվող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հատկացումներից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</rPr>
      <t>մուտքեր</t>
    </r>
  </si>
  <si>
    <t>140000.0</t>
  </si>
  <si>
    <t>70000.0</t>
  </si>
  <si>
    <t>210000.0</t>
  </si>
  <si>
    <t>Ընդամենը</t>
  </si>
  <si>
    <t>162906.2</t>
  </si>
  <si>
    <t>-10000.0</t>
  </si>
  <si>
    <t>µ/ 2023Ã ï³ñ»Ï³Ý Ñ³ëï³ïí³Í µÛáõç»Ç Í³Ëë³ÛÇÝ Ù³ëáõÙ Áëï µÛáõç»ï³ÛÇÝ Í³Ëë»ñÇ ·áñÍ³éÝ³Ï³Ý ¹³ë³Ï³ñ·Ù³Ý</t>
  </si>
  <si>
    <t>Գյուղատնտեսություն</t>
  </si>
  <si>
    <t>12802.8</t>
  </si>
  <si>
    <t>175709.0</t>
  </si>
  <si>
    <r>
      <t>Փողոցային</t>
    </r>
    <r>
      <rPr>
        <b/>
        <sz val="10"/>
        <color theme="1"/>
        <rFont val="Arial LatArm"/>
        <family val="2"/>
      </rPr>
      <t xml:space="preserve"> </t>
    </r>
    <r>
      <rPr>
        <b/>
        <sz val="10"/>
        <color theme="1"/>
        <rFont val="Sylfaen"/>
        <family val="1"/>
      </rPr>
      <t>լուսավորում</t>
    </r>
  </si>
  <si>
    <t>25750.0</t>
  </si>
  <si>
    <t>35750.0</t>
  </si>
  <si>
    <t>15000.0</t>
  </si>
  <si>
    <t>25000.0</t>
  </si>
  <si>
    <t>Աղբահանում</t>
  </si>
  <si>
    <t>105500.0</t>
  </si>
  <si>
    <t>95500.0</t>
  </si>
  <si>
    <t>44000.0</t>
  </si>
  <si>
    <t>34000.0</t>
  </si>
  <si>
    <t>այլ տեղական վճարներ</t>
  </si>
  <si>
    <t>556777,5+864000+60375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</si>
</sst>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</numFmts>
  <fonts count="7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b/>
      <sz val="9"/>
      <color theme="1"/>
      <name val="Arial LatArm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 LatArm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LatArm"/>
      <family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1053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22" fillId="11" borderId="0" xfId="0" applyFont="1" applyFill="1" applyAlignment="1">
      <alignment horizontal="righ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181" fontId="22" fillId="11" borderId="0" xfId="2" quotePrefix="1" applyNumberFormat="1" applyFont="1" applyFill="1" applyBorder="1" applyAlignment="1"/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0" fontId="29" fillId="11" borderId="0" xfId="0" applyFont="1" applyFill="1"/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51" fillId="11" borderId="0" xfId="0" applyNumberFormat="1" applyFont="1" applyFill="1"/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66" fillId="11" borderId="0" xfId="0" applyFont="1" applyFill="1" applyAlignment="1">
      <alignment horizontal="right" vertical="center"/>
    </xf>
    <xf numFmtId="0" fontId="66" fillId="11" borderId="69" xfId="0" applyFont="1" applyFill="1" applyBorder="1" applyAlignment="1">
      <alignment horizontal="right" vertical="center"/>
    </xf>
    <xf numFmtId="0" fontId="66" fillId="11" borderId="62" xfId="0" applyFont="1" applyFill="1" applyBorder="1" applyAlignment="1">
      <alignment horizontal="right" vertical="center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170" fontId="22" fillId="11" borderId="0" xfId="0" applyNumberFormat="1" applyFont="1" applyFill="1"/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0" fontId="67" fillId="0" borderId="0" xfId="3"/>
    <xf numFmtId="0" fontId="67" fillId="0" borderId="0" xfId="3" applyAlignment="1">
      <alignment vertical="center" wrapText="1"/>
    </xf>
    <xf numFmtId="0" fontId="67" fillId="0" borderId="47" xfId="3" applyBorder="1"/>
    <xf numFmtId="0" fontId="67" fillId="0" borderId="42" xfId="3" applyBorder="1"/>
    <xf numFmtId="0" fontId="67" fillId="0" borderId="69" xfId="3" applyBorder="1"/>
    <xf numFmtId="0" fontId="73" fillId="0" borderId="69" xfId="3" applyFont="1" applyBorder="1" applyAlignment="1">
      <alignment horizontal="center" vertical="center"/>
    </xf>
    <xf numFmtId="0" fontId="64" fillId="0" borderId="69" xfId="3" applyFont="1" applyBorder="1" applyAlignment="1">
      <alignment horizontal="center" vertical="center"/>
    </xf>
    <xf numFmtId="0" fontId="71" fillId="0" borderId="69" xfId="3" applyFont="1" applyBorder="1" applyAlignment="1">
      <alignment horizontal="center" vertical="center"/>
    </xf>
    <xf numFmtId="0" fontId="73" fillId="0" borderId="68" xfId="3" applyFont="1" applyBorder="1" applyAlignment="1">
      <alignment horizontal="center" vertical="center"/>
    </xf>
    <xf numFmtId="0" fontId="67" fillId="0" borderId="68" xfId="3" applyBorder="1"/>
    <xf numFmtId="0" fontId="73" fillId="0" borderId="68" xfId="3" applyFont="1" applyBorder="1" applyAlignment="1">
      <alignment horizontal="center" vertical="center" wrapText="1"/>
    </xf>
    <xf numFmtId="0" fontId="67" fillId="0" borderId="43" xfId="3" applyBorder="1" applyAlignment="1">
      <alignment wrapText="1"/>
    </xf>
    <xf numFmtId="0" fontId="67" fillId="0" borderId="22" xfId="3" applyBorder="1" applyAlignment="1">
      <alignment wrapText="1"/>
    </xf>
    <xf numFmtId="0" fontId="73" fillId="0" borderId="22" xfId="3" applyFont="1" applyBorder="1" applyAlignment="1">
      <alignment horizontal="center" vertical="center" wrapText="1"/>
    </xf>
    <xf numFmtId="0" fontId="67" fillId="0" borderId="0" xfId="3" applyAlignment="1">
      <alignment vertical="center"/>
    </xf>
    <xf numFmtId="0" fontId="69" fillId="0" borderId="0" xfId="3" applyFont="1" applyAlignment="1">
      <alignment horizontal="right" vertical="center"/>
    </xf>
    <xf numFmtId="0" fontId="68" fillId="0" borderId="0" xfId="3" applyFont="1" applyAlignment="1">
      <alignment horizontal="right" vertical="center"/>
    </xf>
    <xf numFmtId="0" fontId="67" fillId="0" borderId="0" xfId="3" applyAlignment="1">
      <alignment vertical="center" wrapText="1"/>
    </xf>
    <xf numFmtId="0" fontId="69" fillId="0" borderId="0" xfId="3" applyFont="1" applyAlignment="1">
      <alignment horizontal="center" vertical="center"/>
    </xf>
    <xf numFmtId="0" fontId="74" fillId="0" borderId="41" xfId="3" applyFont="1" applyBorder="1" applyAlignment="1">
      <alignment horizontal="center" vertical="center" wrapText="1"/>
    </xf>
    <xf numFmtId="0" fontId="74" fillId="0" borderId="75" xfId="3" applyFont="1" applyBorder="1" applyAlignment="1">
      <alignment horizontal="center" vertical="center" wrapText="1"/>
    </xf>
    <xf numFmtId="0" fontId="64" fillId="0" borderId="76" xfId="3" applyFont="1" applyBorder="1" applyAlignment="1">
      <alignment horizontal="center" vertical="center" wrapText="1"/>
    </xf>
    <xf numFmtId="0" fontId="64" fillId="0" borderId="75" xfId="3" applyFont="1" applyBorder="1" applyAlignment="1">
      <alignment horizontal="center" vertical="center" wrapText="1"/>
    </xf>
    <xf numFmtId="0" fontId="64" fillId="0" borderId="41" xfId="3" applyFont="1" applyBorder="1" applyAlignment="1">
      <alignment horizontal="center" vertical="center"/>
    </xf>
    <xf numFmtId="0" fontId="64" fillId="0" borderId="75" xfId="3" applyFont="1" applyBorder="1" applyAlignment="1">
      <alignment horizontal="center" vertical="center"/>
    </xf>
    <xf numFmtId="0" fontId="67" fillId="0" borderId="0" xfId="3"/>
    <xf numFmtId="0" fontId="71" fillId="0" borderId="55" xfId="3" applyFont="1" applyBorder="1" applyAlignment="1">
      <alignment horizontal="center" vertical="center" wrapText="1"/>
    </xf>
    <xf numFmtId="0" fontId="64" fillId="0" borderId="59" xfId="3" applyFont="1" applyBorder="1" applyAlignment="1">
      <alignment horizontal="center" vertical="center"/>
    </xf>
    <xf numFmtId="0" fontId="64" fillId="0" borderId="70" xfId="3" applyFont="1" applyBorder="1" applyAlignment="1">
      <alignment horizontal="center" vertical="center"/>
    </xf>
    <xf numFmtId="0" fontId="64" fillId="0" borderId="42" xfId="3" applyFont="1" applyBorder="1" applyAlignment="1">
      <alignment horizontal="center" vertical="center"/>
    </xf>
    <xf numFmtId="0" fontId="64" fillId="0" borderId="73" xfId="3" applyFont="1" applyBorder="1" applyAlignment="1">
      <alignment horizontal="center" vertical="center"/>
    </xf>
    <xf numFmtId="0" fontId="64" fillId="0" borderId="71" xfId="3" applyFont="1" applyBorder="1" applyAlignment="1">
      <alignment horizontal="center" vertical="center" wrapText="1"/>
    </xf>
    <xf numFmtId="0" fontId="64" fillId="0" borderId="70" xfId="3" applyFont="1" applyBorder="1" applyAlignment="1">
      <alignment horizontal="center" vertical="center" wrapText="1"/>
    </xf>
    <xf numFmtId="0" fontId="67" fillId="0" borderId="72" xfId="3" applyBorder="1" applyAlignment="1">
      <alignment vertical="center" wrapText="1"/>
    </xf>
    <xf numFmtId="0" fontId="64" fillId="0" borderId="74" xfId="3" applyFont="1" applyBorder="1" applyAlignment="1">
      <alignment horizontal="center" vertical="center" wrapText="1"/>
    </xf>
    <xf numFmtId="0" fontId="64" fillId="0" borderId="73" xfId="3" applyFont="1" applyBorder="1" applyAlignment="1">
      <alignment horizontal="center" vertical="center" wrapText="1"/>
    </xf>
    <xf numFmtId="0" fontId="67" fillId="0" borderId="41" xfId="3" applyBorder="1"/>
    <xf numFmtId="0" fontId="67" fillId="0" borderId="75" xfId="3" applyBorder="1"/>
    <xf numFmtId="0" fontId="73" fillId="0" borderId="41" xfId="3" applyFont="1" applyBorder="1" applyAlignment="1">
      <alignment horizontal="center" vertical="center" wrapText="1"/>
    </xf>
    <xf numFmtId="0" fontId="73" fillId="0" borderId="75" xfId="3" applyFont="1" applyBorder="1" applyAlignment="1">
      <alignment horizontal="center" vertical="center" wrapText="1"/>
    </xf>
    <xf numFmtId="0" fontId="75" fillId="0" borderId="41" xfId="3" applyFont="1" applyBorder="1" applyAlignment="1">
      <alignment horizontal="center" vertical="center" wrapText="1"/>
    </xf>
    <xf numFmtId="0" fontId="75" fillId="0" borderId="22" xfId="3" applyFont="1" applyBorder="1" applyAlignment="1">
      <alignment horizontal="center" vertical="center" wrapText="1"/>
    </xf>
    <xf numFmtId="0" fontId="67" fillId="0" borderId="22" xfId="3" applyBorder="1"/>
    <xf numFmtId="0" fontId="71" fillId="0" borderId="24" xfId="3" applyFont="1" applyBorder="1" applyAlignment="1">
      <alignment horizontal="center" vertical="center" wrapText="1"/>
    </xf>
    <xf numFmtId="0" fontId="64" fillId="0" borderId="43" xfId="3" applyFont="1" applyBorder="1" applyAlignment="1">
      <alignment horizontal="center" vertical="center" wrapText="1"/>
    </xf>
    <xf numFmtId="0" fontId="64" fillId="0" borderId="55" xfId="3" applyFont="1" applyBorder="1" applyAlignment="1">
      <alignment horizontal="center" vertical="center" wrapText="1"/>
    </xf>
    <xf numFmtId="0" fontId="74" fillId="0" borderId="59" xfId="3" applyFont="1" applyBorder="1" applyAlignment="1">
      <alignment horizontal="center" vertical="center" wrapText="1"/>
    </xf>
    <xf numFmtId="0" fontId="74" fillId="0" borderId="70" xfId="3" applyFont="1" applyBorder="1" applyAlignment="1">
      <alignment horizontal="center" vertical="center" wrapText="1"/>
    </xf>
    <xf numFmtId="0" fontId="64" fillId="0" borderId="71" xfId="3" applyFont="1" applyBorder="1" applyAlignment="1">
      <alignment horizontal="center" vertical="center"/>
    </xf>
    <xf numFmtId="0" fontId="64" fillId="0" borderId="74" xfId="3" applyFont="1" applyBorder="1" applyAlignment="1">
      <alignment horizontal="center" vertical="center"/>
    </xf>
    <xf numFmtId="0" fontId="64" fillId="0" borderId="77" xfId="3" applyFont="1" applyBorder="1" applyAlignment="1">
      <alignment horizontal="center" vertical="center"/>
    </xf>
    <xf numFmtId="0" fontId="64" fillId="0" borderId="78" xfId="3" applyFont="1" applyBorder="1" applyAlignment="1">
      <alignment horizontal="center" vertical="center"/>
    </xf>
    <xf numFmtId="0" fontId="67" fillId="0" borderId="44" xfId="3" applyBorder="1"/>
    <xf numFmtId="0" fontId="67" fillId="0" borderId="62" xfId="3" applyBorder="1"/>
    <xf numFmtId="0" fontId="67" fillId="0" borderId="0" xfId="3" applyBorder="1" applyAlignment="1">
      <alignment vertical="center" wrapText="1"/>
    </xf>
    <xf numFmtId="14" fontId="73" fillId="0" borderId="42" xfId="3" applyNumberFormat="1" applyFont="1" applyBorder="1" applyAlignment="1">
      <alignment horizontal="center" vertical="center" wrapText="1"/>
    </xf>
    <xf numFmtId="14" fontId="73" fillId="0" borderId="73" xfId="3" applyNumberFormat="1" applyFont="1" applyBorder="1" applyAlignment="1">
      <alignment horizontal="center" vertical="center" wrapText="1"/>
    </xf>
    <xf numFmtId="0" fontId="67" fillId="0" borderId="76" xfId="3" applyBorder="1"/>
    <xf numFmtId="0" fontId="73" fillId="0" borderId="41" xfId="3" applyFont="1" applyBorder="1" applyAlignment="1">
      <alignment horizontal="center" vertical="center"/>
    </xf>
    <xf numFmtId="0" fontId="73" fillId="0" borderId="75" xfId="3" applyFont="1" applyBorder="1" applyAlignment="1">
      <alignment horizontal="center" vertical="center"/>
    </xf>
    <xf numFmtId="14" fontId="64" fillId="0" borderId="42" xfId="3" applyNumberFormat="1" applyFont="1" applyBorder="1" applyAlignment="1">
      <alignment horizontal="center" vertical="center" wrapText="1"/>
    </xf>
    <xf numFmtId="14" fontId="64" fillId="0" borderId="73" xfId="3" applyNumberFormat="1" applyFont="1" applyBorder="1" applyAlignment="1">
      <alignment horizontal="center" vertical="center" wrapText="1"/>
    </xf>
    <xf numFmtId="0" fontId="73" fillId="0" borderId="76" xfId="3" applyFont="1" applyBorder="1" applyAlignment="1">
      <alignment horizontal="center" vertical="center" wrapText="1"/>
    </xf>
    <xf numFmtId="0" fontId="73" fillId="0" borderId="22" xfId="3" applyFont="1" applyBorder="1" applyAlignment="1">
      <alignment horizontal="center" vertical="center" wrapText="1"/>
    </xf>
    <xf numFmtId="0" fontId="76" fillId="0" borderId="59" xfId="3" applyFont="1" applyBorder="1" applyAlignment="1">
      <alignment horizontal="center" vertical="center" wrapText="1"/>
    </xf>
    <xf numFmtId="0" fontId="76" fillId="0" borderId="70" xfId="3" applyFont="1" applyBorder="1" applyAlignment="1">
      <alignment horizontal="center" vertical="center" wrapText="1"/>
    </xf>
    <xf numFmtId="0" fontId="64" fillId="0" borderId="77" xfId="3" applyFont="1" applyBorder="1" applyAlignment="1">
      <alignment horizontal="center" vertical="center" wrapText="1"/>
    </xf>
    <xf numFmtId="0" fontId="64" fillId="0" borderId="78" xfId="3" applyFont="1" applyBorder="1" applyAlignment="1">
      <alignment horizontal="center" vertical="center" wrapText="1"/>
    </xf>
    <xf numFmtId="0" fontId="67" fillId="0" borderId="44" xfId="3" applyBorder="1" applyAlignment="1">
      <alignment wrapText="1"/>
    </xf>
    <xf numFmtId="0" fontId="67" fillId="0" borderId="62" xfId="3" applyBorder="1" applyAlignment="1">
      <alignment wrapText="1"/>
    </xf>
    <xf numFmtId="0" fontId="64" fillId="0" borderId="59" xfId="3" applyFont="1" applyBorder="1" applyAlignment="1">
      <alignment horizontal="center" vertical="center" wrapText="1"/>
    </xf>
    <xf numFmtId="0" fontId="64" fillId="0" borderId="42" xfId="3" applyFont="1" applyBorder="1" applyAlignment="1">
      <alignment horizontal="center" vertical="center" wrapText="1"/>
    </xf>
    <xf numFmtId="0" fontId="67" fillId="0" borderId="77" xfId="3" applyBorder="1" applyAlignment="1">
      <alignment wrapText="1"/>
    </xf>
    <xf numFmtId="0" fontId="67" fillId="0" borderId="78" xfId="3" applyBorder="1" applyAlignment="1">
      <alignment wrapText="1"/>
    </xf>
    <xf numFmtId="0" fontId="64" fillId="0" borderId="44" xfId="3" applyFont="1" applyBorder="1" applyAlignment="1">
      <alignment horizontal="center" vertical="center" wrapText="1"/>
    </xf>
    <xf numFmtId="0" fontId="64" fillId="0" borderId="62" xfId="3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/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18" sqref="C18:D18"/>
    </sheetView>
  </sheetViews>
  <sheetFormatPr defaultRowHeight="15" x14ac:dyDescent="0.25"/>
  <cols>
    <col min="1" max="4" width="9.140625" style="906"/>
    <col min="5" max="5" width="12.140625" style="906" customWidth="1"/>
    <col min="6" max="6" width="12.5703125" style="906" customWidth="1"/>
    <col min="7" max="7" width="9.140625" style="906"/>
    <col min="8" max="8" width="33.5703125" style="906" customWidth="1"/>
    <col min="9" max="16384" width="9.140625" style="906"/>
  </cols>
  <sheetData>
    <row r="1" spans="1:10" x14ac:dyDescent="0.25">
      <c r="A1" s="922"/>
      <c r="B1" s="922"/>
      <c r="C1" s="922"/>
      <c r="D1" s="922"/>
      <c r="E1" s="922"/>
      <c r="F1" s="922"/>
      <c r="G1" s="922"/>
      <c r="H1" s="922"/>
      <c r="I1" s="923"/>
      <c r="J1" s="923"/>
    </row>
    <row r="2" spans="1:10" x14ac:dyDescent="0.25">
      <c r="A2" s="922" t="s">
        <v>1108</v>
      </c>
      <c r="B2" s="922"/>
      <c r="C2" s="922"/>
      <c r="D2" s="922"/>
      <c r="E2" s="922"/>
      <c r="F2" s="922"/>
      <c r="G2" s="922"/>
      <c r="H2" s="922"/>
      <c r="I2" s="923"/>
      <c r="J2" s="923"/>
    </row>
    <row r="3" spans="1:10" x14ac:dyDescent="0.25">
      <c r="A3" s="924" t="s">
        <v>1109</v>
      </c>
      <c r="B3" s="924"/>
      <c r="C3" s="924"/>
      <c r="D3" s="924"/>
      <c r="E3" s="924"/>
      <c r="F3" s="924"/>
      <c r="G3" s="924"/>
      <c r="H3" s="924"/>
      <c r="I3" s="923"/>
      <c r="J3" s="923"/>
    </row>
    <row r="4" spans="1:10" x14ac:dyDescent="0.25">
      <c r="A4" s="921" t="s">
        <v>1110</v>
      </c>
      <c r="B4" s="921"/>
      <c r="C4" s="921"/>
      <c r="D4" s="921"/>
      <c r="E4" s="921"/>
      <c r="F4" s="921"/>
      <c r="G4" s="921"/>
      <c r="H4" s="921"/>
      <c r="I4" s="907"/>
      <c r="J4" s="907"/>
    </row>
    <row r="5" spans="1:10" x14ac:dyDescent="0.25">
      <c r="H5" s="931"/>
      <c r="I5" s="931"/>
      <c r="J5" s="907"/>
    </row>
    <row r="6" spans="1:10" ht="55.5" customHeight="1" thickBot="1" x14ac:dyDescent="0.3">
      <c r="A6" s="932" t="s">
        <v>1111</v>
      </c>
      <c r="B6" s="932"/>
      <c r="C6" s="932"/>
      <c r="D6" s="932"/>
      <c r="E6" s="932"/>
      <c r="F6" s="932"/>
      <c r="G6" s="932"/>
      <c r="H6" s="932"/>
      <c r="I6" s="907"/>
      <c r="J6" s="907"/>
    </row>
    <row r="7" spans="1:10" ht="25.5" customHeight="1" x14ac:dyDescent="0.25">
      <c r="A7" s="933" t="s">
        <v>1112</v>
      </c>
      <c r="B7" s="934"/>
      <c r="C7" s="937" t="s">
        <v>1113</v>
      </c>
      <c r="D7" s="938"/>
      <c r="E7" s="937" t="s">
        <v>1114</v>
      </c>
      <c r="F7" s="938"/>
      <c r="G7" s="937" t="s">
        <v>1115</v>
      </c>
      <c r="H7" s="938"/>
      <c r="I7" s="939"/>
      <c r="J7" s="923"/>
    </row>
    <row r="8" spans="1:10" ht="15.75" thickBot="1" x14ac:dyDescent="0.3">
      <c r="A8" s="935"/>
      <c r="B8" s="936"/>
      <c r="C8" s="940" t="s">
        <v>1116</v>
      </c>
      <c r="D8" s="941"/>
      <c r="E8" s="940" t="s">
        <v>1117</v>
      </c>
      <c r="F8" s="941"/>
      <c r="G8" s="940" t="s">
        <v>1118</v>
      </c>
      <c r="H8" s="941"/>
      <c r="I8" s="939"/>
      <c r="J8" s="923"/>
    </row>
    <row r="9" spans="1:10" ht="15.75" thickBot="1" x14ac:dyDescent="0.3">
      <c r="A9" s="908"/>
      <c r="C9" s="909"/>
      <c r="D9" s="910"/>
      <c r="E9" s="911" t="s">
        <v>1119</v>
      </c>
      <c r="F9" s="911" t="s">
        <v>1120</v>
      </c>
      <c r="G9" s="942"/>
      <c r="H9" s="943"/>
      <c r="I9" s="907"/>
      <c r="J9" s="907"/>
    </row>
    <row r="10" spans="1:10" ht="90" customHeight="1" thickBot="1" x14ac:dyDescent="0.3">
      <c r="A10" s="925" t="s">
        <v>1121</v>
      </c>
      <c r="B10" s="926"/>
      <c r="C10" s="927" t="s">
        <v>1122</v>
      </c>
      <c r="D10" s="928"/>
      <c r="E10" s="912" t="s">
        <v>1123</v>
      </c>
      <c r="F10" s="910"/>
      <c r="G10" s="929" t="s">
        <v>1124</v>
      </c>
      <c r="H10" s="930"/>
      <c r="I10" s="907"/>
      <c r="J10" s="907"/>
    </row>
    <row r="11" spans="1:10" ht="71.25" customHeight="1" thickBot="1" x14ac:dyDescent="0.3">
      <c r="A11" s="944"/>
      <c r="B11" s="945"/>
      <c r="C11" s="927"/>
      <c r="D11" s="928"/>
      <c r="E11" s="912"/>
      <c r="F11" s="912"/>
      <c r="G11" s="929"/>
      <c r="H11" s="930"/>
      <c r="I11" s="907"/>
      <c r="J11" s="907"/>
    </row>
    <row r="12" spans="1:10" ht="15.75" thickBot="1" x14ac:dyDescent="0.3">
      <c r="A12" s="946" t="s">
        <v>1125</v>
      </c>
      <c r="B12" s="947"/>
      <c r="C12" s="942"/>
      <c r="D12" s="948"/>
      <c r="E12" s="913" t="s">
        <v>1126</v>
      </c>
      <c r="F12" s="912" t="s">
        <v>1127</v>
      </c>
      <c r="G12" s="942"/>
      <c r="H12" s="948"/>
      <c r="I12" s="907"/>
      <c r="J12" s="907"/>
    </row>
    <row r="13" spans="1:10" ht="28.5" customHeight="1" thickBot="1" x14ac:dyDescent="0.3">
      <c r="A13" s="949" t="s">
        <v>1128</v>
      </c>
      <c r="B13" s="949"/>
      <c r="C13" s="949"/>
      <c r="D13" s="949"/>
      <c r="E13" s="949"/>
      <c r="F13" s="949"/>
      <c r="G13" s="949"/>
      <c r="H13" s="949"/>
      <c r="I13" s="907"/>
      <c r="J13" s="907"/>
    </row>
    <row r="14" spans="1:10" ht="25.5" customHeight="1" x14ac:dyDescent="0.25">
      <c r="A14" s="933" t="s">
        <v>1112</v>
      </c>
      <c r="B14" s="934"/>
      <c r="C14" s="937" t="s">
        <v>1113</v>
      </c>
      <c r="D14" s="938"/>
      <c r="E14" s="937" t="s">
        <v>1114</v>
      </c>
      <c r="F14" s="938"/>
      <c r="G14" s="937" t="s">
        <v>1115</v>
      </c>
      <c r="H14" s="950"/>
      <c r="I14" s="960"/>
      <c r="J14" s="923"/>
    </row>
    <row r="15" spans="1:10" ht="15.75" thickBot="1" x14ac:dyDescent="0.3">
      <c r="A15" s="935"/>
      <c r="B15" s="936"/>
      <c r="C15" s="940" t="s">
        <v>1116</v>
      </c>
      <c r="D15" s="941"/>
      <c r="E15" s="940" t="s">
        <v>1117</v>
      </c>
      <c r="F15" s="941"/>
      <c r="G15" s="940" t="s">
        <v>1118</v>
      </c>
      <c r="H15" s="951"/>
      <c r="I15" s="960"/>
      <c r="J15" s="923"/>
    </row>
    <row r="16" spans="1:10" ht="30" customHeight="1" x14ac:dyDescent="0.25">
      <c r="A16" s="952" t="s">
        <v>1129</v>
      </c>
      <c r="B16" s="953"/>
      <c r="C16" s="954" t="s">
        <v>1130</v>
      </c>
      <c r="D16" s="934"/>
      <c r="E16" s="956" t="s">
        <v>1126</v>
      </c>
      <c r="F16" s="958"/>
      <c r="G16" s="933" t="s">
        <v>1131</v>
      </c>
      <c r="H16" s="934"/>
      <c r="I16" s="939"/>
      <c r="J16" s="923"/>
    </row>
    <row r="17" spans="1:10" ht="15.75" thickBot="1" x14ac:dyDescent="0.3">
      <c r="A17" s="961">
        <v>36926</v>
      </c>
      <c r="B17" s="962"/>
      <c r="C17" s="955"/>
      <c r="D17" s="936"/>
      <c r="E17" s="957"/>
      <c r="F17" s="959"/>
      <c r="G17" s="935"/>
      <c r="H17" s="936"/>
      <c r="I17" s="939"/>
      <c r="J17" s="923"/>
    </row>
    <row r="18" spans="1:10" ht="15.75" thickBot="1" x14ac:dyDescent="0.3">
      <c r="A18" s="944">
        <v>4729</v>
      </c>
      <c r="B18" s="945"/>
      <c r="C18" s="963"/>
      <c r="D18" s="943"/>
      <c r="E18" s="914" t="s">
        <v>1126</v>
      </c>
      <c r="F18" s="915"/>
      <c r="G18" s="964" t="s">
        <v>1126</v>
      </c>
      <c r="H18" s="965"/>
      <c r="I18" s="907"/>
      <c r="J18" s="907"/>
    </row>
    <row r="19" spans="1:10" ht="30" customHeight="1" x14ac:dyDescent="0.25">
      <c r="A19" s="970" t="s">
        <v>1132</v>
      </c>
      <c r="B19" s="971"/>
      <c r="C19" s="937" t="s">
        <v>1133</v>
      </c>
      <c r="D19" s="938"/>
      <c r="E19" s="972">
        <v>10000</v>
      </c>
      <c r="F19" s="974"/>
      <c r="G19" s="976" t="s">
        <v>1134</v>
      </c>
      <c r="H19" s="938"/>
      <c r="I19" s="939"/>
      <c r="J19" s="923"/>
    </row>
    <row r="20" spans="1:10" ht="15.75" thickBot="1" x14ac:dyDescent="0.3">
      <c r="A20" s="966">
        <v>36987</v>
      </c>
      <c r="B20" s="967"/>
      <c r="C20" s="940"/>
      <c r="D20" s="941"/>
      <c r="E20" s="973"/>
      <c r="F20" s="975"/>
      <c r="G20" s="977"/>
      <c r="H20" s="941"/>
      <c r="I20" s="939"/>
      <c r="J20" s="923"/>
    </row>
    <row r="21" spans="1:10" ht="15.75" thickBot="1" x14ac:dyDescent="0.3">
      <c r="A21" s="944">
        <v>4269</v>
      </c>
      <c r="B21" s="945"/>
      <c r="C21" s="968" t="s">
        <v>1135</v>
      </c>
      <c r="D21" s="945"/>
      <c r="E21" s="916">
        <v>10000</v>
      </c>
      <c r="F21" s="917"/>
      <c r="G21" s="944" t="s">
        <v>1136</v>
      </c>
      <c r="H21" s="969"/>
      <c r="I21" s="907"/>
      <c r="J21" s="907"/>
    </row>
    <row r="22" spans="1:10" ht="15" customHeight="1" x14ac:dyDescent="0.25">
      <c r="A22" s="970" t="s">
        <v>1137</v>
      </c>
      <c r="B22" s="971"/>
      <c r="C22" s="937" t="s">
        <v>1138</v>
      </c>
      <c r="D22" s="938"/>
      <c r="E22" s="978"/>
      <c r="F22" s="980" t="s">
        <v>1127</v>
      </c>
      <c r="G22" s="976" t="s">
        <v>1139</v>
      </c>
      <c r="H22" s="938"/>
      <c r="I22" s="939"/>
      <c r="J22" s="923"/>
    </row>
    <row r="23" spans="1:10" ht="15.75" thickBot="1" x14ac:dyDescent="0.3">
      <c r="A23" s="966">
        <v>36896</v>
      </c>
      <c r="B23" s="967"/>
      <c r="C23" s="940"/>
      <c r="D23" s="941"/>
      <c r="E23" s="979"/>
      <c r="F23" s="981"/>
      <c r="G23" s="977"/>
      <c r="H23" s="941"/>
      <c r="I23" s="939"/>
      <c r="J23" s="923"/>
    </row>
    <row r="24" spans="1:10" ht="15.75" thickBot="1" x14ac:dyDescent="0.3">
      <c r="A24" s="944">
        <v>5129</v>
      </c>
      <c r="B24" s="945"/>
      <c r="C24" s="968" t="s">
        <v>1140</v>
      </c>
      <c r="D24" s="945"/>
      <c r="E24" s="918"/>
      <c r="F24" s="919" t="s">
        <v>1127</v>
      </c>
      <c r="G24" s="944" t="s">
        <v>1141</v>
      </c>
      <c r="H24" s="969"/>
      <c r="I24" s="907"/>
      <c r="J24" s="907"/>
    </row>
    <row r="25" spans="1:10" x14ac:dyDescent="0.25">
      <c r="A25" s="907"/>
      <c r="B25" s="907"/>
      <c r="C25" s="907"/>
      <c r="D25" s="907"/>
      <c r="E25" s="907"/>
      <c r="F25" s="907"/>
      <c r="G25" s="907"/>
      <c r="H25" s="907"/>
      <c r="I25" s="907"/>
      <c r="J25" s="907"/>
    </row>
    <row r="26" spans="1:10" x14ac:dyDescent="0.25">
      <c r="A26" s="920"/>
    </row>
  </sheetData>
  <mergeCells count="70">
    <mergeCell ref="J22:J23"/>
    <mergeCell ref="A23:B23"/>
    <mergeCell ref="A24:B24"/>
    <mergeCell ref="C24:D24"/>
    <mergeCell ref="G24:H24"/>
    <mergeCell ref="A22:B22"/>
    <mergeCell ref="C22:D23"/>
    <mergeCell ref="E22:E23"/>
    <mergeCell ref="F22:F23"/>
    <mergeCell ref="G22:H23"/>
    <mergeCell ref="I22:I23"/>
    <mergeCell ref="A21:B21"/>
    <mergeCell ref="C21:D21"/>
    <mergeCell ref="G21:H21"/>
    <mergeCell ref="A19:B19"/>
    <mergeCell ref="C19:D20"/>
    <mergeCell ref="E19:E20"/>
    <mergeCell ref="F19:F20"/>
    <mergeCell ref="G19:H20"/>
    <mergeCell ref="A18:B18"/>
    <mergeCell ref="C18:D18"/>
    <mergeCell ref="G18:H18"/>
    <mergeCell ref="I19:I20"/>
    <mergeCell ref="J19:J20"/>
    <mergeCell ref="A20:B20"/>
    <mergeCell ref="J14:J15"/>
    <mergeCell ref="C15:D15"/>
    <mergeCell ref="E15:F15"/>
    <mergeCell ref="G15:H15"/>
    <mergeCell ref="A16:B16"/>
    <mergeCell ref="C16:D17"/>
    <mergeCell ref="E16:E17"/>
    <mergeCell ref="F16:F17"/>
    <mergeCell ref="G16:H17"/>
    <mergeCell ref="I16:I17"/>
    <mergeCell ref="I14:I15"/>
    <mergeCell ref="J16:J17"/>
    <mergeCell ref="A17:B17"/>
    <mergeCell ref="A13:H13"/>
    <mergeCell ref="A14:B15"/>
    <mergeCell ref="C14:D14"/>
    <mergeCell ref="E14:F14"/>
    <mergeCell ref="G14:H14"/>
    <mergeCell ref="A11:B11"/>
    <mergeCell ref="C11:D11"/>
    <mergeCell ref="G11:H11"/>
    <mergeCell ref="A12:B12"/>
    <mergeCell ref="C12:D12"/>
    <mergeCell ref="G12:H12"/>
    <mergeCell ref="J7:J8"/>
    <mergeCell ref="C8:D8"/>
    <mergeCell ref="E8:F8"/>
    <mergeCell ref="G8:H8"/>
    <mergeCell ref="G9:H9"/>
    <mergeCell ref="A10:B10"/>
    <mergeCell ref="C10:D10"/>
    <mergeCell ref="G10:H10"/>
    <mergeCell ref="H5:I5"/>
    <mergeCell ref="A6:H6"/>
    <mergeCell ref="A7:B8"/>
    <mergeCell ref="C7:D7"/>
    <mergeCell ref="E7:F7"/>
    <mergeCell ref="G7:H7"/>
    <mergeCell ref="I7:I8"/>
    <mergeCell ref="A4:H4"/>
    <mergeCell ref="A1:H1"/>
    <mergeCell ref="I1:I3"/>
    <mergeCell ref="J1:J3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workbookViewId="0">
      <selection activeCell="I15" sqref="I15"/>
    </sheetView>
  </sheetViews>
  <sheetFormatPr defaultRowHeight="14.25" x14ac:dyDescent="0.2"/>
  <cols>
    <col min="1" max="1" width="8.42578125" style="670" customWidth="1"/>
    <col min="2" max="2" width="51.7109375" style="670" customWidth="1"/>
    <col min="3" max="3" width="11.140625" style="670" customWidth="1"/>
    <col min="4" max="4" width="11.5703125" style="771" customWidth="1"/>
    <col min="5" max="5" width="11.42578125" style="771" customWidth="1"/>
    <col min="6" max="6" width="12.28515625" style="771" customWidth="1"/>
    <col min="7" max="9" width="9.140625" style="670"/>
    <col min="10" max="10" width="11.7109375" style="670" customWidth="1"/>
    <col min="11" max="11" width="9.140625" style="670"/>
    <col min="12" max="12" width="12.5703125" style="670" customWidth="1"/>
    <col min="13" max="15" width="9.140625" style="670"/>
    <col min="16" max="16" width="11.140625" style="670" customWidth="1"/>
    <col min="17" max="256" width="9.140625" style="670"/>
    <col min="257" max="257" width="8.42578125" style="670" customWidth="1"/>
    <col min="258" max="258" width="57" style="670" customWidth="1"/>
    <col min="259" max="259" width="11.140625" style="670" customWidth="1"/>
    <col min="260" max="260" width="11.5703125" style="670" customWidth="1"/>
    <col min="261" max="261" width="11.42578125" style="670" customWidth="1"/>
    <col min="262" max="262" width="10" style="670" customWidth="1"/>
    <col min="263" max="512" width="9.140625" style="670"/>
    <col min="513" max="513" width="8.42578125" style="670" customWidth="1"/>
    <col min="514" max="514" width="57" style="670" customWidth="1"/>
    <col min="515" max="515" width="11.140625" style="670" customWidth="1"/>
    <col min="516" max="516" width="11.5703125" style="670" customWidth="1"/>
    <col min="517" max="517" width="11.42578125" style="670" customWidth="1"/>
    <col min="518" max="518" width="10" style="670" customWidth="1"/>
    <col min="519" max="768" width="9.140625" style="670"/>
    <col min="769" max="769" width="8.42578125" style="670" customWidth="1"/>
    <col min="770" max="770" width="57" style="670" customWidth="1"/>
    <col min="771" max="771" width="11.140625" style="670" customWidth="1"/>
    <col min="772" max="772" width="11.5703125" style="670" customWidth="1"/>
    <col min="773" max="773" width="11.42578125" style="670" customWidth="1"/>
    <col min="774" max="774" width="10" style="670" customWidth="1"/>
    <col min="775" max="1024" width="9.140625" style="670"/>
    <col min="1025" max="1025" width="8.42578125" style="670" customWidth="1"/>
    <col min="1026" max="1026" width="57" style="670" customWidth="1"/>
    <col min="1027" max="1027" width="11.140625" style="670" customWidth="1"/>
    <col min="1028" max="1028" width="11.5703125" style="670" customWidth="1"/>
    <col min="1029" max="1029" width="11.42578125" style="670" customWidth="1"/>
    <col min="1030" max="1030" width="10" style="670" customWidth="1"/>
    <col min="1031" max="1280" width="9.140625" style="670"/>
    <col min="1281" max="1281" width="8.42578125" style="670" customWidth="1"/>
    <col min="1282" max="1282" width="57" style="670" customWidth="1"/>
    <col min="1283" max="1283" width="11.140625" style="670" customWidth="1"/>
    <col min="1284" max="1284" width="11.5703125" style="670" customWidth="1"/>
    <col min="1285" max="1285" width="11.42578125" style="670" customWidth="1"/>
    <col min="1286" max="1286" width="10" style="670" customWidth="1"/>
    <col min="1287" max="1536" width="9.140625" style="670"/>
    <col min="1537" max="1537" width="8.42578125" style="670" customWidth="1"/>
    <col min="1538" max="1538" width="57" style="670" customWidth="1"/>
    <col min="1539" max="1539" width="11.140625" style="670" customWidth="1"/>
    <col min="1540" max="1540" width="11.5703125" style="670" customWidth="1"/>
    <col min="1541" max="1541" width="11.42578125" style="670" customWidth="1"/>
    <col min="1542" max="1542" width="10" style="670" customWidth="1"/>
    <col min="1543" max="1792" width="9.140625" style="670"/>
    <col min="1793" max="1793" width="8.42578125" style="670" customWidth="1"/>
    <col min="1794" max="1794" width="57" style="670" customWidth="1"/>
    <col min="1795" max="1795" width="11.140625" style="670" customWidth="1"/>
    <col min="1796" max="1796" width="11.5703125" style="670" customWidth="1"/>
    <col min="1797" max="1797" width="11.42578125" style="670" customWidth="1"/>
    <col min="1798" max="1798" width="10" style="670" customWidth="1"/>
    <col min="1799" max="2048" width="9.140625" style="670"/>
    <col min="2049" max="2049" width="8.42578125" style="670" customWidth="1"/>
    <col min="2050" max="2050" width="57" style="670" customWidth="1"/>
    <col min="2051" max="2051" width="11.140625" style="670" customWidth="1"/>
    <col min="2052" max="2052" width="11.5703125" style="670" customWidth="1"/>
    <col min="2053" max="2053" width="11.42578125" style="670" customWidth="1"/>
    <col min="2054" max="2054" width="10" style="670" customWidth="1"/>
    <col min="2055" max="2304" width="9.140625" style="670"/>
    <col min="2305" max="2305" width="8.42578125" style="670" customWidth="1"/>
    <col min="2306" max="2306" width="57" style="670" customWidth="1"/>
    <col min="2307" max="2307" width="11.140625" style="670" customWidth="1"/>
    <col min="2308" max="2308" width="11.5703125" style="670" customWidth="1"/>
    <col min="2309" max="2309" width="11.42578125" style="670" customWidth="1"/>
    <col min="2310" max="2310" width="10" style="670" customWidth="1"/>
    <col min="2311" max="2560" width="9.140625" style="670"/>
    <col min="2561" max="2561" width="8.42578125" style="670" customWidth="1"/>
    <col min="2562" max="2562" width="57" style="670" customWidth="1"/>
    <col min="2563" max="2563" width="11.140625" style="670" customWidth="1"/>
    <col min="2564" max="2564" width="11.5703125" style="670" customWidth="1"/>
    <col min="2565" max="2565" width="11.42578125" style="670" customWidth="1"/>
    <col min="2566" max="2566" width="10" style="670" customWidth="1"/>
    <col min="2567" max="2816" width="9.140625" style="670"/>
    <col min="2817" max="2817" width="8.42578125" style="670" customWidth="1"/>
    <col min="2818" max="2818" width="57" style="670" customWidth="1"/>
    <col min="2819" max="2819" width="11.140625" style="670" customWidth="1"/>
    <col min="2820" max="2820" width="11.5703125" style="670" customWidth="1"/>
    <col min="2821" max="2821" width="11.42578125" style="670" customWidth="1"/>
    <col min="2822" max="2822" width="10" style="670" customWidth="1"/>
    <col min="2823" max="3072" width="9.140625" style="670"/>
    <col min="3073" max="3073" width="8.42578125" style="670" customWidth="1"/>
    <col min="3074" max="3074" width="57" style="670" customWidth="1"/>
    <col min="3075" max="3075" width="11.140625" style="670" customWidth="1"/>
    <col min="3076" max="3076" width="11.5703125" style="670" customWidth="1"/>
    <col min="3077" max="3077" width="11.42578125" style="670" customWidth="1"/>
    <col min="3078" max="3078" width="10" style="670" customWidth="1"/>
    <col min="3079" max="3328" width="9.140625" style="670"/>
    <col min="3329" max="3329" width="8.42578125" style="670" customWidth="1"/>
    <col min="3330" max="3330" width="57" style="670" customWidth="1"/>
    <col min="3331" max="3331" width="11.140625" style="670" customWidth="1"/>
    <col min="3332" max="3332" width="11.5703125" style="670" customWidth="1"/>
    <col min="3333" max="3333" width="11.42578125" style="670" customWidth="1"/>
    <col min="3334" max="3334" width="10" style="670" customWidth="1"/>
    <col min="3335" max="3584" width="9.140625" style="670"/>
    <col min="3585" max="3585" width="8.42578125" style="670" customWidth="1"/>
    <col min="3586" max="3586" width="57" style="670" customWidth="1"/>
    <col min="3587" max="3587" width="11.140625" style="670" customWidth="1"/>
    <col min="3588" max="3588" width="11.5703125" style="670" customWidth="1"/>
    <col min="3589" max="3589" width="11.42578125" style="670" customWidth="1"/>
    <col min="3590" max="3590" width="10" style="670" customWidth="1"/>
    <col min="3591" max="3840" width="9.140625" style="670"/>
    <col min="3841" max="3841" width="8.42578125" style="670" customWidth="1"/>
    <col min="3842" max="3842" width="57" style="670" customWidth="1"/>
    <col min="3843" max="3843" width="11.140625" style="670" customWidth="1"/>
    <col min="3844" max="3844" width="11.5703125" style="670" customWidth="1"/>
    <col min="3845" max="3845" width="11.42578125" style="670" customWidth="1"/>
    <col min="3846" max="3846" width="10" style="670" customWidth="1"/>
    <col min="3847" max="4096" width="9.140625" style="670"/>
    <col min="4097" max="4097" width="8.42578125" style="670" customWidth="1"/>
    <col min="4098" max="4098" width="57" style="670" customWidth="1"/>
    <col min="4099" max="4099" width="11.140625" style="670" customWidth="1"/>
    <col min="4100" max="4100" width="11.5703125" style="670" customWidth="1"/>
    <col min="4101" max="4101" width="11.42578125" style="670" customWidth="1"/>
    <col min="4102" max="4102" width="10" style="670" customWidth="1"/>
    <col min="4103" max="4352" width="9.140625" style="670"/>
    <col min="4353" max="4353" width="8.42578125" style="670" customWidth="1"/>
    <col min="4354" max="4354" width="57" style="670" customWidth="1"/>
    <col min="4355" max="4355" width="11.140625" style="670" customWidth="1"/>
    <col min="4356" max="4356" width="11.5703125" style="670" customWidth="1"/>
    <col min="4357" max="4357" width="11.42578125" style="670" customWidth="1"/>
    <col min="4358" max="4358" width="10" style="670" customWidth="1"/>
    <col min="4359" max="4608" width="9.140625" style="670"/>
    <col min="4609" max="4609" width="8.42578125" style="670" customWidth="1"/>
    <col min="4610" max="4610" width="57" style="670" customWidth="1"/>
    <col min="4611" max="4611" width="11.140625" style="670" customWidth="1"/>
    <col min="4612" max="4612" width="11.5703125" style="670" customWidth="1"/>
    <col min="4613" max="4613" width="11.42578125" style="670" customWidth="1"/>
    <col min="4614" max="4614" width="10" style="670" customWidth="1"/>
    <col min="4615" max="4864" width="9.140625" style="670"/>
    <col min="4865" max="4865" width="8.42578125" style="670" customWidth="1"/>
    <col min="4866" max="4866" width="57" style="670" customWidth="1"/>
    <col min="4867" max="4867" width="11.140625" style="670" customWidth="1"/>
    <col min="4868" max="4868" width="11.5703125" style="670" customWidth="1"/>
    <col min="4869" max="4869" width="11.42578125" style="670" customWidth="1"/>
    <col min="4870" max="4870" width="10" style="670" customWidth="1"/>
    <col min="4871" max="5120" width="9.140625" style="670"/>
    <col min="5121" max="5121" width="8.42578125" style="670" customWidth="1"/>
    <col min="5122" max="5122" width="57" style="670" customWidth="1"/>
    <col min="5123" max="5123" width="11.140625" style="670" customWidth="1"/>
    <col min="5124" max="5124" width="11.5703125" style="670" customWidth="1"/>
    <col min="5125" max="5125" width="11.42578125" style="670" customWidth="1"/>
    <col min="5126" max="5126" width="10" style="670" customWidth="1"/>
    <col min="5127" max="5376" width="9.140625" style="670"/>
    <col min="5377" max="5377" width="8.42578125" style="670" customWidth="1"/>
    <col min="5378" max="5378" width="57" style="670" customWidth="1"/>
    <col min="5379" max="5379" width="11.140625" style="670" customWidth="1"/>
    <col min="5380" max="5380" width="11.5703125" style="670" customWidth="1"/>
    <col min="5381" max="5381" width="11.42578125" style="670" customWidth="1"/>
    <col min="5382" max="5382" width="10" style="670" customWidth="1"/>
    <col min="5383" max="5632" width="9.140625" style="670"/>
    <col min="5633" max="5633" width="8.42578125" style="670" customWidth="1"/>
    <col min="5634" max="5634" width="57" style="670" customWidth="1"/>
    <col min="5635" max="5635" width="11.140625" style="670" customWidth="1"/>
    <col min="5636" max="5636" width="11.5703125" style="670" customWidth="1"/>
    <col min="5637" max="5637" width="11.42578125" style="670" customWidth="1"/>
    <col min="5638" max="5638" width="10" style="670" customWidth="1"/>
    <col min="5639" max="5888" width="9.140625" style="670"/>
    <col min="5889" max="5889" width="8.42578125" style="670" customWidth="1"/>
    <col min="5890" max="5890" width="57" style="670" customWidth="1"/>
    <col min="5891" max="5891" width="11.140625" style="670" customWidth="1"/>
    <col min="5892" max="5892" width="11.5703125" style="670" customWidth="1"/>
    <col min="5893" max="5893" width="11.42578125" style="670" customWidth="1"/>
    <col min="5894" max="5894" width="10" style="670" customWidth="1"/>
    <col min="5895" max="6144" width="9.140625" style="670"/>
    <col min="6145" max="6145" width="8.42578125" style="670" customWidth="1"/>
    <col min="6146" max="6146" width="57" style="670" customWidth="1"/>
    <col min="6147" max="6147" width="11.140625" style="670" customWidth="1"/>
    <col min="6148" max="6148" width="11.5703125" style="670" customWidth="1"/>
    <col min="6149" max="6149" width="11.42578125" style="670" customWidth="1"/>
    <col min="6150" max="6150" width="10" style="670" customWidth="1"/>
    <col min="6151" max="6400" width="9.140625" style="670"/>
    <col min="6401" max="6401" width="8.42578125" style="670" customWidth="1"/>
    <col min="6402" max="6402" width="57" style="670" customWidth="1"/>
    <col min="6403" max="6403" width="11.140625" style="670" customWidth="1"/>
    <col min="6404" max="6404" width="11.5703125" style="670" customWidth="1"/>
    <col min="6405" max="6405" width="11.42578125" style="670" customWidth="1"/>
    <col min="6406" max="6406" width="10" style="670" customWidth="1"/>
    <col min="6407" max="6656" width="9.140625" style="670"/>
    <col min="6657" max="6657" width="8.42578125" style="670" customWidth="1"/>
    <col min="6658" max="6658" width="57" style="670" customWidth="1"/>
    <col min="6659" max="6659" width="11.140625" style="670" customWidth="1"/>
    <col min="6660" max="6660" width="11.5703125" style="670" customWidth="1"/>
    <col min="6661" max="6661" width="11.42578125" style="670" customWidth="1"/>
    <col min="6662" max="6662" width="10" style="670" customWidth="1"/>
    <col min="6663" max="6912" width="9.140625" style="670"/>
    <col min="6913" max="6913" width="8.42578125" style="670" customWidth="1"/>
    <col min="6914" max="6914" width="57" style="670" customWidth="1"/>
    <col min="6915" max="6915" width="11.140625" style="670" customWidth="1"/>
    <col min="6916" max="6916" width="11.5703125" style="670" customWidth="1"/>
    <col min="6917" max="6917" width="11.42578125" style="670" customWidth="1"/>
    <col min="6918" max="6918" width="10" style="670" customWidth="1"/>
    <col min="6919" max="7168" width="9.140625" style="670"/>
    <col min="7169" max="7169" width="8.42578125" style="670" customWidth="1"/>
    <col min="7170" max="7170" width="57" style="670" customWidth="1"/>
    <col min="7171" max="7171" width="11.140625" style="670" customWidth="1"/>
    <col min="7172" max="7172" width="11.5703125" style="670" customWidth="1"/>
    <col min="7173" max="7173" width="11.42578125" style="670" customWidth="1"/>
    <col min="7174" max="7174" width="10" style="670" customWidth="1"/>
    <col min="7175" max="7424" width="9.140625" style="670"/>
    <col min="7425" max="7425" width="8.42578125" style="670" customWidth="1"/>
    <col min="7426" max="7426" width="57" style="670" customWidth="1"/>
    <col min="7427" max="7427" width="11.140625" style="670" customWidth="1"/>
    <col min="7428" max="7428" width="11.5703125" style="670" customWidth="1"/>
    <col min="7429" max="7429" width="11.42578125" style="670" customWidth="1"/>
    <col min="7430" max="7430" width="10" style="670" customWidth="1"/>
    <col min="7431" max="7680" width="9.140625" style="670"/>
    <col min="7681" max="7681" width="8.42578125" style="670" customWidth="1"/>
    <col min="7682" max="7682" width="57" style="670" customWidth="1"/>
    <col min="7683" max="7683" width="11.140625" style="670" customWidth="1"/>
    <col min="7684" max="7684" width="11.5703125" style="670" customWidth="1"/>
    <col min="7685" max="7685" width="11.42578125" style="670" customWidth="1"/>
    <col min="7686" max="7686" width="10" style="670" customWidth="1"/>
    <col min="7687" max="7936" width="9.140625" style="670"/>
    <col min="7937" max="7937" width="8.42578125" style="670" customWidth="1"/>
    <col min="7938" max="7938" width="57" style="670" customWidth="1"/>
    <col min="7939" max="7939" width="11.140625" style="670" customWidth="1"/>
    <col min="7940" max="7940" width="11.5703125" style="670" customWidth="1"/>
    <col min="7941" max="7941" width="11.42578125" style="670" customWidth="1"/>
    <col min="7942" max="7942" width="10" style="670" customWidth="1"/>
    <col min="7943" max="8192" width="9.140625" style="670"/>
    <col min="8193" max="8193" width="8.42578125" style="670" customWidth="1"/>
    <col min="8194" max="8194" width="57" style="670" customWidth="1"/>
    <col min="8195" max="8195" width="11.140625" style="670" customWidth="1"/>
    <col min="8196" max="8196" width="11.5703125" style="670" customWidth="1"/>
    <col min="8197" max="8197" width="11.42578125" style="670" customWidth="1"/>
    <col min="8198" max="8198" width="10" style="670" customWidth="1"/>
    <col min="8199" max="8448" width="9.140625" style="670"/>
    <col min="8449" max="8449" width="8.42578125" style="670" customWidth="1"/>
    <col min="8450" max="8450" width="57" style="670" customWidth="1"/>
    <col min="8451" max="8451" width="11.140625" style="670" customWidth="1"/>
    <col min="8452" max="8452" width="11.5703125" style="670" customWidth="1"/>
    <col min="8453" max="8453" width="11.42578125" style="670" customWidth="1"/>
    <col min="8454" max="8454" width="10" style="670" customWidth="1"/>
    <col min="8455" max="8704" width="9.140625" style="670"/>
    <col min="8705" max="8705" width="8.42578125" style="670" customWidth="1"/>
    <col min="8706" max="8706" width="57" style="670" customWidth="1"/>
    <col min="8707" max="8707" width="11.140625" style="670" customWidth="1"/>
    <col min="8708" max="8708" width="11.5703125" style="670" customWidth="1"/>
    <col min="8709" max="8709" width="11.42578125" style="670" customWidth="1"/>
    <col min="8710" max="8710" width="10" style="670" customWidth="1"/>
    <col min="8711" max="8960" width="9.140625" style="670"/>
    <col min="8961" max="8961" width="8.42578125" style="670" customWidth="1"/>
    <col min="8962" max="8962" width="57" style="670" customWidth="1"/>
    <col min="8963" max="8963" width="11.140625" style="670" customWidth="1"/>
    <col min="8964" max="8964" width="11.5703125" style="670" customWidth="1"/>
    <col min="8965" max="8965" width="11.42578125" style="670" customWidth="1"/>
    <col min="8966" max="8966" width="10" style="670" customWidth="1"/>
    <col min="8967" max="9216" width="9.140625" style="670"/>
    <col min="9217" max="9217" width="8.42578125" style="670" customWidth="1"/>
    <col min="9218" max="9218" width="57" style="670" customWidth="1"/>
    <col min="9219" max="9219" width="11.140625" style="670" customWidth="1"/>
    <col min="9220" max="9220" width="11.5703125" style="670" customWidth="1"/>
    <col min="9221" max="9221" width="11.42578125" style="670" customWidth="1"/>
    <col min="9222" max="9222" width="10" style="670" customWidth="1"/>
    <col min="9223" max="9472" width="9.140625" style="670"/>
    <col min="9473" max="9473" width="8.42578125" style="670" customWidth="1"/>
    <col min="9474" max="9474" width="57" style="670" customWidth="1"/>
    <col min="9475" max="9475" width="11.140625" style="670" customWidth="1"/>
    <col min="9476" max="9476" width="11.5703125" style="670" customWidth="1"/>
    <col min="9477" max="9477" width="11.42578125" style="670" customWidth="1"/>
    <col min="9478" max="9478" width="10" style="670" customWidth="1"/>
    <col min="9479" max="9728" width="9.140625" style="670"/>
    <col min="9729" max="9729" width="8.42578125" style="670" customWidth="1"/>
    <col min="9730" max="9730" width="57" style="670" customWidth="1"/>
    <col min="9731" max="9731" width="11.140625" style="670" customWidth="1"/>
    <col min="9732" max="9732" width="11.5703125" style="670" customWidth="1"/>
    <col min="9733" max="9733" width="11.42578125" style="670" customWidth="1"/>
    <col min="9734" max="9734" width="10" style="670" customWidth="1"/>
    <col min="9735" max="9984" width="9.140625" style="670"/>
    <col min="9985" max="9985" width="8.42578125" style="670" customWidth="1"/>
    <col min="9986" max="9986" width="57" style="670" customWidth="1"/>
    <col min="9987" max="9987" width="11.140625" style="670" customWidth="1"/>
    <col min="9988" max="9988" width="11.5703125" style="670" customWidth="1"/>
    <col min="9989" max="9989" width="11.42578125" style="670" customWidth="1"/>
    <col min="9990" max="9990" width="10" style="670" customWidth="1"/>
    <col min="9991" max="10240" width="9.140625" style="670"/>
    <col min="10241" max="10241" width="8.42578125" style="670" customWidth="1"/>
    <col min="10242" max="10242" width="57" style="670" customWidth="1"/>
    <col min="10243" max="10243" width="11.140625" style="670" customWidth="1"/>
    <col min="10244" max="10244" width="11.5703125" style="670" customWidth="1"/>
    <col min="10245" max="10245" width="11.42578125" style="670" customWidth="1"/>
    <col min="10246" max="10246" width="10" style="670" customWidth="1"/>
    <col min="10247" max="10496" width="9.140625" style="670"/>
    <col min="10497" max="10497" width="8.42578125" style="670" customWidth="1"/>
    <col min="10498" max="10498" width="57" style="670" customWidth="1"/>
    <col min="10499" max="10499" width="11.140625" style="670" customWidth="1"/>
    <col min="10500" max="10500" width="11.5703125" style="670" customWidth="1"/>
    <col min="10501" max="10501" width="11.42578125" style="670" customWidth="1"/>
    <col min="10502" max="10502" width="10" style="670" customWidth="1"/>
    <col min="10503" max="10752" width="9.140625" style="670"/>
    <col min="10753" max="10753" width="8.42578125" style="670" customWidth="1"/>
    <col min="10754" max="10754" width="57" style="670" customWidth="1"/>
    <col min="10755" max="10755" width="11.140625" style="670" customWidth="1"/>
    <col min="10756" max="10756" width="11.5703125" style="670" customWidth="1"/>
    <col min="10757" max="10757" width="11.42578125" style="670" customWidth="1"/>
    <col min="10758" max="10758" width="10" style="670" customWidth="1"/>
    <col min="10759" max="11008" width="9.140625" style="670"/>
    <col min="11009" max="11009" width="8.42578125" style="670" customWidth="1"/>
    <col min="11010" max="11010" width="57" style="670" customWidth="1"/>
    <col min="11011" max="11011" width="11.140625" style="670" customWidth="1"/>
    <col min="11012" max="11012" width="11.5703125" style="670" customWidth="1"/>
    <col min="11013" max="11013" width="11.42578125" style="670" customWidth="1"/>
    <col min="11014" max="11014" width="10" style="670" customWidth="1"/>
    <col min="11015" max="11264" width="9.140625" style="670"/>
    <col min="11265" max="11265" width="8.42578125" style="670" customWidth="1"/>
    <col min="11266" max="11266" width="57" style="670" customWidth="1"/>
    <col min="11267" max="11267" width="11.140625" style="670" customWidth="1"/>
    <col min="11268" max="11268" width="11.5703125" style="670" customWidth="1"/>
    <col min="11269" max="11269" width="11.42578125" style="670" customWidth="1"/>
    <col min="11270" max="11270" width="10" style="670" customWidth="1"/>
    <col min="11271" max="11520" width="9.140625" style="670"/>
    <col min="11521" max="11521" width="8.42578125" style="670" customWidth="1"/>
    <col min="11522" max="11522" width="57" style="670" customWidth="1"/>
    <col min="11523" max="11523" width="11.140625" style="670" customWidth="1"/>
    <col min="11524" max="11524" width="11.5703125" style="670" customWidth="1"/>
    <col min="11525" max="11525" width="11.42578125" style="670" customWidth="1"/>
    <col min="11526" max="11526" width="10" style="670" customWidth="1"/>
    <col min="11527" max="11776" width="9.140625" style="670"/>
    <col min="11777" max="11777" width="8.42578125" style="670" customWidth="1"/>
    <col min="11778" max="11778" width="57" style="670" customWidth="1"/>
    <col min="11779" max="11779" width="11.140625" style="670" customWidth="1"/>
    <col min="11780" max="11780" width="11.5703125" style="670" customWidth="1"/>
    <col min="11781" max="11781" width="11.42578125" style="670" customWidth="1"/>
    <col min="11782" max="11782" width="10" style="670" customWidth="1"/>
    <col min="11783" max="12032" width="9.140625" style="670"/>
    <col min="12033" max="12033" width="8.42578125" style="670" customWidth="1"/>
    <col min="12034" max="12034" width="57" style="670" customWidth="1"/>
    <col min="12035" max="12035" width="11.140625" style="670" customWidth="1"/>
    <col min="12036" max="12036" width="11.5703125" style="670" customWidth="1"/>
    <col min="12037" max="12037" width="11.42578125" style="670" customWidth="1"/>
    <col min="12038" max="12038" width="10" style="670" customWidth="1"/>
    <col min="12039" max="12288" width="9.140625" style="670"/>
    <col min="12289" max="12289" width="8.42578125" style="670" customWidth="1"/>
    <col min="12290" max="12290" width="57" style="670" customWidth="1"/>
    <col min="12291" max="12291" width="11.140625" style="670" customWidth="1"/>
    <col min="12292" max="12292" width="11.5703125" style="670" customWidth="1"/>
    <col min="12293" max="12293" width="11.42578125" style="670" customWidth="1"/>
    <col min="12294" max="12294" width="10" style="670" customWidth="1"/>
    <col min="12295" max="12544" width="9.140625" style="670"/>
    <col min="12545" max="12545" width="8.42578125" style="670" customWidth="1"/>
    <col min="12546" max="12546" width="57" style="670" customWidth="1"/>
    <col min="12547" max="12547" width="11.140625" style="670" customWidth="1"/>
    <col min="12548" max="12548" width="11.5703125" style="670" customWidth="1"/>
    <col min="12549" max="12549" width="11.42578125" style="670" customWidth="1"/>
    <col min="12550" max="12550" width="10" style="670" customWidth="1"/>
    <col min="12551" max="12800" width="9.140625" style="670"/>
    <col min="12801" max="12801" width="8.42578125" style="670" customWidth="1"/>
    <col min="12802" max="12802" width="57" style="670" customWidth="1"/>
    <col min="12803" max="12803" width="11.140625" style="670" customWidth="1"/>
    <col min="12804" max="12804" width="11.5703125" style="670" customWidth="1"/>
    <col min="12805" max="12805" width="11.42578125" style="670" customWidth="1"/>
    <col min="12806" max="12806" width="10" style="670" customWidth="1"/>
    <col min="12807" max="13056" width="9.140625" style="670"/>
    <col min="13057" max="13057" width="8.42578125" style="670" customWidth="1"/>
    <col min="13058" max="13058" width="57" style="670" customWidth="1"/>
    <col min="13059" max="13059" width="11.140625" style="670" customWidth="1"/>
    <col min="13060" max="13060" width="11.5703125" style="670" customWidth="1"/>
    <col min="13061" max="13061" width="11.42578125" style="670" customWidth="1"/>
    <col min="13062" max="13062" width="10" style="670" customWidth="1"/>
    <col min="13063" max="13312" width="9.140625" style="670"/>
    <col min="13313" max="13313" width="8.42578125" style="670" customWidth="1"/>
    <col min="13314" max="13314" width="57" style="670" customWidth="1"/>
    <col min="13315" max="13315" width="11.140625" style="670" customWidth="1"/>
    <col min="13316" max="13316" width="11.5703125" style="670" customWidth="1"/>
    <col min="13317" max="13317" width="11.42578125" style="670" customWidth="1"/>
    <col min="13318" max="13318" width="10" style="670" customWidth="1"/>
    <col min="13319" max="13568" width="9.140625" style="670"/>
    <col min="13569" max="13569" width="8.42578125" style="670" customWidth="1"/>
    <col min="13570" max="13570" width="57" style="670" customWidth="1"/>
    <col min="13571" max="13571" width="11.140625" style="670" customWidth="1"/>
    <col min="13572" max="13572" width="11.5703125" style="670" customWidth="1"/>
    <col min="13573" max="13573" width="11.42578125" style="670" customWidth="1"/>
    <col min="13574" max="13574" width="10" style="670" customWidth="1"/>
    <col min="13575" max="13824" width="9.140625" style="670"/>
    <col min="13825" max="13825" width="8.42578125" style="670" customWidth="1"/>
    <col min="13826" max="13826" width="57" style="670" customWidth="1"/>
    <col min="13827" max="13827" width="11.140625" style="670" customWidth="1"/>
    <col min="13828" max="13828" width="11.5703125" style="670" customWidth="1"/>
    <col min="13829" max="13829" width="11.42578125" style="670" customWidth="1"/>
    <col min="13830" max="13830" width="10" style="670" customWidth="1"/>
    <col min="13831" max="14080" width="9.140625" style="670"/>
    <col min="14081" max="14081" width="8.42578125" style="670" customWidth="1"/>
    <col min="14082" max="14082" width="57" style="670" customWidth="1"/>
    <col min="14083" max="14083" width="11.140625" style="670" customWidth="1"/>
    <col min="14084" max="14084" width="11.5703125" style="670" customWidth="1"/>
    <col min="14085" max="14085" width="11.42578125" style="670" customWidth="1"/>
    <col min="14086" max="14086" width="10" style="670" customWidth="1"/>
    <col min="14087" max="14336" width="9.140625" style="670"/>
    <col min="14337" max="14337" width="8.42578125" style="670" customWidth="1"/>
    <col min="14338" max="14338" width="57" style="670" customWidth="1"/>
    <col min="14339" max="14339" width="11.140625" style="670" customWidth="1"/>
    <col min="14340" max="14340" width="11.5703125" style="670" customWidth="1"/>
    <col min="14341" max="14341" width="11.42578125" style="670" customWidth="1"/>
    <col min="14342" max="14342" width="10" style="670" customWidth="1"/>
    <col min="14343" max="14592" width="9.140625" style="670"/>
    <col min="14593" max="14593" width="8.42578125" style="670" customWidth="1"/>
    <col min="14594" max="14594" width="57" style="670" customWidth="1"/>
    <col min="14595" max="14595" width="11.140625" style="670" customWidth="1"/>
    <col min="14596" max="14596" width="11.5703125" style="670" customWidth="1"/>
    <col min="14597" max="14597" width="11.42578125" style="670" customWidth="1"/>
    <col min="14598" max="14598" width="10" style="670" customWidth="1"/>
    <col min="14599" max="14848" width="9.140625" style="670"/>
    <col min="14849" max="14849" width="8.42578125" style="670" customWidth="1"/>
    <col min="14850" max="14850" width="57" style="670" customWidth="1"/>
    <col min="14851" max="14851" width="11.140625" style="670" customWidth="1"/>
    <col min="14852" max="14852" width="11.5703125" style="670" customWidth="1"/>
    <col min="14853" max="14853" width="11.42578125" style="670" customWidth="1"/>
    <col min="14854" max="14854" width="10" style="670" customWidth="1"/>
    <col min="14855" max="15104" width="9.140625" style="670"/>
    <col min="15105" max="15105" width="8.42578125" style="670" customWidth="1"/>
    <col min="15106" max="15106" width="57" style="670" customWidth="1"/>
    <col min="15107" max="15107" width="11.140625" style="670" customWidth="1"/>
    <col min="15108" max="15108" width="11.5703125" style="670" customWidth="1"/>
    <col min="15109" max="15109" width="11.42578125" style="670" customWidth="1"/>
    <col min="15110" max="15110" width="10" style="670" customWidth="1"/>
    <col min="15111" max="15360" width="9.140625" style="670"/>
    <col min="15361" max="15361" width="8.42578125" style="670" customWidth="1"/>
    <col min="15362" max="15362" width="57" style="670" customWidth="1"/>
    <col min="15363" max="15363" width="11.140625" style="670" customWidth="1"/>
    <col min="15364" max="15364" width="11.5703125" style="670" customWidth="1"/>
    <col min="15365" max="15365" width="11.42578125" style="670" customWidth="1"/>
    <col min="15366" max="15366" width="10" style="670" customWidth="1"/>
    <col min="15367" max="15616" width="9.140625" style="670"/>
    <col min="15617" max="15617" width="8.42578125" style="670" customWidth="1"/>
    <col min="15618" max="15618" width="57" style="670" customWidth="1"/>
    <col min="15619" max="15619" width="11.140625" style="670" customWidth="1"/>
    <col min="15620" max="15620" width="11.5703125" style="670" customWidth="1"/>
    <col min="15621" max="15621" width="11.42578125" style="670" customWidth="1"/>
    <col min="15622" max="15622" width="10" style="670" customWidth="1"/>
    <col min="15623" max="15872" width="9.140625" style="670"/>
    <col min="15873" max="15873" width="8.42578125" style="670" customWidth="1"/>
    <col min="15874" max="15874" width="57" style="670" customWidth="1"/>
    <col min="15875" max="15875" width="11.140625" style="670" customWidth="1"/>
    <col min="15876" max="15876" width="11.5703125" style="670" customWidth="1"/>
    <col min="15877" max="15877" width="11.42578125" style="670" customWidth="1"/>
    <col min="15878" max="15878" width="10" style="670" customWidth="1"/>
    <col min="15879" max="16128" width="9.140625" style="670"/>
    <col min="16129" max="16129" width="8.42578125" style="670" customWidth="1"/>
    <col min="16130" max="16130" width="57" style="670" customWidth="1"/>
    <col min="16131" max="16131" width="11.140625" style="670" customWidth="1"/>
    <col min="16132" max="16132" width="11.5703125" style="670" customWidth="1"/>
    <col min="16133" max="16133" width="11.42578125" style="670" customWidth="1"/>
    <col min="16134" max="16134" width="10" style="670" customWidth="1"/>
    <col min="16135" max="16384" width="9.140625" style="670"/>
  </cols>
  <sheetData>
    <row r="1" spans="1:10" s="664" customFormat="1" ht="20.25" x14ac:dyDescent="0.35">
      <c r="A1" s="983" t="s">
        <v>975</v>
      </c>
      <c r="B1" s="983"/>
      <c r="C1" s="983"/>
      <c r="D1" s="983"/>
      <c r="E1" s="983"/>
      <c r="F1" s="983"/>
    </row>
    <row r="2" spans="1:10" s="665" customFormat="1" ht="17.25" x14ac:dyDescent="0.3">
      <c r="A2" s="984" t="s">
        <v>976</v>
      </c>
      <c r="B2" s="984"/>
      <c r="C2" s="984"/>
      <c r="D2" s="984"/>
      <c r="E2" s="984"/>
      <c r="F2" s="984"/>
    </row>
    <row r="3" spans="1:10" s="664" customFormat="1" x14ac:dyDescent="0.25">
      <c r="A3" s="666"/>
      <c r="B3" s="667"/>
      <c r="C3" s="668"/>
      <c r="D3" s="769"/>
      <c r="E3" s="770"/>
      <c r="F3" s="770"/>
    </row>
    <row r="4" spans="1:10" x14ac:dyDescent="0.2">
      <c r="A4" s="669"/>
      <c r="B4" s="669"/>
      <c r="C4" s="669"/>
      <c r="F4" s="772" t="s">
        <v>977</v>
      </c>
    </row>
    <row r="5" spans="1:10" s="671" customFormat="1" ht="12.75" customHeight="1" x14ac:dyDescent="0.2">
      <c r="A5" s="985" t="s">
        <v>978</v>
      </c>
      <c r="B5" s="985" t="s">
        <v>979</v>
      </c>
      <c r="C5" s="985" t="s">
        <v>980</v>
      </c>
      <c r="D5" s="986" t="s">
        <v>981</v>
      </c>
      <c r="E5" s="774" t="s">
        <v>982</v>
      </c>
      <c r="F5" s="774"/>
    </row>
    <row r="6" spans="1:10" s="671" customFormat="1" ht="57.75" customHeight="1" x14ac:dyDescent="0.2">
      <c r="A6" s="985"/>
      <c r="B6" s="985"/>
      <c r="C6" s="985"/>
      <c r="D6" s="986"/>
      <c r="E6" s="773" t="s">
        <v>983</v>
      </c>
      <c r="F6" s="773" t="s">
        <v>984</v>
      </c>
    </row>
    <row r="7" spans="1:10" s="675" customFormat="1" x14ac:dyDescent="0.2">
      <c r="A7" s="673" t="s">
        <v>2</v>
      </c>
      <c r="B7" s="672">
        <v>2</v>
      </c>
      <c r="C7" s="674">
        <v>3</v>
      </c>
      <c r="D7" s="775">
        <v>4</v>
      </c>
      <c r="E7" s="775">
        <v>5</v>
      </c>
      <c r="F7" s="773">
        <v>6</v>
      </c>
    </row>
    <row r="8" spans="1:10" s="679" customFormat="1" ht="31.5" x14ac:dyDescent="0.2">
      <c r="A8" s="676">
        <v>1000</v>
      </c>
      <c r="B8" s="677" t="s">
        <v>1107</v>
      </c>
      <c r="C8" s="678"/>
      <c r="D8" s="776">
        <f>D10+D62+D92</f>
        <v>3459088.7</v>
      </c>
      <c r="E8" s="776">
        <f>E10+E62+E92</f>
        <v>2259088.7000000002</v>
      </c>
      <c r="F8" s="776">
        <f>F92+F62</f>
        <v>1550000</v>
      </c>
      <c r="J8" s="754"/>
    </row>
    <row r="9" spans="1:10" x14ac:dyDescent="0.2">
      <c r="A9" s="680"/>
      <c r="B9" s="680" t="s">
        <v>985</v>
      </c>
      <c r="C9" s="678"/>
      <c r="D9" s="773"/>
      <c r="E9" s="773"/>
      <c r="F9" s="773"/>
    </row>
    <row r="10" spans="1:10" ht="16.5" x14ac:dyDescent="0.2">
      <c r="A10" s="681">
        <v>1100</v>
      </c>
      <c r="B10" s="682" t="s">
        <v>986</v>
      </c>
      <c r="C10" s="674">
        <v>7100</v>
      </c>
      <c r="D10" s="773">
        <f>E10</f>
        <v>334500</v>
      </c>
      <c r="E10" s="776">
        <f>E13+E18+E21+E46+E53</f>
        <v>334500</v>
      </c>
      <c r="F10" s="775" t="s">
        <v>260</v>
      </c>
    </row>
    <row r="11" spans="1:10" s="671" customFormat="1" x14ac:dyDescent="0.2">
      <c r="A11" s="680"/>
      <c r="B11" s="683" t="s">
        <v>987</v>
      </c>
      <c r="C11" s="684"/>
      <c r="D11" s="773"/>
      <c r="E11" s="773"/>
      <c r="F11" s="777"/>
    </row>
    <row r="12" spans="1:10" x14ac:dyDescent="0.2">
      <c r="A12" s="680"/>
      <c r="B12" s="683" t="s">
        <v>988</v>
      </c>
      <c r="C12" s="684"/>
      <c r="D12" s="773"/>
      <c r="E12" s="773"/>
      <c r="F12" s="777"/>
    </row>
    <row r="13" spans="1:10" s="671" customFormat="1" x14ac:dyDescent="0.2">
      <c r="A13" s="681">
        <v>1110</v>
      </c>
      <c r="B13" s="685" t="s">
        <v>989</v>
      </c>
      <c r="C13" s="674">
        <v>7131</v>
      </c>
      <c r="D13" s="776">
        <f>E13</f>
        <v>130200</v>
      </c>
      <c r="E13" s="776">
        <f>E15+E16+E17</f>
        <v>130200</v>
      </c>
      <c r="F13" s="775" t="s">
        <v>260</v>
      </c>
    </row>
    <row r="14" spans="1:10" x14ac:dyDescent="0.2">
      <c r="A14" s="680"/>
      <c r="B14" s="683" t="s">
        <v>1106</v>
      </c>
      <c r="C14" s="684"/>
      <c r="D14" s="773"/>
      <c r="E14" s="773"/>
      <c r="F14" s="777"/>
    </row>
    <row r="15" spans="1:10" ht="27" x14ac:dyDescent="0.2">
      <c r="A15" s="686" t="s">
        <v>575</v>
      </c>
      <c r="B15" s="687" t="s">
        <v>990</v>
      </c>
      <c r="C15" s="688"/>
      <c r="D15" s="778">
        <f>E15</f>
        <v>1000</v>
      </c>
      <c r="E15" s="779">
        <v>1000</v>
      </c>
      <c r="F15" s="775" t="s">
        <v>260</v>
      </c>
    </row>
    <row r="16" spans="1:10" ht="35.25" customHeight="1" x14ac:dyDescent="0.2">
      <c r="A16" s="686" t="s">
        <v>991</v>
      </c>
      <c r="B16" s="687" t="s">
        <v>992</v>
      </c>
      <c r="C16" s="688"/>
      <c r="D16" s="778">
        <f>E16</f>
        <v>9000</v>
      </c>
      <c r="E16" s="779">
        <v>9000</v>
      </c>
      <c r="F16" s="775" t="s">
        <v>260</v>
      </c>
      <c r="J16" s="755"/>
    </row>
    <row r="17" spans="1:10" ht="35.25" customHeight="1" x14ac:dyDescent="0.2">
      <c r="A17" s="686" t="s">
        <v>1104</v>
      </c>
      <c r="B17" s="687" t="s">
        <v>1105</v>
      </c>
      <c r="C17" s="688"/>
      <c r="D17" s="778">
        <f>E17</f>
        <v>120200</v>
      </c>
      <c r="E17" s="779">
        <v>120200</v>
      </c>
      <c r="F17" s="775"/>
      <c r="J17" s="755"/>
    </row>
    <row r="18" spans="1:10" s="671" customFormat="1" ht="21" customHeight="1" x14ac:dyDescent="0.2">
      <c r="A18" s="681">
        <v>1120</v>
      </c>
      <c r="B18" s="685" t="s">
        <v>993</v>
      </c>
      <c r="C18" s="674">
        <v>7136</v>
      </c>
      <c r="D18" s="776">
        <f>E18</f>
        <v>187000</v>
      </c>
      <c r="E18" s="776">
        <f>E20</f>
        <v>187000</v>
      </c>
      <c r="F18" s="775" t="s">
        <v>260</v>
      </c>
    </row>
    <row r="19" spans="1:10" x14ac:dyDescent="0.2">
      <c r="A19" s="680"/>
      <c r="B19" s="683" t="s">
        <v>988</v>
      </c>
      <c r="C19" s="684"/>
      <c r="D19" s="773"/>
      <c r="E19" s="773"/>
      <c r="F19" s="777"/>
    </row>
    <row r="20" spans="1:10" ht="19.5" customHeight="1" x14ac:dyDescent="0.2">
      <c r="A20" s="686" t="s">
        <v>576</v>
      </c>
      <c r="B20" s="687" t="s">
        <v>994</v>
      </c>
      <c r="C20" s="688"/>
      <c r="D20" s="778">
        <f>E20</f>
        <v>187000</v>
      </c>
      <c r="E20" s="778">
        <v>187000</v>
      </c>
      <c r="F20" s="775" t="s">
        <v>260</v>
      </c>
    </row>
    <row r="21" spans="1:10" s="671" customFormat="1" ht="42.75" x14ac:dyDescent="0.2">
      <c r="A21" s="681">
        <v>1130</v>
      </c>
      <c r="B21" s="685" t="s">
        <v>995</v>
      </c>
      <c r="C21" s="674">
        <v>7145</v>
      </c>
      <c r="D21" s="776">
        <f>E21</f>
        <v>12300</v>
      </c>
      <c r="E21" s="776">
        <f>E23</f>
        <v>12300</v>
      </c>
      <c r="F21" s="775" t="s">
        <v>260</v>
      </c>
    </row>
    <row r="22" spans="1:10" x14ac:dyDescent="0.2">
      <c r="A22" s="680"/>
      <c r="B22" s="683" t="s">
        <v>988</v>
      </c>
      <c r="C22" s="684"/>
      <c r="D22" s="773"/>
      <c r="E22" s="773"/>
      <c r="F22" s="777"/>
    </row>
    <row r="23" spans="1:10" ht="18.75" customHeight="1" x14ac:dyDescent="0.2">
      <c r="A23" s="686" t="s">
        <v>577</v>
      </c>
      <c r="B23" s="687" t="s">
        <v>996</v>
      </c>
      <c r="C23" s="688">
        <v>71452</v>
      </c>
      <c r="D23" s="778">
        <f>E23</f>
        <v>12300</v>
      </c>
      <c r="E23" s="779">
        <f>E26+E30+E31+E32+E33+E34+E35+E36+E37+E38+E39+E40++E42+E43</f>
        <v>12300</v>
      </c>
      <c r="F23" s="775" t="s">
        <v>260</v>
      </c>
    </row>
    <row r="24" spans="1:10" ht="53.25" customHeight="1" x14ac:dyDescent="0.2">
      <c r="A24" s="686"/>
      <c r="B24" s="687" t="s">
        <v>997</v>
      </c>
      <c r="C24" s="684"/>
      <c r="D24" s="773"/>
      <c r="E24" s="775"/>
      <c r="F24" s="775"/>
    </row>
    <row r="25" spans="1:10" x14ac:dyDescent="0.2">
      <c r="A25" s="686"/>
      <c r="B25" s="687" t="s">
        <v>988</v>
      </c>
      <c r="C25" s="684"/>
      <c r="D25" s="773"/>
      <c r="E25" s="775"/>
      <c r="F25" s="775"/>
    </row>
    <row r="26" spans="1:10" ht="67.5" customHeight="1" x14ac:dyDescent="0.2">
      <c r="A26" s="686" t="s">
        <v>578</v>
      </c>
      <c r="B26" s="690" t="s">
        <v>998</v>
      </c>
      <c r="C26" s="688"/>
      <c r="D26" s="779">
        <f>D28</f>
        <v>1500</v>
      </c>
      <c r="E26" s="779">
        <f>E28</f>
        <v>1500</v>
      </c>
      <c r="F26" s="775" t="s">
        <v>260</v>
      </c>
    </row>
    <row r="27" spans="1:10" x14ac:dyDescent="0.2">
      <c r="A27" s="684"/>
      <c r="B27" s="690" t="s">
        <v>999</v>
      </c>
      <c r="C27" s="684"/>
      <c r="D27" s="775"/>
      <c r="E27" s="775"/>
      <c r="F27" s="775"/>
    </row>
    <row r="28" spans="1:10" x14ac:dyDescent="0.2">
      <c r="A28" s="686" t="s">
        <v>580</v>
      </c>
      <c r="B28" s="691" t="s">
        <v>1000</v>
      </c>
      <c r="C28" s="688"/>
      <c r="D28" s="779">
        <f>E28</f>
        <v>1500</v>
      </c>
      <c r="E28" s="779">
        <v>1500</v>
      </c>
      <c r="F28" s="775" t="s">
        <v>260</v>
      </c>
    </row>
    <row r="29" spans="1:10" x14ac:dyDescent="0.2">
      <c r="A29" s="686" t="s">
        <v>581</v>
      </c>
      <c r="B29" s="691" t="s">
        <v>1001</v>
      </c>
      <c r="C29" s="688"/>
      <c r="D29" s="775"/>
      <c r="E29" s="775"/>
      <c r="F29" s="775" t="s">
        <v>260</v>
      </c>
    </row>
    <row r="30" spans="1:10" ht="107.25" customHeight="1" x14ac:dyDescent="0.2">
      <c r="A30" s="686" t="s">
        <v>582</v>
      </c>
      <c r="B30" s="690" t="s">
        <v>1002</v>
      </c>
      <c r="C30" s="688"/>
      <c r="D30" s="779"/>
      <c r="E30" s="779"/>
      <c r="F30" s="775" t="s">
        <v>260</v>
      </c>
    </row>
    <row r="31" spans="1:10" ht="48.75" customHeight="1" x14ac:dyDescent="0.2">
      <c r="A31" s="680" t="s">
        <v>583</v>
      </c>
      <c r="B31" s="690" t="s">
        <v>1003</v>
      </c>
      <c r="C31" s="688"/>
      <c r="D31" s="779">
        <f>E31</f>
        <v>200</v>
      </c>
      <c r="E31" s="779">
        <v>200</v>
      </c>
      <c r="F31" s="775" t="s">
        <v>260</v>
      </c>
    </row>
    <row r="32" spans="1:10" ht="82.5" customHeight="1" x14ac:dyDescent="0.2">
      <c r="A32" s="686" t="s">
        <v>584</v>
      </c>
      <c r="B32" s="690" t="s">
        <v>1004</v>
      </c>
      <c r="C32" s="688"/>
      <c r="D32" s="779">
        <f>E32</f>
        <v>4800</v>
      </c>
      <c r="E32" s="779">
        <v>4800</v>
      </c>
      <c r="F32" s="775" t="s">
        <v>260</v>
      </c>
    </row>
    <row r="33" spans="1:6" ht="32.25" customHeight="1" x14ac:dyDescent="0.2">
      <c r="A33" s="686" t="s">
        <v>585</v>
      </c>
      <c r="B33" s="690" t="s">
        <v>1005</v>
      </c>
      <c r="C33" s="688"/>
      <c r="D33" s="779">
        <f>E33</f>
        <v>200</v>
      </c>
      <c r="E33" s="779">
        <v>200</v>
      </c>
      <c r="F33" s="775" t="s">
        <v>260</v>
      </c>
    </row>
    <row r="34" spans="1:6" ht="90.75" customHeight="1" x14ac:dyDescent="0.2">
      <c r="A34" s="686" t="s">
        <v>586</v>
      </c>
      <c r="B34" s="690" t="s">
        <v>1006</v>
      </c>
      <c r="C34" s="688"/>
      <c r="D34" s="779">
        <f>E34</f>
        <v>4300</v>
      </c>
      <c r="E34" s="779">
        <v>4300</v>
      </c>
      <c r="F34" s="775" t="s">
        <v>260</v>
      </c>
    </row>
    <row r="35" spans="1:6" ht="82.5" customHeight="1" x14ac:dyDescent="0.2">
      <c r="A35" s="686" t="s">
        <v>587</v>
      </c>
      <c r="B35" s="690" t="s">
        <v>1007</v>
      </c>
      <c r="C35" s="688"/>
      <c r="D35" s="779"/>
      <c r="E35" s="779"/>
      <c r="F35" s="775" t="s">
        <v>260</v>
      </c>
    </row>
    <row r="36" spans="1:6" ht="59.25" customHeight="1" x14ac:dyDescent="0.2">
      <c r="A36" s="686" t="s">
        <v>588</v>
      </c>
      <c r="B36" s="690" t="s">
        <v>1008</v>
      </c>
      <c r="C36" s="688"/>
      <c r="D36" s="779"/>
      <c r="E36" s="779"/>
      <c r="F36" s="775" t="s">
        <v>260</v>
      </c>
    </row>
    <row r="37" spans="1:6" ht="36" customHeight="1" x14ac:dyDescent="0.2">
      <c r="A37" s="686" t="s">
        <v>589</v>
      </c>
      <c r="B37" s="690" t="s">
        <v>1009</v>
      </c>
      <c r="C37" s="688"/>
      <c r="D37" s="779">
        <f>E37</f>
        <v>500</v>
      </c>
      <c r="E37" s="779">
        <v>500</v>
      </c>
      <c r="F37" s="775" t="s">
        <v>260</v>
      </c>
    </row>
    <row r="38" spans="1:6" ht="37.5" customHeight="1" x14ac:dyDescent="0.2">
      <c r="A38" s="686" t="s">
        <v>590</v>
      </c>
      <c r="B38" s="690" t="s">
        <v>1010</v>
      </c>
      <c r="C38" s="688"/>
      <c r="D38" s="779"/>
      <c r="E38" s="779"/>
      <c r="F38" s="775" t="s">
        <v>260</v>
      </c>
    </row>
    <row r="39" spans="1:6" s="671" customFormat="1" ht="63" customHeight="1" x14ac:dyDescent="0.2">
      <c r="A39" s="686" t="s">
        <v>591</v>
      </c>
      <c r="B39" s="690" t="s">
        <v>1011</v>
      </c>
      <c r="C39" s="688"/>
      <c r="D39" s="779"/>
      <c r="E39" s="779"/>
      <c r="F39" s="775" t="s">
        <v>260</v>
      </c>
    </row>
    <row r="40" spans="1:6" ht="35.25" customHeight="1" x14ac:dyDescent="0.2">
      <c r="A40" s="686" t="s">
        <v>799</v>
      </c>
      <c r="B40" s="690" t="s">
        <v>1012</v>
      </c>
      <c r="C40" s="688"/>
      <c r="D40" s="779">
        <f>E40</f>
        <v>100</v>
      </c>
      <c r="E40" s="779">
        <v>100</v>
      </c>
      <c r="F40" s="775" t="s">
        <v>260</v>
      </c>
    </row>
    <row r="41" spans="1:6" x14ac:dyDescent="0.2">
      <c r="A41" s="686">
        <v>1146</v>
      </c>
      <c r="B41" s="690" t="s">
        <v>1013</v>
      </c>
      <c r="C41" s="688"/>
      <c r="D41" s="779"/>
      <c r="E41" s="779"/>
      <c r="F41" s="775" t="s">
        <v>260</v>
      </c>
    </row>
    <row r="42" spans="1:6" ht="49.5" customHeight="1" x14ac:dyDescent="0.2">
      <c r="A42" s="686">
        <v>1147</v>
      </c>
      <c r="B42" s="690" t="s">
        <v>1014</v>
      </c>
      <c r="C42" s="688"/>
      <c r="D42" s="779">
        <f>E42</f>
        <v>300</v>
      </c>
      <c r="E42" s="779">
        <v>300</v>
      </c>
      <c r="F42" s="775" t="s">
        <v>260</v>
      </c>
    </row>
    <row r="43" spans="1:6" ht="34.5" customHeight="1" x14ac:dyDescent="0.2">
      <c r="A43" s="686">
        <v>1148</v>
      </c>
      <c r="B43" s="690" t="s">
        <v>1015</v>
      </c>
      <c r="C43" s="688"/>
      <c r="D43" s="779">
        <f>E43</f>
        <v>400</v>
      </c>
      <c r="E43" s="779">
        <v>400</v>
      </c>
      <c r="F43" s="775" t="s">
        <v>260</v>
      </c>
    </row>
    <row r="44" spans="1:6" ht="48.75" customHeight="1" x14ac:dyDescent="0.2">
      <c r="A44" s="686">
        <v>1149</v>
      </c>
      <c r="B44" s="690" t="s">
        <v>1016</v>
      </c>
      <c r="C44" s="688"/>
      <c r="D44" s="775"/>
      <c r="E44" s="775"/>
      <c r="F44" s="775" t="s">
        <v>260</v>
      </c>
    </row>
    <row r="45" spans="1:6" x14ac:dyDescent="0.2">
      <c r="A45" s="686">
        <v>1150</v>
      </c>
      <c r="B45" s="690" t="s">
        <v>1017</v>
      </c>
      <c r="C45" s="688"/>
      <c r="D45" s="775"/>
      <c r="E45" s="775"/>
      <c r="F45" s="775" t="s">
        <v>260</v>
      </c>
    </row>
    <row r="46" spans="1:6" ht="43.5" customHeight="1" x14ac:dyDescent="0.2">
      <c r="A46" s="681">
        <v>1150</v>
      </c>
      <c r="B46" s="685" t="s">
        <v>1018</v>
      </c>
      <c r="C46" s="674">
        <v>7146</v>
      </c>
      <c r="D46" s="780">
        <f>E46</f>
        <v>5000</v>
      </c>
      <c r="E46" s="780">
        <f>E48</f>
        <v>5000</v>
      </c>
      <c r="F46" s="775" t="s">
        <v>260</v>
      </c>
    </row>
    <row r="47" spans="1:6" x14ac:dyDescent="0.2">
      <c r="A47" s="680"/>
      <c r="B47" s="683" t="s">
        <v>988</v>
      </c>
      <c r="C47" s="684"/>
      <c r="D47" s="773"/>
      <c r="E47" s="773"/>
      <c r="F47" s="777"/>
    </row>
    <row r="48" spans="1:6" ht="24.75" customHeight="1" x14ac:dyDescent="0.2">
      <c r="A48" s="686" t="s">
        <v>593</v>
      </c>
      <c r="B48" s="687" t="s">
        <v>1019</v>
      </c>
      <c r="C48" s="688"/>
      <c r="D48" s="781">
        <f>E48</f>
        <v>5000</v>
      </c>
      <c r="E48" s="782">
        <f>E51+E52</f>
        <v>5000</v>
      </c>
      <c r="F48" s="775" t="s">
        <v>260</v>
      </c>
    </row>
    <row r="49" spans="1:6" x14ac:dyDescent="0.2">
      <c r="A49" s="686"/>
      <c r="B49" s="687" t="s">
        <v>1020</v>
      </c>
      <c r="C49" s="684"/>
      <c r="D49" s="773"/>
      <c r="E49" s="782"/>
      <c r="F49" s="775"/>
    </row>
    <row r="50" spans="1:6" s="671" customFormat="1" x14ac:dyDescent="0.2">
      <c r="A50" s="686"/>
      <c r="B50" s="687" t="s">
        <v>988</v>
      </c>
      <c r="C50" s="684"/>
      <c r="D50" s="773"/>
      <c r="E50" s="782"/>
      <c r="F50" s="775"/>
    </row>
    <row r="51" spans="1:6" ht="103.5" customHeight="1" x14ac:dyDescent="0.2">
      <c r="A51" s="686" t="s">
        <v>595</v>
      </c>
      <c r="B51" s="690" t="s">
        <v>1021</v>
      </c>
      <c r="C51" s="688"/>
      <c r="D51" s="782">
        <f>E51</f>
        <v>2400</v>
      </c>
      <c r="E51" s="782">
        <v>2400</v>
      </c>
      <c r="F51" s="775" t="s">
        <v>260</v>
      </c>
    </row>
    <row r="52" spans="1:6" ht="105" customHeight="1" x14ac:dyDescent="0.2">
      <c r="A52" s="680" t="s">
        <v>596</v>
      </c>
      <c r="B52" s="690" t="s">
        <v>1022</v>
      </c>
      <c r="C52" s="688"/>
      <c r="D52" s="782">
        <f>E52</f>
        <v>2600</v>
      </c>
      <c r="E52" s="782">
        <v>2600</v>
      </c>
      <c r="F52" s="775" t="s">
        <v>260</v>
      </c>
    </row>
    <row r="53" spans="1:6" ht="20.25" customHeight="1" x14ac:dyDescent="0.2">
      <c r="A53" s="681">
        <v>1160</v>
      </c>
      <c r="B53" s="685" t="s">
        <v>1023</v>
      </c>
      <c r="C53" s="674">
        <v>7161</v>
      </c>
      <c r="D53" s="773"/>
      <c r="E53" s="773"/>
      <c r="F53" s="775" t="s">
        <v>260</v>
      </c>
    </row>
    <row r="54" spans="1:6" ht="20.25" customHeight="1" x14ac:dyDescent="0.2">
      <c r="A54" s="686"/>
      <c r="B54" s="687" t="s">
        <v>1024</v>
      </c>
      <c r="C54" s="684"/>
      <c r="D54" s="773"/>
      <c r="E54" s="773"/>
      <c r="F54" s="775"/>
    </row>
    <row r="55" spans="1:6" ht="20.25" customHeight="1" x14ac:dyDescent="0.2">
      <c r="A55" s="680"/>
      <c r="B55" s="687" t="s">
        <v>988</v>
      </c>
      <c r="C55" s="684"/>
      <c r="D55" s="773"/>
      <c r="E55" s="773"/>
      <c r="F55" s="777"/>
    </row>
    <row r="56" spans="1:6" ht="46.5" customHeight="1" x14ac:dyDescent="0.2">
      <c r="A56" s="686" t="s">
        <v>598</v>
      </c>
      <c r="B56" s="687" t="s">
        <v>1025</v>
      </c>
      <c r="C56" s="688"/>
      <c r="D56" s="777"/>
      <c r="E56" s="775"/>
      <c r="F56" s="775" t="s">
        <v>260</v>
      </c>
    </row>
    <row r="57" spans="1:6" s="671" customFormat="1" ht="20.25" customHeight="1" x14ac:dyDescent="0.2">
      <c r="A57" s="686"/>
      <c r="B57" s="687" t="s">
        <v>1026</v>
      </c>
      <c r="C57" s="684"/>
      <c r="D57" s="773"/>
      <c r="E57" s="775"/>
      <c r="F57" s="775"/>
    </row>
    <row r="58" spans="1:6" ht="20.25" customHeight="1" x14ac:dyDescent="0.2">
      <c r="A58" s="692" t="s">
        <v>599</v>
      </c>
      <c r="B58" s="690" t="s">
        <v>1027</v>
      </c>
      <c r="C58" s="688"/>
      <c r="D58" s="775"/>
      <c r="E58" s="775"/>
      <c r="F58" s="775" t="s">
        <v>260</v>
      </c>
    </row>
    <row r="59" spans="1:6" s="671" customFormat="1" ht="20.25" customHeight="1" x14ac:dyDescent="0.2">
      <c r="A59" s="692" t="s">
        <v>600</v>
      </c>
      <c r="B59" s="690" t="s">
        <v>1028</v>
      </c>
      <c r="C59" s="688"/>
      <c r="D59" s="775"/>
      <c r="E59" s="775"/>
      <c r="F59" s="775" t="s">
        <v>260</v>
      </c>
    </row>
    <row r="60" spans="1:6" ht="60" customHeight="1" x14ac:dyDescent="0.2">
      <c r="A60" s="692" t="s">
        <v>601</v>
      </c>
      <c r="B60" s="690" t="s">
        <v>1029</v>
      </c>
      <c r="C60" s="688"/>
      <c r="D60" s="775"/>
      <c r="E60" s="775"/>
      <c r="F60" s="775" t="s">
        <v>260</v>
      </c>
    </row>
    <row r="61" spans="1:6" ht="75.75" customHeight="1" x14ac:dyDescent="0.2">
      <c r="A61" s="692" t="s">
        <v>339</v>
      </c>
      <c r="B61" s="687" t="s">
        <v>1030</v>
      </c>
      <c r="C61" s="688"/>
      <c r="D61" s="775"/>
      <c r="E61" s="775"/>
      <c r="F61" s="775" t="s">
        <v>260</v>
      </c>
    </row>
    <row r="62" spans="1:6" s="671" customFormat="1" ht="16.5" x14ac:dyDescent="0.2">
      <c r="A62" s="681">
        <v>1200</v>
      </c>
      <c r="B62" s="682" t="s">
        <v>1031</v>
      </c>
      <c r="C62" s="674">
        <v>7300</v>
      </c>
      <c r="D62" s="773">
        <f>E62+F62</f>
        <v>2970129.7</v>
      </c>
      <c r="E62" s="773">
        <f>E65+E77</f>
        <v>1770129.7</v>
      </c>
      <c r="F62" s="779">
        <f>F87</f>
        <v>1200000</v>
      </c>
    </row>
    <row r="63" spans="1:6" s="671" customFormat="1" ht="27" x14ac:dyDescent="0.2">
      <c r="A63" s="680"/>
      <c r="B63" s="683" t="s">
        <v>1032</v>
      </c>
      <c r="C63" s="684"/>
      <c r="D63" s="773"/>
      <c r="E63" s="773"/>
      <c r="F63" s="777"/>
    </row>
    <row r="64" spans="1:6" x14ac:dyDescent="0.2">
      <c r="A64" s="680"/>
      <c r="B64" s="683" t="s">
        <v>988</v>
      </c>
      <c r="C64" s="684"/>
      <c r="D64" s="773"/>
      <c r="E64" s="773"/>
      <c r="F64" s="777"/>
    </row>
    <row r="65" spans="1:14" s="671" customFormat="1" ht="52.5" customHeight="1" x14ac:dyDescent="0.2">
      <c r="A65" s="681">
        <v>1210</v>
      </c>
      <c r="B65" s="685" t="s">
        <v>1033</v>
      </c>
      <c r="C65" s="674">
        <v>7311</v>
      </c>
      <c r="D65" s="773"/>
      <c r="E65" s="773"/>
      <c r="F65" s="775" t="s">
        <v>260</v>
      </c>
    </row>
    <row r="66" spans="1:14" x14ac:dyDescent="0.2">
      <c r="A66" s="680"/>
      <c r="B66" s="683" t="s">
        <v>988</v>
      </c>
      <c r="C66" s="684"/>
      <c r="D66" s="773"/>
      <c r="E66" s="773"/>
      <c r="F66" s="777"/>
    </row>
    <row r="67" spans="1:14" s="671" customFormat="1" ht="70.5" customHeight="1" x14ac:dyDescent="0.2">
      <c r="A67" s="686" t="s">
        <v>603</v>
      </c>
      <c r="B67" s="687" t="s">
        <v>1034</v>
      </c>
      <c r="C67" s="693"/>
      <c r="D67" s="777"/>
      <c r="E67" s="777"/>
      <c r="F67" s="775" t="s">
        <v>260</v>
      </c>
    </row>
    <row r="68" spans="1:14" ht="56.25" customHeight="1" x14ac:dyDescent="0.2">
      <c r="A68" s="694" t="s">
        <v>53</v>
      </c>
      <c r="B68" s="685" t="s">
        <v>1035</v>
      </c>
      <c r="C68" s="695">
        <v>7312</v>
      </c>
      <c r="D68" s="777"/>
      <c r="E68" s="775" t="s">
        <v>260</v>
      </c>
      <c r="F68" s="775"/>
    </row>
    <row r="69" spans="1:14" s="671" customFormat="1" x14ac:dyDescent="0.2">
      <c r="A69" s="694"/>
      <c r="B69" s="683" t="s">
        <v>988</v>
      </c>
      <c r="C69" s="674"/>
      <c r="D69" s="777"/>
      <c r="E69" s="777"/>
      <c r="F69" s="775"/>
    </row>
    <row r="70" spans="1:14" ht="69.75" customHeight="1" x14ac:dyDescent="0.2">
      <c r="A70" s="680" t="s">
        <v>54</v>
      </c>
      <c r="B70" s="687" t="s">
        <v>1036</v>
      </c>
      <c r="C70" s="693"/>
      <c r="D70" s="777"/>
      <c r="E70" s="775" t="s">
        <v>260</v>
      </c>
      <c r="F70" s="775"/>
    </row>
    <row r="71" spans="1:14" ht="42" customHeight="1" x14ac:dyDescent="0.2">
      <c r="A71" s="694" t="s">
        <v>604</v>
      </c>
      <c r="B71" s="685" t="s">
        <v>1037</v>
      </c>
      <c r="C71" s="695">
        <v>7321</v>
      </c>
      <c r="D71" s="777"/>
      <c r="E71" s="775"/>
      <c r="F71" s="775" t="s">
        <v>260</v>
      </c>
    </row>
    <row r="72" spans="1:14" x14ac:dyDescent="0.2">
      <c r="A72" s="694"/>
      <c r="B72" s="683" t="s">
        <v>988</v>
      </c>
      <c r="C72" s="674"/>
      <c r="D72" s="777"/>
      <c r="E72" s="777"/>
      <c r="F72" s="775"/>
    </row>
    <row r="73" spans="1:14" ht="69" customHeight="1" x14ac:dyDescent="0.2">
      <c r="A73" s="686" t="s">
        <v>605</v>
      </c>
      <c r="B73" s="687" t="s">
        <v>1038</v>
      </c>
      <c r="C73" s="693"/>
      <c r="D73" s="777"/>
      <c r="E73" s="775"/>
      <c r="F73" s="775" t="s">
        <v>260</v>
      </c>
    </row>
    <row r="74" spans="1:14" ht="51.75" customHeight="1" x14ac:dyDescent="0.2">
      <c r="A74" s="694" t="s">
        <v>606</v>
      </c>
      <c r="B74" s="685" t="s">
        <v>1039</v>
      </c>
      <c r="C74" s="695">
        <v>7322</v>
      </c>
      <c r="D74" s="777"/>
      <c r="E74" s="775" t="s">
        <v>260</v>
      </c>
      <c r="F74" s="775"/>
    </row>
    <row r="75" spans="1:14" x14ac:dyDescent="0.2">
      <c r="A75" s="694"/>
      <c r="B75" s="683" t="s">
        <v>988</v>
      </c>
      <c r="C75" s="674"/>
      <c r="D75" s="777"/>
      <c r="E75" s="777"/>
      <c r="F75" s="775"/>
    </row>
    <row r="76" spans="1:14" ht="60" customHeight="1" x14ac:dyDescent="0.2">
      <c r="A76" s="686" t="s">
        <v>607</v>
      </c>
      <c r="B76" s="687" t="s">
        <v>1040</v>
      </c>
      <c r="C76" s="693"/>
      <c r="D76" s="777"/>
      <c r="E76" s="775" t="s">
        <v>260</v>
      </c>
      <c r="F76" s="775"/>
    </row>
    <row r="77" spans="1:14" ht="53.25" customHeight="1" x14ac:dyDescent="0.2">
      <c r="A77" s="681">
        <v>1250</v>
      </c>
      <c r="B77" s="685" t="s">
        <v>1041</v>
      </c>
      <c r="C77" s="674">
        <v>7331</v>
      </c>
      <c r="D77" s="776">
        <f>E77</f>
        <v>1770129.7</v>
      </c>
      <c r="E77" s="776">
        <f>E80+E81+E85+E86+E84</f>
        <v>1770129.7</v>
      </c>
      <c r="F77" s="775" t="s">
        <v>260</v>
      </c>
      <c r="L77" s="670">
        <v>914190.4</v>
      </c>
      <c r="N77" s="670">
        <v>59984.3</v>
      </c>
    </row>
    <row r="78" spans="1:14" ht="21.75" customHeight="1" x14ac:dyDescent="0.2">
      <c r="A78" s="680"/>
      <c r="B78" s="683" t="s">
        <v>1042</v>
      </c>
      <c r="C78" s="684"/>
      <c r="D78" s="773"/>
      <c r="E78" s="773"/>
      <c r="F78" s="777"/>
      <c r="L78" s="670">
        <v>3243.7</v>
      </c>
    </row>
    <row r="79" spans="1:14" x14ac:dyDescent="0.2">
      <c r="A79" s="680"/>
      <c r="B79" s="683" t="s">
        <v>999</v>
      </c>
      <c r="C79" s="684"/>
      <c r="D79" s="773"/>
      <c r="E79" s="773"/>
      <c r="F79" s="777"/>
    </row>
    <row r="80" spans="1:14" ht="40.5" x14ac:dyDescent="0.2">
      <c r="A80" s="686" t="s">
        <v>609</v>
      </c>
      <c r="B80" s="687" t="s">
        <v>1043</v>
      </c>
      <c r="C80" s="688"/>
      <c r="D80" s="778">
        <f>E80</f>
        <v>1764629.7</v>
      </c>
      <c r="E80" s="779">
        <v>1764629.7</v>
      </c>
      <c r="F80" s="775" t="s">
        <v>260</v>
      </c>
      <c r="L80" s="670">
        <v>1999</v>
      </c>
    </row>
    <row r="81" spans="1:16" ht="33.75" customHeight="1" x14ac:dyDescent="0.2">
      <c r="A81" s="686" t="s">
        <v>610</v>
      </c>
      <c r="B81" s="687" t="s">
        <v>1044</v>
      </c>
      <c r="C81" s="693"/>
      <c r="D81" s="777"/>
      <c r="E81" s="775"/>
      <c r="F81" s="775" t="s">
        <v>260</v>
      </c>
    </row>
    <row r="82" spans="1:16" s="671" customFormat="1" x14ac:dyDescent="0.2">
      <c r="A82" s="686"/>
      <c r="B82" s="690" t="s">
        <v>988</v>
      </c>
      <c r="C82" s="693"/>
      <c r="D82" s="777"/>
      <c r="E82" s="775"/>
      <c r="F82" s="775"/>
      <c r="L82" s="671">
        <f>SUM(L77:L81)</f>
        <v>919433.1</v>
      </c>
      <c r="N82" s="671">
        <f>SUM(N77:N81)</f>
        <v>59984.3</v>
      </c>
      <c r="P82" s="671">
        <f>SUM(L82:O82)</f>
        <v>979417.4</v>
      </c>
    </row>
    <row r="83" spans="1:16" ht="63" customHeight="1" x14ac:dyDescent="0.2">
      <c r="A83" s="686" t="s">
        <v>611</v>
      </c>
      <c r="B83" s="691" t="s">
        <v>1045</v>
      </c>
      <c r="C83" s="688"/>
      <c r="D83" s="777"/>
      <c r="E83" s="775"/>
      <c r="F83" s="775" t="s">
        <v>260</v>
      </c>
    </row>
    <row r="84" spans="1:16" ht="47.25" customHeight="1" x14ac:dyDescent="0.2">
      <c r="A84" s="686" t="s">
        <v>612</v>
      </c>
      <c r="B84" s="691" t="s">
        <v>1046</v>
      </c>
      <c r="C84" s="688"/>
      <c r="D84" s="777">
        <f>E84</f>
        <v>0</v>
      </c>
      <c r="E84" s="775"/>
      <c r="F84" s="775" t="s">
        <v>260</v>
      </c>
    </row>
    <row r="85" spans="1:16" ht="48" customHeight="1" x14ac:dyDescent="0.2">
      <c r="A85" s="686" t="s">
        <v>613</v>
      </c>
      <c r="B85" s="687" t="s">
        <v>1047</v>
      </c>
      <c r="C85" s="693"/>
      <c r="D85" s="778">
        <f>E85</f>
        <v>5500</v>
      </c>
      <c r="E85" s="779">
        <v>5500</v>
      </c>
      <c r="F85" s="775" t="s">
        <v>260</v>
      </c>
    </row>
    <row r="86" spans="1:16" ht="45" customHeight="1" x14ac:dyDescent="0.2">
      <c r="A86" s="686" t="s">
        <v>614</v>
      </c>
      <c r="B86" s="687" t="s">
        <v>1048</v>
      </c>
      <c r="C86" s="693"/>
      <c r="D86" s="777"/>
      <c r="E86" s="775"/>
      <c r="F86" s="775" t="s">
        <v>260</v>
      </c>
    </row>
    <row r="87" spans="1:16" s="671" customFormat="1" ht="48.75" customHeight="1" x14ac:dyDescent="0.2">
      <c r="A87" s="681">
        <v>1260</v>
      </c>
      <c r="B87" s="685" t="s">
        <v>1049</v>
      </c>
      <c r="C87" s="674">
        <v>7332</v>
      </c>
      <c r="D87" s="776">
        <f>D90</f>
        <v>1200000</v>
      </c>
      <c r="E87" s="779" t="s">
        <v>260</v>
      </c>
      <c r="F87" s="779">
        <f>F90</f>
        <v>1200000</v>
      </c>
    </row>
    <row r="88" spans="1:16" ht="16.5" customHeight="1" x14ac:dyDescent="0.2">
      <c r="A88" s="680"/>
      <c r="B88" s="683" t="s">
        <v>1050</v>
      </c>
      <c r="C88" s="684"/>
      <c r="D88" s="776"/>
      <c r="E88" s="779"/>
      <c r="F88" s="778"/>
    </row>
    <row r="89" spans="1:16" x14ac:dyDescent="0.2">
      <c r="A89" s="680"/>
      <c r="B89" s="683" t="s">
        <v>988</v>
      </c>
      <c r="C89" s="684"/>
      <c r="D89" s="776"/>
      <c r="E89" s="778"/>
      <c r="F89" s="778"/>
    </row>
    <row r="90" spans="1:16" s="671" customFormat="1" ht="48.75" customHeight="1" x14ac:dyDescent="0.2">
      <c r="A90" s="686" t="s">
        <v>616</v>
      </c>
      <c r="B90" s="687" t="s">
        <v>1051</v>
      </c>
      <c r="C90" s="693"/>
      <c r="D90" s="778">
        <f>F90</f>
        <v>1200000</v>
      </c>
      <c r="E90" s="779" t="s">
        <v>260</v>
      </c>
      <c r="F90" s="783">
        <v>1200000</v>
      </c>
    </row>
    <row r="91" spans="1:16" ht="48.75" customHeight="1" x14ac:dyDescent="0.2">
      <c r="A91" s="686" t="s">
        <v>617</v>
      </c>
      <c r="B91" s="687" t="s">
        <v>1052</v>
      </c>
      <c r="C91" s="693"/>
      <c r="D91" s="777"/>
      <c r="E91" s="775" t="s">
        <v>260</v>
      </c>
      <c r="F91" s="775"/>
    </row>
    <row r="92" spans="1:16" ht="21" customHeight="1" x14ac:dyDescent="0.2">
      <c r="A92" s="681">
        <v>1300</v>
      </c>
      <c r="B92" s="685" t="s">
        <v>1053</v>
      </c>
      <c r="C92" s="674">
        <v>7400</v>
      </c>
      <c r="D92" s="776">
        <f>E92+F92-F142</f>
        <v>154459</v>
      </c>
      <c r="E92" s="776">
        <f>E93+E98+E101+E108+E114+E123+E128+E138</f>
        <v>154459</v>
      </c>
      <c r="F92" s="779">
        <f>F138</f>
        <v>350000</v>
      </c>
    </row>
    <row r="93" spans="1:16" ht="37.5" customHeight="1" x14ac:dyDescent="0.2">
      <c r="A93" s="680"/>
      <c r="B93" s="683" t="s">
        <v>1054</v>
      </c>
      <c r="C93" s="684"/>
      <c r="D93" s="773"/>
      <c r="E93" s="773"/>
      <c r="F93" s="777"/>
    </row>
    <row r="94" spans="1:16" x14ac:dyDescent="0.2">
      <c r="A94" s="680"/>
      <c r="B94" s="683" t="s">
        <v>988</v>
      </c>
      <c r="C94" s="684"/>
      <c r="D94" s="773"/>
      <c r="E94" s="773"/>
      <c r="F94" s="777"/>
    </row>
    <row r="95" spans="1:16" ht="25.5" customHeight="1" x14ac:dyDescent="0.2">
      <c r="A95" s="681">
        <v>1310</v>
      </c>
      <c r="B95" s="685" t="s">
        <v>1055</v>
      </c>
      <c r="C95" s="674">
        <v>7411</v>
      </c>
      <c r="D95" s="773"/>
      <c r="E95" s="775" t="s">
        <v>260</v>
      </c>
      <c r="F95" s="775"/>
    </row>
    <row r="96" spans="1:16" ht="18.75" customHeight="1" x14ac:dyDescent="0.2">
      <c r="A96" s="680"/>
      <c r="B96" s="683" t="s">
        <v>988</v>
      </c>
      <c r="C96" s="684"/>
      <c r="D96" s="773"/>
      <c r="E96" s="777"/>
      <c r="F96" s="777"/>
    </row>
    <row r="97" spans="1:6" s="671" customFormat="1" ht="49.5" customHeight="1" x14ac:dyDescent="0.2">
      <c r="A97" s="686" t="s">
        <v>618</v>
      </c>
      <c r="B97" s="687" t="s">
        <v>1056</v>
      </c>
      <c r="C97" s="693"/>
      <c r="D97" s="777"/>
      <c r="E97" s="775" t="s">
        <v>260</v>
      </c>
      <c r="F97" s="775"/>
    </row>
    <row r="98" spans="1:6" ht="21.75" customHeight="1" x14ac:dyDescent="0.2">
      <c r="A98" s="681">
        <v>1320</v>
      </c>
      <c r="B98" s="685" t="s">
        <v>1057</v>
      </c>
      <c r="C98" s="674">
        <v>7412</v>
      </c>
      <c r="D98" s="773"/>
      <c r="E98" s="773"/>
      <c r="F98" s="775" t="s">
        <v>260</v>
      </c>
    </row>
    <row r="99" spans="1:6" ht="17.25" customHeight="1" x14ac:dyDescent="0.2">
      <c r="A99" s="680"/>
      <c r="B99" s="683" t="s">
        <v>988</v>
      </c>
      <c r="C99" s="684"/>
      <c r="D99" s="773"/>
      <c r="E99" s="773"/>
      <c r="F99" s="777"/>
    </row>
    <row r="100" spans="1:6" s="671" customFormat="1" ht="48.75" customHeight="1" x14ac:dyDescent="0.2">
      <c r="A100" s="686" t="s">
        <v>620</v>
      </c>
      <c r="B100" s="687" t="s">
        <v>1058</v>
      </c>
      <c r="C100" s="693"/>
      <c r="D100" s="777"/>
      <c r="E100" s="775"/>
      <c r="F100" s="775" t="s">
        <v>260</v>
      </c>
    </row>
    <row r="101" spans="1:6" ht="21" customHeight="1" x14ac:dyDescent="0.2">
      <c r="A101" s="681">
        <v>1330</v>
      </c>
      <c r="B101" s="685" t="s">
        <v>1059</v>
      </c>
      <c r="C101" s="674">
        <v>7415</v>
      </c>
      <c r="D101" s="776">
        <f>E101</f>
        <v>60840</v>
      </c>
      <c r="E101" s="776">
        <f>E104+E105+E106+E107</f>
        <v>60840</v>
      </c>
      <c r="F101" s="775" t="s">
        <v>260</v>
      </c>
    </row>
    <row r="102" spans="1:6" s="671" customFormat="1" ht="21.75" customHeight="1" x14ac:dyDescent="0.2">
      <c r="A102" s="680"/>
      <c r="B102" s="683" t="s">
        <v>1060</v>
      </c>
      <c r="C102" s="684"/>
      <c r="D102" s="773"/>
      <c r="E102" s="773"/>
      <c r="F102" s="777"/>
    </row>
    <row r="103" spans="1:6" ht="18.75" customHeight="1" x14ac:dyDescent="0.2">
      <c r="A103" s="680"/>
      <c r="B103" s="683" t="s">
        <v>988</v>
      </c>
      <c r="C103" s="684"/>
      <c r="D103" s="773"/>
      <c r="E103" s="773"/>
      <c r="F103" s="777"/>
    </row>
    <row r="104" spans="1:6" s="671" customFormat="1" ht="32.25" customHeight="1" x14ac:dyDescent="0.2">
      <c r="A104" s="686" t="s">
        <v>623</v>
      </c>
      <c r="B104" s="687" t="s">
        <v>1061</v>
      </c>
      <c r="C104" s="693"/>
      <c r="D104" s="778">
        <f>E104</f>
        <v>46340</v>
      </c>
      <c r="E104" s="779">
        <v>46340</v>
      </c>
      <c r="F104" s="775" t="s">
        <v>260</v>
      </c>
    </row>
    <row r="105" spans="1:6" ht="39" customHeight="1" x14ac:dyDescent="0.2">
      <c r="A105" s="686" t="s">
        <v>624</v>
      </c>
      <c r="B105" s="687" t="s">
        <v>1062</v>
      </c>
      <c r="C105" s="693"/>
      <c r="D105" s="778">
        <f>E105</f>
        <v>6500</v>
      </c>
      <c r="E105" s="779">
        <v>6500</v>
      </c>
      <c r="F105" s="775" t="s">
        <v>260</v>
      </c>
    </row>
    <row r="106" spans="1:6" s="671" customFormat="1" ht="61.5" customHeight="1" x14ac:dyDescent="0.2">
      <c r="A106" s="686" t="s">
        <v>625</v>
      </c>
      <c r="B106" s="687" t="s">
        <v>1063</v>
      </c>
      <c r="C106" s="693"/>
      <c r="D106" s="778">
        <f>E106</f>
        <v>0</v>
      </c>
      <c r="E106" s="775">
        <v>0</v>
      </c>
      <c r="F106" s="775" t="s">
        <v>260</v>
      </c>
    </row>
    <row r="107" spans="1:6" ht="24" customHeight="1" x14ac:dyDescent="0.2">
      <c r="A107" s="680" t="s">
        <v>458</v>
      </c>
      <c r="B107" s="687" t="s">
        <v>1064</v>
      </c>
      <c r="C107" s="693"/>
      <c r="D107" s="778">
        <f>E107</f>
        <v>8000</v>
      </c>
      <c r="E107" s="779">
        <v>8000</v>
      </c>
      <c r="F107" s="775" t="s">
        <v>260</v>
      </c>
    </row>
    <row r="108" spans="1:6" ht="39.75" customHeight="1" x14ac:dyDescent="0.2">
      <c r="A108" s="681">
        <v>1340</v>
      </c>
      <c r="B108" s="685" t="s">
        <v>1065</v>
      </c>
      <c r="C108" s="674">
        <v>7421</v>
      </c>
      <c r="D108" s="776">
        <f>E108</f>
        <v>1999</v>
      </c>
      <c r="E108" s="776">
        <f>E112</f>
        <v>1999</v>
      </c>
      <c r="F108" s="775" t="s">
        <v>260</v>
      </c>
    </row>
    <row r="109" spans="1:6" s="671" customFormat="1" ht="18" customHeight="1" x14ac:dyDescent="0.2">
      <c r="A109" s="680"/>
      <c r="B109" s="683" t="s">
        <v>1066</v>
      </c>
      <c r="C109" s="684"/>
      <c r="D109" s="773"/>
      <c r="E109" s="773"/>
      <c r="F109" s="777"/>
    </row>
    <row r="110" spans="1:6" s="671" customFormat="1" x14ac:dyDescent="0.2">
      <c r="A110" s="680"/>
      <c r="B110" s="683" t="s">
        <v>988</v>
      </c>
      <c r="C110" s="684"/>
      <c r="D110" s="773"/>
      <c r="E110" s="773"/>
      <c r="F110" s="777"/>
    </row>
    <row r="111" spans="1:6" ht="81" x14ac:dyDescent="0.2">
      <c r="A111" s="686" t="s">
        <v>460</v>
      </c>
      <c r="B111" s="687" t="s">
        <v>1067</v>
      </c>
      <c r="C111" s="693"/>
      <c r="D111" s="777"/>
      <c r="E111" s="775"/>
      <c r="F111" s="775" t="s">
        <v>260</v>
      </c>
    </row>
    <row r="112" spans="1:6" ht="65.25" customHeight="1" x14ac:dyDescent="0.2">
      <c r="A112" s="686" t="s">
        <v>164</v>
      </c>
      <c r="B112" s="687" t="s">
        <v>1068</v>
      </c>
      <c r="C112" s="688"/>
      <c r="D112" s="778">
        <f>E112</f>
        <v>1999</v>
      </c>
      <c r="E112" s="779">
        <v>1999</v>
      </c>
      <c r="F112" s="775" t="s">
        <v>260</v>
      </c>
    </row>
    <row r="113" spans="1:6" ht="79.5" customHeight="1" x14ac:dyDescent="0.2">
      <c r="A113" s="686" t="s">
        <v>1069</v>
      </c>
      <c r="B113" s="687" t="s">
        <v>1070</v>
      </c>
      <c r="C113" s="688"/>
      <c r="D113" s="777"/>
      <c r="E113" s="775"/>
      <c r="F113" s="775" t="s">
        <v>260</v>
      </c>
    </row>
    <row r="114" spans="1:6" s="671" customFormat="1" ht="19.5" customHeight="1" x14ac:dyDescent="0.2">
      <c r="A114" s="681">
        <v>1350</v>
      </c>
      <c r="B114" s="685" t="s">
        <v>1071</v>
      </c>
      <c r="C114" s="674">
        <v>7422</v>
      </c>
      <c r="D114" s="776">
        <f>D117+D122</f>
        <v>70020</v>
      </c>
      <c r="E114" s="776">
        <f>E117+E122</f>
        <v>70020</v>
      </c>
      <c r="F114" s="775" t="s">
        <v>260</v>
      </c>
    </row>
    <row r="115" spans="1:6" s="671" customFormat="1" x14ac:dyDescent="0.2">
      <c r="A115" s="680"/>
      <c r="B115" s="683" t="s">
        <v>1072</v>
      </c>
      <c r="C115" s="684"/>
      <c r="D115" s="776"/>
      <c r="E115" s="776"/>
      <c r="F115" s="777"/>
    </row>
    <row r="116" spans="1:6" x14ac:dyDescent="0.2">
      <c r="A116" s="680"/>
      <c r="B116" s="683" t="s">
        <v>988</v>
      </c>
      <c r="C116" s="684"/>
      <c r="D116" s="776"/>
      <c r="E116" s="776"/>
      <c r="F116" s="777"/>
    </row>
    <row r="117" spans="1:6" ht="18" customHeight="1" x14ac:dyDescent="0.2">
      <c r="A117" s="686" t="s">
        <v>627</v>
      </c>
      <c r="B117" s="687" t="s">
        <v>1073</v>
      </c>
      <c r="C117" s="685"/>
      <c r="D117" s="778">
        <f>E117</f>
        <v>65020</v>
      </c>
      <c r="E117" s="779">
        <f>E118+E119+E120</f>
        <v>65020</v>
      </c>
      <c r="F117" s="775" t="s">
        <v>260</v>
      </c>
    </row>
    <row r="118" spans="1:6" ht="18" customHeight="1" x14ac:dyDescent="0.2">
      <c r="A118" s="686"/>
      <c r="B118" s="687" t="s">
        <v>1074</v>
      </c>
      <c r="C118" s="685"/>
      <c r="D118" s="778">
        <f t="shared" ref="D118:D120" si="0">E118</f>
        <v>30000</v>
      </c>
      <c r="E118" s="779">
        <v>30000</v>
      </c>
      <c r="F118" s="775"/>
    </row>
    <row r="119" spans="1:6" ht="18" customHeight="1" x14ac:dyDescent="0.2">
      <c r="A119" s="686"/>
      <c r="B119" s="687" t="s">
        <v>1102</v>
      </c>
      <c r="C119" s="685"/>
      <c r="D119" s="778">
        <f t="shared" si="0"/>
        <v>33000</v>
      </c>
      <c r="E119" s="779">
        <v>33000</v>
      </c>
      <c r="F119" s="775"/>
    </row>
    <row r="120" spans="1:6" ht="18" customHeight="1" x14ac:dyDescent="0.2">
      <c r="A120" s="686"/>
      <c r="B120" s="687" t="s">
        <v>1075</v>
      </c>
      <c r="C120" s="685"/>
      <c r="D120" s="778">
        <f t="shared" si="0"/>
        <v>2020</v>
      </c>
      <c r="E120" s="779">
        <v>2020</v>
      </c>
      <c r="F120" s="775"/>
    </row>
    <row r="121" spans="1:6" ht="18" customHeight="1" x14ac:dyDescent="0.2">
      <c r="A121" s="686"/>
      <c r="B121" s="687" t="s">
        <v>1142</v>
      </c>
      <c r="C121" s="685"/>
      <c r="D121" s="778"/>
      <c r="E121" s="779"/>
      <c r="F121" s="775"/>
    </row>
    <row r="122" spans="1:6" s="671" customFormat="1" ht="51" customHeight="1" x14ac:dyDescent="0.2">
      <c r="A122" s="686" t="s">
        <v>628</v>
      </c>
      <c r="B122" s="687" t="s">
        <v>1076</v>
      </c>
      <c r="C122" s="688"/>
      <c r="D122" s="778">
        <f>E122</f>
        <v>5000</v>
      </c>
      <c r="E122" s="779">
        <v>5000</v>
      </c>
      <c r="F122" s="775" t="s">
        <v>260</v>
      </c>
    </row>
    <row r="123" spans="1:6" ht="20.25" customHeight="1" x14ac:dyDescent="0.2">
      <c r="A123" s="681">
        <v>1360</v>
      </c>
      <c r="B123" s="685" t="s">
        <v>1077</v>
      </c>
      <c r="C123" s="674">
        <v>7431</v>
      </c>
      <c r="D123" s="776">
        <f>D124</f>
        <v>400</v>
      </c>
      <c r="E123" s="776">
        <f>E124</f>
        <v>400</v>
      </c>
      <c r="F123" s="775" t="s">
        <v>260</v>
      </c>
    </row>
    <row r="124" spans="1:6" x14ac:dyDescent="0.2">
      <c r="A124" s="680"/>
      <c r="B124" s="683" t="s">
        <v>1078</v>
      </c>
      <c r="C124" s="684"/>
      <c r="D124" s="776">
        <f>E124</f>
        <v>400</v>
      </c>
      <c r="E124" s="776">
        <f>E126+E127</f>
        <v>400</v>
      </c>
      <c r="F124" s="777"/>
    </row>
    <row r="125" spans="1:6" ht="14.25" customHeight="1" x14ac:dyDescent="0.2">
      <c r="A125" s="680"/>
      <c r="B125" s="683" t="s">
        <v>988</v>
      </c>
      <c r="C125" s="684"/>
      <c r="D125" s="773"/>
      <c r="E125" s="773"/>
      <c r="F125" s="777"/>
    </row>
    <row r="126" spans="1:6" ht="61.5" customHeight="1" x14ac:dyDescent="0.2">
      <c r="A126" s="686" t="s">
        <v>632</v>
      </c>
      <c r="B126" s="687" t="s">
        <v>1079</v>
      </c>
      <c r="C126" s="693"/>
      <c r="D126" s="778">
        <f>E126</f>
        <v>200</v>
      </c>
      <c r="E126" s="779">
        <v>200</v>
      </c>
      <c r="F126" s="775" t="s">
        <v>260</v>
      </c>
    </row>
    <row r="127" spans="1:6" ht="48.75" customHeight="1" x14ac:dyDescent="0.2">
      <c r="A127" s="686" t="s">
        <v>633</v>
      </c>
      <c r="B127" s="687" t="s">
        <v>1080</v>
      </c>
      <c r="C127" s="693"/>
      <c r="D127" s="778">
        <f>E127</f>
        <v>200</v>
      </c>
      <c r="E127" s="779">
        <v>200</v>
      </c>
      <c r="F127" s="775" t="s">
        <v>260</v>
      </c>
    </row>
    <row r="128" spans="1:6" ht="36" customHeight="1" x14ac:dyDescent="0.2">
      <c r="A128" s="681">
        <v>1370</v>
      </c>
      <c r="B128" s="685" t="s">
        <v>1081</v>
      </c>
      <c r="C128" s="674">
        <v>7441</v>
      </c>
      <c r="D128" s="777"/>
      <c r="E128" s="775"/>
      <c r="F128" s="775" t="s">
        <v>260</v>
      </c>
    </row>
    <row r="129" spans="1:6" ht="16.5" customHeight="1" x14ac:dyDescent="0.2">
      <c r="A129" s="680"/>
      <c r="B129" s="683" t="s">
        <v>1082</v>
      </c>
      <c r="C129" s="684"/>
      <c r="D129" s="773"/>
      <c r="E129" s="775"/>
      <c r="F129" s="777"/>
    </row>
    <row r="130" spans="1:6" ht="15.75" customHeight="1" x14ac:dyDescent="0.2">
      <c r="A130" s="680"/>
      <c r="B130" s="683" t="s">
        <v>988</v>
      </c>
      <c r="C130" s="684"/>
      <c r="D130" s="773"/>
      <c r="E130" s="775"/>
      <c r="F130" s="777"/>
    </row>
    <row r="131" spans="1:6" ht="125.25" customHeight="1" x14ac:dyDescent="0.2">
      <c r="A131" s="680" t="s">
        <v>636</v>
      </c>
      <c r="B131" s="687" t="s">
        <v>1083</v>
      </c>
      <c r="C131" s="693"/>
      <c r="D131" s="777"/>
      <c r="E131" s="775"/>
      <c r="F131" s="775" t="s">
        <v>260</v>
      </c>
    </row>
    <row r="132" spans="1:6" ht="123.75" customHeight="1" x14ac:dyDescent="0.2">
      <c r="A132" s="686" t="s">
        <v>465</v>
      </c>
      <c r="B132" s="687" t="s">
        <v>1083</v>
      </c>
      <c r="C132" s="693"/>
      <c r="D132" s="777"/>
      <c r="E132" s="775"/>
      <c r="F132" s="775" t="s">
        <v>260</v>
      </c>
    </row>
    <row r="133" spans="1:6" ht="42" customHeight="1" x14ac:dyDescent="0.2">
      <c r="A133" s="681">
        <v>1380</v>
      </c>
      <c r="B133" s="685" t="s">
        <v>1084</v>
      </c>
      <c r="C133" s="674">
        <v>7442</v>
      </c>
      <c r="D133" s="773"/>
      <c r="E133" s="775" t="s">
        <v>260</v>
      </c>
      <c r="F133" s="775"/>
    </row>
    <row r="134" spans="1:6" x14ac:dyDescent="0.2">
      <c r="A134" s="680"/>
      <c r="B134" s="683" t="s">
        <v>1085</v>
      </c>
      <c r="C134" s="684"/>
      <c r="D134" s="773"/>
      <c r="E134" s="777"/>
      <c r="F134" s="777"/>
    </row>
    <row r="135" spans="1:6" x14ac:dyDescent="0.2">
      <c r="A135" s="680"/>
      <c r="B135" s="683" t="s">
        <v>988</v>
      </c>
      <c r="C135" s="684"/>
      <c r="D135" s="773"/>
      <c r="E135" s="777"/>
      <c r="F135" s="777"/>
    </row>
    <row r="136" spans="1:6" ht="131.25" customHeight="1" x14ac:dyDescent="0.2">
      <c r="A136" s="686" t="s">
        <v>638</v>
      </c>
      <c r="B136" s="687" t="s">
        <v>1086</v>
      </c>
      <c r="C136" s="693"/>
      <c r="D136" s="784"/>
      <c r="E136" s="775" t="s">
        <v>260</v>
      </c>
      <c r="F136" s="785"/>
    </row>
    <row r="137" spans="1:6" ht="108.75" customHeight="1" x14ac:dyDescent="0.2">
      <c r="A137" s="686" t="s">
        <v>639</v>
      </c>
      <c r="B137" s="687" t="s">
        <v>1086</v>
      </c>
      <c r="C137" s="693"/>
      <c r="D137" s="784"/>
      <c r="E137" s="775" t="s">
        <v>260</v>
      </c>
      <c r="F137" s="777"/>
    </row>
    <row r="138" spans="1:6" ht="20.25" customHeight="1" x14ac:dyDescent="0.2">
      <c r="A138" s="694" t="s">
        <v>170</v>
      </c>
      <c r="B138" s="685" t="s">
        <v>1087</v>
      </c>
      <c r="C138" s="674">
        <v>7451</v>
      </c>
      <c r="D138" s="776">
        <f>E138+F138-F142</f>
        <v>21200</v>
      </c>
      <c r="E138" s="776">
        <f>E143</f>
        <v>21200</v>
      </c>
      <c r="F138" s="779">
        <f>F142</f>
        <v>350000</v>
      </c>
    </row>
    <row r="139" spans="1:6" x14ac:dyDescent="0.2">
      <c r="A139" s="686"/>
      <c r="B139" s="683" t="s">
        <v>1088</v>
      </c>
      <c r="C139" s="674"/>
      <c r="D139" s="773"/>
      <c r="E139" s="773"/>
      <c r="F139" s="777"/>
    </row>
    <row r="140" spans="1:6" x14ac:dyDescent="0.2">
      <c r="A140" s="686"/>
      <c r="B140" s="683" t="s">
        <v>988</v>
      </c>
      <c r="C140" s="674"/>
      <c r="D140" s="773"/>
      <c r="E140" s="773"/>
      <c r="F140" s="777"/>
    </row>
    <row r="141" spans="1:6" ht="38.25" customHeight="1" x14ac:dyDescent="0.2">
      <c r="A141" s="686" t="s">
        <v>171</v>
      </c>
      <c r="B141" s="687" t="s">
        <v>1089</v>
      </c>
      <c r="C141" s="693"/>
      <c r="D141" s="784"/>
      <c r="E141" s="775" t="s">
        <v>260</v>
      </c>
      <c r="F141" s="785"/>
    </row>
    <row r="142" spans="1:6" ht="37.5" customHeight="1" x14ac:dyDescent="0.2">
      <c r="A142" s="686" t="s">
        <v>172</v>
      </c>
      <c r="B142" s="687" t="s">
        <v>1090</v>
      </c>
      <c r="C142" s="693"/>
      <c r="D142" s="784"/>
      <c r="E142" s="775" t="s">
        <v>260</v>
      </c>
      <c r="F142" s="779">
        <v>350000</v>
      </c>
    </row>
    <row r="143" spans="1:6" ht="46.5" customHeight="1" x14ac:dyDescent="0.2">
      <c r="A143" s="686" t="s">
        <v>173</v>
      </c>
      <c r="B143" s="687" t="s">
        <v>1091</v>
      </c>
      <c r="C143" s="693"/>
      <c r="D143" s="786">
        <f>E143</f>
        <v>21200</v>
      </c>
      <c r="E143" s="779">
        <v>21200</v>
      </c>
      <c r="F143" s="775"/>
    </row>
    <row r="144" spans="1:6" ht="46.5" customHeight="1" x14ac:dyDescent="0.2">
      <c r="A144" s="821"/>
      <c r="B144" s="822"/>
      <c r="C144" s="823"/>
      <c r="D144" s="824"/>
      <c r="E144" s="825"/>
      <c r="F144" s="826"/>
    </row>
    <row r="145" spans="1:6" ht="46.5" customHeight="1" x14ac:dyDescent="0.2">
      <c r="A145" s="821"/>
      <c r="B145" s="822"/>
      <c r="C145" s="823"/>
      <c r="D145" s="824"/>
      <c r="E145" s="825"/>
      <c r="F145" s="826"/>
    </row>
    <row r="146" spans="1:6" ht="46.5" customHeight="1" x14ac:dyDescent="0.2">
      <c r="A146" s="821"/>
      <c r="B146" s="822"/>
      <c r="C146" s="823"/>
      <c r="D146" s="824"/>
      <c r="E146" s="825"/>
      <c r="F146" s="826"/>
    </row>
    <row r="147" spans="1:6" ht="46.5" customHeight="1" x14ac:dyDescent="0.2">
      <c r="A147" s="821"/>
      <c r="B147" s="822"/>
      <c r="C147" s="823"/>
      <c r="D147" s="824"/>
      <c r="E147" s="825"/>
      <c r="F147" s="826"/>
    </row>
    <row r="148" spans="1:6" ht="46.5" customHeight="1" x14ac:dyDescent="0.2">
      <c r="A148" s="821"/>
      <c r="B148" s="822"/>
      <c r="C148" s="823"/>
      <c r="D148" s="824"/>
      <c r="E148" s="825"/>
      <c r="F148" s="826"/>
    </row>
    <row r="149" spans="1:6" ht="46.5" customHeight="1" x14ac:dyDescent="0.2">
      <c r="A149" s="821"/>
      <c r="B149" s="822"/>
      <c r="C149" s="823"/>
      <c r="D149" s="824"/>
      <c r="E149" s="825"/>
      <c r="F149" s="826"/>
    </row>
    <row r="150" spans="1:6" ht="46.5" customHeight="1" x14ac:dyDescent="0.2">
      <c r="A150" s="821"/>
      <c r="B150" s="822"/>
      <c r="C150" s="823"/>
      <c r="D150" s="824"/>
      <c r="E150" s="825"/>
      <c r="F150" s="826"/>
    </row>
    <row r="157" spans="1:6" x14ac:dyDescent="0.2">
      <c r="A157" s="696"/>
      <c r="B157" s="697"/>
      <c r="C157" s="697"/>
      <c r="D157" s="787"/>
      <c r="E157" s="787"/>
      <c r="F157" s="788"/>
    </row>
    <row r="160" spans="1:6" ht="42.75" customHeight="1" x14ac:dyDescent="0.2">
      <c r="A160" s="982" t="s">
        <v>1092</v>
      </c>
      <c r="B160" s="982"/>
      <c r="C160" s="982"/>
      <c r="D160" s="982"/>
      <c r="E160" s="982"/>
    </row>
    <row r="161" spans="1:5" ht="16.5" x14ac:dyDescent="0.3">
      <c r="A161" s="698"/>
      <c r="B161" s="664"/>
      <c r="C161" s="664"/>
      <c r="D161" s="770"/>
    </row>
    <row r="162" spans="1:5" ht="15" thickBot="1" x14ac:dyDescent="0.3">
      <c r="C162" s="664"/>
      <c r="E162" s="772" t="s">
        <v>977</v>
      </c>
    </row>
    <row r="163" spans="1:5" ht="64.5" customHeight="1" thickBot="1" x14ac:dyDescent="0.3">
      <c r="A163" s="699" t="s">
        <v>1093</v>
      </c>
      <c r="B163" s="699" t="s">
        <v>979</v>
      </c>
      <c r="C163" s="700" t="s">
        <v>1094</v>
      </c>
      <c r="D163" s="789" t="s">
        <v>1095</v>
      </c>
      <c r="E163" s="790" t="s">
        <v>1096</v>
      </c>
    </row>
    <row r="164" spans="1:5" ht="15" thickBot="1" x14ac:dyDescent="0.3">
      <c r="A164" s="701" t="s">
        <v>1097</v>
      </c>
      <c r="B164" s="701"/>
      <c r="C164" s="702">
        <v>1</v>
      </c>
      <c r="D164" s="791">
        <v>2</v>
      </c>
      <c r="E164" s="792">
        <v>3</v>
      </c>
    </row>
    <row r="165" spans="1:5" ht="37.5" customHeight="1" thickBot="1" x14ac:dyDescent="0.3">
      <c r="A165" s="703">
        <v>1</v>
      </c>
      <c r="B165" s="704" t="s">
        <v>990</v>
      </c>
      <c r="C165" s="705"/>
      <c r="D165" s="793"/>
      <c r="E165" s="794"/>
    </row>
    <row r="166" spans="1:5" ht="37.5" customHeight="1" thickBot="1" x14ac:dyDescent="0.3">
      <c r="A166" s="703">
        <v>2</v>
      </c>
      <c r="B166" s="704" t="s">
        <v>1098</v>
      </c>
      <c r="C166" s="705"/>
      <c r="D166" s="793"/>
      <c r="E166" s="794"/>
    </row>
    <row r="167" spans="1:5" ht="28.5" customHeight="1" thickBot="1" x14ac:dyDescent="0.3">
      <c r="A167" s="703">
        <v>3</v>
      </c>
      <c r="B167" s="704" t="s">
        <v>994</v>
      </c>
      <c r="C167" s="705"/>
      <c r="D167" s="793"/>
      <c r="E167" s="794"/>
    </row>
    <row r="168" spans="1:5" ht="21" customHeight="1" thickBot="1" x14ac:dyDescent="0.3">
      <c r="A168" s="703">
        <v>4</v>
      </c>
      <c r="B168" s="704" t="s">
        <v>1099</v>
      </c>
      <c r="C168" s="705"/>
      <c r="D168" s="793"/>
      <c r="E168" s="795" t="s">
        <v>250</v>
      </c>
    </row>
    <row r="169" spans="1:5" ht="19.5" customHeight="1" thickBot="1" x14ac:dyDescent="0.3">
      <c r="A169" s="703">
        <v>5</v>
      </c>
      <c r="B169" s="704" t="s">
        <v>1100</v>
      </c>
      <c r="C169" s="705"/>
      <c r="D169" s="793"/>
      <c r="E169" s="795" t="s">
        <v>250</v>
      </c>
    </row>
    <row r="170" spans="1:5" ht="16.5" x14ac:dyDescent="0.3">
      <c r="A170" s="706" t="s">
        <v>1101</v>
      </c>
      <c r="B170" s="664"/>
      <c r="C170" s="664"/>
      <c r="D170" s="770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tabSelected="1" workbookViewId="0">
      <selection activeCell="E143" sqref="E143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89" t="s">
        <v>818</v>
      </c>
      <c r="B1" s="989"/>
      <c r="C1" s="989"/>
      <c r="D1" s="989"/>
      <c r="E1" s="989"/>
      <c r="F1" s="989"/>
    </row>
    <row r="2" spans="1:7" s="81" customFormat="1" ht="15.75" x14ac:dyDescent="0.25">
      <c r="A2" s="990" t="s">
        <v>573</v>
      </c>
      <c r="B2" s="990"/>
      <c r="C2" s="990"/>
      <c r="D2" s="990"/>
      <c r="E2" s="990"/>
      <c r="F2" s="990"/>
    </row>
    <row r="3" spans="1:7" s="76" customFormat="1" x14ac:dyDescent="0.2">
      <c r="A3" s="82"/>
      <c r="B3" s="645" t="s">
        <v>970</v>
      </c>
      <c r="C3" s="83"/>
      <c r="D3" s="77"/>
      <c r="E3" s="651" t="s">
        <v>973</v>
      </c>
      <c r="F3" s="646" t="s">
        <v>972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87" t="s">
        <v>15</v>
      </c>
      <c r="B5" s="987" t="s">
        <v>521</v>
      </c>
      <c r="C5" s="987" t="s">
        <v>14</v>
      </c>
      <c r="D5" s="987" t="s">
        <v>25</v>
      </c>
      <c r="E5" s="87" t="s">
        <v>807</v>
      </c>
      <c r="F5" s="87"/>
    </row>
    <row r="6" spans="1:7" ht="25.5" x14ac:dyDescent="0.2">
      <c r="A6" s="988"/>
      <c r="B6" s="988"/>
      <c r="C6" s="988"/>
      <c r="D6" s="988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862</v>
      </c>
      <c r="C8" s="93"/>
      <c r="D8" s="991">
        <f>E8+F8-F141</f>
        <v>3459088.7</v>
      </c>
      <c r="E8" s="991">
        <f>E10+E61+E95</f>
        <v>2259088.7000000002</v>
      </c>
      <c r="F8" s="994">
        <f>F61+F95</f>
        <v>1550000</v>
      </c>
      <c r="G8" s="631"/>
    </row>
    <row r="9" spans="1:7" x14ac:dyDescent="0.2">
      <c r="A9" s="94"/>
      <c r="B9" s="95" t="s">
        <v>522</v>
      </c>
      <c r="C9" s="93"/>
      <c r="D9" s="992"/>
      <c r="E9" s="993"/>
      <c r="F9" s="995"/>
      <c r="G9" s="630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96">
        <f>E10</f>
        <v>334500</v>
      </c>
      <c r="E10" s="996">
        <f>E13+E17+E20+E45+E52</f>
        <v>334500</v>
      </c>
      <c r="F10" s="999" t="s">
        <v>260</v>
      </c>
      <c r="G10" s="633"/>
    </row>
    <row r="11" spans="1:7" ht="25.5" x14ac:dyDescent="0.2">
      <c r="A11" s="94"/>
      <c r="B11" s="100" t="s">
        <v>574</v>
      </c>
      <c r="C11" s="101"/>
      <c r="D11" s="997"/>
      <c r="E11" s="997"/>
      <c r="F11" s="1000"/>
      <c r="G11" s="630"/>
    </row>
    <row r="12" spans="1:7" x14ac:dyDescent="0.2">
      <c r="A12" s="94"/>
      <c r="B12" s="100" t="s">
        <v>525</v>
      </c>
      <c r="C12" s="103"/>
      <c r="D12" s="998"/>
      <c r="E12" s="998"/>
      <c r="F12" s="1001"/>
      <c r="G12" s="630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96">
        <f>E13</f>
        <v>130200</v>
      </c>
      <c r="E13" s="996">
        <f>E15+E16</f>
        <v>130200</v>
      </c>
      <c r="F13" s="999" t="s">
        <v>260</v>
      </c>
      <c r="G13" s="633"/>
    </row>
    <row r="14" spans="1:7" x14ac:dyDescent="0.2">
      <c r="A14" s="94"/>
      <c r="B14" s="107" t="s">
        <v>525</v>
      </c>
      <c r="C14" s="85"/>
      <c r="D14" s="997"/>
      <c r="E14" s="997"/>
      <c r="F14" s="1001"/>
      <c r="G14" s="630"/>
    </row>
    <row r="15" spans="1:7" ht="38.25" x14ac:dyDescent="0.2">
      <c r="A15" s="108" t="s">
        <v>575</v>
      </c>
      <c r="B15" s="109" t="s">
        <v>526</v>
      </c>
      <c r="C15" s="90"/>
      <c r="D15" s="73">
        <f>E15</f>
        <v>1000</v>
      </c>
      <c r="E15" s="689">
        <v>1000</v>
      </c>
      <c r="F15" s="90" t="s">
        <v>260</v>
      </c>
      <c r="G15" s="630"/>
    </row>
    <row r="16" spans="1:7" ht="25.5" x14ac:dyDescent="0.2">
      <c r="A16" s="111">
        <v>1112</v>
      </c>
      <c r="B16" s="109" t="s">
        <v>527</v>
      </c>
      <c r="C16" s="90"/>
      <c r="D16" s="73">
        <f>E16</f>
        <v>129200</v>
      </c>
      <c r="E16" s="110">
        <f>'Sheet1 (2)'!E16+'Sheet1 (2)'!E17</f>
        <v>129200</v>
      </c>
      <c r="F16" s="90" t="s">
        <v>260</v>
      </c>
      <c r="G16" s="630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96">
        <f>E17</f>
        <v>187000</v>
      </c>
      <c r="E17" s="996">
        <f>E19</f>
        <v>187000</v>
      </c>
      <c r="F17" s="999" t="s">
        <v>260</v>
      </c>
      <c r="G17" s="633"/>
    </row>
    <row r="18" spans="1:7" x14ac:dyDescent="0.2">
      <c r="A18" s="94"/>
      <c r="B18" s="107" t="s">
        <v>525</v>
      </c>
      <c r="C18" s="85"/>
      <c r="D18" s="997"/>
      <c r="E18" s="997"/>
      <c r="F18" s="1001"/>
      <c r="G18" s="630"/>
    </row>
    <row r="19" spans="1:7" ht="21.75" customHeight="1" x14ac:dyDescent="0.2">
      <c r="A19" s="108" t="s">
        <v>576</v>
      </c>
      <c r="B19" s="109" t="s">
        <v>529</v>
      </c>
      <c r="C19" s="90"/>
      <c r="D19" s="73">
        <f>E19</f>
        <v>187000</v>
      </c>
      <c r="E19" s="110">
        <f>'Sheet1 (2)'!E20</f>
        <v>187000</v>
      </c>
      <c r="F19" s="90" t="s">
        <v>260</v>
      </c>
      <c r="G19" s="631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1002">
        <f>E20</f>
        <v>12300</v>
      </c>
      <c r="E20" s="1002">
        <f>'Sheet1 (2)'!E23</f>
        <v>12300</v>
      </c>
      <c r="F20" s="999" t="s">
        <v>260</v>
      </c>
    </row>
    <row r="21" spans="1:7" x14ac:dyDescent="0.2">
      <c r="A21" s="94"/>
      <c r="B21" s="107" t="s">
        <v>525</v>
      </c>
      <c r="C21" s="103"/>
      <c r="D21" s="1003"/>
      <c r="E21" s="1003"/>
      <c r="F21" s="1001"/>
    </row>
    <row r="22" spans="1:7" x14ac:dyDescent="0.2">
      <c r="A22" s="112" t="s">
        <v>577</v>
      </c>
      <c r="B22" s="113" t="s">
        <v>531</v>
      </c>
      <c r="C22" s="84">
        <v>71452</v>
      </c>
      <c r="D22" s="1004">
        <f>E22</f>
        <v>0</v>
      </c>
      <c r="E22" s="1004">
        <f>E25+E29+E30+E31+E32+E33+E34+E35+E36+E37+E38+E39+E40+E41+E42+E43+E44</f>
        <v>0</v>
      </c>
      <c r="F22" s="1007" t="s">
        <v>260</v>
      </c>
    </row>
    <row r="23" spans="1:7" ht="63.75" x14ac:dyDescent="0.2">
      <c r="A23" s="115"/>
      <c r="B23" s="116" t="s">
        <v>957</v>
      </c>
      <c r="C23" s="85"/>
      <c r="D23" s="1005"/>
      <c r="E23" s="1005"/>
      <c r="F23" s="1008"/>
    </row>
    <row r="24" spans="1:7" x14ac:dyDescent="0.2">
      <c r="A24" s="117"/>
      <c r="B24" s="118" t="s">
        <v>525</v>
      </c>
      <c r="C24" s="103"/>
      <c r="D24" s="1006"/>
      <c r="E24" s="1006"/>
      <c r="F24" s="1009"/>
    </row>
    <row r="25" spans="1:7" ht="51" x14ac:dyDescent="0.2">
      <c r="A25" s="112" t="s">
        <v>578</v>
      </c>
      <c r="B25" s="120" t="s">
        <v>579</v>
      </c>
      <c r="C25" s="114"/>
      <c r="D25" s="1004">
        <f>E25</f>
        <v>0</v>
      </c>
      <c r="E25" s="1004"/>
      <c r="F25" s="1007" t="s">
        <v>260</v>
      </c>
    </row>
    <row r="26" spans="1:7" x14ac:dyDescent="0.2">
      <c r="A26" s="103"/>
      <c r="B26" s="121" t="s">
        <v>808</v>
      </c>
      <c r="C26" s="103"/>
      <c r="D26" s="1005"/>
      <c r="E26" s="1005"/>
      <c r="F26" s="1009"/>
    </row>
    <row r="27" spans="1:7" ht="14.25" x14ac:dyDescent="0.2">
      <c r="A27" s="108" t="s">
        <v>580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581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582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583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584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585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586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587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588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589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590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591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799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961</v>
      </c>
      <c r="B40" s="124" t="s">
        <v>962</v>
      </c>
      <c r="C40" s="90"/>
      <c r="D40" s="616"/>
      <c r="E40" s="617"/>
      <c r="F40" s="114"/>
    </row>
    <row r="41" spans="1:6" ht="38.25" x14ac:dyDescent="0.2">
      <c r="A41" s="620" t="s">
        <v>963</v>
      </c>
      <c r="B41" s="124" t="s">
        <v>964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965</v>
      </c>
      <c r="B42" s="124" t="s">
        <v>966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968</v>
      </c>
      <c r="B43" s="124" t="s">
        <v>967</v>
      </c>
      <c r="C43" s="90"/>
      <c r="D43" s="616"/>
      <c r="E43" s="617"/>
      <c r="F43" s="114"/>
    </row>
    <row r="44" spans="1:6" x14ac:dyDescent="0.2">
      <c r="A44" s="620" t="s">
        <v>592</v>
      </c>
      <c r="B44" s="124" t="s">
        <v>969</v>
      </c>
      <c r="C44" s="90"/>
      <c r="D44" s="616"/>
      <c r="E44" s="617"/>
      <c r="F44" s="114"/>
    </row>
    <row r="45" spans="1:6" s="99" customFormat="1" ht="38.25" x14ac:dyDescent="0.2">
      <c r="A45" s="96" t="s">
        <v>592</v>
      </c>
      <c r="B45" s="105" t="s">
        <v>538</v>
      </c>
      <c r="C45" s="106">
        <v>7146</v>
      </c>
      <c r="D45" s="996">
        <f t="shared" si="0"/>
        <v>5000</v>
      </c>
      <c r="E45" s="996">
        <f>E47</f>
        <v>5000</v>
      </c>
      <c r="F45" s="999" t="s">
        <v>260</v>
      </c>
    </row>
    <row r="46" spans="1:6" x14ac:dyDescent="0.2">
      <c r="A46" s="94"/>
      <c r="B46" s="107" t="s">
        <v>525</v>
      </c>
      <c r="C46" s="85"/>
      <c r="D46" s="997"/>
      <c r="E46" s="997"/>
      <c r="F46" s="1001"/>
    </row>
    <row r="47" spans="1:6" x14ac:dyDescent="0.2">
      <c r="A47" s="112" t="s">
        <v>593</v>
      </c>
      <c r="B47" s="113" t="s">
        <v>539</v>
      </c>
      <c r="C47" s="114"/>
      <c r="D47" s="1004">
        <f>E47</f>
        <v>5000</v>
      </c>
      <c r="E47" s="1004">
        <f>E50+E51</f>
        <v>5000</v>
      </c>
      <c r="F47" s="1007" t="s">
        <v>260</v>
      </c>
    </row>
    <row r="48" spans="1:6" x14ac:dyDescent="0.2">
      <c r="A48" s="115"/>
      <c r="B48" s="116" t="s">
        <v>594</v>
      </c>
      <c r="C48" s="101"/>
      <c r="D48" s="1005"/>
      <c r="E48" s="1005"/>
      <c r="F48" s="1008"/>
    </row>
    <row r="49" spans="1:7" x14ac:dyDescent="0.2">
      <c r="A49" s="117"/>
      <c r="B49" s="118" t="s">
        <v>525</v>
      </c>
      <c r="C49" s="103"/>
      <c r="D49" s="1006"/>
      <c r="E49" s="1006"/>
      <c r="F49" s="1009"/>
    </row>
    <row r="50" spans="1:7" ht="89.25" x14ac:dyDescent="0.2">
      <c r="A50" s="117" t="s">
        <v>595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596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597</v>
      </c>
      <c r="B52" s="105" t="s">
        <v>542</v>
      </c>
      <c r="C52" s="98">
        <v>7161</v>
      </c>
      <c r="D52" s="1010">
        <f>E52</f>
        <v>0</v>
      </c>
      <c r="E52" s="1010">
        <f>E55+E60</f>
        <v>0</v>
      </c>
      <c r="F52" s="999" t="s">
        <v>260</v>
      </c>
    </row>
    <row r="53" spans="1:7" x14ac:dyDescent="0.2">
      <c r="A53" s="115"/>
      <c r="B53" s="116" t="s">
        <v>340</v>
      </c>
      <c r="C53" s="101"/>
      <c r="D53" s="1011"/>
      <c r="E53" s="1011"/>
      <c r="F53" s="1000"/>
    </row>
    <row r="54" spans="1:7" x14ac:dyDescent="0.2">
      <c r="A54" s="94"/>
      <c r="B54" s="107" t="s">
        <v>525</v>
      </c>
      <c r="C54" s="103"/>
      <c r="D54" s="1012"/>
      <c r="E54" s="1012"/>
      <c r="F54" s="1001"/>
    </row>
    <row r="55" spans="1:7" ht="51" x14ac:dyDescent="0.2">
      <c r="A55" s="112" t="s">
        <v>598</v>
      </c>
      <c r="B55" s="113" t="s">
        <v>461</v>
      </c>
      <c r="D55" s="1013">
        <f>E55</f>
        <v>0</v>
      </c>
      <c r="E55" s="1013">
        <f>E57+E58+E59</f>
        <v>0</v>
      </c>
      <c r="F55" s="1007" t="s">
        <v>260</v>
      </c>
    </row>
    <row r="56" spans="1:7" x14ac:dyDescent="0.2">
      <c r="A56" s="117"/>
      <c r="B56" s="118" t="s">
        <v>808</v>
      </c>
      <c r="C56" s="85"/>
      <c r="D56" s="1014"/>
      <c r="E56" s="1014"/>
      <c r="F56" s="1009"/>
    </row>
    <row r="57" spans="1:7" ht="16.5" customHeight="1" x14ac:dyDescent="0.2">
      <c r="A57" s="128" t="s">
        <v>599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600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601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687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96">
        <f>E61+F61</f>
        <v>2970129.7</v>
      </c>
      <c r="E61" s="996">
        <f>E64+E70+E76</f>
        <v>1770129.7</v>
      </c>
      <c r="F61" s="1015">
        <f>F67+F73+F88</f>
        <v>1200000</v>
      </c>
    </row>
    <row r="62" spans="1:7" ht="25.5" x14ac:dyDescent="0.2">
      <c r="A62" s="94"/>
      <c r="B62" s="107" t="s">
        <v>602</v>
      </c>
      <c r="C62" s="85"/>
      <c r="D62" s="997"/>
      <c r="E62" s="997"/>
      <c r="F62" s="1016"/>
    </row>
    <row r="63" spans="1:7" x14ac:dyDescent="0.2">
      <c r="A63" s="94"/>
      <c r="B63" s="107" t="s">
        <v>525</v>
      </c>
      <c r="C63" s="103"/>
      <c r="D63" s="998"/>
      <c r="E63" s="998"/>
      <c r="F63" s="1017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96">
        <f>E64</f>
        <v>0</v>
      </c>
      <c r="E64" s="996">
        <f>E66</f>
        <v>0</v>
      </c>
      <c r="F64" s="999" t="s">
        <v>260</v>
      </c>
    </row>
    <row r="65" spans="1:7" x14ac:dyDescent="0.2">
      <c r="A65" s="94"/>
      <c r="B65" s="130" t="s">
        <v>525</v>
      </c>
      <c r="C65" s="85"/>
      <c r="D65" s="997"/>
      <c r="E65" s="997"/>
      <c r="F65" s="1001"/>
    </row>
    <row r="66" spans="1:7" ht="63.75" x14ac:dyDescent="0.2">
      <c r="A66" s="108" t="s">
        <v>603</v>
      </c>
      <c r="B66" s="113" t="s">
        <v>790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1010">
        <f>F67</f>
        <v>0</v>
      </c>
      <c r="E67" s="999" t="s">
        <v>260</v>
      </c>
      <c r="F67" s="1010">
        <f>F69</f>
        <v>0</v>
      </c>
    </row>
    <row r="68" spans="1:7" s="99" customFormat="1" x14ac:dyDescent="0.2">
      <c r="A68" s="134"/>
      <c r="B68" s="130" t="s">
        <v>525</v>
      </c>
      <c r="C68" s="104"/>
      <c r="D68" s="1011"/>
      <c r="E68" s="1001"/>
      <c r="F68" s="1011"/>
    </row>
    <row r="69" spans="1:7" ht="63.75" x14ac:dyDescent="0.2">
      <c r="A69" s="89" t="s">
        <v>54</v>
      </c>
      <c r="B69" s="113" t="s">
        <v>791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604</v>
      </c>
      <c r="B70" s="105" t="s">
        <v>548</v>
      </c>
      <c r="C70" s="133">
        <v>7321</v>
      </c>
      <c r="D70" s="1013">
        <f>E70</f>
        <v>0</v>
      </c>
      <c r="E70" s="1013">
        <f>E72</f>
        <v>0</v>
      </c>
      <c r="F70" s="999" t="s">
        <v>260</v>
      </c>
    </row>
    <row r="71" spans="1:7" s="99" customFormat="1" x14ac:dyDescent="0.2">
      <c r="A71" s="134"/>
      <c r="B71" s="130" t="s">
        <v>525</v>
      </c>
      <c r="C71" s="104"/>
      <c r="D71" s="1014"/>
      <c r="E71" s="1014"/>
      <c r="F71" s="1001"/>
    </row>
    <row r="72" spans="1:7" ht="51" x14ac:dyDescent="0.2">
      <c r="A72" s="108" t="s">
        <v>605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606</v>
      </c>
      <c r="B73" s="105" t="s">
        <v>551</v>
      </c>
      <c r="C73" s="133">
        <v>7322</v>
      </c>
      <c r="D73" s="1013">
        <f>F73</f>
        <v>0</v>
      </c>
      <c r="E73" s="999" t="s">
        <v>260</v>
      </c>
      <c r="F73" s="1013">
        <f>F75</f>
        <v>0</v>
      </c>
    </row>
    <row r="74" spans="1:7" s="99" customFormat="1" x14ac:dyDescent="0.2">
      <c r="A74" s="134"/>
      <c r="B74" s="130" t="s">
        <v>525</v>
      </c>
      <c r="C74" s="104"/>
      <c r="D74" s="1014"/>
      <c r="E74" s="1001"/>
      <c r="F74" s="1014"/>
    </row>
    <row r="75" spans="1:7" ht="51" x14ac:dyDescent="0.2">
      <c r="A75" s="108" t="s">
        <v>607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608</v>
      </c>
      <c r="B76" s="105" t="s">
        <v>554</v>
      </c>
      <c r="C76" s="98">
        <v>7331</v>
      </c>
      <c r="D76" s="1004">
        <f>E76</f>
        <v>1770129.7</v>
      </c>
      <c r="E76" s="1004">
        <f>E79+E80+E84+E85</f>
        <v>1770129.7</v>
      </c>
      <c r="F76" s="999" t="s">
        <v>260</v>
      </c>
    </row>
    <row r="77" spans="1:7" x14ac:dyDescent="0.2">
      <c r="A77" s="94"/>
      <c r="B77" s="107" t="s">
        <v>789</v>
      </c>
      <c r="C77" s="85"/>
      <c r="D77" s="1005"/>
      <c r="E77" s="1005"/>
      <c r="F77" s="1000"/>
    </row>
    <row r="78" spans="1:7" x14ac:dyDescent="0.2">
      <c r="A78" s="94"/>
      <c r="B78" s="107" t="s">
        <v>808</v>
      </c>
      <c r="C78" s="103"/>
      <c r="D78" s="1006"/>
      <c r="E78" s="1006"/>
      <c r="F78" s="1001"/>
      <c r="G78" s="630"/>
    </row>
    <row r="79" spans="1:7" ht="38.25" x14ac:dyDescent="0.2">
      <c r="A79" s="112" t="s">
        <v>609</v>
      </c>
      <c r="B79" s="113" t="s">
        <v>555</v>
      </c>
      <c r="D79" s="73">
        <f>E79</f>
        <v>1764629.7</v>
      </c>
      <c r="E79" s="74">
        <f>'Sheet1 (2)'!E80</f>
        <v>1764629.7</v>
      </c>
      <c r="F79" s="114" t="s">
        <v>260</v>
      </c>
      <c r="G79" s="631"/>
    </row>
    <row r="80" spans="1:7" ht="25.5" x14ac:dyDescent="0.2">
      <c r="A80" s="112" t="s">
        <v>610</v>
      </c>
      <c r="B80" s="113" t="s">
        <v>162</v>
      </c>
      <c r="C80" s="135"/>
      <c r="D80" s="1004">
        <f>E80</f>
        <v>0</v>
      </c>
      <c r="E80" s="1004">
        <f>E82+E83</f>
        <v>0</v>
      </c>
      <c r="F80" s="1007" t="s">
        <v>260</v>
      </c>
      <c r="G80" s="631"/>
    </row>
    <row r="81" spans="1:8" x14ac:dyDescent="0.2">
      <c r="A81" s="117"/>
      <c r="B81" s="121" t="s">
        <v>525</v>
      </c>
      <c r="C81" s="136"/>
      <c r="D81" s="1006"/>
      <c r="E81" s="1006"/>
      <c r="F81" s="1009"/>
      <c r="G81" s="631"/>
    </row>
    <row r="82" spans="1:8" ht="63.75" x14ac:dyDescent="0.2">
      <c r="A82" s="108" t="s">
        <v>611</v>
      </c>
      <c r="B82" s="122" t="s">
        <v>556</v>
      </c>
      <c r="C82" s="90"/>
      <c r="D82" s="59">
        <f>E82</f>
        <v>0</v>
      </c>
      <c r="E82" s="125"/>
      <c r="F82" s="90" t="s">
        <v>260</v>
      </c>
      <c r="G82" s="631"/>
    </row>
    <row r="83" spans="1:8" x14ac:dyDescent="0.2">
      <c r="A83" s="108" t="s">
        <v>612</v>
      </c>
      <c r="B83" s="122" t="s">
        <v>792</v>
      </c>
      <c r="C83" s="90"/>
      <c r="D83" s="73">
        <f>E83</f>
        <v>0</v>
      </c>
      <c r="E83" s="125"/>
      <c r="F83" s="90" t="s">
        <v>260</v>
      </c>
      <c r="G83" s="632"/>
    </row>
    <row r="84" spans="1:8" ht="25.5" x14ac:dyDescent="0.2">
      <c r="A84" s="108" t="s">
        <v>613</v>
      </c>
      <c r="B84" s="113" t="s">
        <v>163</v>
      </c>
      <c r="C84" s="131"/>
      <c r="D84" s="126">
        <f>E84</f>
        <v>5500</v>
      </c>
      <c r="E84" s="126">
        <f>'Sheet1 (2)'!E85</f>
        <v>5500</v>
      </c>
      <c r="F84" s="90" t="s">
        <v>260</v>
      </c>
    </row>
    <row r="85" spans="1:8" ht="37.5" customHeight="1" x14ac:dyDescent="0.2">
      <c r="A85" s="112" t="s">
        <v>614</v>
      </c>
      <c r="B85" s="113" t="s">
        <v>958</v>
      </c>
      <c r="C85" s="135"/>
      <c r="D85" s="1013">
        <f>E85</f>
        <v>0</v>
      </c>
      <c r="E85" s="1013">
        <f>E87</f>
        <v>0</v>
      </c>
      <c r="F85" s="1007" t="s">
        <v>260</v>
      </c>
    </row>
    <row r="86" spans="1:8" ht="0.75" hidden="1" customHeight="1" x14ac:dyDescent="0.2">
      <c r="A86" s="137"/>
      <c r="B86" s="130"/>
      <c r="C86" s="103"/>
      <c r="D86" s="1014"/>
      <c r="E86" s="1014"/>
      <c r="F86" s="1009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615</v>
      </c>
      <c r="B88" s="105" t="s">
        <v>557</v>
      </c>
      <c r="C88" s="618">
        <v>7332</v>
      </c>
      <c r="D88" s="996">
        <f>F88</f>
        <v>1200000</v>
      </c>
      <c r="E88" s="999" t="s">
        <v>260</v>
      </c>
      <c r="F88" s="1015">
        <f>F91+F92</f>
        <v>1200000</v>
      </c>
      <c r="H88" s="659"/>
    </row>
    <row r="89" spans="1:8" x14ac:dyDescent="0.2">
      <c r="A89" s="94"/>
      <c r="B89" s="107" t="s">
        <v>793</v>
      </c>
      <c r="C89" s="619"/>
      <c r="D89" s="997"/>
      <c r="E89" s="1000"/>
      <c r="F89" s="1016"/>
    </row>
    <row r="90" spans="1:8" x14ac:dyDescent="0.2">
      <c r="A90" s="94"/>
      <c r="B90" s="130" t="s">
        <v>525</v>
      </c>
      <c r="C90" s="619"/>
      <c r="D90" s="998"/>
      <c r="E90" s="1001"/>
      <c r="F90" s="1017"/>
    </row>
    <row r="91" spans="1:8" ht="38.25" x14ac:dyDescent="0.2">
      <c r="A91" s="108" t="s">
        <v>616</v>
      </c>
      <c r="B91" s="113" t="s">
        <v>558</v>
      </c>
      <c r="C91" s="131"/>
      <c r="D91" s="73">
        <f>F91</f>
        <v>1200000</v>
      </c>
      <c r="E91" s="90" t="s">
        <v>260</v>
      </c>
      <c r="F91" s="663">
        <f>'Sheet1 (2)'!F90</f>
        <v>1200000</v>
      </c>
    </row>
    <row r="92" spans="1:8" ht="38.25" x14ac:dyDescent="0.2">
      <c r="A92" s="112" t="s">
        <v>617</v>
      </c>
      <c r="B92" s="113" t="s">
        <v>959</v>
      </c>
      <c r="C92" s="135"/>
      <c r="D92" s="1013">
        <f>F92</f>
        <v>0</v>
      </c>
      <c r="E92" s="1007" t="s">
        <v>260</v>
      </c>
      <c r="F92" s="1013">
        <f>F94</f>
        <v>0</v>
      </c>
    </row>
    <row r="93" spans="1:8" x14ac:dyDescent="0.2">
      <c r="A93" s="94"/>
      <c r="B93" s="107"/>
      <c r="C93" s="103"/>
      <c r="D93" s="1014"/>
      <c r="E93" s="1009"/>
      <c r="F93" s="1014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559</v>
      </c>
      <c r="C95" s="98">
        <v>7400</v>
      </c>
      <c r="D95" s="991">
        <f>E95+F95-F141</f>
        <v>154459</v>
      </c>
      <c r="E95" s="1018">
        <f>E101+E104+E111+E116+E122+E127+E137</f>
        <v>154459</v>
      </c>
      <c r="F95" s="1018">
        <f>F98+F132+F137</f>
        <v>350000</v>
      </c>
    </row>
    <row r="96" spans="1:8" ht="25.5" x14ac:dyDescent="0.2">
      <c r="A96" s="94"/>
      <c r="B96" s="107" t="s">
        <v>960</v>
      </c>
      <c r="C96" s="85"/>
      <c r="D96" s="992"/>
      <c r="E96" s="1019"/>
      <c r="F96" s="1019"/>
    </row>
    <row r="97" spans="1:6" x14ac:dyDescent="0.2">
      <c r="A97" s="94"/>
      <c r="B97" s="107" t="s">
        <v>525</v>
      </c>
      <c r="C97" s="103"/>
      <c r="D97" s="993"/>
      <c r="E97" s="1020"/>
      <c r="F97" s="1020"/>
    </row>
    <row r="98" spans="1:6" s="99" customFormat="1" x14ac:dyDescent="0.2">
      <c r="A98" s="96" t="s">
        <v>58</v>
      </c>
      <c r="B98" s="105" t="s">
        <v>560</v>
      </c>
      <c r="C98" s="106">
        <v>7411</v>
      </c>
      <c r="D98" s="1010">
        <f>F98</f>
        <v>0</v>
      </c>
      <c r="E98" s="999" t="s">
        <v>260</v>
      </c>
      <c r="F98" s="1010">
        <f>F100</f>
        <v>0</v>
      </c>
    </row>
    <row r="99" spans="1:6" x14ac:dyDescent="0.2">
      <c r="A99" s="94"/>
      <c r="B99" s="107" t="s">
        <v>525</v>
      </c>
      <c r="C99" s="85"/>
      <c r="D99" s="1012"/>
      <c r="E99" s="1001"/>
      <c r="F99" s="1012"/>
    </row>
    <row r="100" spans="1:6" ht="51" x14ac:dyDescent="0.2">
      <c r="A100" s="108" t="s">
        <v>618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619</v>
      </c>
      <c r="B101" s="105" t="s">
        <v>561</v>
      </c>
      <c r="C101" s="106">
        <v>7412</v>
      </c>
      <c r="D101" s="1010">
        <f>E101</f>
        <v>0</v>
      </c>
      <c r="E101" s="1010">
        <f>E103</f>
        <v>0</v>
      </c>
      <c r="F101" s="999" t="s">
        <v>260</v>
      </c>
    </row>
    <row r="102" spans="1:6" x14ac:dyDescent="0.2">
      <c r="A102" s="94"/>
      <c r="B102" s="107" t="s">
        <v>525</v>
      </c>
      <c r="C102" s="85"/>
      <c r="D102" s="1012"/>
      <c r="E102" s="1012"/>
      <c r="F102" s="1001"/>
    </row>
    <row r="103" spans="1:6" ht="38.25" x14ac:dyDescent="0.2">
      <c r="A103" s="108" t="s">
        <v>620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621</v>
      </c>
      <c r="B104" s="105" t="s">
        <v>562</v>
      </c>
      <c r="C104" s="106">
        <v>7415</v>
      </c>
      <c r="D104" s="996">
        <f>E104</f>
        <v>60840</v>
      </c>
      <c r="E104" s="996">
        <f>E107+E108+E109+E110</f>
        <v>60840</v>
      </c>
      <c r="F104" s="999" t="s">
        <v>260</v>
      </c>
    </row>
    <row r="105" spans="1:6" x14ac:dyDescent="0.2">
      <c r="A105" s="94"/>
      <c r="B105" s="107" t="s">
        <v>622</v>
      </c>
      <c r="C105" s="85"/>
      <c r="D105" s="997"/>
      <c r="E105" s="997"/>
      <c r="F105" s="1000"/>
    </row>
    <row r="106" spans="1:6" x14ac:dyDescent="0.2">
      <c r="A106" s="94"/>
      <c r="B106" s="107" t="s">
        <v>525</v>
      </c>
      <c r="C106" s="85"/>
      <c r="D106" s="998"/>
      <c r="E106" s="998"/>
      <c r="F106" s="1001"/>
    </row>
    <row r="107" spans="1:6" ht="25.5" x14ac:dyDescent="0.2">
      <c r="A107" s="108" t="s">
        <v>623</v>
      </c>
      <c r="B107" s="113" t="s">
        <v>794</v>
      </c>
      <c r="C107" s="131"/>
      <c r="D107" s="73">
        <f>E107</f>
        <v>46340</v>
      </c>
      <c r="E107" s="74">
        <f>'Sheet1 (2)'!E104</f>
        <v>46340</v>
      </c>
      <c r="F107" s="90" t="s">
        <v>260</v>
      </c>
    </row>
    <row r="108" spans="1:6" ht="38.25" x14ac:dyDescent="0.2">
      <c r="A108" s="108" t="s">
        <v>624</v>
      </c>
      <c r="B108" s="113" t="s">
        <v>795</v>
      </c>
      <c r="C108" s="131"/>
      <c r="D108" s="59">
        <f>E108</f>
        <v>6500</v>
      </c>
      <c r="E108" s="60">
        <f>'Sheet1 (2)'!E105</f>
        <v>6500</v>
      </c>
      <c r="F108" s="90" t="s">
        <v>260</v>
      </c>
    </row>
    <row r="109" spans="1:6" ht="49.5" customHeight="1" x14ac:dyDescent="0.2">
      <c r="A109" s="108" t="s">
        <v>625</v>
      </c>
      <c r="B109" s="113" t="s">
        <v>563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564</v>
      </c>
      <c r="C110" s="131"/>
      <c r="D110" s="73">
        <f>E110</f>
        <v>8000</v>
      </c>
      <c r="E110" s="74">
        <f>'Sheet1 (2)'!E107</f>
        <v>8000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565</v>
      </c>
      <c r="C111" s="106">
        <v>7421</v>
      </c>
      <c r="D111" s="996">
        <f>E111</f>
        <v>1999</v>
      </c>
      <c r="E111" s="996">
        <f>SUM(E114:E115)</f>
        <v>1999</v>
      </c>
      <c r="F111" s="999" t="s">
        <v>260</v>
      </c>
    </row>
    <row r="112" spans="1:6" x14ac:dyDescent="0.2">
      <c r="A112" s="94"/>
      <c r="B112" s="107" t="s">
        <v>165</v>
      </c>
      <c r="C112" s="85"/>
      <c r="D112" s="997"/>
      <c r="E112" s="997"/>
      <c r="F112" s="1000"/>
    </row>
    <row r="113" spans="1:7" x14ac:dyDescent="0.2">
      <c r="A113" s="94"/>
      <c r="B113" s="107" t="s">
        <v>525</v>
      </c>
      <c r="C113" s="85"/>
      <c r="D113" s="998"/>
      <c r="E113" s="998"/>
      <c r="F113" s="1001"/>
    </row>
    <row r="114" spans="1:7" ht="102" x14ac:dyDescent="0.2">
      <c r="A114" s="108" t="s">
        <v>460</v>
      </c>
      <c r="B114" s="109" t="s">
        <v>796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797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626</v>
      </c>
      <c r="B116" s="105" t="s">
        <v>566</v>
      </c>
      <c r="C116" s="106">
        <v>7422</v>
      </c>
      <c r="D116" s="996">
        <f>E116</f>
        <v>70020</v>
      </c>
      <c r="E116" s="996">
        <f>E119+E120+E121</f>
        <v>70020</v>
      </c>
      <c r="F116" s="999" t="s">
        <v>260</v>
      </c>
    </row>
    <row r="117" spans="1:7" x14ac:dyDescent="0.2">
      <c r="A117" s="94"/>
      <c r="B117" s="107" t="s">
        <v>166</v>
      </c>
      <c r="C117" s="85"/>
      <c r="D117" s="997"/>
      <c r="E117" s="997"/>
      <c r="F117" s="1000"/>
    </row>
    <row r="118" spans="1:7" x14ac:dyDescent="0.2">
      <c r="A118" s="94"/>
      <c r="B118" s="107" t="s">
        <v>525</v>
      </c>
      <c r="C118" s="85"/>
      <c r="D118" s="998"/>
      <c r="E118" s="998"/>
      <c r="F118" s="1001"/>
    </row>
    <row r="119" spans="1:7" s="99" customFormat="1" x14ac:dyDescent="0.2">
      <c r="A119" s="108" t="s">
        <v>627</v>
      </c>
      <c r="B119" s="113" t="s">
        <v>567</v>
      </c>
      <c r="C119" s="138"/>
      <c r="D119" s="73">
        <f>E119</f>
        <v>65020</v>
      </c>
      <c r="E119" s="74">
        <f>'Sheet1 (2)'!E117</f>
        <v>65020</v>
      </c>
      <c r="F119" s="90" t="s">
        <v>260</v>
      </c>
      <c r="G119" s="659"/>
    </row>
    <row r="120" spans="1:7" ht="38.25" x14ac:dyDescent="0.2">
      <c r="A120" s="108" t="s">
        <v>628</v>
      </c>
      <c r="B120" s="113" t="s">
        <v>568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629</v>
      </c>
      <c r="B121" s="113" t="s">
        <v>798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630</v>
      </c>
      <c r="B122" s="105" t="s">
        <v>569</v>
      </c>
      <c r="C122" s="106">
        <v>7431</v>
      </c>
      <c r="D122" s="996">
        <f>E122</f>
        <v>400</v>
      </c>
      <c r="E122" s="996">
        <f>E125+E126</f>
        <v>400</v>
      </c>
      <c r="F122" s="999" t="s">
        <v>260</v>
      </c>
    </row>
    <row r="123" spans="1:7" x14ac:dyDescent="0.2">
      <c r="A123" s="94"/>
      <c r="B123" s="107" t="s">
        <v>631</v>
      </c>
      <c r="C123" s="85"/>
      <c r="D123" s="997"/>
      <c r="E123" s="997"/>
      <c r="F123" s="1000"/>
    </row>
    <row r="124" spans="1:7" x14ac:dyDescent="0.2">
      <c r="A124" s="94"/>
      <c r="B124" s="107" t="s">
        <v>525</v>
      </c>
      <c r="C124" s="85"/>
      <c r="D124" s="998"/>
      <c r="E124" s="998"/>
      <c r="F124" s="1001"/>
    </row>
    <row r="125" spans="1:7" ht="51" x14ac:dyDescent="0.2">
      <c r="A125" s="108" t="s">
        <v>632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633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634</v>
      </c>
      <c r="B127" s="105" t="s">
        <v>168</v>
      </c>
      <c r="C127" s="106">
        <v>7441</v>
      </c>
      <c r="D127" s="1010">
        <f>E127</f>
        <v>0</v>
      </c>
      <c r="E127" s="1010">
        <f>E130+E131</f>
        <v>0</v>
      </c>
      <c r="F127" s="999" t="s">
        <v>260</v>
      </c>
    </row>
    <row r="128" spans="1:7" x14ac:dyDescent="0.2">
      <c r="A128" s="94"/>
      <c r="B128" s="107" t="s">
        <v>635</v>
      </c>
      <c r="C128" s="85"/>
      <c r="D128" s="1011"/>
      <c r="E128" s="1011"/>
      <c r="F128" s="1000"/>
    </row>
    <row r="129" spans="1:9" x14ac:dyDescent="0.2">
      <c r="A129" s="137"/>
      <c r="B129" s="107" t="s">
        <v>525</v>
      </c>
      <c r="C129" s="103"/>
      <c r="D129" s="1012"/>
      <c r="E129" s="1012"/>
      <c r="F129" s="1001"/>
    </row>
    <row r="130" spans="1:9" s="99" customFormat="1" ht="102" x14ac:dyDescent="0.2">
      <c r="A130" s="94" t="s">
        <v>636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637</v>
      </c>
      <c r="B132" s="105" t="s">
        <v>486</v>
      </c>
      <c r="C132" s="106">
        <v>7442</v>
      </c>
      <c r="D132" s="1010">
        <f>F132</f>
        <v>0</v>
      </c>
      <c r="E132" s="999" t="s">
        <v>260</v>
      </c>
      <c r="F132" s="1010">
        <f>F135+F136</f>
        <v>0</v>
      </c>
    </row>
    <row r="133" spans="1:9" x14ac:dyDescent="0.2">
      <c r="A133" s="94"/>
      <c r="B133" s="107" t="s">
        <v>169</v>
      </c>
      <c r="C133" s="85"/>
      <c r="D133" s="1011"/>
      <c r="E133" s="1000"/>
      <c r="F133" s="1011"/>
    </row>
    <row r="134" spans="1:9" x14ac:dyDescent="0.2">
      <c r="A134" s="94"/>
      <c r="B134" s="107" t="s">
        <v>525</v>
      </c>
      <c r="C134" s="85"/>
      <c r="D134" s="1012"/>
      <c r="E134" s="1001"/>
      <c r="F134" s="1012"/>
    </row>
    <row r="135" spans="1:9" ht="114.75" x14ac:dyDescent="0.2">
      <c r="A135" s="108" t="s">
        <v>638</v>
      </c>
      <c r="B135" s="109" t="s">
        <v>570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639</v>
      </c>
      <c r="B136" s="113" t="s">
        <v>571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1021">
        <f>E137+F137-F141</f>
        <v>21200</v>
      </c>
      <c r="E137" s="1021">
        <f>E142</f>
        <v>21200</v>
      </c>
      <c r="F137" s="1021">
        <f>F140+F141+F142</f>
        <v>350000</v>
      </c>
    </row>
    <row r="138" spans="1:9" x14ac:dyDescent="0.2">
      <c r="A138" s="115"/>
      <c r="B138" s="107" t="s">
        <v>487</v>
      </c>
      <c r="C138" s="102"/>
      <c r="D138" s="1022"/>
      <c r="E138" s="1022"/>
      <c r="F138" s="1022"/>
    </row>
    <row r="139" spans="1:9" x14ac:dyDescent="0.2">
      <c r="A139" s="117"/>
      <c r="B139" s="107" t="s">
        <v>525</v>
      </c>
      <c r="C139" s="104"/>
      <c r="D139" s="1023"/>
      <c r="E139" s="1023"/>
      <c r="F139" s="1023"/>
    </row>
    <row r="140" spans="1:9" ht="25.5" x14ac:dyDescent="0.2">
      <c r="A140" s="108" t="s">
        <v>171</v>
      </c>
      <c r="B140" s="113" t="s">
        <v>572</v>
      </c>
      <c r="C140" s="131"/>
      <c r="D140" s="708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801</v>
      </c>
      <c r="C141" s="131"/>
      <c r="D141" s="709" t="s">
        <v>250</v>
      </c>
      <c r="E141" s="90" t="s">
        <v>260</v>
      </c>
      <c r="F141" s="126">
        <f>'Sheet1 (2)'!F142</f>
        <v>350000</v>
      </c>
      <c r="H141" s="630"/>
      <c r="I141" s="653"/>
    </row>
    <row r="142" spans="1:9" ht="38.25" x14ac:dyDescent="0.2">
      <c r="A142" s="108" t="s">
        <v>173</v>
      </c>
      <c r="B142" s="109" t="s">
        <v>457</v>
      </c>
      <c r="C142" s="131"/>
      <c r="D142" s="709">
        <f>E142+F142</f>
        <v>21200</v>
      </c>
      <c r="E142" s="126">
        <f>'Sheet1 (2)'!E143</f>
        <v>21200</v>
      </c>
      <c r="F142" s="125"/>
      <c r="H142" s="653"/>
    </row>
    <row r="143" spans="1:9" x14ac:dyDescent="0.2">
      <c r="A143" s="85"/>
      <c r="B143" s="85"/>
      <c r="C143" s="85"/>
      <c r="D143" s="85"/>
      <c r="E143" s="656"/>
      <c r="F143" s="85"/>
    </row>
    <row r="144" spans="1:9" x14ac:dyDescent="0.2">
      <c r="A144" s="85"/>
      <c r="B144" s="85"/>
      <c r="C144" s="85"/>
      <c r="D144" s="85"/>
      <c r="E144" s="657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workbookViewId="0">
      <selection activeCell="H177" sqref="H177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1031" t="s">
        <v>863</v>
      </c>
      <c r="B1" s="1031"/>
      <c r="C1" s="1031"/>
      <c r="D1" s="1031"/>
      <c r="E1" s="1031"/>
      <c r="F1" s="1031"/>
      <c r="G1" s="1031"/>
      <c r="H1" s="1031"/>
      <c r="I1" s="1031"/>
    </row>
    <row r="2" spans="1:9" ht="36" customHeight="1" x14ac:dyDescent="0.25">
      <c r="A2" s="1032" t="s">
        <v>864</v>
      </c>
      <c r="B2" s="1032"/>
      <c r="C2" s="1032"/>
      <c r="D2" s="1032"/>
      <c r="E2" s="1032"/>
      <c r="F2" s="1032"/>
      <c r="G2" s="1032"/>
      <c r="H2" s="1032"/>
      <c r="I2" s="1032"/>
    </row>
    <row r="3" spans="1:9" ht="15.75" x14ac:dyDescent="0.25">
      <c r="A3" s="76" t="s">
        <v>865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1033" t="s">
        <v>20</v>
      </c>
      <c r="I4" s="1033"/>
    </row>
    <row r="5" spans="1:9" s="8" customFormat="1" ht="15.75" thickBot="1" x14ac:dyDescent="0.25">
      <c r="A5" s="1034" t="s">
        <v>18</v>
      </c>
      <c r="B5" s="1024" t="s">
        <v>695</v>
      </c>
      <c r="C5" s="1026" t="s">
        <v>257</v>
      </c>
      <c r="D5" s="1027" t="s">
        <v>258</v>
      </c>
      <c r="E5" s="1036" t="s">
        <v>19</v>
      </c>
      <c r="F5" s="1038" t="s">
        <v>256</v>
      </c>
      <c r="G5" s="1040" t="s">
        <v>21</v>
      </c>
      <c r="H5" s="1029" t="s">
        <v>125</v>
      </c>
      <c r="I5" s="1030"/>
    </row>
    <row r="6" spans="1:9" s="9" customFormat="1" ht="32.25" customHeight="1" thickBot="1" x14ac:dyDescent="0.25">
      <c r="A6" s="1035"/>
      <c r="B6" s="1025"/>
      <c r="C6" s="1025"/>
      <c r="D6" s="1028"/>
      <c r="E6" s="1037"/>
      <c r="F6" s="1039"/>
      <c r="G6" s="1041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866</v>
      </c>
      <c r="F8" s="164"/>
      <c r="G8" s="800">
        <f>H8+I8-Sheet1!F141</f>
        <v>3672088.7</v>
      </c>
      <c r="H8" s="801">
        <f>H9+H45+H63+H89+H143+H163+H183+H212+H242+H273+H305</f>
        <v>2259088.7000000002</v>
      </c>
      <c r="I8" s="802">
        <f>I9+I45+I63+I89+I143+I163+I183+I212+I242+I273+I305</f>
        <v>1763000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867</v>
      </c>
      <c r="F9" s="170" t="s">
        <v>261</v>
      </c>
      <c r="G9" s="724">
        <f>H9+I9</f>
        <v>2457438.7000000002</v>
      </c>
      <c r="H9" s="725">
        <f>H11+H16+H20+H25+H28+H31+H34+H37</f>
        <v>880938.7</v>
      </c>
      <c r="I9" s="726">
        <f>I11+I16+I20+I25+I28+I31+I34+I37</f>
        <v>1576500</v>
      </c>
    </row>
    <row r="10" spans="1:9" ht="11.25" customHeight="1" x14ac:dyDescent="0.25">
      <c r="A10" s="171"/>
      <c r="B10" s="166"/>
      <c r="C10" s="167"/>
      <c r="D10" s="168"/>
      <c r="E10" s="172" t="s">
        <v>807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696</v>
      </c>
      <c r="F11" s="181" t="s">
        <v>262</v>
      </c>
      <c r="G11" s="724">
        <f>H11+I11</f>
        <v>792438.7</v>
      </c>
      <c r="H11" s="725">
        <f>H13+H14+H15</f>
        <v>747938.7</v>
      </c>
      <c r="I11" s="726">
        <f>I13+I14+I15</f>
        <v>44500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808</v>
      </c>
      <c r="F12" s="181"/>
      <c r="G12" s="62">
        <f t="shared" ref="G12:G75" si="0">H12+I12</f>
        <v>0</v>
      </c>
      <c r="H12" s="182"/>
      <c r="I12" s="183"/>
    </row>
    <row r="13" spans="1:9" s="811" customFormat="1" ht="24" x14ac:dyDescent="0.2">
      <c r="A13" s="803">
        <v>2111</v>
      </c>
      <c r="B13" s="804" t="s">
        <v>66</v>
      </c>
      <c r="C13" s="805" t="s">
        <v>2</v>
      </c>
      <c r="D13" s="806" t="s">
        <v>2</v>
      </c>
      <c r="E13" s="807" t="s">
        <v>697</v>
      </c>
      <c r="F13" s="808" t="s">
        <v>263</v>
      </c>
      <c r="G13" s="809">
        <f t="shared" si="0"/>
        <v>792438.7</v>
      </c>
      <c r="H13" s="810">
        <f>Sheet6!H13</f>
        <v>747938.7</v>
      </c>
      <c r="I13" s="810">
        <f>Sheet6!I13</f>
        <v>44500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743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808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698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743</v>
      </c>
      <c r="D20" s="179" t="s">
        <v>1</v>
      </c>
      <c r="E20" s="180" t="s">
        <v>275</v>
      </c>
      <c r="F20" s="196" t="s">
        <v>276</v>
      </c>
      <c r="G20" s="724">
        <f t="shared" si="0"/>
        <v>0</v>
      </c>
      <c r="H20" s="725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808</v>
      </c>
      <c r="F21" s="181"/>
      <c r="G21" s="727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743</v>
      </c>
      <c r="D22" s="190" t="s">
        <v>2</v>
      </c>
      <c r="E22" s="172" t="s">
        <v>277</v>
      </c>
      <c r="F22" s="191" t="s">
        <v>278</v>
      </c>
      <c r="G22" s="727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7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24">
        <f t="shared" si="0"/>
        <v>0</v>
      </c>
      <c r="H24" s="724">
        <f>Sheet6!H81</f>
        <v>0</v>
      </c>
      <c r="I24" s="202">
        <f>Sheet6!I71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808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808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24">
        <f t="shared" si="0"/>
        <v>1665000</v>
      </c>
      <c r="H31" s="725">
        <f>H33</f>
        <v>133000</v>
      </c>
      <c r="I31" s="726">
        <f>I33</f>
        <v>1532000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808</v>
      </c>
      <c r="F32" s="181"/>
      <c r="G32" s="724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24">
        <f t="shared" si="0"/>
        <v>1665000</v>
      </c>
      <c r="H33" s="625">
        <f>Sheet6!H112</f>
        <v>133000</v>
      </c>
      <c r="I33" s="626">
        <f>Sheet6!I112</f>
        <v>1532000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24">
        <f t="shared" si="0"/>
        <v>0</v>
      </c>
      <c r="H34" s="725">
        <f>H36</f>
        <v>0</v>
      </c>
      <c r="I34" s="728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808</v>
      </c>
      <c r="F35" s="181"/>
      <c r="G35" s="724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24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24">
        <f t="shared" si="0"/>
        <v>0</v>
      </c>
      <c r="H37" s="725">
        <f>H39+H43</f>
        <v>0</v>
      </c>
      <c r="I37" s="728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808</v>
      </c>
      <c r="F38" s="181"/>
      <c r="G38" s="727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24">
        <f t="shared" si="0"/>
        <v>0</v>
      </c>
      <c r="H39" s="725">
        <f>H41+H42</f>
        <v>0</v>
      </c>
      <c r="I39" s="728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808</v>
      </c>
      <c r="F40" s="197"/>
      <c r="G40" s="724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819</v>
      </c>
      <c r="F41" s="197"/>
      <c r="G41" s="724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820</v>
      </c>
      <c r="F42" s="197"/>
      <c r="G42" s="724">
        <f t="shared" si="0"/>
        <v>0</v>
      </c>
      <c r="H42" s="199">
        <f>SUM(Sheet6!H144)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825</v>
      </c>
      <c r="F43" s="197"/>
      <c r="G43" s="727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868</v>
      </c>
      <c r="F45" s="204" t="s">
        <v>303</v>
      </c>
      <c r="G45" s="724">
        <f t="shared" si="0"/>
        <v>4500</v>
      </c>
      <c r="H45" s="725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807</v>
      </c>
      <c r="F46" s="173"/>
      <c r="G46" s="727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7">
        <f t="shared" si="0"/>
        <v>0</v>
      </c>
      <c r="H47" s="729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808</v>
      </c>
      <c r="F48" s="181"/>
      <c r="G48" s="727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7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30">
        <f t="shared" si="0"/>
        <v>4500</v>
      </c>
      <c r="H50" s="731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808</v>
      </c>
      <c r="F51" s="181"/>
      <c r="G51" s="732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30">
        <f t="shared" si="0"/>
        <v>4500</v>
      </c>
      <c r="H52" s="218">
        <f>SUM(Sheet6!H155)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7">
        <f t="shared" si="0"/>
        <v>0</v>
      </c>
      <c r="H53" s="729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808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808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808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808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869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807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727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808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728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729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730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808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731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732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808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733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734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808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734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808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847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808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847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848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808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849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870</v>
      </c>
      <c r="F89" s="204" t="s">
        <v>337</v>
      </c>
      <c r="G89" s="724">
        <f t="shared" si="1"/>
        <v>-513800</v>
      </c>
      <c r="H89" s="725">
        <f>H91+H95+H101+H109+H114+H121+H124+H130</f>
        <v>11200</v>
      </c>
      <c r="I89" s="733">
        <f>Sheet6!I245</f>
        <v>-525000</v>
      </c>
    </row>
    <row r="90" spans="1:9" ht="11.25" customHeight="1" x14ac:dyDescent="0.25">
      <c r="A90" s="171"/>
      <c r="B90" s="166"/>
      <c r="C90" s="167"/>
      <c r="D90" s="168"/>
      <c r="E90" s="172" t="s">
        <v>807</v>
      </c>
      <c r="F90" s="173"/>
      <c r="G90" s="727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7">
        <f t="shared" si="1"/>
        <v>0</v>
      </c>
      <c r="H91" s="729">
        <f>H93+H94</f>
        <v>0</v>
      </c>
      <c r="I91" s="728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808</v>
      </c>
      <c r="F92" s="181"/>
      <c r="G92" s="727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7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7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24">
        <f t="shared" si="1"/>
        <v>36000</v>
      </c>
      <c r="H95" s="725">
        <f>H97+H98+H99+H100</f>
        <v>11000</v>
      </c>
      <c r="I95" s="726">
        <f>I97+I98+I99+I100</f>
        <v>25000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808</v>
      </c>
      <c r="F96" s="181"/>
      <c r="G96" s="727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22">
        <f t="shared" si="1"/>
        <v>5000</v>
      </c>
      <c r="H97" s="723">
        <f>Sheet6!H259</f>
        <v>5000</v>
      </c>
      <c r="I97" s="723">
        <f>Sheet6!I259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7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7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24">
        <f t="shared" si="1"/>
        <v>31000</v>
      </c>
      <c r="H100" s="200">
        <f>Sheet6!H277</f>
        <v>6000</v>
      </c>
      <c r="I100" s="707">
        <f>Sheet6!I277</f>
        <v>25000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7">
        <f t="shared" si="1"/>
        <v>0</v>
      </c>
      <c r="H101" s="729">
        <f>H103+H104+H105+H106+H107+H108</f>
        <v>0</v>
      </c>
      <c r="I101" s="728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808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808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24">
        <f t="shared" si="1"/>
        <v>250200</v>
      </c>
      <c r="H114" s="725">
        <f>H116+H117+H118+H119+H120</f>
        <v>200</v>
      </c>
      <c r="I114" s="734">
        <f>I116+I117+I118+I119+I120</f>
        <v>250000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808</v>
      </c>
      <c r="F115" s="181"/>
      <c r="G115" s="727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24">
        <f t="shared" si="1"/>
        <v>250200</v>
      </c>
      <c r="H116" s="192">
        <f>Sheet6!H312</f>
        <v>200</v>
      </c>
      <c r="I116" s="218">
        <f>Sheet6!I312</f>
        <v>250000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7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7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7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24">
        <f t="shared" si="1"/>
        <v>0</v>
      </c>
      <c r="H120" s="192"/>
      <c r="I120" s="614">
        <f>Sheet6!I338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808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808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808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-800000</v>
      </c>
      <c r="H139" s="75" t="str">
        <f>H142</f>
        <v>X</v>
      </c>
      <c r="I139" s="72">
        <f>I142</f>
        <v>-800000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808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800</v>
      </c>
      <c r="F142" s="197" t="s">
        <v>419</v>
      </c>
      <c r="G142" s="71">
        <f>I142</f>
        <v>-800000</v>
      </c>
      <c r="H142" s="214" t="s">
        <v>260</v>
      </c>
      <c r="I142" s="614">
        <f>Sheet3!F206</f>
        <v>-800000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871</v>
      </c>
      <c r="F143" s="204" t="s">
        <v>420</v>
      </c>
      <c r="G143" s="724">
        <f t="shared" si="2"/>
        <v>34500</v>
      </c>
      <c r="H143" s="725">
        <f>H145+H148+H151+H154+H157+H160</f>
        <v>500</v>
      </c>
      <c r="I143" s="72">
        <f>I145+I148+I151+I154+I157+I160</f>
        <v>34000</v>
      </c>
    </row>
    <row r="144" spans="1:9" ht="11.25" customHeight="1" x14ac:dyDescent="0.25">
      <c r="A144" s="171"/>
      <c r="B144" s="166"/>
      <c r="C144" s="167"/>
      <c r="D144" s="168"/>
      <c r="E144" s="172" t="s">
        <v>807</v>
      </c>
      <c r="F144" s="173"/>
      <c r="G144" s="724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24">
        <f t="shared" si="2"/>
        <v>34500</v>
      </c>
      <c r="H145" s="725">
        <f>H147</f>
        <v>500</v>
      </c>
      <c r="I145" s="72">
        <f>I147</f>
        <v>34000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808</v>
      </c>
      <c r="F146" s="181"/>
      <c r="G146" s="724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24">
        <f t="shared" si="2"/>
        <v>34500</v>
      </c>
      <c r="H147" s="797">
        <f>Sheet6!H390</f>
        <v>500</v>
      </c>
      <c r="I147" s="707">
        <f>Sheet6!I394</f>
        <v>34000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7">
        <f t="shared" si="2"/>
        <v>0</v>
      </c>
      <c r="H148" s="729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808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808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808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808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808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872</v>
      </c>
      <c r="F163" s="204" t="s">
        <v>440</v>
      </c>
      <c r="G163" s="724">
        <f t="shared" si="2"/>
        <v>824850</v>
      </c>
      <c r="H163" s="725">
        <f>H165+H168+H171+H174+H177+H180</f>
        <v>420350</v>
      </c>
      <c r="I163" s="726">
        <f>I165+I168+I171+I174+I177+I180</f>
        <v>404500</v>
      </c>
    </row>
    <row r="164" spans="1:9" ht="11.25" customHeight="1" x14ac:dyDescent="0.25">
      <c r="A164" s="171"/>
      <c r="B164" s="166"/>
      <c r="C164" s="167"/>
      <c r="D164" s="168"/>
      <c r="E164" s="172" t="s">
        <v>807</v>
      </c>
      <c r="F164" s="173"/>
      <c r="G164" s="727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7">
        <f t="shared" si="2"/>
        <v>0</v>
      </c>
      <c r="H165" s="729">
        <f>H167</f>
        <v>0</v>
      </c>
      <c r="I165" s="728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808</v>
      </c>
      <c r="F166" s="181"/>
      <c r="G166" s="727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7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24">
        <f t="shared" si="2"/>
        <v>0</v>
      </c>
      <c r="H168" s="725">
        <f>H170</f>
        <v>0</v>
      </c>
      <c r="I168" s="726">
        <f>I170</f>
        <v>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808</v>
      </c>
      <c r="F169" s="181"/>
      <c r="G169" s="724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22">
        <f t="shared" si="2"/>
        <v>0</v>
      </c>
      <c r="H170" s="723">
        <f>Sheet6!H443</f>
        <v>0</v>
      </c>
      <c r="I170" s="723">
        <f>Sheet6!I443</f>
        <v>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7">
        <f t="shared" si="2"/>
        <v>434600</v>
      </c>
      <c r="H171" s="729">
        <f>H173</f>
        <v>34600</v>
      </c>
      <c r="I171" s="728">
        <f>I173</f>
        <v>400000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808</v>
      </c>
      <c r="F172" s="181"/>
      <c r="G172" s="727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7">
        <f t="shared" si="2"/>
        <v>434600</v>
      </c>
      <c r="H173" s="192">
        <f>Sheet6!H457</f>
        <v>34600</v>
      </c>
      <c r="I173" s="193">
        <f>Sheet6!I457</f>
        <v>400000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24">
        <f t="shared" si="2"/>
        <v>25250</v>
      </c>
      <c r="H174" s="729">
        <f>H176</f>
        <v>20750</v>
      </c>
      <c r="I174" s="726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808</v>
      </c>
      <c r="F175" s="181"/>
      <c r="G175" s="727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24">
        <f t="shared" si="2"/>
        <v>25250</v>
      </c>
      <c r="H176" s="192">
        <f>Sheet6!H471</f>
        <v>20750</v>
      </c>
      <c r="I176" s="614">
        <f>Sheet6!I471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7">
        <f t="shared" si="2"/>
        <v>0</v>
      </c>
      <c r="H177" s="729">
        <f>H179</f>
        <v>0</v>
      </c>
      <c r="I177" s="728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808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24">
        <f t="shared" si="2"/>
        <v>365000</v>
      </c>
      <c r="H180" s="725">
        <f>H182</f>
        <v>365000</v>
      </c>
      <c r="I180" s="726">
        <f>I182</f>
        <v>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808</v>
      </c>
      <c r="F181" s="181"/>
      <c r="G181" s="724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24">
        <f t="shared" si="2"/>
        <v>365000</v>
      </c>
      <c r="H182" s="724">
        <f>Sheet6!H494</f>
        <v>365000</v>
      </c>
      <c r="I182" s="724">
        <f>Sheet6!I494</f>
        <v>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873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807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808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735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808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736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808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808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808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808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Sheet6!H581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874</v>
      </c>
      <c r="F212" s="204" t="s">
        <v>505</v>
      </c>
      <c r="G212" s="724">
        <f t="shared" si="3"/>
        <v>167600</v>
      </c>
      <c r="H212" s="725">
        <f>H214+H217+H226+H231+H236+H239</f>
        <v>149600</v>
      </c>
      <c r="I212" s="726">
        <f>I214+I217+I226+I231+I236+I239</f>
        <v>18000</v>
      </c>
    </row>
    <row r="213" spans="1:9" ht="11.25" customHeight="1" x14ac:dyDescent="0.25">
      <c r="A213" s="171"/>
      <c r="B213" s="166"/>
      <c r="C213" s="167"/>
      <c r="D213" s="168"/>
      <c r="E213" s="172" t="s">
        <v>807</v>
      </c>
      <c r="F213" s="173"/>
      <c r="G213" s="727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24">
        <f t="shared" si="3"/>
        <v>33000</v>
      </c>
      <c r="H214" s="725">
        <f>H216</f>
        <v>28000</v>
      </c>
      <c r="I214" s="725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808</v>
      </c>
      <c r="F215" s="181"/>
      <c r="G215" s="727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24">
        <f t="shared" si="3"/>
        <v>33000</v>
      </c>
      <c r="H216" s="724">
        <f>Sheet6!H587</f>
        <v>28000</v>
      </c>
      <c r="I216" s="724">
        <f>Sheet6!I587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24">
        <f t="shared" si="3"/>
        <v>134600</v>
      </c>
      <c r="H217" s="725">
        <f>H219+H220+H221+H222+H223+H224+H225</f>
        <v>121600</v>
      </c>
      <c r="I217" s="726">
        <f>I219+I220+I221+I222+I223+I224+I225</f>
        <v>13000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808</v>
      </c>
      <c r="F218" s="181"/>
      <c r="G218" s="727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22">
        <f t="shared" si="3"/>
        <v>32000</v>
      </c>
      <c r="H219" s="722">
        <f>Sheet6!H608</f>
        <v>30000</v>
      </c>
      <c r="I219" s="735">
        <f>Sheet6!I608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7">
        <f t="shared" si="3"/>
        <v>0</v>
      </c>
      <c r="H220" s="727"/>
      <c r="I220" s="727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22">
        <f t="shared" si="3"/>
        <v>72000</v>
      </c>
      <c r="H221" s="722">
        <f>Sheet6!H624</f>
        <v>66000</v>
      </c>
      <c r="I221" s="722">
        <f>Sheet6!I624</f>
        <v>6000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24">
        <f t="shared" si="3"/>
        <v>25600</v>
      </c>
      <c r="H222" s="218">
        <f>Sheet6!H640</f>
        <v>25600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24">
        <f t="shared" si="3"/>
        <v>0</v>
      </c>
      <c r="H223" s="736">
        <f>Sheet6!H647</f>
        <v>0</v>
      </c>
      <c r="I223" s="737">
        <f>Sheet6!I647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7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24">
        <f t="shared" si="3"/>
        <v>5000</v>
      </c>
      <c r="H225" s="200">
        <f>Sheet6!H661</f>
        <v>0</v>
      </c>
      <c r="I225" s="707">
        <f>Sheet6!I661</f>
        <v>5000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7">
        <f t="shared" si="3"/>
        <v>0</v>
      </c>
      <c r="H226" s="729">
        <f>H228+H229+H230</f>
        <v>0</v>
      </c>
      <c r="I226" s="728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808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808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808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640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808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641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875</v>
      </c>
      <c r="F242" s="204" t="s">
        <v>642</v>
      </c>
      <c r="G242" s="724">
        <f t="shared" si="3"/>
        <v>672000</v>
      </c>
      <c r="H242" s="725">
        <f>H244+H248+H252+H256+H260+H264+H267+H270</f>
        <v>417000</v>
      </c>
      <c r="I242" s="726">
        <f>I244+I248+I252+I256+I260+I264+I267+I270</f>
        <v>255000</v>
      </c>
    </row>
    <row r="243" spans="1:9" ht="11.25" customHeight="1" x14ac:dyDescent="0.25">
      <c r="A243" s="171"/>
      <c r="B243" s="166"/>
      <c r="C243" s="167"/>
      <c r="D243" s="168"/>
      <c r="E243" s="172" t="s">
        <v>807</v>
      </c>
      <c r="F243" s="173"/>
      <c r="G243" s="738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643</v>
      </c>
      <c r="G244" s="724">
        <f t="shared" si="3"/>
        <v>605000</v>
      </c>
      <c r="H244" s="725">
        <f>H246+H247</f>
        <v>350000</v>
      </c>
      <c r="I244" s="726">
        <f>I246+I247</f>
        <v>255000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808</v>
      </c>
      <c r="F245" s="181"/>
      <c r="G245" s="738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644</v>
      </c>
      <c r="F246" s="212" t="s">
        <v>645</v>
      </c>
      <c r="G246" s="722">
        <f t="shared" si="3"/>
        <v>605000</v>
      </c>
      <c r="H246" s="722">
        <f>Sheet6!H711</f>
        <v>350000</v>
      </c>
      <c r="I246" s="722">
        <f>Sheet6!I711</f>
        <v>255000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646</v>
      </c>
      <c r="G247" s="727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647</v>
      </c>
      <c r="G248" s="727">
        <f t="shared" si="3"/>
        <v>0</v>
      </c>
      <c r="H248" s="729">
        <f>H250+H251</f>
        <v>0</v>
      </c>
      <c r="I248" s="728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808</v>
      </c>
      <c r="F249" s="181"/>
      <c r="G249" s="727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648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649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650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808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651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652</v>
      </c>
      <c r="F256" s="181" t="s">
        <v>653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808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654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655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656</v>
      </c>
      <c r="F260" s="181" t="s">
        <v>657</v>
      </c>
      <c r="G260" s="724">
        <f t="shared" si="3"/>
        <v>0</v>
      </c>
      <c r="H260" s="725">
        <f>H262+H263</f>
        <v>0</v>
      </c>
      <c r="I260" s="726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808</v>
      </c>
      <c r="F261" s="181"/>
      <c r="G261" s="724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24">
        <f>H262+I262</f>
        <v>0</v>
      </c>
      <c r="H262" s="724"/>
      <c r="I262" s="724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658</v>
      </c>
      <c r="G263" s="727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659</v>
      </c>
      <c r="F264" s="181" t="s">
        <v>660</v>
      </c>
      <c r="G264" s="727">
        <f t="shared" si="3"/>
        <v>0</v>
      </c>
      <c r="H264" s="729">
        <f>H266</f>
        <v>0</v>
      </c>
      <c r="I264" s="728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808</v>
      </c>
      <c r="F265" s="181"/>
      <c r="G265" s="727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659</v>
      </c>
      <c r="F266" s="197" t="s">
        <v>661</v>
      </c>
      <c r="G266" s="727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662</v>
      </c>
      <c r="F267" s="181" t="s">
        <v>663</v>
      </c>
      <c r="G267" s="727">
        <f t="shared" si="3"/>
        <v>0</v>
      </c>
      <c r="H267" s="729">
        <f>H269</f>
        <v>0</v>
      </c>
      <c r="I267" s="728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808</v>
      </c>
      <c r="F268" s="181"/>
      <c r="G268" s="727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662</v>
      </c>
      <c r="F269" s="197" t="s">
        <v>663</v>
      </c>
      <c r="G269" s="727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664</v>
      </c>
      <c r="F270" s="181" t="s">
        <v>665</v>
      </c>
      <c r="G270" s="724">
        <f t="shared" si="4"/>
        <v>67000</v>
      </c>
      <c r="H270" s="725">
        <f>H272</f>
        <v>67000</v>
      </c>
      <c r="I270" s="726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808</v>
      </c>
      <c r="F271" s="181"/>
      <c r="G271" s="738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664</v>
      </c>
      <c r="F272" s="197" t="s">
        <v>666</v>
      </c>
      <c r="G272" s="724">
        <f t="shared" si="4"/>
        <v>67000</v>
      </c>
      <c r="H272" s="724">
        <f>SUM(Sheet6!H769)</f>
        <v>67000</v>
      </c>
      <c r="I272" s="724">
        <f>SUM(Sheet6!I769)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876</v>
      </c>
      <c r="F273" s="204" t="s">
        <v>667</v>
      </c>
      <c r="G273" s="724">
        <f t="shared" si="4"/>
        <v>25000</v>
      </c>
      <c r="H273" s="725">
        <f>H275+H279+H282+H285+H288+H291+H294+H297+H301</f>
        <v>25000</v>
      </c>
      <c r="I273" s="728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807</v>
      </c>
      <c r="F274" s="173"/>
      <c r="G274" s="724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668</v>
      </c>
      <c r="G275" s="724">
        <f t="shared" si="4"/>
        <v>0</v>
      </c>
      <c r="H275" s="725">
        <f>H277+H278</f>
        <v>0</v>
      </c>
      <c r="I275" s="728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808</v>
      </c>
      <c r="F276" s="181"/>
      <c r="G276" s="724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669</v>
      </c>
      <c r="F277" s="197" t="s">
        <v>670</v>
      </c>
      <c r="G277" s="727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671</v>
      </c>
      <c r="F278" s="197" t="s">
        <v>672</v>
      </c>
      <c r="G278" s="724">
        <f t="shared" si="4"/>
        <v>0</v>
      </c>
      <c r="H278" s="724">
        <f>Sheet6!H817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673</v>
      </c>
      <c r="F279" s="181" t="s">
        <v>674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808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673</v>
      </c>
      <c r="F281" s="197" t="s">
        <v>675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676</v>
      </c>
      <c r="F282" s="181" t="s">
        <v>677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808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676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678</v>
      </c>
      <c r="F285" s="181" t="s">
        <v>679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808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678</v>
      </c>
      <c r="F287" s="197" t="s">
        <v>680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681</v>
      </c>
      <c r="F288" s="181" t="s">
        <v>682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808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681</v>
      </c>
      <c r="F290" s="197" t="s">
        <v>682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683</v>
      </c>
      <c r="F291" s="181" t="s">
        <v>684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808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683</v>
      </c>
      <c r="F293" s="197" t="s">
        <v>684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685</v>
      </c>
      <c r="F294" s="181" t="s">
        <v>686</v>
      </c>
      <c r="G294" s="724">
        <f t="shared" si="4"/>
        <v>25000</v>
      </c>
      <c r="H294" s="725">
        <f>H296</f>
        <v>25000</v>
      </c>
      <c r="I294" s="728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808</v>
      </c>
      <c r="F295" s="181"/>
      <c r="G295" s="727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685</v>
      </c>
      <c r="F296" s="197" t="s">
        <v>688</v>
      </c>
      <c r="G296" s="724">
        <f t="shared" si="4"/>
        <v>25000</v>
      </c>
      <c r="H296" s="724">
        <f>SUM(Sheet6!H869)+Sheet6!H870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689</v>
      </c>
      <c r="F297" s="181" t="s">
        <v>690</v>
      </c>
      <c r="G297" s="727">
        <f t="shared" si="4"/>
        <v>0</v>
      </c>
      <c r="H297" s="729">
        <f>H299</f>
        <v>0</v>
      </c>
      <c r="I297" s="728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808</v>
      </c>
      <c r="F298" s="181"/>
      <c r="G298" s="727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689</v>
      </c>
      <c r="F299" s="197" t="s">
        <v>691</v>
      </c>
      <c r="G299" s="727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808</v>
      </c>
      <c r="F300" s="181"/>
      <c r="G300" s="727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692</v>
      </c>
      <c r="F301" s="181" t="s">
        <v>693</v>
      </c>
      <c r="G301" s="724">
        <f t="shared" si="4"/>
        <v>0</v>
      </c>
      <c r="H301" s="725">
        <f>H303+H304</f>
        <v>0</v>
      </c>
      <c r="I301" s="728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808</v>
      </c>
      <c r="F302" s="181"/>
      <c r="G302" s="727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692</v>
      </c>
      <c r="F303" s="225" t="s">
        <v>694</v>
      </c>
      <c r="G303" s="727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24">
        <f t="shared" si="4"/>
        <v>0</v>
      </c>
      <c r="H304" s="724"/>
      <c r="I304" s="727">
        <f>Sheet6!I867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877</v>
      </c>
      <c r="F305" s="230"/>
      <c r="G305" s="739">
        <f>H305+I305-Sheet1!F141</f>
        <v>0</v>
      </c>
      <c r="H305" s="739">
        <f>H307</f>
        <v>350000</v>
      </c>
      <c r="I305" s="740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807</v>
      </c>
      <c r="F306" s="173"/>
      <c r="G306" s="738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737</v>
      </c>
      <c r="F307" s="197"/>
      <c r="G307" s="739">
        <f>H307+I307-Sheet1!F141</f>
        <v>0</v>
      </c>
      <c r="H307" s="739">
        <f>H309</f>
        <v>350000</v>
      </c>
      <c r="I307" s="740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808</v>
      </c>
      <c r="F308" s="181"/>
      <c r="G308" s="738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738</v>
      </c>
      <c r="F309" s="237"/>
      <c r="G309" s="739">
        <f>H309+I309-Sheet1!F141</f>
        <v>0</v>
      </c>
      <c r="H309" s="739">
        <f>Sheet1!F141</f>
        <v>350000</v>
      </c>
      <c r="I309" s="739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workbookViewId="0">
      <selection activeCell="F227" sqref="F227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1043" t="s">
        <v>22</v>
      </c>
      <c r="B1" s="1043"/>
      <c r="C1" s="1043"/>
      <c r="D1" s="1043"/>
      <c r="E1" s="1043"/>
      <c r="F1" s="1043"/>
    </row>
    <row r="2" spans="1:6" ht="37.5" customHeight="1" x14ac:dyDescent="0.25">
      <c r="A2" s="1044" t="s">
        <v>23</v>
      </c>
      <c r="B2" s="1044"/>
      <c r="C2" s="1044"/>
      <c r="D2" s="1044"/>
      <c r="E2" s="1044"/>
      <c r="F2" s="1044"/>
    </row>
    <row r="3" spans="1:6" s="57" customFormat="1" ht="15.75" x14ac:dyDescent="0.25">
      <c r="A3" s="81" t="s">
        <v>878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1033" t="s">
        <v>20</v>
      </c>
      <c r="F4" s="1033"/>
    </row>
    <row r="5" spans="1:6" ht="30" customHeight="1" thickBot="1" x14ac:dyDescent="0.25">
      <c r="A5" s="1045" t="s">
        <v>24</v>
      </c>
      <c r="B5" s="239" t="s">
        <v>740</v>
      </c>
      <c r="C5" s="240"/>
      <c r="D5" s="1049" t="s">
        <v>25</v>
      </c>
      <c r="E5" s="1047" t="s">
        <v>807</v>
      </c>
      <c r="F5" s="1048"/>
    </row>
    <row r="6" spans="1:6" ht="26.25" thickBot="1" x14ac:dyDescent="0.25">
      <c r="A6" s="1046"/>
      <c r="B6" s="241" t="s">
        <v>741</v>
      </c>
      <c r="C6" s="242" t="s">
        <v>742</v>
      </c>
      <c r="D6" s="1050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743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879</v>
      </c>
      <c r="C8" s="247"/>
      <c r="D8" s="719">
        <f>E8+F8-Sheet1!F141</f>
        <v>3672088.7</v>
      </c>
      <c r="E8" s="719">
        <f>E10</f>
        <v>2259088.7000000002</v>
      </c>
      <c r="F8" s="756">
        <f>F171+F206</f>
        <v>1763000</v>
      </c>
    </row>
    <row r="9" spans="1:6" ht="13.5" thickBot="1" x14ac:dyDescent="0.25">
      <c r="A9" s="245"/>
      <c r="B9" s="248" t="s">
        <v>811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880</v>
      </c>
      <c r="C10" s="253" t="s">
        <v>250</v>
      </c>
      <c r="D10" s="719">
        <f>E10-Sheet1!F141</f>
        <v>1909088.7000000002</v>
      </c>
      <c r="E10" s="719">
        <f>E12+E25+E68+E83+E93++E127+E142+E115</f>
        <v>2259088.7000000002</v>
      </c>
      <c r="F10" s="757" t="str">
        <f>F12</f>
        <v xml:space="preserve"> X</v>
      </c>
    </row>
    <row r="11" spans="1:6" ht="13.5" thickBot="1" x14ac:dyDescent="0.25">
      <c r="A11" s="245"/>
      <c r="B11" s="248" t="s">
        <v>811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881</v>
      </c>
      <c r="C12" s="259" t="s">
        <v>250</v>
      </c>
      <c r="D12" s="710">
        <f>E12</f>
        <v>550138.69999999995</v>
      </c>
      <c r="E12" s="710">
        <f>E14+E19+E22</f>
        <v>550138.69999999995</v>
      </c>
      <c r="F12" s="260" t="str">
        <f>F22</f>
        <v xml:space="preserve"> X</v>
      </c>
    </row>
    <row r="13" spans="1:6" ht="13.5" thickBot="1" x14ac:dyDescent="0.25">
      <c r="A13" s="261"/>
      <c r="B13" s="262" t="s">
        <v>811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882</v>
      </c>
      <c r="C14" s="259" t="s">
        <v>250</v>
      </c>
      <c r="D14" s="710">
        <f>E14</f>
        <v>550138.69999999995</v>
      </c>
      <c r="E14" s="744">
        <f>E16+E17+E18</f>
        <v>550138.69999999995</v>
      </c>
      <c r="F14" s="268" t="s">
        <v>259</v>
      </c>
    </row>
    <row r="15" spans="1:6" ht="13.5" thickBot="1" x14ac:dyDescent="0.25">
      <c r="A15" s="269"/>
      <c r="B15" s="270" t="s">
        <v>808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744</v>
      </c>
      <c r="C16" s="277" t="s">
        <v>102</v>
      </c>
      <c r="D16" s="724">
        <f>E16</f>
        <v>480138.7</v>
      </c>
      <c r="E16" s="725">
        <f>Sheet6!H15+Sheet6!H83+Sheet6!H261+Sheet6!H396+Sheet6!H459+Sheet6!H610+Sheet6!H626+Sheet6!H714</f>
        <v>480138.7</v>
      </c>
      <c r="F16" s="278" t="s">
        <v>259</v>
      </c>
    </row>
    <row r="17" spans="1:10" ht="24" x14ac:dyDescent="0.2">
      <c r="A17" s="275">
        <v>4112</v>
      </c>
      <c r="B17" s="276" t="s">
        <v>745</v>
      </c>
      <c r="C17" s="279" t="s">
        <v>103</v>
      </c>
      <c r="D17" s="724">
        <f>E17</f>
        <v>70000</v>
      </c>
      <c r="E17" s="741">
        <f>Sheet6!G23+Sheet6!G86+Sheet6!H807+Sheet6!H627</f>
        <v>70000</v>
      </c>
      <c r="F17" s="278" t="s">
        <v>259</v>
      </c>
    </row>
    <row r="18" spans="1:10" ht="13.5" thickBot="1" x14ac:dyDescent="0.25">
      <c r="A18" s="280">
        <v>4114</v>
      </c>
      <c r="B18" s="281" t="s">
        <v>746</v>
      </c>
      <c r="C18" s="282" t="s">
        <v>101</v>
      </c>
      <c r="D18" s="742">
        <f>E18</f>
        <v>0</v>
      </c>
      <c r="E18" s="743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883</v>
      </c>
      <c r="C19" s="259" t="s">
        <v>250</v>
      </c>
      <c r="D19" s="718">
        <f>E19</f>
        <v>0</v>
      </c>
      <c r="E19" s="748">
        <f>E21</f>
        <v>0</v>
      </c>
      <c r="F19" s="268" t="s">
        <v>259</v>
      </c>
    </row>
    <row r="20" spans="1:10" ht="13.5" thickBot="1" x14ac:dyDescent="0.25">
      <c r="A20" s="269"/>
      <c r="B20" s="270" t="s">
        <v>808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747</v>
      </c>
      <c r="C21" s="282" t="s">
        <v>104</v>
      </c>
      <c r="D21" s="742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884</v>
      </c>
      <c r="C22" s="259" t="s">
        <v>250</v>
      </c>
      <c r="D22" s="710">
        <f>E22</f>
        <v>0</v>
      </c>
      <c r="E22" s="744">
        <f>E24</f>
        <v>0</v>
      </c>
      <c r="F22" s="286" t="s">
        <v>259</v>
      </c>
    </row>
    <row r="23" spans="1:10" ht="13.5" thickBot="1" x14ac:dyDescent="0.25">
      <c r="A23" s="269"/>
      <c r="B23" s="270" t="s">
        <v>808</v>
      </c>
      <c r="C23" s="271"/>
      <c r="D23" s="747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5">
        <f>E24</f>
        <v>0</v>
      </c>
      <c r="E24" s="725"/>
      <c r="F24" s="286" t="s">
        <v>260</v>
      </c>
    </row>
    <row r="25" spans="1:10" ht="36" customHeight="1" thickBot="1" x14ac:dyDescent="0.25">
      <c r="A25" s="245">
        <v>4200</v>
      </c>
      <c r="B25" s="291" t="s">
        <v>885</v>
      </c>
      <c r="C25" s="259" t="s">
        <v>250</v>
      </c>
      <c r="D25" s="710">
        <f>E25</f>
        <v>379650</v>
      </c>
      <c r="E25" s="744">
        <f>E27+E36+E41+E51+E54+E58</f>
        <v>379650</v>
      </c>
      <c r="F25" s="268" t="s">
        <v>259</v>
      </c>
    </row>
    <row r="26" spans="1:10" ht="13.5" thickBot="1" x14ac:dyDescent="0.25">
      <c r="A26" s="261"/>
      <c r="B26" s="262" t="s">
        <v>811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886</v>
      </c>
      <c r="C27" s="259" t="s">
        <v>250</v>
      </c>
      <c r="D27" s="710">
        <f>E27</f>
        <v>137800</v>
      </c>
      <c r="E27" s="744">
        <f>E29+E30+E31+E32+E33+E34+E35</f>
        <v>137800</v>
      </c>
      <c r="F27" s="268" t="s">
        <v>259</v>
      </c>
    </row>
    <row r="28" spans="1:10" ht="13.5" thickBot="1" x14ac:dyDescent="0.25">
      <c r="A28" s="269"/>
      <c r="B28" s="270" t="s">
        <v>808</v>
      </c>
      <c r="C28" s="271"/>
      <c r="D28" s="745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24">
        <f t="shared" si="0"/>
        <v>1000</v>
      </c>
      <c r="E29" s="294">
        <f>Sheet6!H130</f>
        <v>1000</v>
      </c>
      <c r="F29" s="278" t="s">
        <v>259</v>
      </c>
    </row>
    <row r="30" spans="1:10" x14ac:dyDescent="0.2">
      <c r="A30" s="275">
        <v>4212</v>
      </c>
      <c r="B30" s="293" t="s">
        <v>887</v>
      </c>
      <c r="C30" s="279" t="s">
        <v>109</v>
      </c>
      <c r="D30" s="724">
        <f t="shared" si="0"/>
        <v>85000</v>
      </c>
      <c r="E30" s="294">
        <f>Sheet6!H28+Sheet6!H114+Sheet6!H473+Sheet6!H635+Sheet6!H721</f>
        <v>85000</v>
      </c>
      <c r="F30" s="278" t="s">
        <v>259</v>
      </c>
    </row>
    <row r="31" spans="1:10" x14ac:dyDescent="0.2">
      <c r="A31" s="275">
        <v>4213</v>
      </c>
      <c r="B31" s="276" t="s">
        <v>748</v>
      </c>
      <c r="C31" s="279" t="s">
        <v>110</v>
      </c>
      <c r="D31" s="724">
        <f t="shared" si="0"/>
        <v>26300</v>
      </c>
      <c r="E31" s="294">
        <f>Sheet6!H29+Sheet6!H460+Sheet6!H279</f>
        <v>26300</v>
      </c>
      <c r="F31" s="278" t="s">
        <v>259</v>
      </c>
    </row>
    <row r="32" spans="1:10" ht="14.25" x14ac:dyDescent="0.2">
      <c r="A32" s="275">
        <v>4214</v>
      </c>
      <c r="B32" s="276" t="s">
        <v>749</v>
      </c>
      <c r="C32" s="279" t="s">
        <v>111</v>
      </c>
      <c r="D32" s="724">
        <f t="shared" si="0"/>
        <v>9000</v>
      </c>
      <c r="E32" s="294">
        <f>Sheet6!H27+Sheet6!H611+Sheet6!H631</f>
        <v>9000</v>
      </c>
      <c r="F32" s="278" t="s">
        <v>259</v>
      </c>
      <c r="J32" s="812"/>
    </row>
    <row r="33" spans="1:12" ht="14.25" x14ac:dyDescent="0.2">
      <c r="A33" s="275">
        <v>4215</v>
      </c>
      <c r="B33" s="276" t="s">
        <v>750</v>
      </c>
      <c r="C33" s="279" t="s">
        <v>112</v>
      </c>
      <c r="D33" s="724">
        <f t="shared" si="0"/>
        <v>1500</v>
      </c>
      <c r="E33" s="813">
        <f>Sheet6!H17</f>
        <v>1500</v>
      </c>
      <c r="F33" s="278" t="s">
        <v>259</v>
      </c>
      <c r="J33" s="812"/>
    </row>
    <row r="34" spans="1:12" ht="17.25" customHeight="1" x14ac:dyDescent="0.2">
      <c r="A34" s="275">
        <v>4216</v>
      </c>
      <c r="B34" s="276" t="s">
        <v>751</v>
      </c>
      <c r="C34" s="279" t="s">
        <v>113</v>
      </c>
      <c r="D34" s="724">
        <f t="shared" si="0"/>
        <v>15000</v>
      </c>
      <c r="E34" s="294">
        <f>Sheet6!H30</f>
        <v>15000</v>
      </c>
      <c r="F34" s="278" t="s">
        <v>259</v>
      </c>
      <c r="J34" s="812"/>
    </row>
    <row r="35" spans="1:12" ht="15" thickBot="1" x14ac:dyDescent="0.25">
      <c r="A35" s="280">
        <v>4217</v>
      </c>
      <c r="B35" s="281" t="s">
        <v>752</v>
      </c>
      <c r="C35" s="282" t="s">
        <v>114</v>
      </c>
      <c r="D35" s="742">
        <f t="shared" si="0"/>
        <v>0</v>
      </c>
      <c r="E35" s="285"/>
      <c r="F35" s="283" t="s">
        <v>259</v>
      </c>
      <c r="J35" s="812"/>
    </row>
    <row r="36" spans="1:12" ht="24.75" thickBot="1" x14ac:dyDescent="0.25">
      <c r="A36" s="245">
        <v>4220</v>
      </c>
      <c r="B36" s="284" t="s">
        <v>888</v>
      </c>
      <c r="C36" s="259" t="s">
        <v>250</v>
      </c>
      <c r="D36" s="710">
        <f t="shared" si="0"/>
        <v>10500</v>
      </c>
      <c r="E36" s="744">
        <f>E38+E39+E40</f>
        <v>10500</v>
      </c>
      <c r="F36" s="268" t="s">
        <v>259</v>
      </c>
      <c r="J36" s="812"/>
    </row>
    <row r="37" spans="1:12" ht="15" thickBot="1" x14ac:dyDescent="0.25">
      <c r="A37" s="269"/>
      <c r="B37" s="270" t="s">
        <v>808</v>
      </c>
      <c r="C37" s="271"/>
      <c r="D37" s="747">
        <f t="shared" si="0"/>
        <v>0</v>
      </c>
      <c r="E37" s="287"/>
      <c r="F37" s="274"/>
      <c r="J37" s="812"/>
    </row>
    <row r="38" spans="1:12" ht="14.25" x14ac:dyDescent="0.2">
      <c r="A38" s="275">
        <v>4221</v>
      </c>
      <c r="B38" s="276" t="s">
        <v>753</v>
      </c>
      <c r="C38" s="295">
        <v>4221</v>
      </c>
      <c r="D38" s="724">
        <f t="shared" si="0"/>
        <v>500</v>
      </c>
      <c r="E38" s="294">
        <f>Sheet6!H34+Sheet6!H612</f>
        <v>500</v>
      </c>
      <c r="F38" s="278" t="s">
        <v>259</v>
      </c>
      <c r="J38" s="812"/>
    </row>
    <row r="39" spans="1:12" ht="14.25" x14ac:dyDescent="0.2">
      <c r="A39" s="275">
        <v>4222</v>
      </c>
      <c r="B39" s="276" t="s">
        <v>754</v>
      </c>
      <c r="C39" s="279" t="s">
        <v>212</v>
      </c>
      <c r="D39" s="724">
        <f t="shared" si="0"/>
        <v>10000</v>
      </c>
      <c r="E39" s="294">
        <f>Sheet6!H35</f>
        <v>10000</v>
      </c>
      <c r="F39" s="278" t="s">
        <v>259</v>
      </c>
      <c r="J39" s="812"/>
    </row>
    <row r="40" spans="1:12" ht="15" thickBot="1" x14ac:dyDescent="0.25">
      <c r="A40" s="280">
        <v>4223</v>
      </c>
      <c r="B40" s="281" t="s">
        <v>755</v>
      </c>
      <c r="C40" s="282" t="s">
        <v>213</v>
      </c>
      <c r="D40" s="742">
        <f t="shared" si="0"/>
        <v>0</v>
      </c>
      <c r="E40" s="285">
        <f>Sheet6!H18</f>
        <v>0</v>
      </c>
      <c r="F40" s="283" t="s">
        <v>259</v>
      </c>
      <c r="J40" s="812"/>
    </row>
    <row r="41" spans="1:12" ht="45.75" thickBot="1" x14ac:dyDescent="0.25">
      <c r="A41" s="245">
        <v>4230</v>
      </c>
      <c r="B41" s="284" t="s">
        <v>889</v>
      </c>
      <c r="C41" s="259" t="s">
        <v>250</v>
      </c>
      <c r="D41" s="710">
        <f t="shared" si="0"/>
        <v>67550</v>
      </c>
      <c r="E41" s="744">
        <f>E43+E44+E45+E46+E47+E48+E49+E50</f>
        <v>67550</v>
      </c>
      <c r="F41" s="268" t="s">
        <v>259</v>
      </c>
      <c r="J41" s="812"/>
    </row>
    <row r="42" spans="1:12" ht="15" thickBot="1" x14ac:dyDescent="0.25">
      <c r="A42" s="269"/>
      <c r="B42" s="270" t="s">
        <v>808</v>
      </c>
      <c r="C42" s="271"/>
      <c r="D42" s="745">
        <f t="shared" si="0"/>
        <v>0</v>
      </c>
      <c r="E42" s="273"/>
      <c r="F42" s="274"/>
      <c r="J42" s="812"/>
    </row>
    <row r="43" spans="1:12" ht="14.25" x14ac:dyDescent="0.2">
      <c r="A43" s="275">
        <v>4231</v>
      </c>
      <c r="B43" s="276" t="s">
        <v>756</v>
      </c>
      <c r="C43" s="279" t="s">
        <v>214</v>
      </c>
      <c r="D43" s="724">
        <f t="shared" si="0"/>
        <v>0</v>
      </c>
      <c r="E43" s="294">
        <f>Sheet6!G93+Sheet6!G655+Sheet6!G722+Sheet6!G777+Sheet6!G507</f>
        <v>0</v>
      </c>
      <c r="F43" s="278" t="s">
        <v>259</v>
      </c>
      <c r="J43" s="812"/>
    </row>
    <row r="44" spans="1:12" ht="14.25" x14ac:dyDescent="0.2">
      <c r="A44" s="275">
        <v>4232</v>
      </c>
      <c r="B44" s="276" t="s">
        <v>757</v>
      </c>
      <c r="C44" s="279" t="s">
        <v>215</v>
      </c>
      <c r="D44" s="724">
        <f t="shared" si="0"/>
        <v>5000</v>
      </c>
      <c r="E44" s="294">
        <f>Sheet6!H38+Sheet6!H92+Sheet6!H115</f>
        <v>5000</v>
      </c>
      <c r="F44" s="278" t="s">
        <v>259</v>
      </c>
      <c r="J44" s="812"/>
    </row>
    <row r="45" spans="1:12" ht="24" x14ac:dyDescent="0.2">
      <c r="A45" s="275">
        <v>4233</v>
      </c>
      <c r="B45" s="276" t="s">
        <v>758</v>
      </c>
      <c r="C45" s="279" t="s">
        <v>216</v>
      </c>
      <c r="D45" s="724">
        <f t="shared" si="0"/>
        <v>2000</v>
      </c>
      <c r="E45" s="294">
        <f>Sheet6!H19</f>
        <v>2000</v>
      </c>
      <c r="F45" s="278" t="s">
        <v>259</v>
      </c>
      <c r="J45" s="812"/>
    </row>
    <row r="46" spans="1:12" ht="14.25" x14ac:dyDescent="0.2">
      <c r="A46" s="275">
        <v>4234</v>
      </c>
      <c r="B46" s="276" t="s">
        <v>759</v>
      </c>
      <c r="C46" s="279" t="s">
        <v>217</v>
      </c>
      <c r="D46" s="724">
        <f t="shared" si="0"/>
        <v>2000</v>
      </c>
      <c r="E46" s="294">
        <f>Sheet6!H33</f>
        <v>2000</v>
      </c>
      <c r="F46" s="278" t="s">
        <v>259</v>
      </c>
      <c r="J46" s="812"/>
    </row>
    <row r="47" spans="1:12" ht="14.25" x14ac:dyDescent="0.2">
      <c r="A47" s="275">
        <v>4235</v>
      </c>
      <c r="B47" s="296" t="s">
        <v>760</v>
      </c>
      <c r="C47" s="297">
        <v>4235</v>
      </c>
      <c r="D47" s="724">
        <f t="shared" si="0"/>
        <v>1500</v>
      </c>
      <c r="E47" s="294">
        <f>Sheet6!H39</f>
        <v>1500</v>
      </c>
      <c r="F47" s="278" t="s">
        <v>259</v>
      </c>
      <c r="J47" s="812"/>
    </row>
    <row r="48" spans="1:12" ht="24" x14ac:dyDescent="0.2">
      <c r="A48" s="275">
        <v>4236</v>
      </c>
      <c r="B48" s="276" t="s">
        <v>761</v>
      </c>
      <c r="C48" s="279" t="s">
        <v>218</v>
      </c>
      <c r="D48" s="724">
        <f t="shared" si="0"/>
        <v>3000</v>
      </c>
      <c r="E48" s="294">
        <f>Sheet6!H118</f>
        <v>3000</v>
      </c>
      <c r="F48" s="278" t="s">
        <v>259</v>
      </c>
      <c r="J48" s="812"/>
      <c r="L48" s="812"/>
    </row>
    <row r="49" spans="1:12" ht="14.25" x14ac:dyDescent="0.2">
      <c r="A49" s="275">
        <v>4237</v>
      </c>
      <c r="B49" s="276" t="s">
        <v>762</v>
      </c>
      <c r="C49" s="279" t="s">
        <v>219</v>
      </c>
      <c r="D49" s="724">
        <f t="shared" si="0"/>
        <v>4500</v>
      </c>
      <c r="E49" s="294">
        <f>Sheet6!H20+Sheet6!H119+Sheet6!H642</f>
        <v>4500</v>
      </c>
      <c r="F49" s="278" t="s">
        <v>259</v>
      </c>
      <c r="J49" s="812"/>
      <c r="L49" s="812"/>
    </row>
    <row r="50" spans="1:12" ht="15" thickBot="1" x14ac:dyDescent="0.25">
      <c r="A50" s="280">
        <v>4238</v>
      </c>
      <c r="B50" s="281" t="s">
        <v>763</v>
      </c>
      <c r="C50" s="282" t="s">
        <v>220</v>
      </c>
      <c r="D50" s="746">
        <f t="shared" si="0"/>
        <v>49550</v>
      </c>
      <c r="E50" s="285">
        <f>Sheet6!H22+Sheet6!H127+Sheet6!H186+Sheet6!H262+Sheet6!H280+Sheet6!H315+Sheet6!H397+Sheet6!H461+Sheet6!H643+Sheet6!H476</f>
        <v>49550</v>
      </c>
      <c r="F50" s="283" t="s">
        <v>259</v>
      </c>
      <c r="J50" s="812"/>
      <c r="L50" s="812"/>
    </row>
    <row r="51" spans="1:12" ht="24.75" thickBot="1" x14ac:dyDescent="0.25">
      <c r="A51" s="245">
        <v>4240</v>
      </c>
      <c r="B51" s="284" t="s">
        <v>890</v>
      </c>
      <c r="C51" s="259" t="s">
        <v>250</v>
      </c>
      <c r="D51" s="710">
        <f t="shared" si="0"/>
        <v>20000</v>
      </c>
      <c r="E51" s="744">
        <f>E53</f>
        <v>20000</v>
      </c>
      <c r="F51" s="268" t="s">
        <v>259</v>
      </c>
      <c r="J51" s="812"/>
      <c r="L51" s="812"/>
    </row>
    <row r="52" spans="1:12" ht="14.25" x14ac:dyDescent="0.2">
      <c r="A52" s="269"/>
      <c r="B52" s="298" t="s">
        <v>808</v>
      </c>
      <c r="C52" s="271"/>
      <c r="D52" s="747">
        <f t="shared" si="0"/>
        <v>0</v>
      </c>
      <c r="E52" s="287"/>
      <c r="F52" s="274"/>
      <c r="J52" s="812"/>
      <c r="L52" s="812"/>
    </row>
    <row r="53" spans="1:12" ht="15" thickBot="1" x14ac:dyDescent="0.25">
      <c r="A53" s="280">
        <v>4241</v>
      </c>
      <c r="B53" s="299" t="s">
        <v>764</v>
      </c>
      <c r="C53" s="282" t="s">
        <v>221</v>
      </c>
      <c r="D53" s="746">
        <f t="shared" si="0"/>
        <v>20000</v>
      </c>
      <c r="E53" s="300">
        <f>Sheet6!H36+Sheet6!H116+Sheet6!H629+Sheet6!H723</f>
        <v>20000</v>
      </c>
      <c r="F53" s="283" t="s">
        <v>259</v>
      </c>
      <c r="J53" s="812"/>
      <c r="L53" s="812"/>
    </row>
    <row r="54" spans="1:12" ht="28.5" customHeight="1" thickBot="1" x14ac:dyDescent="0.25">
      <c r="A54" s="245">
        <v>4250</v>
      </c>
      <c r="B54" s="284" t="s">
        <v>891</v>
      </c>
      <c r="C54" s="259" t="s">
        <v>250</v>
      </c>
      <c r="D54" s="710">
        <f t="shared" si="0"/>
        <v>27000</v>
      </c>
      <c r="E54" s="744">
        <f>E56+E57</f>
        <v>27000</v>
      </c>
      <c r="F54" s="268" t="s">
        <v>259</v>
      </c>
      <c r="J54" s="812"/>
      <c r="L54" s="812"/>
    </row>
    <row r="55" spans="1:12" ht="14.25" x14ac:dyDescent="0.2">
      <c r="A55" s="269"/>
      <c r="B55" s="298" t="s">
        <v>808</v>
      </c>
      <c r="C55" s="271"/>
      <c r="D55" s="745">
        <f t="shared" si="0"/>
        <v>0</v>
      </c>
      <c r="E55" s="273"/>
      <c r="F55" s="274"/>
      <c r="J55" s="812"/>
      <c r="L55" s="1042"/>
    </row>
    <row r="56" spans="1:12" ht="24" x14ac:dyDescent="0.2">
      <c r="A56" s="275">
        <v>4251</v>
      </c>
      <c r="B56" s="276" t="s">
        <v>765</v>
      </c>
      <c r="C56" s="279" t="s">
        <v>222</v>
      </c>
      <c r="D56" s="724">
        <f t="shared" si="0"/>
        <v>18000</v>
      </c>
      <c r="E56" s="301">
        <f>Sheet6!H25+Sheet6!H124+Sheet6!H474+Sheet6!H634+Sheet6!H724</f>
        <v>18000</v>
      </c>
      <c r="F56" s="278" t="s">
        <v>259</v>
      </c>
      <c r="J56" s="812"/>
      <c r="L56" s="1042"/>
    </row>
    <row r="57" spans="1:12" ht="24.75" thickBot="1" x14ac:dyDescent="0.25">
      <c r="A57" s="280">
        <v>4252</v>
      </c>
      <c r="B57" s="281" t="s">
        <v>766</v>
      </c>
      <c r="C57" s="282" t="s">
        <v>223</v>
      </c>
      <c r="D57" s="746">
        <f t="shared" si="0"/>
        <v>9000</v>
      </c>
      <c r="E57" s="746">
        <f>Sheet6!H37+Sheet6!H614</f>
        <v>9000</v>
      </c>
      <c r="F57" s="283" t="s">
        <v>259</v>
      </c>
      <c r="J57" s="812"/>
    </row>
    <row r="58" spans="1:12" ht="33.75" thickBot="1" x14ac:dyDescent="0.25">
      <c r="A58" s="245">
        <v>4260</v>
      </c>
      <c r="B58" s="284" t="s">
        <v>892</v>
      </c>
      <c r="C58" s="259" t="s">
        <v>250</v>
      </c>
      <c r="D58" s="710">
        <f t="shared" si="0"/>
        <v>116800</v>
      </c>
      <c r="E58" s="744">
        <f>E60+E61+E62+E63+E64+E65+E66+E67</f>
        <v>116800</v>
      </c>
      <c r="F58" s="268" t="s">
        <v>259</v>
      </c>
      <c r="J58" s="812"/>
    </row>
    <row r="59" spans="1:12" ht="15" thickBot="1" x14ac:dyDescent="0.25">
      <c r="A59" s="269"/>
      <c r="B59" s="270" t="s">
        <v>808</v>
      </c>
      <c r="C59" s="271"/>
      <c r="D59" s="745">
        <f t="shared" si="0"/>
        <v>0</v>
      </c>
      <c r="E59" s="273"/>
      <c r="F59" s="274"/>
      <c r="J59" s="812"/>
    </row>
    <row r="60" spans="1:12" ht="14.25" x14ac:dyDescent="0.2">
      <c r="A60" s="275">
        <v>4261</v>
      </c>
      <c r="B60" s="276" t="s">
        <v>774</v>
      </c>
      <c r="C60" s="279" t="s">
        <v>224</v>
      </c>
      <c r="D60" s="724">
        <f t="shared" si="0"/>
        <v>6000</v>
      </c>
      <c r="E60" s="294">
        <f>Sheet6!H24+Sheet6!H87+Sheet6!H615+Sheet6!H630+Sheet6!H644+Sheet6!H716</f>
        <v>6000</v>
      </c>
      <c r="F60" s="278" t="s">
        <v>259</v>
      </c>
      <c r="J60" s="812"/>
    </row>
    <row r="61" spans="1:12" x14ac:dyDescent="0.2">
      <c r="A61" s="275">
        <v>4262</v>
      </c>
      <c r="B61" s="276" t="s">
        <v>775</v>
      </c>
      <c r="C61" s="279" t="s">
        <v>225</v>
      </c>
      <c r="D61" s="727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7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776</v>
      </c>
      <c r="C63" s="279" t="s">
        <v>227</v>
      </c>
      <c r="D63" s="724">
        <f t="shared" si="0"/>
        <v>27000</v>
      </c>
      <c r="E63" s="294">
        <f>Sheet6!H40+Sheet6!H263+Sheet6!H314+Sheet6!H398+Sheet6!H462</f>
        <v>27000</v>
      </c>
      <c r="F63" s="278" t="s">
        <v>259</v>
      </c>
    </row>
    <row r="64" spans="1:12" ht="24" x14ac:dyDescent="0.2">
      <c r="A64" s="275">
        <v>4265</v>
      </c>
      <c r="B64" s="302" t="s">
        <v>777</v>
      </c>
      <c r="C64" s="279" t="s">
        <v>228</v>
      </c>
      <c r="D64" s="727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778</v>
      </c>
      <c r="C65" s="279" t="s">
        <v>229</v>
      </c>
      <c r="D65" s="724">
        <f t="shared" si="0"/>
        <v>1000</v>
      </c>
      <c r="E65" s="294">
        <f>Sheet6!G594+Sheet6!G717+Sheet6!H117</f>
        <v>1000</v>
      </c>
      <c r="F65" s="278" t="s">
        <v>259</v>
      </c>
    </row>
    <row r="66" spans="1:6" x14ac:dyDescent="0.2">
      <c r="A66" s="275">
        <v>4267</v>
      </c>
      <c r="B66" s="276" t="s">
        <v>779</v>
      </c>
      <c r="C66" s="279" t="s">
        <v>230</v>
      </c>
      <c r="D66" s="724">
        <f t="shared" si="0"/>
        <v>20500</v>
      </c>
      <c r="E66" s="294">
        <f>Sheet6!H32+Sheet6!H120+Sheet6!H187+Sheet6!H632+Sheet6!H646+Sheet6!H718</f>
        <v>20500</v>
      </c>
      <c r="F66" s="278" t="s">
        <v>259</v>
      </c>
    </row>
    <row r="67" spans="1:6" ht="13.5" thickBot="1" x14ac:dyDescent="0.25">
      <c r="A67" s="288">
        <v>4268</v>
      </c>
      <c r="B67" s="303" t="s">
        <v>780</v>
      </c>
      <c r="C67" s="304" t="s">
        <v>231</v>
      </c>
      <c r="D67" s="750">
        <f t="shared" si="0"/>
        <v>62300</v>
      </c>
      <c r="E67" s="305">
        <f>Sheet6!H26+Sheet6!H121+Sheet6!H188+Sheet6!H463+Sheet6!H475+Sheet6!H616+Sheet6!H633+Sheet6!H645+Sheet6!H663</f>
        <v>62300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893</v>
      </c>
      <c r="C68" s="259" t="s">
        <v>250</v>
      </c>
      <c r="D68" s="718">
        <f>E68</f>
        <v>0</v>
      </c>
      <c r="E68" s="748">
        <f>E69+E74+E78</f>
        <v>0</v>
      </c>
      <c r="F68" s="268" t="s">
        <v>259</v>
      </c>
    </row>
    <row r="69" spans="1:6" ht="13.5" thickBot="1" x14ac:dyDescent="0.25">
      <c r="A69" s="261"/>
      <c r="B69" s="262" t="s">
        <v>811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894</v>
      </c>
      <c r="C70" s="259" t="s">
        <v>250</v>
      </c>
      <c r="D70" s="718">
        <f>E70</f>
        <v>0</v>
      </c>
      <c r="E70" s="748">
        <f>E72+E73</f>
        <v>0</v>
      </c>
      <c r="F70" s="268" t="s">
        <v>259</v>
      </c>
    </row>
    <row r="71" spans="1:6" x14ac:dyDescent="0.2">
      <c r="A71" s="269"/>
      <c r="B71" s="298" t="s">
        <v>808</v>
      </c>
      <c r="C71" s="271"/>
      <c r="D71" s="745"/>
      <c r="E71" s="273"/>
      <c r="F71" s="274"/>
    </row>
    <row r="72" spans="1:6" x14ac:dyDescent="0.2">
      <c r="A72" s="275">
        <v>4311</v>
      </c>
      <c r="B72" s="306" t="s">
        <v>781</v>
      </c>
      <c r="C72" s="279" t="s">
        <v>232</v>
      </c>
      <c r="D72" s="727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782</v>
      </c>
      <c r="C73" s="282" t="s">
        <v>233</v>
      </c>
      <c r="D73" s="742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895</v>
      </c>
      <c r="C74" s="259" t="s">
        <v>250</v>
      </c>
      <c r="D74" s="718">
        <f>E74</f>
        <v>0</v>
      </c>
      <c r="E74" s="748">
        <f>E76+E77</f>
        <v>0</v>
      </c>
      <c r="F74" s="268" t="s">
        <v>259</v>
      </c>
    </row>
    <row r="75" spans="1:6" x14ac:dyDescent="0.2">
      <c r="A75" s="269"/>
      <c r="B75" s="298" t="s">
        <v>808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783</v>
      </c>
      <c r="C76" s="279" t="s">
        <v>234</v>
      </c>
      <c r="D76" s="727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784</v>
      </c>
      <c r="C77" s="282" t="s">
        <v>235</v>
      </c>
      <c r="D77" s="742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896</v>
      </c>
      <c r="C78" s="259" t="s">
        <v>250</v>
      </c>
      <c r="D78" s="718">
        <f>E78</f>
        <v>0</v>
      </c>
      <c r="E78" s="748">
        <f>E80+E81+E82</f>
        <v>0</v>
      </c>
      <c r="F78" s="268" t="s">
        <v>259</v>
      </c>
    </row>
    <row r="79" spans="1:6" x14ac:dyDescent="0.2">
      <c r="A79" s="269"/>
      <c r="B79" s="298" t="s">
        <v>808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785</v>
      </c>
      <c r="C80" s="279" t="s">
        <v>236</v>
      </c>
      <c r="D80" s="727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786</v>
      </c>
      <c r="C81" s="279" t="s">
        <v>237</v>
      </c>
      <c r="D81" s="727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787</v>
      </c>
      <c r="C82" s="304" t="s">
        <v>238</v>
      </c>
      <c r="D82" s="749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897</v>
      </c>
      <c r="C83" s="259" t="s">
        <v>250</v>
      </c>
      <c r="D83" s="710">
        <f>E83</f>
        <v>906000</v>
      </c>
      <c r="E83" s="744">
        <f>E85+E89</f>
        <v>906000</v>
      </c>
      <c r="F83" s="268" t="s">
        <v>259</v>
      </c>
    </row>
    <row r="84" spans="1:6" ht="13.5" thickBot="1" x14ac:dyDescent="0.25">
      <c r="A84" s="261"/>
      <c r="B84" s="262" t="s">
        <v>811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898</v>
      </c>
      <c r="C85" s="259" t="s">
        <v>250</v>
      </c>
      <c r="D85" s="710">
        <f>E85</f>
        <v>906000</v>
      </c>
      <c r="E85" s="744">
        <f>E87+E88</f>
        <v>906000</v>
      </c>
      <c r="F85" s="268" t="s">
        <v>259</v>
      </c>
    </row>
    <row r="86" spans="1:6" x14ac:dyDescent="0.2">
      <c r="A86" s="269"/>
      <c r="B86" s="298" t="s">
        <v>808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788</v>
      </c>
      <c r="C87" s="279" t="s">
        <v>239</v>
      </c>
      <c r="D87" s="724">
        <f>E87</f>
        <v>906000</v>
      </c>
      <c r="E87" s="661">
        <f>Sheet6!H778+Sheet6!H713+Sheet6!H637+Sheet6!H617+Sheet6!H601+Sheet6!H583+Sheet6!H508</f>
        <v>906000</v>
      </c>
      <c r="F87" s="278" t="s">
        <v>259</v>
      </c>
    </row>
    <row r="88" spans="1:6" ht="24.75" thickBot="1" x14ac:dyDescent="0.25">
      <c r="A88" s="280">
        <v>4412</v>
      </c>
      <c r="B88" s="281" t="s">
        <v>802</v>
      </c>
      <c r="C88" s="282" t="s">
        <v>240</v>
      </c>
      <c r="D88" s="742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899</v>
      </c>
      <c r="C89" s="259" t="s">
        <v>250</v>
      </c>
      <c r="D89" s="751">
        <f>E89</f>
        <v>0</v>
      </c>
      <c r="E89" s="752">
        <f>E91+E92</f>
        <v>0</v>
      </c>
      <c r="F89" s="268" t="s">
        <v>259</v>
      </c>
    </row>
    <row r="90" spans="1:6" x14ac:dyDescent="0.2">
      <c r="A90" s="269"/>
      <c r="B90" s="298" t="s">
        <v>808</v>
      </c>
      <c r="C90" s="271"/>
      <c r="D90" s="662"/>
      <c r="E90" s="273"/>
      <c r="F90" s="274"/>
    </row>
    <row r="91" spans="1:6" ht="36" x14ac:dyDescent="0.2">
      <c r="A91" s="275">
        <v>4421</v>
      </c>
      <c r="B91" s="306" t="s">
        <v>955</v>
      </c>
      <c r="C91" s="279" t="s">
        <v>241</v>
      </c>
      <c r="D91" s="753">
        <f>E91</f>
        <v>0</v>
      </c>
      <c r="E91" s="126">
        <f>Sheet6!H129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9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900</v>
      </c>
      <c r="C93" s="259" t="s">
        <v>250</v>
      </c>
      <c r="D93" s="710">
        <f>E93</f>
        <v>0</v>
      </c>
      <c r="E93" s="744">
        <f>E95+E99+E103</f>
        <v>0</v>
      </c>
      <c r="F93" s="268" t="s">
        <v>259</v>
      </c>
    </row>
    <row r="94" spans="1:6" ht="13.5" thickBot="1" x14ac:dyDescent="0.25">
      <c r="A94" s="261"/>
      <c r="B94" s="262" t="s">
        <v>811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901</v>
      </c>
      <c r="C95" s="259" t="s">
        <v>250</v>
      </c>
      <c r="D95" s="718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808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902</v>
      </c>
      <c r="C97" s="279" t="s">
        <v>243</v>
      </c>
      <c r="D97" s="727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42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903</v>
      </c>
      <c r="C99" s="259" t="s">
        <v>250</v>
      </c>
      <c r="D99" s="718">
        <f>E99</f>
        <v>0</v>
      </c>
      <c r="E99" s="748">
        <f>E101+E102</f>
        <v>0</v>
      </c>
      <c r="F99" s="268" t="s">
        <v>259</v>
      </c>
    </row>
    <row r="100" spans="1:6" ht="13.5" thickBot="1" x14ac:dyDescent="0.25">
      <c r="A100" s="269"/>
      <c r="B100" s="270" t="s">
        <v>808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860</v>
      </c>
      <c r="C101" s="279" t="s">
        <v>245</v>
      </c>
      <c r="D101" s="727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42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904</v>
      </c>
      <c r="C103" s="259" t="s">
        <v>250</v>
      </c>
      <c r="D103" s="710">
        <f>E103+F103</f>
        <v>0</v>
      </c>
      <c r="E103" s="744">
        <f>E105+E106+E107</f>
        <v>0</v>
      </c>
      <c r="F103" s="758">
        <f>F105+F106+F107</f>
        <v>0</v>
      </c>
    </row>
    <row r="104" spans="1:6" ht="13.5" thickBot="1" x14ac:dyDescent="0.25">
      <c r="A104" s="269"/>
      <c r="B104" s="270" t="s">
        <v>808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861</v>
      </c>
      <c r="C105" s="277" t="s">
        <v>133</v>
      </c>
      <c r="D105" s="724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945</v>
      </c>
      <c r="C106" s="279" t="s">
        <v>134</v>
      </c>
      <c r="D106" s="727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905</v>
      </c>
      <c r="C107" s="279" t="s">
        <v>135</v>
      </c>
      <c r="D107" s="727">
        <f>E107+F107</f>
        <v>0</v>
      </c>
      <c r="E107" s="729">
        <f>E109+E113+E114</f>
        <v>0</v>
      </c>
      <c r="F107" s="728">
        <f>F109+F113+F114</f>
        <v>0</v>
      </c>
    </row>
    <row r="108" spans="1:6" x14ac:dyDescent="0.2">
      <c r="A108" s="280"/>
      <c r="B108" s="316" t="s">
        <v>811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699</v>
      </c>
      <c r="C109" s="279"/>
      <c r="D109" s="727">
        <f>E109+F109</f>
        <v>0</v>
      </c>
      <c r="E109" s="729">
        <f>E111+E112</f>
        <v>0</v>
      </c>
      <c r="F109" s="728">
        <f>F111+F112</f>
        <v>0</v>
      </c>
    </row>
    <row r="110" spans="1:6" x14ac:dyDescent="0.2">
      <c r="A110" s="280"/>
      <c r="B110" s="316" t="s">
        <v>827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826</v>
      </c>
      <c r="C111" s="279"/>
      <c r="D111" s="727">
        <f>E111+F111</f>
        <v>0</v>
      </c>
      <c r="E111" s="292"/>
      <c r="F111" s="314"/>
    </row>
    <row r="112" spans="1:6" x14ac:dyDescent="0.2">
      <c r="A112" s="275">
        <v>4536</v>
      </c>
      <c r="B112" s="316" t="s">
        <v>828</v>
      </c>
      <c r="C112" s="279"/>
      <c r="D112" s="727">
        <f>E112+F112</f>
        <v>0</v>
      </c>
      <c r="E112" s="292"/>
      <c r="F112" s="314"/>
    </row>
    <row r="113" spans="1:6" x14ac:dyDescent="0.2">
      <c r="A113" s="275">
        <v>4537</v>
      </c>
      <c r="B113" s="316" t="s">
        <v>829</v>
      </c>
      <c r="C113" s="279"/>
      <c r="D113" s="727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831</v>
      </c>
      <c r="C114" s="282"/>
      <c r="D114" s="742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906</v>
      </c>
      <c r="C115" s="259" t="s">
        <v>250</v>
      </c>
      <c r="D115" s="710">
        <f>D119</f>
        <v>33000</v>
      </c>
      <c r="E115" s="768">
        <f>E119</f>
        <v>33000</v>
      </c>
      <c r="F115" s="758">
        <f>F117+F118+F119</f>
        <v>0</v>
      </c>
    </row>
    <row r="116" spans="1:6" x14ac:dyDescent="0.2">
      <c r="A116" s="269"/>
      <c r="B116" s="298" t="s">
        <v>808</v>
      </c>
      <c r="C116" s="271"/>
      <c r="D116" s="745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7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7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907</v>
      </c>
      <c r="C119" s="279" t="s">
        <v>140</v>
      </c>
      <c r="D119" s="814">
        <f>D126</f>
        <v>33000</v>
      </c>
      <c r="E119" s="798">
        <f>Sheet6!H126+Sheet6!H725</f>
        <v>33000</v>
      </c>
      <c r="F119" s="728">
        <f>F121+F124+F125+F126</f>
        <v>0</v>
      </c>
    </row>
    <row r="120" spans="1:6" x14ac:dyDescent="0.2">
      <c r="A120" s="280"/>
      <c r="B120" s="316" t="s">
        <v>811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700</v>
      </c>
      <c r="C121" s="279"/>
      <c r="D121" s="724">
        <f>F121</f>
        <v>0</v>
      </c>
      <c r="E121" s="798" t="s">
        <v>259</v>
      </c>
      <c r="F121" s="728">
        <f>F123+F124</f>
        <v>0</v>
      </c>
    </row>
    <row r="122" spans="1:6" x14ac:dyDescent="0.2">
      <c r="A122" s="280"/>
      <c r="B122" s="316" t="s">
        <v>827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826</v>
      </c>
      <c r="C123" s="279"/>
      <c r="D123" s="724">
        <f>F123</f>
        <v>0</v>
      </c>
      <c r="E123" s="798" t="s">
        <v>259</v>
      </c>
      <c r="F123" s="314"/>
    </row>
    <row r="124" spans="1:6" x14ac:dyDescent="0.2">
      <c r="A124" s="275">
        <v>4546</v>
      </c>
      <c r="B124" s="326" t="s">
        <v>830</v>
      </c>
      <c r="C124" s="279"/>
      <c r="D124" s="724">
        <f>F124</f>
        <v>0</v>
      </c>
      <c r="E124" s="798" t="s">
        <v>259</v>
      </c>
      <c r="F124" s="314"/>
    </row>
    <row r="125" spans="1:6" x14ac:dyDescent="0.2">
      <c r="A125" s="275">
        <v>4547</v>
      </c>
      <c r="B125" s="316" t="s">
        <v>829</v>
      </c>
      <c r="C125" s="279"/>
      <c r="D125" s="724">
        <f>F125</f>
        <v>0</v>
      </c>
      <c r="E125" s="798" t="s">
        <v>259</v>
      </c>
      <c r="F125" s="314"/>
    </row>
    <row r="126" spans="1:6" ht="13.5" thickBot="1" x14ac:dyDescent="0.25">
      <c r="A126" s="288">
        <v>4548</v>
      </c>
      <c r="B126" s="327" t="s">
        <v>831</v>
      </c>
      <c r="C126" s="304"/>
      <c r="D126" s="750">
        <f>E126</f>
        <v>33000</v>
      </c>
      <c r="E126" s="799">
        <f>Sheet6!H126+Sheet6!H725</f>
        <v>33000</v>
      </c>
      <c r="F126" s="329"/>
    </row>
    <row r="127" spans="1:6" ht="32.25" customHeight="1" thickBot="1" x14ac:dyDescent="0.25">
      <c r="A127" s="245">
        <v>4600</v>
      </c>
      <c r="B127" s="310" t="s">
        <v>908</v>
      </c>
      <c r="C127" s="259" t="s">
        <v>250</v>
      </c>
      <c r="D127" s="710">
        <f>E127</f>
        <v>25000</v>
      </c>
      <c r="E127" s="744">
        <f>E131+E133+E139</f>
        <v>25000</v>
      </c>
      <c r="F127" s="268" t="s">
        <v>259</v>
      </c>
    </row>
    <row r="128" spans="1:6" ht="13.5" thickBot="1" x14ac:dyDescent="0.25">
      <c r="A128" s="330"/>
      <c r="B128" s="331" t="s">
        <v>811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7">
        <f>E129</f>
        <v>0</v>
      </c>
      <c r="E129" s="729">
        <f>E131+E132</f>
        <v>0</v>
      </c>
      <c r="F129" s="278" t="s">
        <v>260</v>
      </c>
    </row>
    <row r="130" spans="1:6" x14ac:dyDescent="0.2">
      <c r="A130" s="330"/>
      <c r="B130" s="337" t="s">
        <v>811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717</v>
      </c>
      <c r="C131" s="336" t="s">
        <v>716</v>
      </c>
      <c r="D131" s="727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42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909</v>
      </c>
      <c r="C133" s="259" t="s">
        <v>250</v>
      </c>
      <c r="D133" s="710">
        <f t="shared" ref="D133:D141" si="1">E133</f>
        <v>25000</v>
      </c>
      <c r="E133" s="744">
        <f>E135+E136+E137+E138</f>
        <v>25000</v>
      </c>
      <c r="F133" s="268" t="s">
        <v>259</v>
      </c>
    </row>
    <row r="134" spans="1:6" ht="13.5" thickBot="1" x14ac:dyDescent="0.25">
      <c r="A134" s="330"/>
      <c r="B134" s="331" t="s">
        <v>808</v>
      </c>
      <c r="C134" s="271"/>
      <c r="D134" s="745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7">
        <f t="shared" si="1"/>
        <v>3000</v>
      </c>
      <c r="E135" s="292">
        <f>Sheet6!H870</f>
        <v>3000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7">
        <f t="shared" si="1"/>
        <v>0</v>
      </c>
      <c r="E136" s="292"/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7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6">
        <f t="shared" si="1"/>
        <v>22000</v>
      </c>
      <c r="E138" s="746">
        <f>Sheet6!G869+Sheet6!H264</f>
        <v>22000</v>
      </c>
      <c r="F138" s="283" t="s">
        <v>259</v>
      </c>
    </row>
    <row r="139" spans="1:6" ht="13.5" thickBot="1" x14ac:dyDescent="0.25">
      <c r="A139" s="342">
        <v>4640</v>
      </c>
      <c r="B139" s="343" t="s">
        <v>910</v>
      </c>
      <c r="C139" s="259" t="s">
        <v>250</v>
      </c>
      <c r="D139" s="718">
        <f t="shared" si="1"/>
        <v>0</v>
      </c>
      <c r="E139" s="748">
        <f>E141</f>
        <v>0</v>
      </c>
      <c r="F139" s="268" t="s">
        <v>259</v>
      </c>
    </row>
    <row r="140" spans="1:6" ht="13.5" thickBot="1" x14ac:dyDescent="0.25">
      <c r="A140" s="330"/>
      <c r="B140" s="331" t="s">
        <v>808</v>
      </c>
      <c r="C140" s="271"/>
      <c r="D140" s="745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9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911</v>
      </c>
      <c r="C142" s="259" t="s">
        <v>250</v>
      </c>
      <c r="D142" s="719">
        <f>E142+F142-Sheet1!F141</f>
        <v>15300</v>
      </c>
      <c r="E142" s="759">
        <f>E144+E148+E154+E157+E161+E164+E167</f>
        <v>365300</v>
      </c>
      <c r="F142" s="760">
        <f>F167</f>
        <v>0</v>
      </c>
    </row>
    <row r="143" spans="1:6" ht="13.5" thickBot="1" x14ac:dyDescent="0.25">
      <c r="A143" s="261"/>
      <c r="B143" s="262" t="s">
        <v>811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912</v>
      </c>
      <c r="C144" s="259" t="s">
        <v>250</v>
      </c>
      <c r="D144" s="710">
        <f>E144</f>
        <v>5000</v>
      </c>
      <c r="E144" s="744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808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718</v>
      </c>
      <c r="C146" s="279" t="s">
        <v>151</v>
      </c>
      <c r="D146" s="724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6">
        <f>E147</f>
        <v>5000</v>
      </c>
      <c r="E147" s="615">
        <f>SUM(Sheet6!H125)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913</v>
      </c>
      <c r="C148" s="259" t="s">
        <v>4</v>
      </c>
      <c r="D148" s="710">
        <f>E148</f>
        <v>10300</v>
      </c>
      <c r="E148" s="744">
        <f>E150+E151+E152+E153</f>
        <v>10300</v>
      </c>
      <c r="F148" s="268" t="s">
        <v>259</v>
      </c>
    </row>
    <row r="149" spans="1:6" ht="13.5" thickBot="1" x14ac:dyDescent="0.25">
      <c r="A149" s="269"/>
      <c r="B149" s="270" t="s">
        <v>808</v>
      </c>
      <c r="C149" s="271"/>
      <c r="D149" s="745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7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7">
        <f>E151</f>
        <v>0</v>
      </c>
      <c r="E151" s="292">
        <f>Sheet6!H65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24">
        <f>E152</f>
        <v>10300</v>
      </c>
      <c r="E152" s="724">
        <f>Sheet6!H465+Sheet6!H400+Sheet6!H123+Sheet6!H31</f>
        <v>10300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42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914</v>
      </c>
      <c r="C154" s="259" t="s">
        <v>250</v>
      </c>
      <c r="D154" s="718">
        <f>E154</f>
        <v>0</v>
      </c>
      <c r="E154" s="748">
        <f>E156</f>
        <v>0</v>
      </c>
      <c r="F154" s="268" t="s">
        <v>259</v>
      </c>
    </row>
    <row r="155" spans="1:6" ht="13.5" thickBot="1" x14ac:dyDescent="0.25">
      <c r="A155" s="269"/>
      <c r="B155" s="270" t="s">
        <v>808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915</v>
      </c>
      <c r="C156" s="282" t="s">
        <v>180</v>
      </c>
      <c r="D156" s="742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916</v>
      </c>
      <c r="C157" s="259" t="s">
        <v>250</v>
      </c>
      <c r="D157" s="718">
        <f>E157</f>
        <v>0</v>
      </c>
      <c r="E157" s="748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808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7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42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917</v>
      </c>
      <c r="C161" s="259" t="s">
        <v>250</v>
      </c>
      <c r="D161" s="718">
        <f>E161</f>
        <v>0</v>
      </c>
      <c r="E161" s="748">
        <f>E163</f>
        <v>0</v>
      </c>
      <c r="F161" s="268" t="s">
        <v>259</v>
      </c>
    </row>
    <row r="162" spans="1:6" ht="13.5" thickBot="1" x14ac:dyDescent="0.25">
      <c r="A162" s="269"/>
      <c r="B162" s="270" t="s">
        <v>808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42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918</v>
      </c>
      <c r="C164" s="259" t="s">
        <v>250</v>
      </c>
      <c r="D164" s="718">
        <f>E164</f>
        <v>0</v>
      </c>
      <c r="E164" s="748">
        <f>E166</f>
        <v>0</v>
      </c>
      <c r="F164" s="268" t="s">
        <v>259</v>
      </c>
    </row>
    <row r="165" spans="1:6" ht="13.5" thickBot="1" x14ac:dyDescent="0.25">
      <c r="A165" s="269"/>
      <c r="B165" s="270" t="s">
        <v>808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42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919</v>
      </c>
      <c r="C167" s="259" t="s">
        <v>250</v>
      </c>
      <c r="D167" s="719">
        <f>E167+F167-Sheet1!F141</f>
        <v>0</v>
      </c>
      <c r="E167" s="759">
        <f>E169</f>
        <v>350000</v>
      </c>
      <c r="F167" s="760">
        <f>F169</f>
        <v>0</v>
      </c>
    </row>
    <row r="168" spans="1:6" ht="13.5" thickBot="1" x14ac:dyDescent="0.25">
      <c r="A168" s="261"/>
      <c r="B168" s="262" t="s">
        <v>808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9">
        <f>E169+F169-Sheet1!F141</f>
        <v>0</v>
      </c>
      <c r="E169" s="759">
        <f>Sheet1!F141</f>
        <v>350000</v>
      </c>
      <c r="F169" s="760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61"/>
      <c r="E170" s="761"/>
      <c r="F170" s="358"/>
    </row>
    <row r="171" spans="1:6" s="55" customFormat="1" ht="56.25" customHeight="1" thickBot="1" x14ac:dyDescent="0.25">
      <c r="A171" s="245">
        <v>5000</v>
      </c>
      <c r="B171" s="359" t="s">
        <v>920</v>
      </c>
      <c r="C171" s="259" t="s">
        <v>250</v>
      </c>
      <c r="D171" s="710">
        <f>F171</f>
        <v>2563000</v>
      </c>
      <c r="E171" s="360" t="s">
        <v>259</v>
      </c>
      <c r="F171" s="762">
        <f>F173+F191+F197+F200</f>
        <v>2563000</v>
      </c>
    </row>
    <row r="172" spans="1:6" ht="13.5" thickBot="1" x14ac:dyDescent="0.25">
      <c r="A172" s="355"/>
      <c r="B172" s="262" t="s">
        <v>811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921</v>
      </c>
      <c r="C173" s="259" t="s">
        <v>250</v>
      </c>
      <c r="D173" s="710">
        <f>F173</f>
        <v>2563000</v>
      </c>
      <c r="E173" s="322" t="s">
        <v>259</v>
      </c>
      <c r="F173" s="762">
        <f>F175+F180+F185</f>
        <v>2563000</v>
      </c>
    </row>
    <row r="174" spans="1:6" ht="13.5" thickBot="1" x14ac:dyDescent="0.25">
      <c r="A174" s="361"/>
      <c r="B174" s="262" t="s">
        <v>811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922</v>
      </c>
      <c r="C175" s="259" t="s">
        <v>250</v>
      </c>
      <c r="D175" s="710">
        <f>F175</f>
        <v>2429000</v>
      </c>
      <c r="E175" s="322" t="s">
        <v>259</v>
      </c>
      <c r="F175" s="762">
        <f>F177+F178+F179</f>
        <v>2429000</v>
      </c>
    </row>
    <row r="176" spans="1:6" x14ac:dyDescent="0.2">
      <c r="A176" s="269"/>
      <c r="B176" s="298" t="s">
        <v>808</v>
      </c>
      <c r="C176" s="271"/>
      <c r="D176" s="745"/>
      <c r="E176" s="273"/>
      <c r="F176" s="274"/>
    </row>
    <row r="177" spans="1:7" x14ac:dyDescent="0.2">
      <c r="A177" s="275">
        <v>5111</v>
      </c>
      <c r="B177" s="306" t="s">
        <v>952</v>
      </c>
      <c r="C177" s="362" t="s">
        <v>189</v>
      </c>
      <c r="D177" s="727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953</v>
      </c>
      <c r="C178" s="362" t="s">
        <v>190</v>
      </c>
      <c r="D178" s="727">
        <f>F178</f>
        <v>1459500</v>
      </c>
      <c r="E178" s="324" t="s">
        <v>259</v>
      </c>
      <c r="F178" s="363">
        <f>Sheet6!I131+Sheet6!I340+Sheet6!I479+Sheet6!I726+Sheet6!I466</f>
        <v>1459500</v>
      </c>
    </row>
    <row r="179" spans="1:7" ht="26.25" customHeight="1" thickBot="1" x14ac:dyDescent="0.25">
      <c r="A179" s="280">
        <v>5113</v>
      </c>
      <c r="B179" s="281" t="s">
        <v>954</v>
      </c>
      <c r="C179" s="364" t="s">
        <v>191</v>
      </c>
      <c r="D179" s="746">
        <f>F179</f>
        <v>969500</v>
      </c>
      <c r="E179" s="365" t="s">
        <v>259</v>
      </c>
      <c r="F179" s="746">
        <f>Sheet6!I41+Sheet6!I132+Sheet6!I265+Sheet6!I281+Sheet6!I316+Sheet6!I467+Sheet6!I480+Sheet6!I638+Sheet6!I664+Sheet6!I729</f>
        <v>969500</v>
      </c>
    </row>
    <row r="180" spans="1:7" ht="28.5" customHeight="1" thickBot="1" x14ac:dyDescent="0.25">
      <c r="A180" s="245">
        <v>5120</v>
      </c>
      <c r="B180" s="284" t="s">
        <v>923</v>
      </c>
      <c r="C180" s="259" t="s">
        <v>250</v>
      </c>
      <c r="D180" s="710">
        <f>F180</f>
        <v>103500</v>
      </c>
      <c r="E180" s="322" t="s">
        <v>259</v>
      </c>
      <c r="F180" s="762">
        <f>F182+F183+F184</f>
        <v>103500</v>
      </c>
    </row>
    <row r="181" spans="1:7" x14ac:dyDescent="0.2">
      <c r="A181" s="269"/>
      <c r="B181" s="366" t="s">
        <v>808</v>
      </c>
      <c r="C181" s="271"/>
      <c r="D181" s="745"/>
      <c r="E181" s="273"/>
      <c r="F181" s="274"/>
    </row>
    <row r="182" spans="1:7" x14ac:dyDescent="0.2">
      <c r="A182" s="275">
        <v>5121</v>
      </c>
      <c r="B182" s="276" t="s">
        <v>949</v>
      </c>
      <c r="C182" s="362" t="s">
        <v>193</v>
      </c>
      <c r="D182" s="724">
        <f>F182</f>
        <v>20000</v>
      </c>
      <c r="E182" s="324" t="s">
        <v>259</v>
      </c>
      <c r="F182" s="611">
        <f>Sheet6!I44+Sheet6!I509+Sheet6!I401+Sheet6!I478</f>
        <v>20000</v>
      </c>
    </row>
    <row r="183" spans="1:7" x14ac:dyDescent="0.2">
      <c r="A183" s="275">
        <v>5122</v>
      </c>
      <c r="B183" s="276" t="s">
        <v>950</v>
      </c>
      <c r="C183" s="362" t="s">
        <v>194</v>
      </c>
      <c r="D183" s="724">
        <f>F183</f>
        <v>21155</v>
      </c>
      <c r="E183" s="324" t="s">
        <v>259</v>
      </c>
      <c r="F183" s="724">
        <f>Sheet6!I45+Sheet6!I727+Sheet6!I618</f>
        <v>21155</v>
      </c>
    </row>
    <row r="184" spans="1:7" ht="17.25" customHeight="1" thickBot="1" x14ac:dyDescent="0.25">
      <c r="A184" s="280">
        <v>5123</v>
      </c>
      <c r="B184" s="281" t="s">
        <v>951</v>
      </c>
      <c r="C184" s="364" t="s">
        <v>195</v>
      </c>
      <c r="D184" s="746">
        <f>F184</f>
        <v>62345</v>
      </c>
      <c r="E184" s="367" t="s">
        <v>259</v>
      </c>
      <c r="F184" s="368">
        <f>Sheet6!I46+Sheet6!I133+Sheet6!I402+Sheet6!I602+Sheet6!I639+Sheet6!I728+Sheet6!I468</f>
        <v>62345</v>
      </c>
      <c r="G184" s="624"/>
    </row>
    <row r="185" spans="1:7" ht="28.5" customHeight="1" thickBot="1" x14ac:dyDescent="0.25">
      <c r="A185" s="245">
        <v>5130</v>
      </c>
      <c r="B185" s="284" t="s">
        <v>924</v>
      </c>
      <c r="C185" s="259" t="s">
        <v>250</v>
      </c>
      <c r="D185" s="710">
        <f>E185+F185</f>
        <v>30500</v>
      </c>
      <c r="E185" s="748">
        <f>E189+E190</f>
        <v>0</v>
      </c>
      <c r="F185" s="762">
        <f>F187+F188+F189+F190</f>
        <v>30500</v>
      </c>
    </row>
    <row r="186" spans="1:7" x14ac:dyDescent="0.2">
      <c r="A186" s="269"/>
      <c r="B186" s="298" t="s">
        <v>808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7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946</v>
      </c>
      <c r="C188" s="362" t="s">
        <v>197</v>
      </c>
      <c r="D188" s="727">
        <f>F188</f>
        <v>0</v>
      </c>
      <c r="E188" s="324" t="s">
        <v>259</v>
      </c>
      <c r="F188" s="363">
        <f>Sheet6!I42</f>
        <v>0</v>
      </c>
    </row>
    <row r="189" spans="1:7" ht="17.25" customHeight="1" x14ac:dyDescent="0.2">
      <c r="A189" s="275">
        <v>5133</v>
      </c>
      <c r="B189" s="276" t="s">
        <v>947</v>
      </c>
      <c r="C189" s="362" t="s">
        <v>204</v>
      </c>
      <c r="D189" s="724">
        <f>E189+F189</f>
        <v>500</v>
      </c>
      <c r="E189" s="714"/>
      <c r="F189" s="542">
        <f>Sheet6!I134</f>
        <v>500</v>
      </c>
    </row>
    <row r="190" spans="1:7" ht="17.25" customHeight="1" thickBot="1" x14ac:dyDescent="0.25">
      <c r="A190" s="280">
        <v>5134</v>
      </c>
      <c r="B190" s="281" t="s">
        <v>948</v>
      </c>
      <c r="C190" s="364" t="s">
        <v>205</v>
      </c>
      <c r="D190" s="746">
        <f>E190+F190</f>
        <v>30000</v>
      </c>
      <c r="E190" s="369"/>
      <c r="F190" s="368">
        <f>Sheet6!I341+Sheet6!I318+Sheet6!I135+Sheet6!I43+Sheet6!I730</f>
        <v>30000</v>
      </c>
    </row>
    <row r="191" spans="1:7" ht="19.5" customHeight="1" thickBot="1" x14ac:dyDescent="0.25">
      <c r="A191" s="245">
        <v>5200</v>
      </c>
      <c r="B191" s="284" t="s">
        <v>925</v>
      </c>
      <c r="C191" s="259" t="s">
        <v>250</v>
      </c>
      <c r="D191" s="718">
        <f>F191</f>
        <v>0</v>
      </c>
      <c r="E191" s="322" t="s">
        <v>259</v>
      </c>
      <c r="F191" s="758">
        <f>F193+F194+F195+F196</f>
        <v>0</v>
      </c>
    </row>
    <row r="192" spans="1:7" x14ac:dyDescent="0.2">
      <c r="A192" s="269"/>
      <c r="B192" s="298" t="s">
        <v>811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7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7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7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42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926</v>
      </c>
      <c r="C197" s="259" t="s">
        <v>250</v>
      </c>
      <c r="D197" s="718">
        <f>F197</f>
        <v>0</v>
      </c>
      <c r="E197" s="322" t="s">
        <v>259</v>
      </c>
      <c r="F197" s="758">
        <f>F199</f>
        <v>0</v>
      </c>
    </row>
    <row r="198" spans="1:6" x14ac:dyDescent="0.2">
      <c r="A198" s="371"/>
      <c r="B198" s="372" t="s">
        <v>811</v>
      </c>
      <c r="C198" s="332"/>
      <c r="D198" s="745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42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927</v>
      </c>
      <c r="C200" s="259" t="s">
        <v>250</v>
      </c>
      <c r="D200" s="718">
        <f>F200</f>
        <v>0</v>
      </c>
      <c r="E200" s="322" t="s">
        <v>259</v>
      </c>
      <c r="F200" s="758">
        <f>F202+F203+F204+F205</f>
        <v>0</v>
      </c>
    </row>
    <row r="201" spans="1:6" ht="13.5" thickBot="1" x14ac:dyDescent="0.25">
      <c r="A201" s="355"/>
      <c r="B201" s="372" t="s">
        <v>811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7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7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7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9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701</v>
      </c>
      <c r="B206" s="377" t="s">
        <v>928</v>
      </c>
      <c r="C206" s="378" t="s">
        <v>250</v>
      </c>
      <c r="D206" s="710">
        <f>F206</f>
        <v>-800000</v>
      </c>
      <c r="E206" s="322" t="s">
        <v>259</v>
      </c>
      <c r="F206" s="762">
        <f>F208+F213+F221+F224</f>
        <v>-800000</v>
      </c>
    </row>
    <row r="207" spans="1:6" s="1" customFormat="1" ht="13.5" thickBot="1" x14ac:dyDescent="0.25">
      <c r="A207" s="379"/>
      <c r="B207" s="380" t="s">
        <v>807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702</v>
      </c>
      <c r="B208" s="383" t="s">
        <v>929</v>
      </c>
      <c r="C208" s="384" t="s">
        <v>250</v>
      </c>
      <c r="D208" s="710">
        <f>F208</f>
        <v>0</v>
      </c>
      <c r="E208" s="322" t="s">
        <v>259</v>
      </c>
      <c r="F208" s="762">
        <f>F210+F211+F212</f>
        <v>0</v>
      </c>
    </row>
    <row r="209" spans="1:6" s="1" customFormat="1" x14ac:dyDescent="0.2">
      <c r="A209" s="385"/>
      <c r="B209" s="386" t="s">
        <v>807</v>
      </c>
      <c r="C209" s="387"/>
      <c r="D209" s="272"/>
      <c r="E209" s="273"/>
      <c r="F209" s="333"/>
    </row>
    <row r="210" spans="1:6" s="1" customFormat="1" x14ac:dyDescent="0.2">
      <c r="A210" s="388" t="s">
        <v>703</v>
      </c>
      <c r="B210" s="389" t="s">
        <v>48</v>
      </c>
      <c r="C210" s="388" t="s">
        <v>43</v>
      </c>
      <c r="D210" s="724">
        <f>F210</f>
        <v>0</v>
      </c>
      <c r="E210" s="324" t="s">
        <v>260</v>
      </c>
      <c r="F210" s="390"/>
    </row>
    <row r="211" spans="1:6" s="34" customFormat="1" x14ac:dyDescent="0.2">
      <c r="A211" s="388" t="s">
        <v>704</v>
      </c>
      <c r="B211" s="389" t="s">
        <v>47</v>
      </c>
      <c r="C211" s="388" t="s">
        <v>44</v>
      </c>
      <c r="D211" s="727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705</v>
      </c>
      <c r="B212" s="393" t="s">
        <v>50</v>
      </c>
      <c r="C212" s="394" t="s">
        <v>45</v>
      </c>
      <c r="D212" s="742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706</v>
      </c>
      <c r="B213" s="383" t="s">
        <v>930</v>
      </c>
      <c r="C213" s="384" t="s">
        <v>250</v>
      </c>
      <c r="D213" s="718">
        <f>F213</f>
        <v>0</v>
      </c>
      <c r="E213" s="311" t="s">
        <v>249</v>
      </c>
      <c r="F213" s="758">
        <f>F215+F216</f>
        <v>0</v>
      </c>
    </row>
    <row r="214" spans="1:6" s="1" customFormat="1" x14ac:dyDescent="0.2">
      <c r="A214" s="397"/>
      <c r="B214" s="386" t="s">
        <v>807</v>
      </c>
      <c r="C214" s="387"/>
      <c r="D214" s="745"/>
      <c r="E214" s="273"/>
      <c r="F214" s="763"/>
    </row>
    <row r="215" spans="1:6" s="1" customFormat="1" ht="35.25" customHeight="1" thickBot="1" x14ac:dyDescent="0.25">
      <c r="A215" s="392" t="s">
        <v>707</v>
      </c>
      <c r="B215" s="393" t="s">
        <v>33</v>
      </c>
      <c r="C215" s="398" t="s">
        <v>51</v>
      </c>
      <c r="D215" s="742">
        <f>F215</f>
        <v>0</v>
      </c>
      <c r="E215" s="307" t="s">
        <v>249</v>
      </c>
      <c r="F215" s="764">
        <f>F216</f>
        <v>0</v>
      </c>
    </row>
    <row r="216" spans="1:6" s="1" customFormat="1" ht="26.25" thickBot="1" x14ac:dyDescent="0.25">
      <c r="A216" s="396" t="s">
        <v>708</v>
      </c>
      <c r="B216" s="399" t="s">
        <v>931</v>
      </c>
      <c r="C216" s="384" t="s">
        <v>250</v>
      </c>
      <c r="D216" s="718">
        <f>F216</f>
        <v>0</v>
      </c>
      <c r="E216" s="311" t="s">
        <v>249</v>
      </c>
      <c r="F216" s="758">
        <f>F218+F219+F220</f>
        <v>0</v>
      </c>
    </row>
    <row r="217" spans="1:6" s="1" customFormat="1" x14ac:dyDescent="0.2">
      <c r="A217" s="397"/>
      <c r="B217" s="386" t="s">
        <v>808</v>
      </c>
      <c r="C217" s="387"/>
      <c r="D217" s="745"/>
      <c r="E217" s="273"/>
      <c r="F217" s="333"/>
    </row>
    <row r="218" spans="1:6" s="1" customFormat="1" x14ac:dyDescent="0.2">
      <c r="A218" s="400" t="s">
        <v>709</v>
      </c>
      <c r="B218" s="401" t="s">
        <v>30</v>
      </c>
      <c r="C218" s="388" t="s">
        <v>55</v>
      </c>
      <c r="D218" s="727">
        <f>F218</f>
        <v>0</v>
      </c>
      <c r="E218" s="79"/>
      <c r="F218" s="402"/>
    </row>
    <row r="219" spans="1:6" s="1" customFormat="1" ht="25.5" x14ac:dyDescent="0.2">
      <c r="A219" s="403" t="s">
        <v>710</v>
      </c>
      <c r="B219" s="401" t="s">
        <v>29</v>
      </c>
      <c r="C219" s="404" t="s">
        <v>56</v>
      </c>
      <c r="D219" s="727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711</v>
      </c>
      <c r="B220" s="405" t="s">
        <v>28</v>
      </c>
      <c r="C220" s="398" t="s">
        <v>57</v>
      </c>
      <c r="D220" s="742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712</v>
      </c>
      <c r="B221" s="383" t="s">
        <v>932</v>
      </c>
      <c r="C221" s="384" t="s">
        <v>250</v>
      </c>
      <c r="D221" s="718">
        <f>F221</f>
        <v>0</v>
      </c>
      <c r="E221" s="311" t="s">
        <v>249</v>
      </c>
      <c r="F221" s="758">
        <f>F223</f>
        <v>0</v>
      </c>
    </row>
    <row r="222" spans="1:6" s="1" customFormat="1" x14ac:dyDescent="0.2">
      <c r="A222" s="397"/>
      <c r="B222" s="386" t="s">
        <v>807</v>
      </c>
      <c r="C222" s="387"/>
      <c r="D222" s="745"/>
      <c r="E222" s="273"/>
      <c r="F222" s="333"/>
    </row>
    <row r="223" spans="1:6" s="1" customFormat="1" ht="26.25" thickBot="1" x14ac:dyDescent="0.25">
      <c r="A223" s="406" t="s">
        <v>713</v>
      </c>
      <c r="B223" s="393" t="s">
        <v>31</v>
      </c>
      <c r="C223" s="379" t="s">
        <v>59</v>
      </c>
      <c r="D223" s="742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714</v>
      </c>
      <c r="B224" s="383" t="s">
        <v>933</v>
      </c>
      <c r="C224" s="384" t="s">
        <v>250</v>
      </c>
      <c r="D224" s="710">
        <f>F224</f>
        <v>-800000</v>
      </c>
      <c r="E224" s="407" t="s">
        <v>249</v>
      </c>
      <c r="F224" s="762">
        <f>F226+F227+F228+F229</f>
        <v>-800000</v>
      </c>
    </row>
    <row r="225" spans="1:9" s="1" customFormat="1" x14ac:dyDescent="0.2">
      <c r="A225" s="397"/>
      <c r="B225" s="386" t="s">
        <v>807</v>
      </c>
      <c r="C225" s="387"/>
      <c r="D225" s="747"/>
      <c r="E225" s="287"/>
      <c r="F225" s="408"/>
    </row>
    <row r="226" spans="1:9" s="1" customFormat="1" x14ac:dyDescent="0.2">
      <c r="A226" s="400" t="s">
        <v>715</v>
      </c>
      <c r="B226" s="389" t="s">
        <v>118</v>
      </c>
      <c r="C226" s="388" t="s">
        <v>62</v>
      </c>
      <c r="D226" s="724">
        <f>F226</f>
        <v>-800000</v>
      </c>
      <c r="E226" s="409" t="s">
        <v>249</v>
      </c>
      <c r="F226" s="410">
        <v>-800000</v>
      </c>
      <c r="G226" s="648"/>
      <c r="I226" s="647"/>
    </row>
    <row r="227" spans="1:9" s="1" customFormat="1" ht="15.75" customHeight="1" x14ac:dyDescent="0.2">
      <c r="A227" s="403" t="s">
        <v>720</v>
      </c>
      <c r="B227" s="389" t="s">
        <v>60</v>
      </c>
      <c r="C227" s="411" t="s">
        <v>63</v>
      </c>
      <c r="D227" s="727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721</v>
      </c>
      <c r="B228" s="389" t="s">
        <v>61</v>
      </c>
      <c r="C228" s="404" t="s">
        <v>64</v>
      </c>
      <c r="D228" s="727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722</v>
      </c>
      <c r="B229" s="413" t="s">
        <v>32</v>
      </c>
      <c r="C229" s="414" t="s">
        <v>65</v>
      </c>
      <c r="D229" s="749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89" t="s">
        <v>809</v>
      </c>
      <c r="B2" s="989"/>
      <c r="C2" s="989"/>
      <c r="D2" s="989"/>
      <c r="E2" s="989"/>
    </row>
    <row r="4" spans="1:5" ht="29.25" customHeight="1" x14ac:dyDescent="0.25">
      <c r="A4" s="1044" t="s">
        <v>27</v>
      </c>
      <c r="B4" s="1044"/>
      <c r="C4" s="1044"/>
      <c r="D4" s="1044"/>
      <c r="E4" s="1044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1045" t="s">
        <v>832</v>
      </c>
      <c r="B7" s="1045"/>
      <c r="C7" s="1040" t="s">
        <v>859</v>
      </c>
      <c r="D7" s="1047" t="s">
        <v>807</v>
      </c>
      <c r="E7" s="1048"/>
    </row>
    <row r="8" spans="1:5" ht="26.25" thickBot="1" x14ac:dyDescent="0.25">
      <c r="A8" s="1046"/>
      <c r="B8" s="1046"/>
      <c r="C8" s="1051"/>
      <c r="D8" s="243" t="s">
        <v>846</v>
      </c>
      <c r="E8" s="243" t="s">
        <v>719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5">
        <f>E10+D10</f>
        <v>-213000</v>
      </c>
      <c r="D10" s="766">
        <f>Sheet1!E8-Sheet2!H8</f>
        <v>0</v>
      </c>
      <c r="E10" s="767">
        <f>Sheet1!F8-Sheet3!F8</f>
        <v>-213000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>
      <selection activeCell="F64" sqref="F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89" t="s">
        <v>122</v>
      </c>
      <c r="B1" s="989"/>
      <c r="C1" s="989"/>
      <c r="D1" s="989"/>
      <c r="E1" s="989"/>
      <c r="F1" s="989"/>
    </row>
    <row r="2" spans="1:6" ht="15.75" x14ac:dyDescent="0.25">
      <c r="B2" s="420"/>
    </row>
    <row r="3" spans="1:6" ht="30" customHeight="1" x14ac:dyDescent="0.25">
      <c r="A3" s="1044" t="s">
        <v>773</v>
      </c>
      <c r="B3" s="1044"/>
      <c r="C3" s="1044"/>
      <c r="D3" s="1044"/>
      <c r="E3" s="1044"/>
      <c r="F3" s="1044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739</v>
      </c>
      <c r="B6" s="422" t="s">
        <v>740</v>
      </c>
      <c r="C6" s="423"/>
      <c r="D6" s="1049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741</v>
      </c>
      <c r="C7" s="242" t="s">
        <v>742</v>
      </c>
      <c r="D7" s="1050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743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934</v>
      </c>
      <c r="C9" s="430"/>
      <c r="D9" s="719">
        <f>-Sheet4!C10</f>
        <v>213000</v>
      </c>
      <c r="E9" s="759">
        <f>-Sheet4!D10</f>
        <v>0</v>
      </c>
      <c r="F9" s="796">
        <f>-Sheet4!E10</f>
        <v>213000</v>
      </c>
    </row>
    <row r="10" spans="1:6" s="417" customFormat="1" ht="13.5" thickBot="1" x14ac:dyDescent="0.25">
      <c r="A10" s="431"/>
      <c r="B10" s="432" t="s">
        <v>807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935</v>
      </c>
      <c r="C11" s="436"/>
      <c r="D11" s="710">
        <f>E11+F11</f>
        <v>213000</v>
      </c>
      <c r="E11" s="744">
        <f>E13+E41</f>
        <v>0</v>
      </c>
      <c r="F11" s="762">
        <f>F13+F41</f>
        <v>213000</v>
      </c>
    </row>
    <row r="12" spans="1:6" x14ac:dyDescent="0.2">
      <c r="A12" s="437"/>
      <c r="B12" s="438" t="s">
        <v>807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936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807</v>
      </c>
      <c r="C14" s="442"/>
      <c r="D14" s="815"/>
      <c r="E14" s="409"/>
      <c r="F14" s="816"/>
    </row>
    <row r="15" spans="1:6" ht="33" customHeight="1" x14ac:dyDescent="0.2">
      <c r="A15" s="440">
        <v>8111</v>
      </c>
      <c r="B15" s="444" t="s">
        <v>817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827</v>
      </c>
      <c r="C16" s="442"/>
      <c r="D16" s="534"/>
      <c r="E16" s="541"/>
      <c r="F16" s="817"/>
    </row>
    <row r="17" spans="1:6" x14ac:dyDescent="0.2">
      <c r="A17" s="440">
        <v>8112</v>
      </c>
      <c r="B17" s="447" t="s">
        <v>816</v>
      </c>
      <c r="C17" s="448" t="s">
        <v>850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810</v>
      </c>
      <c r="C18" s="448" t="s">
        <v>851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937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807</v>
      </c>
      <c r="C20" s="448"/>
      <c r="D20" s="534"/>
      <c r="E20" s="818"/>
      <c r="F20" s="817"/>
    </row>
    <row r="21" spans="1:6" x14ac:dyDescent="0.2">
      <c r="A21" s="440">
        <v>8121</v>
      </c>
      <c r="B21" s="444" t="s">
        <v>844</v>
      </c>
      <c r="C21" s="448"/>
      <c r="D21" s="655">
        <f>F21</f>
        <v>0</v>
      </c>
      <c r="E21" s="541" t="s">
        <v>42</v>
      </c>
      <c r="F21" s="654">
        <f>F23+F27</f>
        <v>0</v>
      </c>
    </row>
    <row r="22" spans="1:6" x14ac:dyDescent="0.2">
      <c r="A22" s="440"/>
      <c r="B22" s="445" t="s">
        <v>827</v>
      </c>
      <c r="C22" s="448"/>
      <c r="D22" s="534"/>
      <c r="E22" s="818"/>
      <c r="F22" s="817"/>
    </row>
    <row r="23" spans="1:6" x14ac:dyDescent="0.2">
      <c r="A23" s="452">
        <v>8122</v>
      </c>
      <c r="B23" s="441" t="s">
        <v>834</v>
      </c>
      <c r="C23" s="448" t="s">
        <v>852</v>
      </c>
      <c r="D23" s="655">
        <f>F23</f>
        <v>0</v>
      </c>
      <c r="E23" s="541" t="s">
        <v>42</v>
      </c>
      <c r="F23" s="654">
        <f>F25+F26</f>
        <v>0</v>
      </c>
    </row>
    <row r="24" spans="1:6" x14ac:dyDescent="0.2">
      <c r="A24" s="452"/>
      <c r="B24" s="453" t="s">
        <v>827</v>
      </c>
      <c r="C24" s="448"/>
      <c r="D24" s="534"/>
      <c r="E24" s="818"/>
      <c r="F24" s="817"/>
    </row>
    <row r="25" spans="1:6" x14ac:dyDescent="0.2">
      <c r="A25" s="452">
        <v>8123</v>
      </c>
      <c r="B25" s="453" t="s">
        <v>833</v>
      </c>
      <c r="C25" s="448"/>
      <c r="D25" s="655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835</v>
      </c>
      <c r="C26" s="448"/>
      <c r="D26" s="655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836</v>
      </c>
      <c r="C27" s="448" t="s">
        <v>853</v>
      </c>
      <c r="D27" s="655">
        <f>F27</f>
        <v>0</v>
      </c>
      <c r="E27" s="541" t="s">
        <v>42</v>
      </c>
      <c r="F27" s="819">
        <f>F29+F30</f>
        <v>0</v>
      </c>
    </row>
    <row r="28" spans="1:6" x14ac:dyDescent="0.2">
      <c r="A28" s="452"/>
      <c r="B28" s="453" t="s">
        <v>827</v>
      </c>
      <c r="C28" s="448"/>
      <c r="D28" s="655"/>
      <c r="E28" s="818"/>
      <c r="F28" s="817"/>
    </row>
    <row r="29" spans="1:6" x14ac:dyDescent="0.2">
      <c r="A29" s="452">
        <v>8131</v>
      </c>
      <c r="B29" s="453" t="s">
        <v>840</v>
      </c>
      <c r="C29" s="448"/>
      <c r="D29" s="655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837</v>
      </c>
      <c r="C30" s="448"/>
      <c r="D30" s="655"/>
      <c r="E30" s="541"/>
      <c r="F30" s="410"/>
    </row>
    <row r="31" spans="1:6" s="456" customFormat="1" x14ac:dyDescent="0.2">
      <c r="A31" s="452">
        <v>8140</v>
      </c>
      <c r="B31" s="441" t="s">
        <v>845</v>
      </c>
      <c r="C31" s="454"/>
      <c r="D31" s="655">
        <f>F31+E31</f>
        <v>0</v>
      </c>
      <c r="E31" s="820">
        <f>E33+E37</f>
        <v>0</v>
      </c>
      <c r="F31" s="654">
        <f>F33+F37</f>
        <v>0</v>
      </c>
    </row>
    <row r="32" spans="1:6" s="456" customFormat="1" x14ac:dyDescent="0.2">
      <c r="A32" s="440"/>
      <c r="B32" s="445" t="s">
        <v>827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838</v>
      </c>
      <c r="C33" s="454" t="s">
        <v>852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827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841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842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843</v>
      </c>
      <c r="C37" s="479" t="s">
        <v>853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827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840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839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938</v>
      </c>
      <c r="C41" s="491"/>
      <c r="D41" s="492">
        <f>E41+F41</f>
        <v>213000</v>
      </c>
      <c r="E41" s="493">
        <f>E48+E52+E63+E64</f>
        <v>0</v>
      </c>
      <c r="F41" s="494">
        <f>F43+F48+F52+F63+F64-F64</f>
        <v>213000</v>
      </c>
    </row>
    <row r="42" spans="1:9" s="456" customFormat="1" ht="13.5" thickBot="1" x14ac:dyDescent="0.25">
      <c r="A42" s="431"/>
      <c r="B42" s="495" t="s">
        <v>807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815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827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804</v>
      </c>
      <c r="C45" s="483" t="s">
        <v>854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803</v>
      </c>
      <c r="C46" s="483" t="s">
        <v>854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805</v>
      </c>
      <c r="C47" s="486" t="s">
        <v>855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814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827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812</v>
      </c>
      <c r="C50" s="483" t="s">
        <v>856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813</v>
      </c>
      <c r="C51" s="486" t="s">
        <v>857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723</v>
      </c>
      <c r="C52" s="521"/>
      <c r="D52" s="522">
        <f>E52+F52</f>
        <v>213000</v>
      </c>
      <c r="E52" s="523">
        <f>E56</f>
        <v>0</v>
      </c>
      <c r="F52" s="524">
        <f>F58</f>
        <v>213000</v>
      </c>
    </row>
    <row r="53" spans="1:8" s="417" customFormat="1" x14ac:dyDescent="0.2">
      <c r="A53" s="525"/>
      <c r="B53" s="504" t="s">
        <v>811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770</v>
      </c>
      <c r="C54" s="529">
        <v>9320</v>
      </c>
      <c r="D54" s="530">
        <f>E54</f>
        <v>213000</v>
      </c>
      <c r="E54" s="612">
        <f>E56+E57</f>
        <v>213000</v>
      </c>
      <c r="F54" s="531" t="s">
        <v>260</v>
      </c>
    </row>
    <row r="55" spans="1:8" x14ac:dyDescent="0.2">
      <c r="A55" s="532"/>
      <c r="B55" s="445" t="s">
        <v>808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806</v>
      </c>
      <c r="C56" s="533"/>
      <c r="D56" s="534">
        <f>E56</f>
        <v>0</v>
      </c>
      <c r="E56" s="613"/>
      <c r="F56" s="535" t="s">
        <v>42</v>
      </c>
      <c r="G56" s="649"/>
    </row>
    <row r="57" spans="1:8" ht="24" x14ac:dyDescent="0.2">
      <c r="A57" s="532">
        <v>8193</v>
      </c>
      <c r="B57" s="453" t="s">
        <v>724</v>
      </c>
      <c r="C57" s="533"/>
      <c r="D57" s="534">
        <f>E57</f>
        <v>213000</v>
      </c>
      <c r="E57" s="409">
        <v>213000</v>
      </c>
      <c r="F57" s="535" t="s">
        <v>260</v>
      </c>
    </row>
    <row r="58" spans="1:8" ht="24" x14ac:dyDescent="0.2">
      <c r="A58" s="536">
        <v>8194</v>
      </c>
      <c r="B58" s="537" t="s">
        <v>725</v>
      </c>
      <c r="C58" s="538">
        <v>9330</v>
      </c>
      <c r="D58" s="530">
        <f>F58</f>
        <v>213000</v>
      </c>
      <c r="E58" s="539" t="s">
        <v>42</v>
      </c>
      <c r="F58" s="542">
        <f>F60+F61</f>
        <v>213000</v>
      </c>
    </row>
    <row r="59" spans="1:8" x14ac:dyDescent="0.2">
      <c r="A59" s="532"/>
      <c r="B59" s="445" t="s">
        <v>808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771</v>
      </c>
      <c r="C60" s="540"/>
      <c r="D60" s="534">
        <f>F60</f>
        <v>0</v>
      </c>
      <c r="E60" s="541" t="s">
        <v>42</v>
      </c>
      <c r="F60" s="542"/>
    </row>
    <row r="61" spans="1:8" ht="36" x14ac:dyDescent="0.2">
      <c r="A61" s="543">
        <v>8196</v>
      </c>
      <c r="B61" s="453" t="s">
        <v>772</v>
      </c>
      <c r="C61" s="540"/>
      <c r="D61" s="534">
        <f>F61</f>
        <v>213000</v>
      </c>
      <c r="E61" s="88" t="s">
        <v>42</v>
      </c>
      <c r="F61" s="542">
        <v>213000</v>
      </c>
    </row>
    <row r="62" spans="1:8" ht="36" x14ac:dyDescent="0.2">
      <c r="A62" s="532">
        <v>8197</v>
      </c>
      <c r="B62" s="544" t="s">
        <v>767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768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939</v>
      </c>
      <c r="C64" s="548"/>
      <c r="D64" s="551">
        <f>E64+F64</f>
        <v>0</v>
      </c>
      <c r="E64" s="541">
        <f>E9-E13-E48-E52-E63-E68</f>
        <v>0</v>
      </c>
      <c r="F64" s="552">
        <f>F9-F13-F43-F48-F52-F63-F68</f>
        <v>0</v>
      </c>
      <c r="H64" s="553"/>
    </row>
    <row r="65" spans="1:6" ht="36.75" thickBot="1" x14ac:dyDescent="0.25">
      <c r="A65" s="543" t="s">
        <v>726</v>
      </c>
      <c r="B65" s="554" t="s">
        <v>769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940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807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941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807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817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808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816</v>
      </c>
      <c r="C72" s="483" t="s">
        <v>821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810</v>
      </c>
      <c r="C73" s="483" t="s">
        <v>822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942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807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844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827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834</v>
      </c>
      <c r="C78" s="483" t="s">
        <v>823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836</v>
      </c>
      <c r="C79" s="483" t="s">
        <v>824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845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827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858</v>
      </c>
      <c r="C82" s="483" t="s">
        <v>823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843</v>
      </c>
      <c r="C83" s="565" t="s">
        <v>824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0"/>
  <sheetViews>
    <sheetView workbookViewId="0">
      <selection activeCell="H29" sqref="H29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2.85546875" style="81" bestFit="1" customWidth="1"/>
    <col min="11" max="11" width="9.140625" style="81"/>
    <col min="12" max="12" width="11.85546875" style="81" bestFit="1" customWidth="1"/>
    <col min="13" max="16384" width="9.140625" style="81"/>
  </cols>
  <sheetData>
    <row r="1" spans="1:12" ht="18" x14ac:dyDescent="0.25">
      <c r="A1" s="1031" t="s">
        <v>943</v>
      </c>
      <c r="B1" s="1031"/>
      <c r="C1" s="1031"/>
      <c r="D1" s="1031"/>
      <c r="E1" s="1031"/>
      <c r="F1" s="1031"/>
      <c r="G1" s="1031"/>
      <c r="H1" s="1031"/>
      <c r="I1" s="1031"/>
    </row>
    <row r="2" spans="1:12" ht="36" customHeight="1" x14ac:dyDescent="0.25">
      <c r="A2" s="1032" t="s">
        <v>944</v>
      </c>
      <c r="B2" s="1032"/>
      <c r="C2" s="1032"/>
      <c r="D2" s="1032"/>
      <c r="E2" s="1032"/>
      <c r="F2" s="1032"/>
      <c r="G2" s="1032"/>
      <c r="H2" s="1032"/>
      <c r="I2" s="1032"/>
    </row>
    <row r="3" spans="1:12" x14ac:dyDescent="0.25">
      <c r="A3" s="76" t="s">
        <v>865</v>
      </c>
      <c r="B3" s="143"/>
      <c r="C3" s="144"/>
      <c r="D3" s="144"/>
      <c r="E3" s="145"/>
      <c r="F3" s="76"/>
      <c r="G3" s="76"/>
      <c r="I3" s="629"/>
    </row>
    <row r="4" spans="1:12" ht="16.5" thickBot="1" x14ac:dyDescent="0.3">
      <c r="B4" s="146"/>
      <c r="C4" s="147"/>
      <c r="D4" s="147"/>
      <c r="E4" s="148"/>
      <c r="H4" s="1033" t="s">
        <v>20</v>
      </c>
      <c r="I4" s="1033"/>
    </row>
    <row r="5" spans="1:12" s="594" customFormat="1" ht="16.5" thickBot="1" x14ac:dyDescent="0.25">
      <c r="A5" s="1034" t="s">
        <v>18</v>
      </c>
      <c r="B5" s="1024" t="s">
        <v>695</v>
      </c>
      <c r="C5" s="1026" t="s">
        <v>257</v>
      </c>
      <c r="D5" s="1027" t="s">
        <v>258</v>
      </c>
      <c r="E5" s="1036" t="s">
        <v>534</v>
      </c>
      <c r="F5" s="1038" t="s">
        <v>256</v>
      </c>
      <c r="G5" s="1040" t="s">
        <v>21</v>
      </c>
      <c r="H5" s="1029" t="s">
        <v>125</v>
      </c>
      <c r="I5" s="1030"/>
    </row>
    <row r="6" spans="1:12" s="595" customFormat="1" ht="48" customHeight="1" thickBot="1" x14ac:dyDescent="0.25">
      <c r="A6" s="1035"/>
      <c r="B6" s="1025"/>
      <c r="C6" s="1025"/>
      <c r="D6" s="1028"/>
      <c r="E6" s="1037"/>
      <c r="F6" s="1039"/>
      <c r="G6" s="1041"/>
      <c r="H6" s="150" t="s">
        <v>247</v>
      </c>
      <c r="I6" s="151" t="s">
        <v>248</v>
      </c>
    </row>
    <row r="7" spans="1:12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2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866</v>
      </c>
      <c r="F8" s="576"/>
      <c r="G8" s="719">
        <f>H8+I8-Sheet1!F141</f>
        <v>3672088.7</v>
      </c>
      <c r="H8" s="719">
        <f>H9+H155+H189+H245+H390+H433+H511+H585+H707+H809+H871</f>
        <v>2259088.7000000002</v>
      </c>
      <c r="I8" s="720">
        <f>I9+I155+I189+I245+I390+I433+I511+I707+I809+I871+I585</f>
        <v>1763000</v>
      </c>
      <c r="K8" s="627"/>
      <c r="L8" s="628"/>
    </row>
    <row r="9" spans="1:12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867</v>
      </c>
      <c r="F9" s="582" t="s">
        <v>261</v>
      </c>
      <c r="G9" s="717">
        <f>H9+I9</f>
        <v>2457438.7000000002</v>
      </c>
      <c r="H9" s="717">
        <f>H11+H71+H98+H104+H110+H138+H144</f>
        <v>880938.7</v>
      </c>
      <c r="I9" s="717">
        <f>I11+I71+I98+I104+I110+I138+I144</f>
        <v>1576500</v>
      </c>
    </row>
    <row r="10" spans="1:12" ht="16.5" customHeight="1" thickBot="1" x14ac:dyDescent="0.3">
      <c r="A10" s="171"/>
      <c r="B10" s="166"/>
      <c r="C10" s="583"/>
      <c r="D10" s="584"/>
      <c r="E10" s="172" t="s">
        <v>807</v>
      </c>
      <c r="F10" s="173"/>
      <c r="G10" s="174"/>
      <c r="H10" s="175"/>
      <c r="I10" s="176"/>
    </row>
    <row r="11" spans="1:12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696</v>
      </c>
      <c r="F11" s="181" t="s">
        <v>262</v>
      </c>
      <c r="G11" s="710">
        <f>H11+I11</f>
        <v>792438.7</v>
      </c>
      <c r="H11" s="710">
        <f>H13+H47+H51</f>
        <v>747938.7</v>
      </c>
      <c r="I11" s="710">
        <f>I13+I47+I51</f>
        <v>44500</v>
      </c>
    </row>
    <row r="12" spans="1:12" s="599" customFormat="1" ht="11.25" customHeight="1" thickBot="1" x14ac:dyDescent="0.3">
      <c r="A12" s="177"/>
      <c r="B12" s="166"/>
      <c r="C12" s="585"/>
      <c r="D12" s="586"/>
      <c r="E12" s="172" t="s">
        <v>808</v>
      </c>
      <c r="F12" s="181"/>
      <c r="G12" s="69"/>
      <c r="H12" s="69"/>
      <c r="I12" s="69"/>
    </row>
    <row r="13" spans="1:12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697</v>
      </c>
      <c r="F13" s="591" t="s">
        <v>263</v>
      </c>
      <c r="G13" s="716">
        <f>H13+I13</f>
        <v>792438.7</v>
      </c>
      <c r="H13" s="716">
        <f>SUM(H15:H40)</f>
        <v>747938.7</v>
      </c>
      <c r="I13" s="716">
        <f>SUM(I15:I46)</f>
        <v>44500</v>
      </c>
    </row>
    <row r="14" spans="1:12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2" s="638" customFormat="1" ht="13.5" customHeight="1" thickBot="1" x14ac:dyDescent="0.3">
      <c r="A15" s="803"/>
      <c r="B15" s="804"/>
      <c r="C15" s="827"/>
      <c r="D15" s="828"/>
      <c r="E15" s="807">
        <v>4111</v>
      </c>
      <c r="F15" s="808"/>
      <c r="G15" s="711">
        <f t="shared" ref="G15:G21" si="0">H15+I15</f>
        <v>480138.7</v>
      </c>
      <c r="H15" s="711">
        <v>480138.7</v>
      </c>
      <c r="I15" s="711"/>
    </row>
    <row r="16" spans="1:12" s="638" customFormat="1" ht="15.75" hidden="1" customHeight="1" thickBot="1" x14ac:dyDescent="0.3">
      <c r="A16" s="803"/>
      <c r="B16" s="804"/>
      <c r="C16" s="827"/>
      <c r="D16" s="828"/>
      <c r="E16" s="807">
        <v>4115</v>
      </c>
      <c r="F16" s="808"/>
      <c r="G16" s="711">
        <f t="shared" si="0"/>
        <v>0</v>
      </c>
      <c r="H16" s="711"/>
      <c r="I16" s="711"/>
    </row>
    <row r="17" spans="1:9" s="638" customFormat="1" ht="15.75" customHeight="1" thickBot="1" x14ac:dyDescent="0.3">
      <c r="A17" s="803"/>
      <c r="B17" s="804"/>
      <c r="C17" s="827"/>
      <c r="D17" s="828"/>
      <c r="E17" s="807">
        <v>4215</v>
      </c>
      <c r="F17" s="808"/>
      <c r="G17" s="711">
        <f t="shared" si="0"/>
        <v>1500</v>
      </c>
      <c r="H17" s="711">
        <v>1500</v>
      </c>
      <c r="I17" s="711"/>
    </row>
    <row r="18" spans="1:9" s="638" customFormat="1" ht="15.75" hidden="1" customHeight="1" thickBot="1" x14ac:dyDescent="0.3">
      <c r="A18" s="803"/>
      <c r="B18" s="804"/>
      <c r="C18" s="827"/>
      <c r="D18" s="828"/>
      <c r="E18" s="807">
        <v>4229</v>
      </c>
      <c r="F18" s="808"/>
      <c r="G18" s="711">
        <f t="shared" si="0"/>
        <v>0</v>
      </c>
      <c r="H18" s="711"/>
      <c r="I18" s="711"/>
    </row>
    <row r="19" spans="1:9" s="638" customFormat="1" ht="15.75" customHeight="1" thickBot="1" x14ac:dyDescent="0.3">
      <c r="A19" s="803"/>
      <c r="B19" s="804"/>
      <c r="C19" s="827"/>
      <c r="D19" s="828"/>
      <c r="E19" s="807">
        <v>4233</v>
      </c>
      <c r="F19" s="808"/>
      <c r="G19" s="711">
        <f t="shared" si="0"/>
        <v>2000</v>
      </c>
      <c r="H19" s="711">
        <v>2000</v>
      </c>
      <c r="I19" s="711"/>
    </row>
    <row r="20" spans="1:9" s="638" customFormat="1" ht="15.75" hidden="1" customHeight="1" thickBot="1" x14ac:dyDescent="0.3">
      <c r="A20" s="803"/>
      <c r="B20" s="804"/>
      <c r="C20" s="827"/>
      <c r="D20" s="828"/>
      <c r="E20" s="807">
        <v>4237</v>
      </c>
      <c r="F20" s="808"/>
      <c r="G20" s="711">
        <f t="shared" si="0"/>
        <v>0</v>
      </c>
      <c r="H20" s="711"/>
      <c r="I20" s="711"/>
    </row>
    <row r="21" spans="1:9" s="638" customFormat="1" ht="15.75" hidden="1" customHeight="1" thickBot="1" x14ac:dyDescent="0.3">
      <c r="A21" s="803"/>
      <c r="B21" s="804"/>
      <c r="C21" s="827"/>
      <c r="D21" s="828"/>
      <c r="E21" s="807">
        <v>4657</v>
      </c>
      <c r="F21" s="808"/>
      <c r="G21" s="711">
        <f t="shared" si="0"/>
        <v>0</v>
      </c>
      <c r="H21" s="711"/>
      <c r="I21" s="711"/>
    </row>
    <row r="22" spans="1:9" s="638" customFormat="1" ht="15.75" customHeight="1" thickBot="1" x14ac:dyDescent="0.3">
      <c r="A22" s="803"/>
      <c r="B22" s="804"/>
      <c r="C22" s="827"/>
      <c r="D22" s="828"/>
      <c r="E22" s="807">
        <v>4239</v>
      </c>
      <c r="F22" s="808"/>
      <c r="G22" s="711">
        <f t="shared" ref="G22:G60" si="1">H22+I22</f>
        <v>4000</v>
      </c>
      <c r="H22" s="711">
        <v>4000</v>
      </c>
      <c r="I22" s="711"/>
    </row>
    <row r="23" spans="1:9" s="638" customFormat="1" ht="15.75" customHeight="1" thickBot="1" x14ac:dyDescent="0.3">
      <c r="A23" s="803"/>
      <c r="B23" s="804"/>
      <c r="C23" s="827"/>
      <c r="D23" s="828"/>
      <c r="E23" s="807">
        <v>4112</v>
      </c>
      <c r="F23" s="808"/>
      <c r="G23" s="711">
        <f t="shared" si="1"/>
        <v>70000</v>
      </c>
      <c r="H23" s="711">
        <v>70000</v>
      </c>
      <c r="I23" s="711"/>
    </row>
    <row r="24" spans="1:9" s="638" customFormat="1" ht="15.75" customHeight="1" thickBot="1" x14ac:dyDescent="0.3">
      <c r="A24" s="803"/>
      <c r="B24" s="804"/>
      <c r="C24" s="827"/>
      <c r="D24" s="828"/>
      <c r="E24" s="807">
        <v>4261</v>
      </c>
      <c r="F24" s="808"/>
      <c r="G24" s="711">
        <f t="shared" si="1"/>
        <v>6000</v>
      </c>
      <c r="H24" s="711">
        <v>6000</v>
      </c>
      <c r="I24" s="711"/>
    </row>
    <row r="25" spans="1:9" s="638" customFormat="1" ht="15.75" customHeight="1" thickBot="1" x14ac:dyDescent="0.3">
      <c r="A25" s="803"/>
      <c r="B25" s="804"/>
      <c r="C25" s="827"/>
      <c r="D25" s="828"/>
      <c r="E25" s="807">
        <v>4251</v>
      </c>
      <c r="F25" s="808"/>
      <c r="G25" s="711">
        <f t="shared" si="1"/>
        <v>3000</v>
      </c>
      <c r="H25" s="711">
        <v>3000</v>
      </c>
      <c r="I25" s="711"/>
    </row>
    <row r="26" spans="1:9" s="638" customFormat="1" ht="15.75" customHeight="1" thickBot="1" x14ac:dyDescent="0.3">
      <c r="A26" s="803"/>
      <c r="B26" s="804"/>
      <c r="C26" s="827"/>
      <c r="D26" s="828"/>
      <c r="E26" s="807">
        <v>4269</v>
      </c>
      <c r="F26" s="808"/>
      <c r="G26" s="711">
        <f t="shared" si="1"/>
        <v>4000</v>
      </c>
      <c r="H26" s="711">
        <v>4000</v>
      </c>
      <c r="I26" s="711"/>
    </row>
    <row r="27" spans="1:9" s="638" customFormat="1" ht="15.75" customHeight="1" thickBot="1" x14ac:dyDescent="0.3">
      <c r="A27" s="803"/>
      <c r="B27" s="804"/>
      <c r="C27" s="827"/>
      <c r="D27" s="828"/>
      <c r="E27" s="807">
        <v>4214</v>
      </c>
      <c r="F27" s="808"/>
      <c r="G27" s="711">
        <f t="shared" si="1"/>
        <v>9000</v>
      </c>
      <c r="H27" s="711">
        <v>9000</v>
      </c>
      <c r="I27" s="711"/>
    </row>
    <row r="28" spans="1:9" s="638" customFormat="1" ht="15.75" customHeight="1" thickBot="1" x14ac:dyDescent="0.3">
      <c r="A28" s="803"/>
      <c r="B28" s="804"/>
      <c r="C28" s="827"/>
      <c r="D28" s="828"/>
      <c r="E28" s="807">
        <v>4212</v>
      </c>
      <c r="F28" s="808"/>
      <c r="G28" s="711">
        <f t="shared" si="1"/>
        <v>85000</v>
      </c>
      <c r="H28" s="711">
        <v>85000</v>
      </c>
      <c r="I28" s="711"/>
    </row>
    <row r="29" spans="1:9" s="638" customFormat="1" ht="15.75" customHeight="1" thickBot="1" x14ac:dyDescent="0.3">
      <c r="A29" s="803"/>
      <c r="B29" s="804"/>
      <c r="C29" s="827"/>
      <c r="D29" s="828"/>
      <c r="E29" s="807">
        <v>4213</v>
      </c>
      <c r="F29" s="808"/>
      <c r="G29" s="711">
        <f t="shared" si="1"/>
        <v>300</v>
      </c>
      <c r="H29" s="711">
        <v>300</v>
      </c>
      <c r="I29" s="711"/>
    </row>
    <row r="30" spans="1:9" s="638" customFormat="1" ht="15.75" customHeight="1" thickBot="1" x14ac:dyDescent="0.3">
      <c r="A30" s="803"/>
      <c r="B30" s="804"/>
      <c r="C30" s="827"/>
      <c r="D30" s="828"/>
      <c r="E30" s="807">
        <v>4216</v>
      </c>
      <c r="F30" s="808"/>
      <c r="G30" s="711">
        <f t="shared" si="1"/>
        <v>15000</v>
      </c>
      <c r="H30" s="711">
        <v>15000</v>
      </c>
      <c r="I30" s="711"/>
    </row>
    <row r="31" spans="1:9" s="638" customFormat="1" ht="15.75" customHeight="1" thickBot="1" x14ac:dyDescent="0.3">
      <c r="A31" s="803"/>
      <c r="B31" s="804"/>
      <c r="C31" s="827"/>
      <c r="D31" s="828"/>
      <c r="E31" s="807">
        <v>4823</v>
      </c>
      <c r="F31" s="808"/>
      <c r="G31" s="711">
        <f t="shared" si="1"/>
        <v>3000</v>
      </c>
      <c r="H31" s="711">
        <v>3000</v>
      </c>
      <c r="I31" s="711"/>
    </row>
    <row r="32" spans="1:9" s="638" customFormat="1" ht="15.75" customHeight="1" thickBot="1" x14ac:dyDescent="0.3">
      <c r="A32" s="803"/>
      <c r="B32" s="804"/>
      <c r="C32" s="827"/>
      <c r="D32" s="828"/>
      <c r="E32" s="807">
        <v>4267</v>
      </c>
      <c r="F32" s="808"/>
      <c r="G32" s="712">
        <f t="shared" si="1"/>
        <v>5000</v>
      </c>
      <c r="H32" s="711">
        <v>5000</v>
      </c>
      <c r="I32" s="712"/>
    </row>
    <row r="33" spans="1:9" s="638" customFormat="1" ht="18" customHeight="1" thickBot="1" x14ac:dyDescent="0.3">
      <c r="A33" s="803"/>
      <c r="B33" s="804"/>
      <c r="C33" s="827"/>
      <c r="D33" s="828"/>
      <c r="E33" s="807">
        <v>4234</v>
      </c>
      <c r="F33" s="808"/>
      <c r="G33" s="712">
        <f t="shared" si="1"/>
        <v>2000</v>
      </c>
      <c r="H33" s="711">
        <v>2000</v>
      </c>
      <c r="I33" s="712"/>
    </row>
    <row r="34" spans="1:9" s="638" customFormat="1" ht="21" customHeight="1" thickBot="1" x14ac:dyDescent="0.3">
      <c r="A34" s="803"/>
      <c r="B34" s="804"/>
      <c r="C34" s="827"/>
      <c r="D34" s="828"/>
      <c r="E34" s="807">
        <v>4221</v>
      </c>
      <c r="F34" s="808"/>
      <c r="G34" s="712">
        <f t="shared" si="1"/>
        <v>500</v>
      </c>
      <c r="H34" s="711">
        <v>500</v>
      </c>
      <c r="I34" s="712"/>
    </row>
    <row r="35" spans="1:9" s="638" customFormat="1" ht="21" customHeight="1" thickBot="1" x14ac:dyDescent="0.3">
      <c r="A35" s="803"/>
      <c r="B35" s="804"/>
      <c r="C35" s="827"/>
      <c r="D35" s="828"/>
      <c r="E35" s="807">
        <v>4222</v>
      </c>
      <c r="F35" s="808"/>
      <c r="G35" s="712">
        <f t="shared" si="1"/>
        <v>10000</v>
      </c>
      <c r="H35" s="711">
        <v>10000</v>
      </c>
      <c r="I35" s="712"/>
    </row>
    <row r="36" spans="1:9" s="638" customFormat="1" ht="21" customHeight="1" thickBot="1" x14ac:dyDescent="0.3">
      <c r="A36" s="803"/>
      <c r="B36" s="804"/>
      <c r="C36" s="827"/>
      <c r="D36" s="828"/>
      <c r="E36" s="807">
        <v>4241</v>
      </c>
      <c r="F36" s="808"/>
      <c r="G36" s="712">
        <f t="shared" si="1"/>
        <v>5000</v>
      </c>
      <c r="H36" s="711">
        <v>5000</v>
      </c>
      <c r="I36" s="712"/>
    </row>
    <row r="37" spans="1:9" s="638" customFormat="1" ht="15.75" customHeight="1" thickBot="1" x14ac:dyDescent="0.3">
      <c r="A37" s="803"/>
      <c r="B37" s="804"/>
      <c r="C37" s="827"/>
      <c r="D37" s="828"/>
      <c r="E37" s="807">
        <v>4252</v>
      </c>
      <c r="F37" s="808"/>
      <c r="G37" s="712">
        <f t="shared" si="1"/>
        <v>9000</v>
      </c>
      <c r="H37" s="712">
        <v>9000</v>
      </c>
      <c r="I37" s="712"/>
    </row>
    <row r="38" spans="1:9" s="638" customFormat="1" ht="15.75" customHeight="1" thickBot="1" x14ac:dyDescent="0.3">
      <c r="A38" s="803"/>
      <c r="B38" s="804"/>
      <c r="C38" s="827"/>
      <c r="D38" s="828"/>
      <c r="E38" s="807">
        <v>4232</v>
      </c>
      <c r="F38" s="808"/>
      <c r="G38" s="712">
        <f t="shared" si="1"/>
        <v>5000</v>
      </c>
      <c r="H38" s="712">
        <v>5000</v>
      </c>
      <c r="I38" s="712"/>
    </row>
    <row r="39" spans="1:9" s="638" customFormat="1" ht="15.75" customHeight="1" thickBot="1" x14ac:dyDescent="0.3">
      <c r="A39" s="803"/>
      <c r="B39" s="804"/>
      <c r="C39" s="827"/>
      <c r="D39" s="828"/>
      <c r="E39" s="807">
        <v>4235</v>
      </c>
      <c r="F39" s="808"/>
      <c r="G39" s="712">
        <f t="shared" si="1"/>
        <v>1500</v>
      </c>
      <c r="H39" s="712">
        <v>1500</v>
      </c>
      <c r="I39" s="712"/>
    </row>
    <row r="40" spans="1:9" s="638" customFormat="1" ht="28.5" customHeight="1" thickBot="1" x14ac:dyDescent="0.3">
      <c r="A40" s="803"/>
      <c r="B40" s="804"/>
      <c r="C40" s="827"/>
      <c r="D40" s="828"/>
      <c r="E40" s="807">
        <v>4264</v>
      </c>
      <c r="F40" s="808"/>
      <c r="G40" s="712">
        <f t="shared" si="1"/>
        <v>27000</v>
      </c>
      <c r="H40" s="712">
        <v>27000</v>
      </c>
      <c r="I40" s="712"/>
    </row>
    <row r="41" spans="1:9" s="638" customFormat="1" ht="20.25" customHeight="1" thickBot="1" x14ac:dyDescent="0.3">
      <c r="A41" s="803"/>
      <c r="B41" s="804"/>
      <c r="C41" s="827"/>
      <c r="D41" s="828"/>
      <c r="E41" s="807">
        <v>5113</v>
      </c>
      <c r="F41" s="808"/>
      <c r="G41" s="712">
        <f t="shared" si="1"/>
        <v>3000</v>
      </c>
      <c r="H41" s="712"/>
      <c r="I41" s="712">
        <v>3000</v>
      </c>
    </row>
    <row r="42" spans="1:9" s="638" customFormat="1" ht="28.5" hidden="1" customHeight="1" thickBot="1" x14ac:dyDescent="0.3">
      <c r="A42" s="803"/>
      <c r="B42" s="804"/>
      <c r="C42" s="827"/>
      <c r="D42" s="828"/>
      <c r="E42" s="807">
        <v>5132</v>
      </c>
      <c r="F42" s="808"/>
      <c r="G42" s="712">
        <f>I42</f>
        <v>0</v>
      </c>
      <c r="H42" s="712"/>
      <c r="I42" s="712"/>
    </row>
    <row r="43" spans="1:9" s="638" customFormat="1" ht="28.5" hidden="1" customHeight="1" thickBot="1" x14ac:dyDescent="0.3">
      <c r="A43" s="803"/>
      <c r="B43" s="804"/>
      <c r="C43" s="827"/>
      <c r="D43" s="828"/>
      <c r="E43" s="807">
        <v>5134</v>
      </c>
      <c r="F43" s="808"/>
      <c r="G43" s="712">
        <f t="shared" si="1"/>
        <v>0</v>
      </c>
      <c r="H43" s="712"/>
      <c r="I43" s="712"/>
    </row>
    <row r="44" spans="1:9" s="638" customFormat="1" ht="28.5" customHeight="1" thickBot="1" x14ac:dyDescent="0.3">
      <c r="A44" s="803"/>
      <c r="B44" s="804"/>
      <c r="C44" s="827"/>
      <c r="D44" s="828"/>
      <c r="E44" s="807">
        <v>5121</v>
      </c>
      <c r="F44" s="808"/>
      <c r="G44" s="712">
        <f t="shared" si="1"/>
        <v>20000</v>
      </c>
      <c r="H44" s="712"/>
      <c r="I44" s="712">
        <v>20000</v>
      </c>
    </row>
    <row r="45" spans="1:9" s="638" customFormat="1" ht="15.75" customHeight="1" thickBot="1" x14ac:dyDescent="0.3">
      <c r="A45" s="803"/>
      <c r="B45" s="804"/>
      <c r="C45" s="827"/>
      <c r="D45" s="828"/>
      <c r="E45" s="807">
        <v>5122</v>
      </c>
      <c r="F45" s="808"/>
      <c r="G45" s="712">
        <f t="shared" si="1"/>
        <v>15000</v>
      </c>
      <c r="H45" s="712"/>
      <c r="I45" s="712">
        <v>15000</v>
      </c>
    </row>
    <row r="46" spans="1:9" s="638" customFormat="1" ht="15.75" customHeight="1" thickBot="1" x14ac:dyDescent="0.3">
      <c r="A46" s="803"/>
      <c r="B46" s="804"/>
      <c r="C46" s="827"/>
      <c r="D46" s="828"/>
      <c r="E46" s="807">
        <v>5129</v>
      </c>
      <c r="F46" s="808"/>
      <c r="G46" s="712">
        <f t="shared" si="1"/>
        <v>6500</v>
      </c>
      <c r="H46" s="712"/>
      <c r="I46" s="712">
        <v>6500</v>
      </c>
    </row>
    <row r="47" spans="1:9" s="638" customFormat="1" ht="15.75" customHeight="1" outlineLevel="1" thickBot="1" x14ac:dyDescent="0.3">
      <c r="A47" s="803">
        <v>2112</v>
      </c>
      <c r="B47" s="804" t="s">
        <v>66</v>
      </c>
      <c r="C47" s="827">
        <v>1</v>
      </c>
      <c r="D47" s="828">
        <v>2</v>
      </c>
      <c r="E47" s="807" t="s">
        <v>264</v>
      </c>
      <c r="F47" s="808" t="s">
        <v>265</v>
      </c>
      <c r="G47" s="622">
        <f t="shared" si="1"/>
        <v>0</v>
      </c>
      <c r="H47" s="622"/>
      <c r="I47" s="622"/>
    </row>
    <row r="48" spans="1:9" s="638" customFormat="1" ht="15.75" customHeight="1" outlineLevel="1" thickBot="1" x14ac:dyDescent="0.3">
      <c r="A48" s="803"/>
      <c r="B48" s="804"/>
      <c r="C48" s="827"/>
      <c r="D48" s="828"/>
      <c r="E48" s="807" t="s">
        <v>12</v>
      </c>
      <c r="F48" s="808"/>
      <c r="G48" s="622">
        <f t="shared" si="1"/>
        <v>0</v>
      </c>
      <c r="H48" s="622"/>
      <c r="I48" s="622"/>
    </row>
    <row r="49" spans="1:12" s="638" customFormat="1" ht="15.75" customHeight="1" outlineLevel="1" thickBot="1" x14ac:dyDescent="0.3">
      <c r="A49" s="803"/>
      <c r="B49" s="804"/>
      <c r="C49" s="827"/>
      <c r="D49" s="828"/>
      <c r="E49" s="807" t="s">
        <v>13</v>
      </c>
      <c r="F49" s="808"/>
      <c r="G49" s="622">
        <f t="shared" si="1"/>
        <v>0</v>
      </c>
      <c r="H49" s="622"/>
      <c r="I49" s="622"/>
    </row>
    <row r="50" spans="1:12" s="638" customFormat="1" ht="15.75" customHeight="1" outlineLevel="1" thickBot="1" x14ac:dyDescent="0.3">
      <c r="A50" s="803"/>
      <c r="B50" s="804"/>
      <c r="C50" s="827"/>
      <c r="D50" s="828"/>
      <c r="E50" s="807" t="s">
        <v>13</v>
      </c>
      <c r="F50" s="808"/>
      <c r="G50" s="622">
        <f t="shared" si="1"/>
        <v>0</v>
      </c>
      <c r="H50" s="622"/>
      <c r="I50" s="622"/>
    </row>
    <row r="51" spans="1:12" s="638" customFormat="1" ht="15.75" customHeight="1" outlineLevel="1" thickBot="1" x14ac:dyDescent="0.3">
      <c r="A51" s="803">
        <v>2113</v>
      </c>
      <c r="B51" s="804" t="s">
        <v>66</v>
      </c>
      <c r="C51" s="827">
        <v>1</v>
      </c>
      <c r="D51" s="828">
        <v>3</v>
      </c>
      <c r="E51" s="807" t="s">
        <v>268</v>
      </c>
      <c r="F51" s="808" t="s">
        <v>269</v>
      </c>
      <c r="G51" s="622">
        <f t="shared" si="1"/>
        <v>0</v>
      </c>
      <c r="H51" s="622"/>
      <c r="I51" s="622"/>
    </row>
    <row r="52" spans="1:12" s="638" customFormat="1" ht="15.75" customHeight="1" outlineLevel="1" thickBot="1" x14ac:dyDescent="0.3">
      <c r="A52" s="803"/>
      <c r="B52" s="804"/>
      <c r="C52" s="827"/>
      <c r="D52" s="828"/>
      <c r="E52" s="807" t="s">
        <v>12</v>
      </c>
      <c r="F52" s="808"/>
      <c r="G52" s="622">
        <f t="shared" si="1"/>
        <v>0</v>
      </c>
      <c r="H52" s="622"/>
      <c r="I52" s="622"/>
    </row>
    <row r="53" spans="1:12" s="638" customFormat="1" ht="15.75" customHeight="1" outlineLevel="1" thickBot="1" x14ac:dyDescent="0.3">
      <c r="A53" s="803"/>
      <c r="B53" s="804"/>
      <c r="C53" s="827"/>
      <c r="D53" s="828"/>
      <c r="E53" s="807" t="s">
        <v>13</v>
      </c>
      <c r="F53" s="808"/>
      <c r="G53" s="622">
        <f t="shared" si="1"/>
        <v>0</v>
      </c>
      <c r="H53" s="622"/>
      <c r="I53" s="622"/>
    </row>
    <row r="54" spans="1:12" s="638" customFormat="1" ht="15.75" customHeight="1" outlineLevel="1" thickBot="1" x14ac:dyDescent="0.3">
      <c r="A54" s="803"/>
      <c r="B54" s="804"/>
      <c r="C54" s="827"/>
      <c r="D54" s="828"/>
      <c r="E54" s="807" t="s">
        <v>13</v>
      </c>
      <c r="F54" s="808"/>
      <c r="G54" s="622">
        <f t="shared" si="1"/>
        <v>0</v>
      </c>
      <c r="H54" s="622"/>
      <c r="I54" s="622"/>
    </row>
    <row r="55" spans="1:12" s="638" customFormat="1" ht="15.75" customHeight="1" outlineLevel="1" thickBot="1" x14ac:dyDescent="0.3">
      <c r="A55" s="803">
        <v>2120</v>
      </c>
      <c r="B55" s="829" t="s">
        <v>66</v>
      </c>
      <c r="C55" s="830">
        <v>2</v>
      </c>
      <c r="D55" s="831">
        <v>0</v>
      </c>
      <c r="E55" s="832" t="s">
        <v>270</v>
      </c>
      <c r="F55" s="833" t="s">
        <v>271</v>
      </c>
      <c r="G55" s="622">
        <f t="shared" si="1"/>
        <v>0</v>
      </c>
      <c r="H55" s="622"/>
      <c r="I55" s="622"/>
    </row>
    <row r="56" spans="1:12" s="641" customFormat="1" ht="15.75" customHeight="1" outlineLevel="1" thickBot="1" x14ac:dyDescent="0.3">
      <c r="A56" s="803"/>
      <c r="B56" s="829"/>
      <c r="C56" s="830"/>
      <c r="D56" s="831"/>
      <c r="E56" s="807" t="s">
        <v>808</v>
      </c>
      <c r="F56" s="834"/>
      <c r="G56" s="622">
        <f t="shared" si="1"/>
        <v>0</v>
      </c>
      <c r="H56" s="622"/>
      <c r="I56" s="622"/>
    </row>
    <row r="57" spans="1:12" s="638" customFormat="1" ht="15.75" customHeight="1" outlineLevel="1" thickBot="1" x14ac:dyDescent="0.3">
      <c r="A57" s="803">
        <v>2121</v>
      </c>
      <c r="B57" s="804" t="s">
        <v>66</v>
      </c>
      <c r="C57" s="827">
        <v>2</v>
      </c>
      <c r="D57" s="828">
        <v>1</v>
      </c>
      <c r="E57" s="835" t="s">
        <v>698</v>
      </c>
      <c r="F57" s="808" t="s">
        <v>272</v>
      </c>
      <c r="G57" s="622">
        <f t="shared" si="1"/>
        <v>0</v>
      </c>
      <c r="H57" s="622"/>
      <c r="I57" s="622"/>
    </row>
    <row r="58" spans="1:12" s="638" customFormat="1" ht="15" customHeight="1" outlineLevel="1" thickBot="1" x14ac:dyDescent="0.3">
      <c r="A58" s="803"/>
      <c r="B58" s="804"/>
      <c r="C58" s="827"/>
      <c r="D58" s="828"/>
      <c r="E58" s="807" t="s">
        <v>12</v>
      </c>
      <c r="F58" s="808"/>
      <c r="G58" s="622">
        <f t="shared" si="1"/>
        <v>0</v>
      </c>
      <c r="H58" s="622"/>
      <c r="I58" s="622"/>
    </row>
    <row r="59" spans="1:12" s="638" customFormat="1" ht="15.75" hidden="1" customHeight="1" outlineLevel="1" thickBot="1" x14ac:dyDescent="0.3">
      <c r="A59" s="803"/>
      <c r="B59" s="804"/>
      <c r="C59" s="827"/>
      <c r="D59" s="828"/>
      <c r="E59" s="807" t="s">
        <v>13</v>
      </c>
      <c r="F59" s="808"/>
      <c r="G59" s="622">
        <f t="shared" si="1"/>
        <v>0</v>
      </c>
      <c r="H59" s="622"/>
      <c r="I59" s="622"/>
    </row>
    <row r="60" spans="1:12" s="638" customFormat="1" ht="15.75" hidden="1" customHeight="1" outlineLevel="1" thickBot="1" x14ac:dyDescent="0.3">
      <c r="A60" s="803"/>
      <c r="B60" s="804"/>
      <c r="C60" s="827"/>
      <c r="D60" s="828"/>
      <c r="E60" s="807" t="s">
        <v>13</v>
      </c>
      <c r="F60" s="808"/>
      <c r="G60" s="622">
        <f t="shared" si="1"/>
        <v>0</v>
      </c>
      <c r="H60" s="622"/>
      <c r="I60" s="622"/>
    </row>
    <row r="61" spans="1:12" s="638" customFormat="1" ht="15.75" hidden="1" customHeight="1" outlineLevel="1" thickBot="1" x14ac:dyDescent="0.3">
      <c r="A61" s="803"/>
      <c r="B61" s="804"/>
      <c r="C61" s="827"/>
      <c r="D61" s="828"/>
      <c r="E61" s="807"/>
      <c r="F61" s="808"/>
      <c r="G61" s="622"/>
      <c r="H61" s="622"/>
      <c r="I61" s="622"/>
    </row>
    <row r="62" spans="1:12" s="638" customFormat="1" ht="15.75" hidden="1" customHeight="1" outlineLevel="1" thickBot="1" x14ac:dyDescent="0.3">
      <c r="A62" s="803"/>
      <c r="B62" s="804"/>
      <c r="C62" s="827"/>
      <c r="D62" s="828"/>
      <c r="E62" s="807"/>
      <c r="F62" s="808"/>
      <c r="G62" s="712"/>
      <c r="H62" s="712"/>
      <c r="I62" s="712"/>
    </row>
    <row r="63" spans="1:12" s="638" customFormat="1" ht="15.75" hidden="1" customHeight="1" outlineLevel="1" thickBot="1" x14ac:dyDescent="0.3">
      <c r="A63" s="803"/>
      <c r="B63" s="804"/>
      <c r="C63" s="827"/>
      <c r="D63" s="828"/>
      <c r="E63" s="807"/>
      <c r="F63" s="808"/>
      <c r="G63" s="622"/>
      <c r="H63" s="622"/>
      <c r="I63" s="622"/>
    </row>
    <row r="64" spans="1:12" s="638" customFormat="1" ht="15.75" hidden="1" customHeight="1" outlineLevel="1" thickBot="1" x14ac:dyDescent="0.3">
      <c r="A64" s="803"/>
      <c r="B64" s="804"/>
      <c r="C64" s="827"/>
      <c r="D64" s="828"/>
      <c r="E64" s="807"/>
      <c r="F64" s="808"/>
      <c r="G64" s="622"/>
      <c r="H64" s="652"/>
      <c r="I64" s="622"/>
      <c r="J64" s="644"/>
      <c r="K64" s="636"/>
      <c r="L64" s="660"/>
    </row>
    <row r="65" spans="1:13" s="638" customFormat="1" ht="15.75" hidden="1" customHeight="1" outlineLevel="1" thickBot="1" x14ac:dyDescent="0.3">
      <c r="A65" s="803"/>
      <c r="B65" s="804"/>
      <c r="C65" s="827"/>
      <c r="D65" s="828"/>
      <c r="E65" s="807"/>
      <c r="F65" s="808"/>
      <c r="G65" s="622"/>
      <c r="H65" s="652"/>
      <c r="I65" s="622"/>
      <c r="J65" s="644"/>
      <c r="K65" s="636"/>
      <c r="L65" s="660"/>
    </row>
    <row r="66" spans="1:13" s="638" customFormat="1" ht="15.75" hidden="1" customHeight="1" outlineLevel="1" thickBot="1" x14ac:dyDescent="0.3">
      <c r="A66" s="803"/>
      <c r="B66" s="804"/>
      <c r="C66" s="827"/>
      <c r="D66" s="828"/>
      <c r="E66" s="807"/>
      <c r="F66" s="808"/>
      <c r="G66" s="622"/>
      <c r="H66" s="622"/>
      <c r="I66" s="622"/>
      <c r="M66" s="635"/>
    </row>
    <row r="67" spans="1:13" s="638" customFormat="1" ht="15.75" hidden="1" customHeight="1" outlineLevel="1" thickBot="1" x14ac:dyDescent="0.3">
      <c r="A67" s="803"/>
      <c r="B67" s="804"/>
      <c r="C67" s="827"/>
      <c r="D67" s="828"/>
      <c r="E67" s="807"/>
      <c r="F67" s="808"/>
      <c r="G67" s="622"/>
      <c r="H67" s="622"/>
      <c r="I67" s="622"/>
      <c r="M67" s="636"/>
    </row>
    <row r="68" spans="1:13" s="638" customFormat="1" ht="15.75" hidden="1" customHeight="1" outlineLevel="1" thickBot="1" x14ac:dyDescent="0.3">
      <c r="A68" s="803"/>
      <c r="B68" s="804"/>
      <c r="C68" s="827"/>
      <c r="D68" s="828"/>
      <c r="E68" s="807"/>
      <c r="F68" s="808"/>
      <c r="G68" s="622"/>
      <c r="H68" s="622"/>
      <c r="I68" s="622"/>
      <c r="M68" s="635"/>
    </row>
    <row r="69" spans="1:13" s="638" customFormat="1" ht="15.75" hidden="1" customHeight="1" outlineLevel="1" thickBot="1" x14ac:dyDescent="0.3">
      <c r="A69" s="803"/>
      <c r="B69" s="804"/>
      <c r="C69" s="827"/>
      <c r="D69" s="828"/>
      <c r="E69" s="807"/>
      <c r="F69" s="808"/>
      <c r="G69" s="622"/>
      <c r="H69" s="622"/>
      <c r="I69" s="622"/>
      <c r="K69" s="836"/>
      <c r="L69" s="836"/>
    </row>
    <row r="70" spans="1:13" s="638" customFormat="1" ht="15.75" customHeight="1" outlineLevel="1" thickBot="1" x14ac:dyDescent="0.3">
      <c r="A70" s="803"/>
      <c r="B70" s="804"/>
      <c r="C70" s="827"/>
      <c r="D70" s="828"/>
      <c r="E70" s="807"/>
      <c r="F70" s="808"/>
      <c r="G70" s="622"/>
      <c r="H70" s="622"/>
      <c r="I70" s="622"/>
      <c r="K70" s="836"/>
      <c r="L70" s="836"/>
    </row>
    <row r="71" spans="1:13" s="638" customFormat="1" ht="15.75" customHeight="1" thickBot="1" x14ac:dyDescent="0.3">
      <c r="A71" s="803">
        <v>2130</v>
      </c>
      <c r="B71" s="829" t="s">
        <v>66</v>
      </c>
      <c r="C71" s="830">
        <v>3</v>
      </c>
      <c r="D71" s="831">
        <v>0</v>
      </c>
      <c r="E71" s="832" t="s">
        <v>275</v>
      </c>
      <c r="F71" s="837" t="s">
        <v>276</v>
      </c>
      <c r="G71" s="712">
        <f>H71+I71</f>
        <v>0</v>
      </c>
      <c r="H71" s="712">
        <f>H73+H77+H81</f>
        <v>0</v>
      </c>
      <c r="I71" s="712">
        <f>I73+I77+I81</f>
        <v>0</v>
      </c>
    </row>
    <row r="72" spans="1:13" s="641" customFormat="1" ht="15" customHeight="1" thickBot="1" x14ac:dyDescent="0.3">
      <c r="A72" s="803"/>
      <c r="B72" s="829"/>
      <c r="C72" s="830"/>
      <c r="D72" s="831"/>
      <c r="E72" s="807" t="s">
        <v>808</v>
      </c>
      <c r="F72" s="834"/>
      <c r="G72" s="712"/>
      <c r="H72" s="712"/>
      <c r="I72" s="712"/>
    </row>
    <row r="73" spans="1:13" s="638" customFormat="1" ht="24.75" hidden="1" outlineLevel="1" thickBot="1" x14ac:dyDescent="0.3">
      <c r="A73" s="803">
        <v>2131</v>
      </c>
      <c r="B73" s="804" t="s">
        <v>66</v>
      </c>
      <c r="C73" s="827">
        <v>3</v>
      </c>
      <c r="D73" s="828">
        <v>1</v>
      </c>
      <c r="E73" s="807" t="s">
        <v>277</v>
      </c>
      <c r="F73" s="808" t="s">
        <v>278</v>
      </c>
      <c r="G73" s="712">
        <f>H73+I73</f>
        <v>0</v>
      </c>
      <c r="H73" s="712">
        <f>H75+H76</f>
        <v>0</v>
      </c>
      <c r="I73" s="712">
        <f>I75+I76</f>
        <v>0</v>
      </c>
    </row>
    <row r="74" spans="1:13" s="638" customFormat="1" ht="36.75" hidden="1" outlineLevel="1" thickBot="1" x14ac:dyDescent="0.3">
      <c r="A74" s="803"/>
      <c r="B74" s="804"/>
      <c r="C74" s="827"/>
      <c r="D74" s="828"/>
      <c r="E74" s="807" t="s">
        <v>12</v>
      </c>
      <c r="F74" s="808"/>
      <c r="G74" s="712"/>
      <c r="H74" s="712"/>
      <c r="I74" s="712"/>
    </row>
    <row r="75" spans="1:13" s="638" customFormat="1" ht="16.5" hidden="1" outlineLevel="1" thickBot="1" x14ac:dyDescent="0.3">
      <c r="A75" s="803"/>
      <c r="B75" s="804"/>
      <c r="C75" s="827"/>
      <c r="D75" s="828"/>
      <c r="E75" s="807" t="s">
        <v>13</v>
      </c>
      <c r="F75" s="808"/>
      <c r="G75" s="712">
        <f>H75+I75</f>
        <v>0</v>
      </c>
      <c r="H75" s="712"/>
      <c r="I75" s="712"/>
    </row>
    <row r="76" spans="1:13" s="638" customFormat="1" ht="16.5" hidden="1" outlineLevel="1" thickBot="1" x14ac:dyDescent="0.3">
      <c r="A76" s="803"/>
      <c r="B76" s="804"/>
      <c r="C76" s="827"/>
      <c r="D76" s="828"/>
      <c r="E76" s="807" t="s">
        <v>13</v>
      </c>
      <c r="F76" s="808"/>
      <c r="G76" s="712">
        <f>H76+I76</f>
        <v>0</v>
      </c>
      <c r="H76" s="712"/>
      <c r="I76" s="712"/>
    </row>
    <row r="77" spans="1:13" s="638" customFormat="1" ht="14.25" hidden="1" customHeight="1" outlineLevel="1" thickBot="1" x14ac:dyDescent="0.3">
      <c r="A77" s="803">
        <v>2132</v>
      </c>
      <c r="B77" s="804" t="s">
        <v>66</v>
      </c>
      <c r="C77" s="827">
        <v>3</v>
      </c>
      <c r="D77" s="828">
        <v>2</v>
      </c>
      <c r="E77" s="807" t="s">
        <v>279</v>
      </c>
      <c r="F77" s="808" t="s">
        <v>280</v>
      </c>
      <c r="G77" s="712">
        <f>H77+I77</f>
        <v>0</v>
      </c>
      <c r="H77" s="712">
        <f>H79+H80</f>
        <v>0</v>
      </c>
      <c r="I77" s="712">
        <f>I79+I80</f>
        <v>0</v>
      </c>
    </row>
    <row r="78" spans="1:13" s="638" customFormat="1" ht="36.75" hidden="1" outlineLevel="1" thickBot="1" x14ac:dyDescent="0.3">
      <c r="A78" s="803"/>
      <c r="B78" s="804"/>
      <c r="C78" s="827"/>
      <c r="D78" s="828"/>
      <c r="E78" s="807" t="s">
        <v>12</v>
      </c>
      <c r="F78" s="808"/>
      <c r="G78" s="712"/>
      <c r="H78" s="712"/>
      <c r="I78" s="712"/>
    </row>
    <row r="79" spans="1:13" s="638" customFormat="1" ht="16.5" hidden="1" outlineLevel="1" thickBot="1" x14ac:dyDescent="0.3">
      <c r="A79" s="803"/>
      <c r="B79" s="804"/>
      <c r="C79" s="827"/>
      <c r="D79" s="828"/>
      <c r="E79" s="807" t="s">
        <v>13</v>
      </c>
      <c r="F79" s="808"/>
      <c r="G79" s="712">
        <f t="shared" ref="G79:G98" si="2">H79+I79</f>
        <v>0</v>
      </c>
      <c r="H79" s="712"/>
      <c r="I79" s="712"/>
    </row>
    <row r="80" spans="1:13" s="638" customFormat="1" ht="18.75" customHeight="1" outlineLevel="1" thickBot="1" x14ac:dyDescent="0.3">
      <c r="A80" s="803"/>
      <c r="B80" s="804"/>
      <c r="C80" s="827"/>
      <c r="D80" s="828"/>
      <c r="E80" s="807" t="s">
        <v>13</v>
      </c>
      <c r="F80" s="808"/>
      <c r="G80" s="712">
        <f t="shared" si="2"/>
        <v>0</v>
      </c>
      <c r="H80" s="712"/>
      <c r="I80" s="712"/>
    </row>
    <row r="81" spans="1:9" s="638" customFormat="1" ht="16.5" thickBot="1" x14ac:dyDescent="0.3">
      <c r="A81" s="803">
        <v>2133</v>
      </c>
      <c r="B81" s="804" t="s">
        <v>66</v>
      </c>
      <c r="C81" s="827">
        <v>3</v>
      </c>
      <c r="D81" s="828">
        <v>3</v>
      </c>
      <c r="E81" s="807" t="s">
        <v>281</v>
      </c>
      <c r="F81" s="808" t="s">
        <v>282</v>
      </c>
      <c r="G81" s="712">
        <f t="shared" si="2"/>
        <v>0</v>
      </c>
      <c r="H81" s="712">
        <f>SUM(H83:H95)</f>
        <v>0</v>
      </c>
      <c r="I81" s="712">
        <f>SUM(I83:I97)</f>
        <v>0</v>
      </c>
    </row>
    <row r="82" spans="1:9" s="638" customFormat="1" ht="26.25" customHeight="1" thickBot="1" x14ac:dyDescent="0.3">
      <c r="A82" s="803"/>
      <c r="B82" s="804"/>
      <c r="C82" s="827"/>
      <c r="D82" s="828"/>
      <c r="E82" s="807" t="s">
        <v>12</v>
      </c>
      <c r="F82" s="808"/>
      <c r="G82" s="622">
        <f t="shared" si="2"/>
        <v>0</v>
      </c>
      <c r="H82" s="622"/>
      <c r="I82" s="622">
        <f>SUM(I83:I95)</f>
        <v>0</v>
      </c>
    </row>
    <row r="83" spans="1:9" s="638" customFormat="1" ht="21.75" customHeight="1" thickBot="1" x14ac:dyDescent="0.3">
      <c r="A83" s="803"/>
      <c r="B83" s="804"/>
      <c r="C83" s="827"/>
      <c r="D83" s="828"/>
      <c r="E83" s="807" t="s">
        <v>550</v>
      </c>
      <c r="F83" s="808"/>
      <c r="G83" s="712">
        <f t="shared" si="2"/>
        <v>0</v>
      </c>
      <c r="H83" s="712"/>
      <c r="I83" s="712"/>
    </row>
    <row r="84" spans="1:9" s="638" customFormat="1" ht="0.75" customHeight="1" thickBot="1" x14ac:dyDescent="0.3">
      <c r="A84" s="803"/>
      <c r="B84" s="804"/>
      <c r="C84" s="827"/>
      <c r="D84" s="828"/>
      <c r="E84" s="807">
        <v>4239</v>
      </c>
      <c r="F84" s="808"/>
      <c r="G84" s="712">
        <f t="shared" si="2"/>
        <v>0</v>
      </c>
      <c r="H84" s="712"/>
      <c r="I84" s="712"/>
    </row>
    <row r="85" spans="1:9" s="638" customFormat="1" ht="15.75" hidden="1" customHeight="1" thickBot="1" x14ac:dyDescent="0.3">
      <c r="A85" s="803"/>
      <c r="B85" s="804"/>
      <c r="C85" s="827"/>
      <c r="D85" s="828"/>
      <c r="E85" s="807">
        <v>4221</v>
      </c>
      <c r="F85" s="808"/>
      <c r="G85" s="721">
        <f t="shared" si="2"/>
        <v>0</v>
      </c>
      <c r="H85" s="838"/>
      <c r="I85" s="622"/>
    </row>
    <row r="86" spans="1:9" s="638" customFormat="1" ht="15.75" hidden="1" customHeight="1" thickBot="1" x14ac:dyDescent="0.3">
      <c r="A86" s="803"/>
      <c r="B86" s="804"/>
      <c r="C86" s="827"/>
      <c r="D86" s="828"/>
      <c r="E86" s="807">
        <v>4112</v>
      </c>
      <c r="F86" s="808"/>
      <c r="G86" s="622">
        <f t="shared" si="2"/>
        <v>0</v>
      </c>
      <c r="H86" s="622"/>
      <c r="I86" s="622"/>
    </row>
    <row r="87" spans="1:9" s="638" customFormat="1" ht="20.25" hidden="1" customHeight="1" thickBot="1" x14ac:dyDescent="0.3">
      <c r="A87" s="803"/>
      <c r="B87" s="804"/>
      <c r="C87" s="827"/>
      <c r="D87" s="828"/>
      <c r="E87" s="807">
        <v>4261</v>
      </c>
      <c r="F87" s="808"/>
      <c r="G87" s="712">
        <f t="shared" si="2"/>
        <v>0</v>
      </c>
      <c r="H87" s="712"/>
      <c r="I87" s="712"/>
    </row>
    <row r="88" spans="1:9" s="638" customFormat="1" ht="15.75" hidden="1" customHeight="1" thickBot="1" x14ac:dyDescent="0.3">
      <c r="A88" s="803"/>
      <c r="B88" s="804"/>
      <c r="C88" s="827"/>
      <c r="D88" s="828"/>
      <c r="E88" s="807">
        <v>4269</v>
      </c>
      <c r="F88" s="808"/>
      <c r="G88" s="622">
        <f t="shared" si="2"/>
        <v>0</v>
      </c>
      <c r="H88" s="622"/>
      <c r="I88" s="622"/>
    </row>
    <row r="89" spans="1:9" s="638" customFormat="1" ht="15.75" hidden="1" customHeight="1" thickBot="1" x14ac:dyDescent="0.3">
      <c r="A89" s="803"/>
      <c r="B89" s="804"/>
      <c r="C89" s="827"/>
      <c r="D89" s="828"/>
      <c r="E89" s="807">
        <v>4214</v>
      </c>
      <c r="F89" s="808"/>
      <c r="G89" s="622">
        <f t="shared" si="2"/>
        <v>0</v>
      </c>
      <c r="H89" s="622"/>
      <c r="I89" s="622"/>
    </row>
    <row r="90" spans="1:9" s="638" customFormat="1" ht="15.75" hidden="1" customHeight="1" thickBot="1" x14ac:dyDescent="0.3">
      <c r="A90" s="803"/>
      <c r="B90" s="804"/>
      <c r="C90" s="827"/>
      <c r="D90" s="828"/>
      <c r="E90" s="807">
        <v>4212</v>
      </c>
      <c r="F90" s="808"/>
      <c r="G90" s="622">
        <f t="shared" si="2"/>
        <v>0</v>
      </c>
      <c r="H90" s="622"/>
      <c r="I90" s="622"/>
    </row>
    <row r="91" spans="1:9" s="638" customFormat="1" ht="15.75" hidden="1" customHeight="1" thickBot="1" x14ac:dyDescent="0.3">
      <c r="A91" s="803"/>
      <c r="B91" s="804"/>
      <c r="C91" s="827"/>
      <c r="D91" s="828"/>
      <c r="E91" s="807">
        <v>4213</v>
      </c>
      <c r="F91" s="808"/>
      <c r="G91" s="622">
        <f t="shared" si="2"/>
        <v>0</v>
      </c>
      <c r="H91" s="622"/>
      <c r="I91" s="622"/>
    </row>
    <row r="92" spans="1:9" s="638" customFormat="1" ht="18" customHeight="1" thickBot="1" x14ac:dyDescent="0.3">
      <c r="A92" s="803"/>
      <c r="B92" s="804"/>
      <c r="C92" s="827"/>
      <c r="D92" s="828"/>
      <c r="E92" s="807">
        <v>4232</v>
      </c>
      <c r="F92" s="808"/>
      <c r="G92" s="712">
        <f t="shared" si="2"/>
        <v>0</v>
      </c>
      <c r="H92" s="715"/>
      <c r="I92" s="712"/>
    </row>
    <row r="93" spans="1:9" s="638" customFormat="1" ht="21.75" hidden="1" customHeight="1" thickBot="1" x14ac:dyDescent="0.3">
      <c r="A93" s="803"/>
      <c r="B93" s="804"/>
      <c r="C93" s="827"/>
      <c r="D93" s="828"/>
      <c r="E93" s="807">
        <v>4231</v>
      </c>
      <c r="F93" s="808"/>
      <c r="G93" s="622">
        <f t="shared" si="2"/>
        <v>0</v>
      </c>
      <c r="H93" s="622"/>
      <c r="I93" s="622"/>
    </row>
    <row r="94" spans="1:9" s="638" customFormat="1" ht="21.75" hidden="1" customHeight="1" thickBot="1" x14ac:dyDescent="0.3">
      <c r="A94" s="803"/>
      <c r="B94" s="804"/>
      <c r="C94" s="827"/>
      <c r="D94" s="828"/>
      <c r="E94" s="807" t="s">
        <v>13</v>
      </c>
      <c r="F94" s="808"/>
      <c r="G94" s="622">
        <f t="shared" si="2"/>
        <v>0</v>
      </c>
      <c r="H94" s="622"/>
      <c r="I94" s="622"/>
    </row>
    <row r="95" spans="1:9" s="638" customFormat="1" ht="21.75" hidden="1" customHeight="1" thickBot="1" x14ac:dyDescent="0.3">
      <c r="A95" s="803"/>
      <c r="B95" s="804"/>
      <c r="C95" s="827"/>
      <c r="D95" s="828"/>
      <c r="E95" s="807">
        <v>4252</v>
      </c>
      <c r="F95" s="808"/>
      <c r="G95" s="622">
        <f t="shared" si="2"/>
        <v>0</v>
      </c>
      <c r="H95" s="622"/>
      <c r="I95" s="622"/>
    </row>
    <row r="96" spans="1:9" s="638" customFormat="1" ht="21.75" hidden="1" customHeight="1" thickBot="1" x14ac:dyDescent="0.3">
      <c r="A96" s="803"/>
      <c r="B96" s="804"/>
      <c r="C96" s="827"/>
      <c r="D96" s="828"/>
      <c r="E96" s="807">
        <v>5122</v>
      </c>
      <c r="F96" s="808"/>
      <c r="G96" s="839">
        <f>SUM(H96:I96)</f>
        <v>0</v>
      </c>
      <c r="H96" s="622"/>
      <c r="I96" s="658"/>
    </row>
    <row r="97" spans="1:9" s="638" customFormat="1" ht="21.75" hidden="1" customHeight="1" thickBot="1" x14ac:dyDescent="0.3">
      <c r="A97" s="803"/>
      <c r="B97" s="804"/>
      <c r="C97" s="827"/>
      <c r="D97" s="828"/>
      <c r="E97" s="807">
        <v>5129</v>
      </c>
      <c r="F97" s="808"/>
      <c r="G97" s="622">
        <f>SUM(H97:I97)</f>
        <v>0</v>
      </c>
      <c r="H97" s="622"/>
      <c r="I97" s="622"/>
    </row>
    <row r="98" spans="1:9" s="638" customFormat="1" ht="21.75" customHeight="1" outlineLevel="1" thickBot="1" x14ac:dyDescent="0.3">
      <c r="A98" s="803">
        <v>2140</v>
      </c>
      <c r="B98" s="829" t="s">
        <v>66</v>
      </c>
      <c r="C98" s="830">
        <v>4</v>
      </c>
      <c r="D98" s="831">
        <v>0</v>
      </c>
      <c r="E98" s="832" t="s">
        <v>283</v>
      </c>
      <c r="F98" s="834" t="s">
        <v>284</v>
      </c>
      <c r="G98" s="622">
        <f t="shared" si="2"/>
        <v>0</v>
      </c>
      <c r="H98" s="622">
        <f>H100</f>
        <v>0</v>
      </c>
      <c r="I98" s="622">
        <f>I100</f>
        <v>0</v>
      </c>
    </row>
    <row r="99" spans="1:9" s="641" customFormat="1" ht="21.75" customHeight="1" outlineLevel="1" thickBot="1" x14ac:dyDescent="0.3">
      <c r="A99" s="803"/>
      <c r="B99" s="829"/>
      <c r="C99" s="830"/>
      <c r="D99" s="831"/>
      <c r="E99" s="807" t="s">
        <v>808</v>
      </c>
      <c r="F99" s="834"/>
      <c r="G99" s="622"/>
      <c r="H99" s="622"/>
      <c r="I99" s="622"/>
    </row>
    <row r="100" spans="1:9" s="638" customFormat="1" ht="16.5" outlineLevel="1" thickBot="1" x14ac:dyDescent="0.3">
      <c r="A100" s="803">
        <v>2141</v>
      </c>
      <c r="B100" s="804" t="s">
        <v>66</v>
      </c>
      <c r="C100" s="827">
        <v>4</v>
      </c>
      <c r="D100" s="828">
        <v>1</v>
      </c>
      <c r="E100" s="807" t="s">
        <v>285</v>
      </c>
      <c r="F100" s="840" t="s">
        <v>286</v>
      </c>
      <c r="G100" s="622">
        <f>H100+I100</f>
        <v>0</v>
      </c>
      <c r="H100" s="622">
        <f>H102+H103</f>
        <v>0</v>
      </c>
      <c r="I100" s="622">
        <f>I102+I103</f>
        <v>0</v>
      </c>
    </row>
    <row r="101" spans="1:9" s="638" customFormat="1" ht="36.75" outlineLevel="1" thickBot="1" x14ac:dyDescent="0.3">
      <c r="A101" s="803"/>
      <c r="B101" s="804"/>
      <c r="C101" s="827"/>
      <c r="D101" s="828"/>
      <c r="E101" s="807" t="s">
        <v>12</v>
      </c>
      <c r="F101" s="808"/>
      <c r="G101" s="622"/>
      <c r="H101" s="622"/>
      <c r="I101" s="622"/>
    </row>
    <row r="102" spans="1:9" s="638" customFormat="1" ht="16.5" outlineLevel="1" thickBot="1" x14ac:dyDescent="0.3">
      <c r="A102" s="803"/>
      <c r="B102" s="804"/>
      <c r="C102" s="827"/>
      <c r="D102" s="828"/>
      <c r="E102" s="807" t="s">
        <v>13</v>
      </c>
      <c r="F102" s="808"/>
      <c r="G102" s="622">
        <f>H102+I102</f>
        <v>0</v>
      </c>
      <c r="H102" s="622"/>
      <c r="I102" s="622"/>
    </row>
    <row r="103" spans="1:9" s="638" customFormat="1" ht="16.5" outlineLevel="1" thickBot="1" x14ac:dyDescent="0.3">
      <c r="A103" s="803"/>
      <c r="B103" s="804"/>
      <c r="C103" s="827"/>
      <c r="D103" s="828"/>
      <c r="E103" s="807" t="s">
        <v>13</v>
      </c>
      <c r="F103" s="808"/>
      <c r="G103" s="622">
        <f>H103+I103</f>
        <v>0</v>
      </c>
      <c r="H103" s="622"/>
      <c r="I103" s="622"/>
    </row>
    <row r="104" spans="1:9" s="638" customFormat="1" ht="36.75" outlineLevel="1" thickBot="1" x14ac:dyDescent="0.3">
      <c r="A104" s="803">
        <v>2150</v>
      </c>
      <c r="B104" s="829" t="s">
        <v>66</v>
      </c>
      <c r="C104" s="830">
        <v>5</v>
      </c>
      <c r="D104" s="831">
        <v>0</v>
      </c>
      <c r="E104" s="832" t="s">
        <v>287</v>
      </c>
      <c r="F104" s="834" t="s">
        <v>288</v>
      </c>
      <c r="G104" s="622">
        <f>H104+I104</f>
        <v>0</v>
      </c>
      <c r="H104" s="622">
        <f>H106</f>
        <v>0</v>
      </c>
      <c r="I104" s="622">
        <f>I106</f>
        <v>0</v>
      </c>
    </row>
    <row r="105" spans="1:9" s="641" customFormat="1" ht="10.5" customHeight="1" outlineLevel="1" thickBot="1" x14ac:dyDescent="0.3">
      <c r="A105" s="803"/>
      <c r="B105" s="829"/>
      <c r="C105" s="830"/>
      <c r="D105" s="831"/>
      <c r="E105" s="807" t="s">
        <v>808</v>
      </c>
      <c r="F105" s="834"/>
      <c r="G105" s="622"/>
      <c r="H105" s="622"/>
      <c r="I105" s="622"/>
    </row>
    <row r="106" spans="1:9" s="638" customFormat="1" ht="36.75" outlineLevel="1" thickBot="1" x14ac:dyDescent="0.3">
      <c r="A106" s="803">
        <v>2151</v>
      </c>
      <c r="B106" s="804" t="s">
        <v>66</v>
      </c>
      <c r="C106" s="827">
        <v>5</v>
      </c>
      <c r="D106" s="828">
        <v>1</v>
      </c>
      <c r="E106" s="807" t="s">
        <v>289</v>
      </c>
      <c r="F106" s="840" t="s">
        <v>290</v>
      </c>
      <c r="G106" s="622">
        <f>H106+I106</f>
        <v>0</v>
      </c>
      <c r="H106" s="622">
        <f>H108+H109</f>
        <v>0</v>
      </c>
      <c r="I106" s="622">
        <f>I108+I109</f>
        <v>0</v>
      </c>
    </row>
    <row r="107" spans="1:9" s="638" customFormat="1" ht="30.75" customHeight="1" outlineLevel="1" thickBot="1" x14ac:dyDescent="0.3">
      <c r="A107" s="803"/>
      <c r="B107" s="804"/>
      <c r="C107" s="827"/>
      <c r="D107" s="828"/>
      <c r="E107" s="807" t="s">
        <v>12</v>
      </c>
      <c r="F107" s="808"/>
      <c r="G107" s="622"/>
      <c r="H107" s="622"/>
      <c r="I107" s="622"/>
    </row>
    <row r="108" spans="1:9" s="638" customFormat="1" ht="16.5" hidden="1" outlineLevel="1" thickBot="1" x14ac:dyDescent="0.3">
      <c r="A108" s="803"/>
      <c r="B108" s="804"/>
      <c r="C108" s="827"/>
      <c r="D108" s="828"/>
      <c r="E108" s="807">
        <v>5134</v>
      </c>
      <c r="F108" s="808"/>
      <c r="G108" s="622">
        <f>H108+I108</f>
        <v>0</v>
      </c>
      <c r="H108" s="622"/>
      <c r="I108" s="622"/>
    </row>
    <row r="109" spans="1:9" s="638" customFormat="1" ht="16.5" hidden="1" outlineLevel="1" thickBot="1" x14ac:dyDescent="0.3">
      <c r="A109" s="803"/>
      <c r="B109" s="804"/>
      <c r="C109" s="827"/>
      <c r="D109" s="828"/>
      <c r="E109" s="807" t="s">
        <v>13</v>
      </c>
      <c r="F109" s="808"/>
      <c r="G109" s="622">
        <f>H109+I109</f>
        <v>0</v>
      </c>
      <c r="H109" s="622"/>
      <c r="I109" s="622"/>
    </row>
    <row r="110" spans="1:9" s="638" customFormat="1" ht="36.75" outlineLevel="1" thickBot="1" x14ac:dyDescent="0.3">
      <c r="A110" s="803">
        <v>2160</v>
      </c>
      <c r="B110" s="829" t="s">
        <v>66</v>
      </c>
      <c r="C110" s="830">
        <v>6</v>
      </c>
      <c r="D110" s="831">
        <v>0</v>
      </c>
      <c r="E110" s="832" t="s">
        <v>291</v>
      </c>
      <c r="F110" s="834" t="s">
        <v>292</v>
      </c>
      <c r="G110" s="712">
        <f>H110+I110</f>
        <v>1665000</v>
      </c>
      <c r="H110" s="713">
        <f>H112</f>
        <v>133000</v>
      </c>
      <c r="I110" s="712">
        <f>I112</f>
        <v>1532000</v>
      </c>
    </row>
    <row r="111" spans="1:9" s="641" customFormat="1" ht="10.5" customHeight="1" outlineLevel="1" thickBot="1" x14ac:dyDescent="0.3">
      <c r="A111" s="803"/>
      <c r="B111" s="829"/>
      <c r="C111" s="830"/>
      <c r="D111" s="831"/>
      <c r="E111" s="807" t="s">
        <v>808</v>
      </c>
      <c r="F111" s="834"/>
      <c r="G111" s="712"/>
      <c r="H111" s="712"/>
      <c r="I111" s="712"/>
    </row>
    <row r="112" spans="1:9" s="638" customFormat="1" ht="24.75" outlineLevel="1" thickBot="1" x14ac:dyDescent="0.3">
      <c r="A112" s="803">
        <v>2161</v>
      </c>
      <c r="B112" s="804" t="s">
        <v>66</v>
      </c>
      <c r="C112" s="827">
        <v>6</v>
      </c>
      <c r="D112" s="828">
        <v>1</v>
      </c>
      <c r="E112" s="807" t="s">
        <v>294</v>
      </c>
      <c r="F112" s="808" t="s">
        <v>299</v>
      </c>
      <c r="G112" s="712">
        <f>H112+I112</f>
        <v>1665000</v>
      </c>
      <c r="H112" s="713">
        <f>SUM(H114:H135)</f>
        <v>133000</v>
      </c>
      <c r="I112" s="713">
        <f>SUM(I114:I135)</f>
        <v>1532000</v>
      </c>
    </row>
    <row r="113" spans="1:9" s="638" customFormat="1" ht="22.5" customHeight="1" outlineLevel="1" thickBot="1" x14ac:dyDescent="0.3">
      <c r="A113" s="803"/>
      <c r="B113" s="804"/>
      <c r="C113" s="827"/>
      <c r="D113" s="828"/>
      <c r="E113" s="807" t="s">
        <v>12</v>
      </c>
      <c r="F113" s="808"/>
      <c r="G113" s="622"/>
      <c r="H113" s="622"/>
      <c r="I113" s="622"/>
    </row>
    <row r="114" spans="1:9" s="638" customFormat="1" ht="0.75" customHeight="1" outlineLevel="1" thickBot="1" x14ac:dyDescent="0.3">
      <c r="A114" s="803"/>
      <c r="B114" s="804"/>
      <c r="C114" s="827"/>
      <c r="D114" s="828"/>
      <c r="E114" s="807">
        <v>4212</v>
      </c>
      <c r="F114" s="808"/>
      <c r="G114" s="712">
        <f t="shared" ref="G114:G138" si="3">H114+I114</f>
        <v>0</v>
      </c>
      <c r="H114" s="712"/>
      <c r="I114" s="712"/>
    </row>
    <row r="115" spans="1:9" s="638" customFormat="1" ht="22.5" hidden="1" customHeight="1" outlineLevel="1" thickBot="1" x14ac:dyDescent="0.3">
      <c r="A115" s="803"/>
      <c r="B115" s="804"/>
      <c r="C115" s="827"/>
      <c r="D115" s="828"/>
      <c r="E115" s="807">
        <v>4232</v>
      </c>
      <c r="F115" s="808"/>
      <c r="G115" s="712">
        <f t="shared" si="3"/>
        <v>0</v>
      </c>
      <c r="H115" s="712"/>
      <c r="I115" s="712"/>
    </row>
    <row r="116" spans="1:9" s="638" customFormat="1" ht="22.5" customHeight="1" outlineLevel="1" thickBot="1" x14ac:dyDescent="0.3">
      <c r="A116" s="803"/>
      <c r="B116" s="804"/>
      <c r="C116" s="827"/>
      <c r="D116" s="828"/>
      <c r="E116" s="807">
        <v>4241</v>
      </c>
      <c r="F116" s="808"/>
      <c r="G116" s="712">
        <f t="shared" si="3"/>
        <v>15000</v>
      </c>
      <c r="H116" s="713">
        <v>15000</v>
      </c>
      <c r="I116" s="712"/>
    </row>
    <row r="117" spans="1:9" s="638" customFormat="1" ht="27.75" customHeight="1" outlineLevel="1" thickBot="1" x14ac:dyDescent="0.3">
      <c r="A117" s="803"/>
      <c r="B117" s="804"/>
      <c r="C117" s="827"/>
      <c r="D117" s="828"/>
      <c r="E117" s="807">
        <v>4266</v>
      </c>
      <c r="F117" s="808"/>
      <c r="G117" s="712">
        <f t="shared" si="3"/>
        <v>1000</v>
      </c>
      <c r="H117" s="713">
        <v>1000</v>
      </c>
      <c r="I117" s="712"/>
    </row>
    <row r="118" spans="1:9" s="638" customFormat="1" ht="27.75" customHeight="1" outlineLevel="1" thickBot="1" x14ac:dyDescent="0.3">
      <c r="A118" s="803"/>
      <c r="B118" s="804"/>
      <c r="C118" s="827"/>
      <c r="D118" s="828"/>
      <c r="E118" s="807">
        <v>4236</v>
      </c>
      <c r="F118" s="808"/>
      <c r="G118" s="712">
        <f>H118</f>
        <v>3000</v>
      </c>
      <c r="H118" s="713">
        <v>3000</v>
      </c>
      <c r="I118" s="712"/>
    </row>
    <row r="119" spans="1:9" s="638" customFormat="1" ht="21.75" customHeight="1" outlineLevel="1" thickBot="1" x14ac:dyDescent="0.3">
      <c r="A119" s="803"/>
      <c r="B119" s="804"/>
      <c r="C119" s="827"/>
      <c r="D119" s="828"/>
      <c r="E119" s="807">
        <v>4237</v>
      </c>
      <c r="F119" s="808"/>
      <c r="G119" s="712">
        <f t="shared" si="3"/>
        <v>4500</v>
      </c>
      <c r="H119" s="712">
        <v>4500</v>
      </c>
      <c r="I119" s="712"/>
    </row>
    <row r="120" spans="1:9" s="638" customFormat="1" ht="19.5" customHeight="1" outlineLevel="1" thickBot="1" x14ac:dyDescent="0.3">
      <c r="A120" s="803"/>
      <c r="B120" s="804"/>
      <c r="C120" s="827"/>
      <c r="D120" s="828"/>
      <c r="E120" s="807">
        <v>4267</v>
      </c>
      <c r="F120" s="808"/>
      <c r="G120" s="712">
        <f t="shared" si="3"/>
        <v>9000</v>
      </c>
      <c r="H120" s="712">
        <v>9000</v>
      </c>
      <c r="I120" s="712"/>
    </row>
    <row r="121" spans="1:9" s="638" customFormat="1" ht="15.75" customHeight="1" outlineLevel="1" thickBot="1" x14ac:dyDescent="0.3">
      <c r="A121" s="803"/>
      <c r="B121" s="804"/>
      <c r="C121" s="827"/>
      <c r="D121" s="828"/>
      <c r="E121" s="807">
        <v>4269</v>
      </c>
      <c r="F121" s="808"/>
      <c r="G121" s="712">
        <f t="shared" si="3"/>
        <v>20000</v>
      </c>
      <c r="H121" s="712">
        <v>20000</v>
      </c>
      <c r="I121" s="712"/>
    </row>
    <row r="122" spans="1:9" s="638" customFormat="1" ht="0.75" customHeight="1" outlineLevel="1" thickBot="1" x14ac:dyDescent="0.3">
      <c r="A122" s="803"/>
      <c r="B122" s="804"/>
      <c r="C122" s="827"/>
      <c r="D122" s="828"/>
      <c r="E122" s="807">
        <v>4657</v>
      </c>
      <c r="F122" s="808"/>
      <c r="G122" s="622">
        <f t="shared" si="3"/>
        <v>0</v>
      </c>
      <c r="H122" s="622"/>
      <c r="I122" s="622"/>
    </row>
    <row r="123" spans="1:9" s="638" customFormat="1" ht="19.5" customHeight="1" outlineLevel="1" thickBot="1" x14ac:dyDescent="0.3">
      <c r="A123" s="803"/>
      <c r="B123" s="804"/>
      <c r="C123" s="827"/>
      <c r="D123" s="828"/>
      <c r="E123" s="807">
        <v>4823</v>
      </c>
      <c r="F123" s="808"/>
      <c r="G123" s="712">
        <f t="shared" si="3"/>
        <v>6500</v>
      </c>
      <c r="H123" s="841">
        <v>6500</v>
      </c>
      <c r="I123" s="622"/>
    </row>
    <row r="124" spans="1:9" s="638" customFormat="1" ht="22.5" customHeight="1" outlineLevel="1" thickBot="1" x14ac:dyDescent="0.3">
      <c r="A124" s="803"/>
      <c r="B124" s="804"/>
      <c r="C124" s="827"/>
      <c r="D124" s="828"/>
      <c r="E124" s="807">
        <v>4251</v>
      </c>
      <c r="F124" s="808"/>
      <c r="G124" s="712">
        <f t="shared" si="3"/>
        <v>15000</v>
      </c>
      <c r="H124" s="841">
        <v>15000</v>
      </c>
      <c r="I124" s="712"/>
    </row>
    <row r="125" spans="1:9" s="638" customFormat="1" ht="24" customHeight="1" outlineLevel="1" thickBot="1" x14ac:dyDescent="0.3">
      <c r="A125" s="803"/>
      <c r="B125" s="804"/>
      <c r="C125" s="827"/>
      <c r="D125" s="828"/>
      <c r="E125" s="807">
        <v>4819</v>
      </c>
      <c r="F125" s="808"/>
      <c r="G125" s="712">
        <f t="shared" si="3"/>
        <v>5000</v>
      </c>
      <c r="H125" s="712">
        <v>5000</v>
      </c>
      <c r="I125" s="712"/>
    </row>
    <row r="126" spans="1:9" s="638" customFormat="1" ht="24" customHeight="1" outlineLevel="1" thickBot="1" x14ac:dyDescent="0.3">
      <c r="A126" s="803"/>
      <c r="B126" s="804"/>
      <c r="C126" s="827"/>
      <c r="D126" s="828"/>
      <c r="E126" s="807">
        <v>4657</v>
      </c>
      <c r="F126" s="808"/>
      <c r="G126" s="712">
        <f t="shared" si="3"/>
        <v>33000</v>
      </c>
      <c r="H126" s="712">
        <v>33000</v>
      </c>
      <c r="I126" s="712"/>
    </row>
    <row r="127" spans="1:9" s="638" customFormat="1" ht="24" customHeight="1" outlineLevel="1" thickBot="1" x14ac:dyDescent="0.3">
      <c r="A127" s="803"/>
      <c r="B127" s="804"/>
      <c r="C127" s="827"/>
      <c r="D127" s="828"/>
      <c r="E127" s="807">
        <v>4239</v>
      </c>
      <c r="F127" s="808"/>
      <c r="G127" s="712">
        <f t="shared" si="3"/>
        <v>20000</v>
      </c>
      <c r="H127" s="712">
        <v>20000</v>
      </c>
      <c r="I127" s="712"/>
    </row>
    <row r="128" spans="1:9" s="638" customFormat="1" ht="13.5" hidden="1" customHeight="1" outlineLevel="1" thickBot="1" x14ac:dyDescent="0.3">
      <c r="A128" s="803"/>
      <c r="B128" s="804"/>
      <c r="C128" s="827"/>
      <c r="D128" s="828"/>
      <c r="E128" s="807">
        <v>4637</v>
      </c>
      <c r="F128" s="808"/>
      <c r="G128" s="622">
        <f t="shared" si="3"/>
        <v>0</v>
      </c>
      <c r="H128" s="623"/>
      <c r="I128" s="622"/>
    </row>
    <row r="129" spans="1:12" s="638" customFormat="1" ht="7.5" hidden="1" customHeight="1" outlineLevel="1" thickBot="1" x14ac:dyDescent="0.3">
      <c r="A129" s="803"/>
      <c r="B129" s="804"/>
      <c r="C129" s="827"/>
      <c r="D129" s="828"/>
      <c r="E129" s="807">
        <v>4521</v>
      </c>
      <c r="F129" s="808"/>
      <c r="G129" s="622">
        <f t="shared" si="3"/>
        <v>0</v>
      </c>
      <c r="H129" s="623"/>
      <c r="I129" s="622"/>
    </row>
    <row r="130" spans="1:12" s="638" customFormat="1" ht="13.5" customHeight="1" outlineLevel="1" thickBot="1" x14ac:dyDescent="0.3">
      <c r="A130" s="803"/>
      <c r="B130" s="804"/>
      <c r="C130" s="827"/>
      <c r="D130" s="828"/>
      <c r="E130" s="807">
        <v>4211</v>
      </c>
      <c r="F130" s="808"/>
      <c r="G130" s="712">
        <f t="shared" si="3"/>
        <v>1000</v>
      </c>
      <c r="H130" s="713">
        <v>1000</v>
      </c>
      <c r="I130" s="712"/>
    </row>
    <row r="131" spans="1:12" s="638" customFormat="1" ht="13.5" customHeight="1" outlineLevel="1" thickBot="1" x14ac:dyDescent="0.3">
      <c r="A131" s="803"/>
      <c r="B131" s="804"/>
      <c r="C131" s="827"/>
      <c r="D131" s="828"/>
      <c r="E131" s="807">
        <v>5112</v>
      </c>
      <c r="F131" s="808"/>
      <c r="G131" s="712">
        <f t="shared" si="3"/>
        <v>1459500</v>
      </c>
      <c r="H131" s="713"/>
      <c r="I131" s="712">
        <f>1425000+34500</f>
        <v>1459500</v>
      </c>
      <c r="J131" s="638" t="s">
        <v>1143</v>
      </c>
    </row>
    <row r="132" spans="1:12" s="638" customFormat="1" ht="13.5" customHeight="1" outlineLevel="1" thickBot="1" x14ac:dyDescent="0.3">
      <c r="A132" s="803"/>
      <c r="B132" s="804"/>
      <c r="C132" s="827"/>
      <c r="D132" s="828"/>
      <c r="E132" s="807">
        <v>5113</v>
      </c>
      <c r="F132" s="808"/>
      <c r="G132" s="712">
        <f>I132</f>
        <v>30000</v>
      </c>
      <c r="H132" s="713"/>
      <c r="I132" s="712">
        <v>30000</v>
      </c>
      <c r="L132" s="635"/>
    </row>
    <row r="133" spans="1:12" s="638" customFormat="1" ht="13.5" customHeight="1" outlineLevel="1" thickBot="1" x14ac:dyDescent="0.3">
      <c r="A133" s="803"/>
      <c r="B133" s="804"/>
      <c r="C133" s="827"/>
      <c r="D133" s="828"/>
      <c r="E133" s="807">
        <v>5129</v>
      </c>
      <c r="F133" s="808"/>
      <c r="G133" s="712">
        <f>I133</f>
        <v>12000</v>
      </c>
      <c r="H133" s="713"/>
      <c r="I133" s="712">
        <v>12000</v>
      </c>
      <c r="L133" s="635"/>
    </row>
    <row r="134" spans="1:12" s="638" customFormat="1" ht="13.5" customHeight="1" outlineLevel="1" thickBot="1" x14ac:dyDescent="0.3">
      <c r="A134" s="803"/>
      <c r="B134" s="804"/>
      <c r="C134" s="827"/>
      <c r="D134" s="828"/>
      <c r="E134" s="807">
        <v>5133</v>
      </c>
      <c r="F134" s="808"/>
      <c r="G134" s="712">
        <f>I134</f>
        <v>500</v>
      </c>
      <c r="H134" s="713"/>
      <c r="I134" s="712">
        <v>500</v>
      </c>
      <c r="L134" s="635"/>
    </row>
    <row r="135" spans="1:12" s="638" customFormat="1" ht="13.5" customHeight="1" outlineLevel="1" thickBot="1" x14ac:dyDescent="0.3">
      <c r="A135" s="803"/>
      <c r="B135" s="804"/>
      <c r="C135" s="827"/>
      <c r="D135" s="828"/>
      <c r="E135" s="807">
        <v>5134</v>
      </c>
      <c r="F135" s="808"/>
      <c r="G135" s="712">
        <f>I135</f>
        <v>30000</v>
      </c>
      <c r="H135" s="713"/>
      <c r="I135" s="712">
        <v>30000</v>
      </c>
    </row>
    <row r="136" spans="1:12" s="638" customFormat="1" ht="26.25" hidden="1" customHeight="1" outlineLevel="1" thickBot="1" x14ac:dyDescent="0.3">
      <c r="A136" s="803"/>
      <c r="B136" s="804"/>
      <c r="C136" s="827"/>
      <c r="D136" s="828"/>
      <c r="E136" s="807">
        <v>5122</v>
      </c>
      <c r="F136" s="808"/>
      <c r="G136" s="622">
        <f t="shared" ref="G136:G137" si="4">I136</f>
        <v>0</v>
      </c>
      <c r="H136" s="623"/>
      <c r="I136" s="622"/>
      <c r="L136" s="635"/>
    </row>
    <row r="137" spans="1:12" s="638" customFormat="1" ht="26.25" hidden="1" customHeight="1" outlineLevel="1" thickBot="1" x14ac:dyDescent="0.3">
      <c r="A137" s="803"/>
      <c r="B137" s="804"/>
      <c r="C137" s="827"/>
      <c r="D137" s="828"/>
      <c r="E137" s="807">
        <v>5129</v>
      </c>
      <c r="F137" s="808"/>
      <c r="G137" s="622">
        <f t="shared" si="4"/>
        <v>0</v>
      </c>
      <c r="H137" s="623"/>
      <c r="I137" s="622"/>
      <c r="L137" s="635"/>
    </row>
    <row r="138" spans="1:12" s="638" customFormat="1" ht="26.25" customHeight="1" outlineLevel="1" thickBot="1" x14ac:dyDescent="0.3">
      <c r="A138" s="803">
        <v>2170</v>
      </c>
      <c r="B138" s="829" t="s">
        <v>66</v>
      </c>
      <c r="C138" s="830">
        <v>7</v>
      </c>
      <c r="D138" s="831">
        <v>0</v>
      </c>
      <c r="E138" s="832" t="s">
        <v>115</v>
      </c>
      <c r="F138" s="808"/>
      <c r="G138" s="622">
        <f t="shared" si="3"/>
        <v>0</v>
      </c>
      <c r="H138" s="622">
        <f>H140</f>
        <v>0</v>
      </c>
      <c r="I138" s="622">
        <f>I140</f>
        <v>0</v>
      </c>
    </row>
    <row r="139" spans="1:12" s="641" customFormat="1" ht="10.5" customHeight="1" outlineLevel="1" thickBot="1" x14ac:dyDescent="0.3">
      <c r="A139" s="803"/>
      <c r="B139" s="829"/>
      <c r="C139" s="830"/>
      <c r="D139" s="831"/>
      <c r="E139" s="807" t="s">
        <v>808</v>
      </c>
      <c r="F139" s="834"/>
      <c r="G139" s="622"/>
      <c r="H139" s="622"/>
      <c r="I139" s="622"/>
    </row>
    <row r="140" spans="1:12" s="638" customFormat="1" ht="16.5" outlineLevel="1" thickBot="1" x14ac:dyDescent="0.3">
      <c r="A140" s="803">
        <v>2171</v>
      </c>
      <c r="B140" s="804" t="s">
        <v>66</v>
      </c>
      <c r="C140" s="827">
        <v>7</v>
      </c>
      <c r="D140" s="828">
        <v>1</v>
      </c>
      <c r="E140" s="807" t="s">
        <v>115</v>
      </c>
      <c r="F140" s="808"/>
      <c r="G140" s="622">
        <f>H140+I140</f>
        <v>0</v>
      </c>
      <c r="H140" s="622">
        <f>H142+H143</f>
        <v>0</v>
      </c>
      <c r="I140" s="622">
        <f>I142+I143</f>
        <v>0</v>
      </c>
    </row>
    <row r="141" spans="1:12" s="638" customFormat="1" ht="36.75" outlineLevel="1" thickBot="1" x14ac:dyDescent="0.3">
      <c r="A141" s="803"/>
      <c r="B141" s="804"/>
      <c r="C141" s="827"/>
      <c r="D141" s="828"/>
      <c r="E141" s="807" t="s">
        <v>12</v>
      </c>
      <c r="F141" s="808"/>
      <c r="G141" s="622"/>
      <c r="H141" s="622"/>
      <c r="I141" s="622"/>
    </row>
    <row r="142" spans="1:12" s="638" customFormat="1" ht="16.5" outlineLevel="1" thickBot="1" x14ac:dyDescent="0.3">
      <c r="A142" s="803"/>
      <c r="B142" s="804"/>
      <c r="C142" s="827"/>
      <c r="D142" s="828"/>
      <c r="E142" s="807" t="s">
        <v>13</v>
      </c>
      <c r="F142" s="808"/>
      <c r="G142" s="622">
        <f>H142+I142</f>
        <v>0</v>
      </c>
      <c r="H142" s="622"/>
      <c r="I142" s="622"/>
    </row>
    <row r="143" spans="1:12" s="638" customFormat="1" ht="16.5" outlineLevel="1" thickBot="1" x14ac:dyDescent="0.3">
      <c r="A143" s="803"/>
      <c r="B143" s="804"/>
      <c r="C143" s="827"/>
      <c r="D143" s="828"/>
      <c r="E143" s="807" t="s">
        <v>13</v>
      </c>
      <c r="F143" s="808"/>
      <c r="G143" s="622">
        <f>H143+I143</f>
        <v>0</v>
      </c>
      <c r="H143" s="622"/>
      <c r="I143" s="622"/>
    </row>
    <row r="144" spans="1:12" s="638" customFormat="1" ht="29.25" customHeight="1" outlineLevel="1" thickBot="1" x14ac:dyDescent="0.3">
      <c r="A144" s="803">
        <v>2180</v>
      </c>
      <c r="B144" s="829" t="s">
        <v>66</v>
      </c>
      <c r="C144" s="830">
        <v>8</v>
      </c>
      <c r="D144" s="831">
        <v>0</v>
      </c>
      <c r="E144" s="832" t="s">
        <v>300</v>
      </c>
      <c r="F144" s="834" t="s">
        <v>301</v>
      </c>
      <c r="G144" s="622">
        <f>H144+I144</f>
        <v>0</v>
      </c>
      <c r="H144" s="622">
        <f>H146+H150</f>
        <v>0</v>
      </c>
      <c r="I144" s="622">
        <f>I146+I150</f>
        <v>0</v>
      </c>
    </row>
    <row r="145" spans="1:9" s="641" customFormat="1" ht="10.5" customHeight="1" outlineLevel="1" thickBot="1" x14ac:dyDescent="0.3">
      <c r="A145" s="803"/>
      <c r="B145" s="829"/>
      <c r="C145" s="830"/>
      <c r="D145" s="831"/>
      <c r="E145" s="807" t="s">
        <v>808</v>
      </c>
      <c r="F145" s="834"/>
      <c r="G145" s="622"/>
      <c r="H145" s="622"/>
      <c r="I145" s="622"/>
    </row>
    <row r="146" spans="1:9" s="638" customFormat="1" ht="36.75" outlineLevel="1" thickBot="1" x14ac:dyDescent="0.3">
      <c r="A146" s="803">
        <v>2181</v>
      </c>
      <c r="B146" s="804" t="s">
        <v>66</v>
      </c>
      <c r="C146" s="827">
        <v>8</v>
      </c>
      <c r="D146" s="828">
        <v>1</v>
      </c>
      <c r="E146" s="807" t="s">
        <v>300</v>
      </c>
      <c r="F146" s="840" t="s">
        <v>302</v>
      </c>
      <c r="G146" s="622">
        <f>H146+I146</f>
        <v>0</v>
      </c>
      <c r="H146" s="622">
        <f>H148+H149</f>
        <v>0</v>
      </c>
      <c r="I146" s="622">
        <f>I148+I149</f>
        <v>0</v>
      </c>
    </row>
    <row r="147" spans="1:9" s="638" customFormat="1" ht="16.5" outlineLevel="1" thickBot="1" x14ac:dyDescent="0.3">
      <c r="A147" s="803"/>
      <c r="B147" s="804"/>
      <c r="C147" s="827"/>
      <c r="D147" s="828"/>
      <c r="E147" s="842" t="s">
        <v>808</v>
      </c>
      <c r="F147" s="840"/>
      <c r="G147" s="622"/>
      <c r="H147" s="622"/>
      <c r="I147" s="622"/>
    </row>
    <row r="148" spans="1:9" s="638" customFormat="1" ht="16.5" outlineLevel="1" thickBot="1" x14ac:dyDescent="0.3">
      <c r="A148" s="803">
        <v>2182</v>
      </c>
      <c r="B148" s="804" t="s">
        <v>66</v>
      </c>
      <c r="C148" s="827">
        <v>8</v>
      </c>
      <c r="D148" s="828">
        <v>1</v>
      </c>
      <c r="E148" s="842" t="s">
        <v>819</v>
      </c>
      <c r="F148" s="840"/>
      <c r="G148" s="622">
        <f>H148+I148</f>
        <v>0</v>
      </c>
      <c r="H148" s="622"/>
      <c r="I148" s="622"/>
    </row>
    <row r="149" spans="1:9" s="638" customFormat="1" ht="16.5" outlineLevel="1" thickBot="1" x14ac:dyDescent="0.3">
      <c r="A149" s="803">
        <v>2183</v>
      </c>
      <c r="B149" s="804" t="s">
        <v>66</v>
      </c>
      <c r="C149" s="827">
        <v>8</v>
      </c>
      <c r="D149" s="828">
        <v>1</v>
      </c>
      <c r="E149" s="842" t="s">
        <v>820</v>
      </c>
      <c r="F149" s="840"/>
      <c r="G149" s="622">
        <f>H149+I149</f>
        <v>0</v>
      </c>
      <c r="H149" s="622"/>
      <c r="I149" s="622"/>
    </row>
    <row r="150" spans="1:9" s="638" customFormat="1" ht="24.75" outlineLevel="1" thickBot="1" x14ac:dyDescent="0.3">
      <c r="A150" s="803">
        <v>2184</v>
      </c>
      <c r="B150" s="804" t="s">
        <v>66</v>
      </c>
      <c r="C150" s="827">
        <v>8</v>
      </c>
      <c r="D150" s="828">
        <v>1</v>
      </c>
      <c r="E150" s="842" t="s">
        <v>825</v>
      </c>
      <c r="F150" s="840"/>
      <c r="G150" s="622">
        <f>H150+I150</f>
        <v>0</v>
      </c>
      <c r="H150" s="622"/>
      <c r="I150" s="622">
        <f>I152+I153</f>
        <v>0</v>
      </c>
    </row>
    <row r="151" spans="1:9" s="638" customFormat="1" ht="36.75" outlineLevel="1" thickBot="1" x14ac:dyDescent="0.3">
      <c r="A151" s="803"/>
      <c r="B151" s="804"/>
      <c r="C151" s="827"/>
      <c r="D151" s="828"/>
      <c r="E151" s="807" t="s">
        <v>12</v>
      </c>
      <c r="F151" s="808"/>
      <c r="G151" s="622"/>
      <c r="H151" s="622"/>
      <c r="I151" s="622"/>
    </row>
    <row r="152" spans="1:9" s="638" customFormat="1" ht="16.5" outlineLevel="1" thickBot="1" x14ac:dyDescent="0.3">
      <c r="A152" s="803"/>
      <c r="B152" s="804"/>
      <c r="C152" s="827"/>
      <c r="D152" s="828"/>
      <c r="E152" s="807" t="s">
        <v>13</v>
      </c>
      <c r="F152" s="808"/>
      <c r="G152" s="622">
        <f>H152+I152</f>
        <v>0</v>
      </c>
      <c r="H152" s="622"/>
      <c r="I152" s="622"/>
    </row>
    <row r="153" spans="1:9" s="638" customFormat="1" ht="16.5" outlineLevel="1" thickBot="1" x14ac:dyDescent="0.3">
      <c r="A153" s="803"/>
      <c r="B153" s="804"/>
      <c r="C153" s="827"/>
      <c r="D153" s="828"/>
      <c r="E153" s="807">
        <v>4637</v>
      </c>
      <c r="F153" s="808"/>
      <c r="G153" s="622">
        <f>H153+I153</f>
        <v>0</v>
      </c>
      <c r="H153" s="622"/>
      <c r="I153" s="622"/>
    </row>
    <row r="154" spans="1:9" s="638" customFormat="1" ht="16.5" outlineLevel="1" thickBot="1" x14ac:dyDescent="0.3">
      <c r="A154" s="803">
        <v>2185</v>
      </c>
      <c r="B154" s="804" t="s">
        <v>75</v>
      </c>
      <c r="C154" s="827">
        <v>8</v>
      </c>
      <c r="D154" s="828">
        <v>1</v>
      </c>
      <c r="E154" s="842"/>
      <c r="F154" s="840"/>
      <c r="G154" s="622"/>
      <c r="H154" s="622"/>
      <c r="I154" s="622"/>
    </row>
    <row r="155" spans="1:9" s="847" customFormat="1" ht="29.25" customHeight="1" thickBot="1" x14ac:dyDescent="0.25">
      <c r="A155" s="843">
        <v>2200</v>
      </c>
      <c r="B155" s="829" t="s">
        <v>67</v>
      </c>
      <c r="C155" s="830">
        <v>0</v>
      </c>
      <c r="D155" s="831">
        <v>0</v>
      </c>
      <c r="E155" s="844" t="s">
        <v>868</v>
      </c>
      <c r="F155" s="845" t="s">
        <v>303</v>
      </c>
      <c r="G155" s="846">
        <f>H155+I155</f>
        <v>4500</v>
      </c>
      <c r="H155" s="711">
        <f>SUM(H186:H188)</f>
        <v>4500</v>
      </c>
      <c r="I155" s="622">
        <f>I157+I163+I169+I175+I179</f>
        <v>0</v>
      </c>
    </row>
    <row r="156" spans="1:9" s="638" customFormat="1" ht="11.25" hidden="1" customHeight="1" outlineLevel="1" thickBot="1" x14ac:dyDescent="0.3">
      <c r="A156" s="848"/>
      <c r="B156" s="829"/>
      <c r="C156" s="849"/>
      <c r="D156" s="850"/>
      <c r="E156" s="807" t="s">
        <v>807</v>
      </c>
      <c r="F156" s="851"/>
      <c r="G156" s="621"/>
      <c r="H156" s="621">
        <v>250</v>
      </c>
      <c r="I156" s="621"/>
    </row>
    <row r="157" spans="1:9" s="638" customFormat="1" ht="16.5" hidden="1" outlineLevel="2" thickBot="1" x14ac:dyDescent="0.3">
      <c r="A157" s="803">
        <v>2210</v>
      </c>
      <c r="B157" s="829" t="s">
        <v>67</v>
      </c>
      <c r="C157" s="827">
        <v>1</v>
      </c>
      <c r="D157" s="828">
        <v>0</v>
      </c>
      <c r="E157" s="832" t="s">
        <v>304</v>
      </c>
      <c r="F157" s="852" t="s">
        <v>305</v>
      </c>
      <c r="G157" s="621">
        <f>H157+I157</f>
        <v>250</v>
      </c>
      <c r="H157" s="621">
        <v>250</v>
      </c>
      <c r="I157" s="621">
        <f>I159</f>
        <v>0</v>
      </c>
    </row>
    <row r="158" spans="1:9" s="641" customFormat="1" ht="10.5" hidden="1" customHeight="1" outlineLevel="2" thickBot="1" x14ac:dyDescent="0.3">
      <c r="A158" s="803"/>
      <c r="B158" s="829"/>
      <c r="C158" s="830"/>
      <c r="D158" s="831"/>
      <c r="E158" s="807" t="s">
        <v>808</v>
      </c>
      <c r="F158" s="834"/>
      <c r="G158" s="621"/>
      <c r="H158" s="621">
        <v>250</v>
      </c>
      <c r="I158" s="621"/>
    </row>
    <row r="159" spans="1:9" s="638" customFormat="1" ht="16.5" hidden="1" outlineLevel="2" thickBot="1" x14ac:dyDescent="0.3">
      <c r="A159" s="803">
        <v>2211</v>
      </c>
      <c r="B159" s="804" t="s">
        <v>67</v>
      </c>
      <c r="C159" s="827">
        <v>1</v>
      </c>
      <c r="D159" s="828">
        <v>1</v>
      </c>
      <c r="E159" s="807" t="s">
        <v>306</v>
      </c>
      <c r="F159" s="840" t="s">
        <v>307</v>
      </c>
      <c r="G159" s="621">
        <f>H159+I159</f>
        <v>250</v>
      </c>
      <c r="H159" s="621">
        <v>250</v>
      </c>
      <c r="I159" s="621">
        <f>I161+I162</f>
        <v>0</v>
      </c>
    </row>
    <row r="160" spans="1:9" s="638" customFormat="1" ht="36.75" hidden="1" outlineLevel="2" thickBot="1" x14ac:dyDescent="0.3">
      <c r="A160" s="803"/>
      <c r="B160" s="804"/>
      <c r="C160" s="827"/>
      <c r="D160" s="828"/>
      <c r="E160" s="807" t="s">
        <v>12</v>
      </c>
      <c r="F160" s="808"/>
      <c r="G160" s="621"/>
      <c r="H160" s="621">
        <v>250</v>
      </c>
      <c r="I160" s="621"/>
    </row>
    <row r="161" spans="1:9" s="638" customFormat="1" ht="16.5" hidden="1" outlineLevel="2" thickBot="1" x14ac:dyDescent="0.3">
      <c r="A161" s="803"/>
      <c r="B161" s="804"/>
      <c r="C161" s="827"/>
      <c r="D161" s="828"/>
      <c r="E161" s="807" t="s">
        <v>13</v>
      </c>
      <c r="F161" s="808"/>
      <c r="G161" s="621">
        <f>H161+I161</f>
        <v>250</v>
      </c>
      <c r="H161" s="621">
        <v>250</v>
      </c>
      <c r="I161" s="621"/>
    </row>
    <row r="162" spans="1:9" s="638" customFormat="1" ht="16.5" hidden="1" outlineLevel="2" thickBot="1" x14ac:dyDescent="0.3">
      <c r="A162" s="803"/>
      <c r="B162" s="804"/>
      <c r="C162" s="827"/>
      <c r="D162" s="828"/>
      <c r="E162" s="807" t="s">
        <v>13</v>
      </c>
      <c r="F162" s="808"/>
      <c r="G162" s="621">
        <f>H162+I162</f>
        <v>250</v>
      </c>
      <c r="H162" s="621">
        <v>250</v>
      </c>
      <c r="I162" s="621"/>
    </row>
    <row r="163" spans="1:9" s="638" customFormat="1" ht="16.5" hidden="1" outlineLevel="2" thickBot="1" x14ac:dyDescent="0.3">
      <c r="A163" s="803">
        <v>2220</v>
      </c>
      <c r="B163" s="829" t="s">
        <v>67</v>
      </c>
      <c r="C163" s="830">
        <v>2</v>
      </c>
      <c r="D163" s="831">
        <v>0</v>
      </c>
      <c r="E163" s="832" t="s">
        <v>308</v>
      </c>
      <c r="F163" s="852" t="s">
        <v>309</v>
      </c>
      <c r="G163" s="621">
        <f>H163+I163</f>
        <v>250</v>
      </c>
      <c r="H163" s="621">
        <v>250</v>
      </c>
      <c r="I163" s="621">
        <f>I165</f>
        <v>0</v>
      </c>
    </row>
    <row r="164" spans="1:9" s="641" customFormat="1" ht="10.5" hidden="1" customHeight="1" outlineLevel="2" thickBot="1" x14ac:dyDescent="0.3">
      <c r="A164" s="803"/>
      <c r="B164" s="829"/>
      <c r="C164" s="830"/>
      <c r="D164" s="831"/>
      <c r="E164" s="807" t="s">
        <v>808</v>
      </c>
      <c r="F164" s="834"/>
      <c r="G164" s="621"/>
      <c r="H164" s="621">
        <v>250</v>
      </c>
      <c r="I164" s="621"/>
    </row>
    <row r="165" spans="1:9" s="638" customFormat="1" ht="16.5" hidden="1" outlineLevel="2" thickBot="1" x14ac:dyDescent="0.3">
      <c r="A165" s="803">
        <v>2221</v>
      </c>
      <c r="B165" s="804" t="s">
        <v>67</v>
      </c>
      <c r="C165" s="827">
        <v>2</v>
      </c>
      <c r="D165" s="828">
        <v>1</v>
      </c>
      <c r="E165" s="807" t="s">
        <v>310</v>
      </c>
      <c r="F165" s="840" t="s">
        <v>311</v>
      </c>
      <c r="G165" s="621">
        <f>H165+I165</f>
        <v>250</v>
      </c>
      <c r="H165" s="621">
        <v>250</v>
      </c>
      <c r="I165" s="621">
        <f>I167+I168</f>
        <v>0</v>
      </c>
    </row>
    <row r="166" spans="1:9" s="638" customFormat="1" ht="36.75" hidden="1" outlineLevel="2" thickBot="1" x14ac:dyDescent="0.3">
      <c r="A166" s="803"/>
      <c r="B166" s="804"/>
      <c r="C166" s="827"/>
      <c r="D166" s="828"/>
      <c r="E166" s="807" t="s">
        <v>12</v>
      </c>
      <c r="F166" s="808"/>
      <c r="G166" s="621"/>
      <c r="H166" s="621">
        <v>250</v>
      </c>
      <c r="I166" s="621"/>
    </row>
    <row r="167" spans="1:9" s="638" customFormat="1" ht="16.5" hidden="1" outlineLevel="2" thickBot="1" x14ac:dyDescent="0.3">
      <c r="A167" s="803"/>
      <c r="B167" s="804"/>
      <c r="C167" s="827"/>
      <c r="D167" s="828"/>
      <c r="E167" s="807" t="s">
        <v>13</v>
      </c>
      <c r="F167" s="808"/>
      <c r="G167" s="621">
        <f>H167+I167</f>
        <v>250</v>
      </c>
      <c r="H167" s="621">
        <v>250</v>
      </c>
      <c r="I167" s="621"/>
    </row>
    <row r="168" spans="1:9" s="638" customFormat="1" ht="16.5" hidden="1" outlineLevel="2" thickBot="1" x14ac:dyDescent="0.3">
      <c r="A168" s="803"/>
      <c r="B168" s="804"/>
      <c r="C168" s="827"/>
      <c r="D168" s="828"/>
      <c r="E168" s="807" t="s">
        <v>13</v>
      </c>
      <c r="F168" s="808"/>
      <c r="G168" s="621">
        <f>H168+I168</f>
        <v>250</v>
      </c>
      <c r="H168" s="621">
        <v>250</v>
      </c>
      <c r="I168" s="621"/>
    </row>
    <row r="169" spans="1:9" s="638" customFormat="1" ht="16.5" hidden="1" outlineLevel="2" thickBot="1" x14ac:dyDescent="0.3">
      <c r="A169" s="803">
        <v>2230</v>
      </c>
      <c r="B169" s="829" t="s">
        <v>67</v>
      </c>
      <c r="C169" s="827">
        <v>3</v>
      </c>
      <c r="D169" s="828">
        <v>0</v>
      </c>
      <c r="E169" s="832" t="s">
        <v>312</v>
      </c>
      <c r="F169" s="852" t="s">
        <v>313</v>
      </c>
      <c r="G169" s="621">
        <f>H169+I169</f>
        <v>250</v>
      </c>
      <c r="H169" s="621">
        <v>250</v>
      </c>
      <c r="I169" s="621">
        <f>I171</f>
        <v>0</v>
      </c>
    </row>
    <row r="170" spans="1:9" s="641" customFormat="1" ht="10.5" hidden="1" customHeight="1" outlineLevel="2" thickBot="1" x14ac:dyDescent="0.3">
      <c r="A170" s="803"/>
      <c r="B170" s="829"/>
      <c r="C170" s="830"/>
      <c r="D170" s="831"/>
      <c r="E170" s="807" t="s">
        <v>808</v>
      </c>
      <c r="F170" s="834"/>
      <c r="G170" s="621"/>
      <c r="H170" s="621">
        <v>250</v>
      </c>
      <c r="I170" s="621"/>
    </row>
    <row r="171" spans="1:9" s="638" customFormat="1" ht="16.5" hidden="1" outlineLevel="2" thickBot="1" x14ac:dyDescent="0.3">
      <c r="A171" s="803">
        <v>2231</v>
      </c>
      <c r="B171" s="804" t="s">
        <v>67</v>
      </c>
      <c r="C171" s="827">
        <v>3</v>
      </c>
      <c r="D171" s="828">
        <v>1</v>
      </c>
      <c r="E171" s="807" t="s">
        <v>314</v>
      </c>
      <c r="F171" s="840" t="s">
        <v>315</v>
      </c>
      <c r="G171" s="621">
        <f>H171+I171</f>
        <v>250</v>
      </c>
      <c r="H171" s="621">
        <v>250</v>
      </c>
      <c r="I171" s="621">
        <f>I173+I174</f>
        <v>0</v>
      </c>
    </row>
    <row r="172" spans="1:9" s="638" customFormat="1" ht="36.75" hidden="1" outlineLevel="2" thickBot="1" x14ac:dyDescent="0.3">
      <c r="A172" s="803"/>
      <c r="B172" s="804"/>
      <c r="C172" s="827"/>
      <c r="D172" s="828"/>
      <c r="E172" s="807" t="s">
        <v>12</v>
      </c>
      <c r="F172" s="808"/>
      <c r="G172" s="621"/>
      <c r="H172" s="621">
        <v>250</v>
      </c>
      <c r="I172" s="621"/>
    </row>
    <row r="173" spans="1:9" s="638" customFormat="1" ht="16.5" hidden="1" outlineLevel="2" thickBot="1" x14ac:dyDescent="0.3">
      <c r="A173" s="803"/>
      <c r="B173" s="804"/>
      <c r="C173" s="827"/>
      <c r="D173" s="828"/>
      <c r="E173" s="807" t="s">
        <v>13</v>
      </c>
      <c r="F173" s="808"/>
      <c r="G173" s="621">
        <f>H173+I173</f>
        <v>250</v>
      </c>
      <c r="H173" s="621">
        <v>250</v>
      </c>
      <c r="I173" s="621"/>
    </row>
    <row r="174" spans="1:9" s="638" customFormat="1" ht="16.5" hidden="1" outlineLevel="2" thickBot="1" x14ac:dyDescent="0.3">
      <c r="A174" s="803"/>
      <c r="B174" s="804"/>
      <c r="C174" s="827"/>
      <c r="D174" s="828"/>
      <c r="E174" s="807" t="s">
        <v>13</v>
      </c>
      <c r="F174" s="808"/>
      <c r="G174" s="621">
        <f>H174+I174</f>
        <v>250</v>
      </c>
      <c r="H174" s="621">
        <v>250</v>
      </c>
      <c r="I174" s="621"/>
    </row>
    <row r="175" spans="1:9" s="638" customFormat="1" ht="24.75" hidden="1" outlineLevel="2" thickBot="1" x14ac:dyDescent="0.3">
      <c r="A175" s="803">
        <v>2240</v>
      </c>
      <c r="B175" s="829" t="s">
        <v>67</v>
      </c>
      <c r="C175" s="830">
        <v>4</v>
      </c>
      <c r="D175" s="831">
        <v>0</v>
      </c>
      <c r="E175" s="832" t="s">
        <v>316</v>
      </c>
      <c r="F175" s="834" t="s">
        <v>317</v>
      </c>
      <c r="G175" s="621">
        <f>H175+I175</f>
        <v>250</v>
      </c>
      <c r="H175" s="621">
        <v>250</v>
      </c>
      <c r="I175" s="621">
        <f>I177</f>
        <v>0</v>
      </c>
    </row>
    <row r="176" spans="1:9" s="641" customFormat="1" ht="10.5" hidden="1" customHeight="1" outlineLevel="2" thickBot="1" x14ac:dyDescent="0.3">
      <c r="A176" s="803"/>
      <c r="B176" s="829"/>
      <c r="C176" s="830"/>
      <c r="D176" s="831"/>
      <c r="E176" s="807" t="s">
        <v>808</v>
      </c>
      <c r="F176" s="834"/>
      <c r="G176" s="621"/>
      <c r="H176" s="621">
        <v>250</v>
      </c>
      <c r="I176" s="621"/>
    </row>
    <row r="177" spans="1:12" s="638" customFormat="1" ht="24.75" hidden="1" outlineLevel="2" thickBot="1" x14ac:dyDescent="0.3">
      <c r="A177" s="803">
        <v>2241</v>
      </c>
      <c r="B177" s="804" t="s">
        <v>67</v>
      </c>
      <c r="C177" s="827">
        <v>4</v>
      </c>
      <c r="D177" s="828">
        <v>1</v>
      </c>
      <c r="E177" s="807" t="s">
        <v>316</v>
      </c>
      <c r="F177" s="840" t="s">
        <v>317</v>
      </c>
      <c r="G177" s="621">
        <f>H177+I177</f>
        <v>250</v>
      </c>
      <c r="H177" s="621">
        <v>250</v>
      </c>
      <c r="I177" s="621">
        <f>I179</f>
        <v>0</v>
      </c>
    </row>
    <row r="178" spans="1:12" s="641" customFormat="1" ht="10.5" hidden="1" customHeight="1" outlineLevel="2" thickBot="1" x14ac:dyDescent="0.3">
      <c r="A178" s="803"/>
      <c r="B178" s="829"/>
      <c r="C178" s="830"/>
      <c r="D178" s="831"/>
      <c r="E178" s="807" t="s">
        <v>808</v>
      </c>
      <c r="F178" s="834"/>
      <c r="G178" s="621"/>
      <c r="H178" s="621">
        <v>250</v>
      </c>
      <c r="I178" s="621"/>
    </row>
    <row r="179" spans="1:12" s="638" customFormat="1" ht="24.75" hidden="1" outlineLevel="2" thickBot="1" x14ac:dyDescent="0.3">
      <c r="A179" s="803">
        <v>2250</v>
      </c>
      <c r="B179" s="829" t="s">
        <v>67</v>
      </c>
      <c r="C179" s="830">
        <v>5</v>
      </c>
      <c r="D179" s="831">
        <v>0</v>
      </c>
      <c r="E179" s="832" t="s">
        <v>318</v>
      </c>
      <c r="F179" s="834" t="s">
        <v>319</v>
      </c>
      <c r="G179" s="621">
        <f>H179+I179</f>
        <v>250</v>
      </c>
      <c r="H179" s="621">
        <v>250</v>
      </c>
      <c r="I179" s="621">
        <f>I181</f>
        <v>0</v>
      </c>
    </row>
    <row r="180" spans="1:12" s="641" customFormat="1" ht="10.5" hidden="1" customHeight="1" outlineLevel="2" thickBot="1" x14ac:dyDescent="0.3">
      <c r="A180" s="803"/>
      <c r="B180" s="829"/>
      <c r="C180" s="830"/>
      <c r="D180" s="831"/>
      <c r="E180" s="807" t="s">
        <v>808</v>
      </c>
      <c r="F180" s="834"/>
      <c r="G180" s="621"/>
      <c r="H180" s="621">
        <v>250</v>
      </c>
      <c r="I180" s="621"/>
    </row>
    <row r="181" spans="1:12" s="638" customFormat="1" ht="0.75" hidden="1" customHeight="1" outlineLevel="2" thickBot="1" x14ac:dyDescent="0.3">
      <c r="A181" s="803">
        <v>2251</v>
      </c>
      <c r="B181" s="804" t="s">
        <v>67</v>
      </c>
      <c r="C181" s="827">
        <v>5</v>
      </c>
      <c r="D181" s="828">
        <v>1</v>
      </c>
      <c r="E181" s="807" t="s">
        <v>318</v>
      </c>
      <c r="F181" s="840" t="s">
        <v>320</v>
      </c>
      <c r="G181" s="621">
        <f>H181+I181</f>
        <v>0</v>
      </c>
      <c r="H181" s="621"/>
      <c r="I181" s="621">
        <f>I183+I184</f>
        <v>0</v>
      </c>
    </row>
    <row r="182" spans="1:12" s="638" customFormat="1" ht="11.25" hidden="1" customHeight="1" outlineLevel="2" thickBot="1" x14ac:dyDescent="0.3">
      <c r="A182" s="803"/>
      <c r="B182" s="804"/>
      <c r="C182" s="827"/>
      <c r="D182" s="828"/>
      <c r="E182" s="807" t="s">
        <v>12</v>
      </c>
      <c r="F182" s="808"/>
      <c r="G182" s="621"/>
      <c r="H182" s="621"/>
      <c r="I182" s="621"/>
    </row>
    <row r="183" spans="1:12" s="638" customFormat="1" ht="19.5" hidden="1" customHeight="1" outlineLevel="2" thickBot="1" x14ac:dyDescent="0.3">
      <c r="A183" s="803"/>
      <c r="B183" s="804"/>
      <c r="C183" s="827"/>
      <c r="D183" s="828"/>
      <c r="E183" s="807" t="s">
        <v>13</v>
      </c>
      <c r="F183" s="808"/>
      <c r="G183" s="621">
        <f>H183+I183</f>
        <v>0</v>
      </c>
      <c r="H183" s="621"/>
      <c r="I183" s="621"/>
    </row>
    <row r="184" spans="1:12" s="638" customFormat="1" ht="25.5" customHeight="1" outlineLevel="2" thickBot="1" x14ac:dyDescent="0.3">
      <c r="A184" s="803"/>
      <c r="B184" s="804"/>
      <c r="C184" s="827"/>
      <c r="D184" s="828"/>
      <c r="E184" s="807"/>
      <c r="F184" s="808"/>
      <c r="G184" s="621"/>
      <c r="H184" s="621"/>
      <c r="I184" s="621"/>
      <c r="L184" s="836"/>
    </row>
    <row r="185" spans="1:12" s="638" customFormat="1" ht="23.25" customHeight="1" outlineLevel="2" thickBot="1" x14ac:dyDescent="0.3">
      <c r="A185" s="803"/>
      <c r="B185" s="804" t="s">
        <v>67</v>
      </c>
      <c r="C185" s="827">
        <v>2</v>
      </c>
      <c r="D185" s="828">
        <v>1</v>
      </c>
      <c r="E185" s="807" t="s">
        <v>1103</v>
      </c>
      <c r="F185" s="808"/>
      <c r="G185" s="711">
        <f>SUM(H185+I185)</f>
        <v>4500</v>
      </c>
      <c r="H185" s="711">
        <f>H186+H187+H188</f>
        <v>4500</v>
      </c>
      <c r="I185" s="711"/>
    </row>
    <row r="186" spans="1:12" s="638" customFormat="1" ht="18" customHeight="1" outlineLevel="2" thickBot="1" x14ac:dyDescent="0.3">
      <c r="A186" s="803"/>
      <c r="B186" s="804"/>
      <c r="C186" s="827"/>
      <c r="D186" s="828"/>
      <c r="E186" s="853">
        <v>4239</v>
      </c>
      <c r="F186" s="808"/>
      <c r="G186" s="711">
        <f t="shared" ref="G186:G188" si="5">SUM(H186+I186)</f>
        <v>1500</v>
      </c>
      <c r="H186" s="711">
        <v>1500</v>
      </c>
      <c r="I186" s="711"/>
    </row>
    <row r="187" spans="1:12" s="638" customFormat="1" ht="19.5" customHeight="1" outlineLevel="2" thickBot="1" x14ac:dyDescent="0.3">
      <c r="A187" s="803"/>
      <c r="B187" s="804"/>
      <c r="C187" s="827"/>
      <c r="D187" s="828"/>
      <c r="E187" s="853">
        <v>4267</v>
      </c>
      <c r="F187" s="808"/>
      <c r="G187" s="711">
        <f t="shared" si="5"/>
        <v>1500</v>
      </c>
      <c r="H187" s="711">
        <v>1500</v>
      </c>
      <c r="I187" s="711"/>
    </row>
    <row r="188" spans="1:12" s="638" customFormat="1" ht="18" customHeight="1" outlineLevel="2" thickBot="1" x14ac:dyDescent="0.3">
      <c r="A188" s="803"/>
      <c r="B188" s="804"/>
      <c r="C188" s="827"/>
      <c r="D188" s="828"/>
      <c r="E188" s="853">
        <v>4269</v>
      </c>
      <c r="F188" s="808"/>
      <c r="G188" s="711">
        <f t="shared" si="5"/>
        <v>1500</v>
      </c>
      <c r="H188" s="711">
        <v>1500</v>
      </c>
      <c r="I188" s="711"/>
    </row>
    <row r="189" spans="1:12" s="847" customFormat="1" ht="60.75" customHeight="1" thickBot="1" x14ac:dyDescent="0.25">
      <c r="A189" s="843">
        <v>2300</v>
      </c>
      <c r="B189" s="854" t="s">
        <v>68</v>
      </c>
      <c r="C189" s="830">
        <v>0</v>
      </c>
      <c r="D189" s="831">
        <v>0</v>
      </c>
      <c r="E189" s="855" t="s">
        <v>869</v>
      </c>
      <c r="F189" s="845" t="s">
        <v>321</v>
      </c>
      <c r="G189" s="622">
        <f>H189+I189</f>
        <v>0</v>
      </c>
      <c r="H189" s="622">
        <f>H191+H205+H211+H221+H227+H233+H239</f>
        <v>0</v>
      </c>
      <c r="I189" s="622">
        <f>I191+I205+I211+I221+I227+I233+I239</f>
        <v>0</v>
      </c>
    </row>
    <row r="190" spans="1:12" s="638" customFormat="1" ht="11.25" hidden="1" customHeight="1" outlineLevel="1" thickBot="1" x14ac:dyDescent="0.3">
      <c r="A190" s="848"/>
      <c r="B190" s="829"/>
      <c r="C190" s="849"/>
      <c r="D190" s="850"/>
      <c r="E190" s="807" t="s">
        <v>807</v>
      </c>
      <c r="F190" s="851"/>
      <c r="G190" s="621"/>
      <c r="H190" s="621"/>
      <c r="I190" s="621"/>
    </row>
    <row r="191" spans="1:12" s="638" customFormat="1" ht="16.5" hidden="1" outlineLevel="2" thickBot="1" x14ac:dyDescent="0.3">
      <c r="A191" s="803">
        <v>2310</v>
      </c>
      <c r="B191" s="854" t="s">
        <v>68</v>
      </c>
      <c r="C191" s="830">
        <v>1</v>
      </c>
      <c r="D191" s="831">
        <v>0</v>
      </c>
      <c r="E191" s="832" t="s">
        <v>727</v>
      </c>
      <c r="F191" s="834" t="s">
        <v>323</v>
      </c>
      <c r="G191" s="621">
        <f>H191+I191</f>
        <v>0</v>
      </c>
      <c r="H191" s="621">
        <f>H193+H197+H201</f>
        <v>0</v>
      </c>
      <c r="I191" s="621">
        <f>I193+I197+I201</f>
        <v>0</v>
      </c>
    </row>
    <row r="192" spans="1:12" s="641" customFormat="1" ht="10.5" hidden="1" customHeight="1" outlineLevel="2" thickBot="1" x14ac:dyDescent="0.3">
      <c r="A192" s="803"/>
      <c r="B192" s="829"/>
      <c r="C192" s="830"/>
      <c r="D192" s="831"/>
      <c r="E192" s="807" t="s">
        <v>808</v>
      </c>
      <c r="F192" s="834"/>
      <c r="G192" s="621"/>
      <c r="H192" s="621"/>
      <c r="I192" s="621"/>
    </row>
    <row r="193" spans="1:9" s="638" customFormat="1" ht="16.5" hidden="1" outlineLevel="2" thickBot="1" x14ac:dyDescent="0.3">
      <c r="A193" s="803">
        <v>2311</v>
      </c>
      <c r="B193" s="856" t="s">
        <v>68</v>
      </c>
      <c r="C193" s="827">
        <v>1</v>
      </c>
      <c r="D193" s="828">
        <v>1</v>
      </c>
      <c r="E193" s="807" t="s">
        <v>322</v>
      </c>
      <c r="F193" s="840" t="s">
        <v>324</v>
      </c>
      <c r="G193" s="621">
        <f>H193+I193</f>
        <v>0</v>
      </c>
      <c r="H193" s="621">
        <f>H195+H196</f>
        <v>0</v>
      </c>
      <c r="I193" s="621">
        <f>I195+I196</f>
        <v>0</v>
      </c>
    </row>
    <row r="194" spans="1:9" s="638" customFormat="1" ht="36.75" hidden="1" outlineLevel="2" thickBot="1" x14ac:dyDescent="0.3">
      <c r="A194" s="803"/>
      <c r="B194" s="804"/>
      <c r="C194" s="827"/>
      <c r="D194" s="828"/>
      <c r="E194" s="807" t="s">
        <v>12</v>
      </c>
      <c r="F194" s="808"/>
      <c r="G194" s="621"/>
      <c r="H194" s="621"/>
      <c r="I194" s="621"/>
    </row>
    <row r="195" spans="1:9" s="638" customFormat="1" ht="16.5" hidden="1" outlineLevel="2" thickBot="1" x14ac:dyDescent="0.3">
      <c r="A195" s="803"/>
      <c r="B195" s="804"/>
      <c r="C195" s="827"/>
      <c r="D195" s="828"/>
      <c r="E195" s="807" t="s">
        <v>13</v>
      </c>
      <c r="F195" s="808"/>
      <c r="G195" s="621">
        <f>H195+I195</f>
        <v>0</v>
      </c>
      <c r="H195" s="621"/>
      <c r="I195" s="621"/>
    </row>
    <row r="196" spans="1:9" s="638" customFormat="1" ht="16.5" hidden="1" outlineLevel="2" thickBot="1" x14ac:dyDescent="0.3">
      <c r="A196" s="803"/>
      <c r="B196" s="804"/>
      <c r="C196" s="827"/>
      <c r="D196" s="828"/>
      <c r="E196" s="807" t="s">
        <v>13</v>
      </c>
      <c r="F196" s="808"/>
      <c r="G196" s="621">
        <f>H196+I196</f>
        <v>0</v>
      </c>
      <c r="H196" s="621"/>
      <c r="I196" s="621"/>
    </row>
    <row r="197" spans="1:9" s="638" customFormat="1" ht="16.5" hidden="1" outlineLevel="2" thickBot="1" x14ac:dyDescent="0.3">
      <c r="A197" s="803">
        <v>2312</v>
      </c>
      <c r="B197" s="856" t="s">
        <v>68</v>
      </c>
      <c r="C197" s="827">
        <v>1</v>
      </c>
      <c r="D197" s="828">
        <v>2</v>
      </c>
      <c r="E197" s="807" t="s">
        <v>728</v>
      </c>
      <c r="F197" s="840"/>
      <c r="G197" s="621">
        <f>H197+I197</f>
        <v>0</v>
      </c>
      <c r="H197" s="621">
        <f>H199+H200</f>
        <v>0</v>
      </c>
      <c r="I197" s="621">
        <f>I199+I200</f>
        <v>0</v>
      </c>
    </row>
    <row r="198" spans="1:9" s="638" customFormat="1" ht="36.75" hidden="1" outlineLevel="2" thickBot="1" x14ac:dyDescent="0.3">
      <c r="A198" s="803"/>
      <c r="B198" s="804"/>
      <c r="C198" s="827"/>
      <c r="D198" s="828"/>
      <c r="E198" s="807" t="s">
        <v>12</v>
      </c>
      <c r="F198" s="808"/>
      <c r="G198" s="621"/>
      <c r="H198" s="621"/>
      <c r="I198" s="621"/>
    </row>
    <row r="199" spans="1:9" s="638" customFormat="1" ht="16.5" hidden="1" outlineLevel="2" thickBot="1" x14ac:dyDescent="0.3">
      <c r="A199" s="803"/>
      <c r="B199" s="804"/>
      <c r="C199" s="827"/>
      <c r="D199" s="828"/>
      <c r="E199" s="807" t="s">
        <v>13</v>
      </c>
      <c r="F199" s="808"/>
      <c r="G199" s="621">
        <f>H199+I199</f>
        <v>0</v>
      </c>
      <c r="H199" s="621"/>
      <c r="I199" s="621"/>
    </row>
    <row r="200" spans="1:9" s="638" customFormat="1" ht="16.5" hidden="1" outlineLevel="2" thickBot="1" x14ac:dyDescent="0.3">
      <c r="A200" s="803"/>
      <c r="B200" s="804"/>
      <c r="C200" s="827"/>
      <c r="D200" s="828"/>
      <c r="E200" s="807" t="s">
        <v>13</v>
      </c>
      <c r="F200" s="808"/>
      <c r="G200" s="621">
        <f>H200+I200</f>
        <v>0</v>
      </c>
      <c r="H200" s="621"/>
      <c r="I200" s="621"/>
    </row>
    <row r="201" spans="1:9" s="638" customFormat="1" ht="16.5" hidden="1" outlineLevel="2" thickBot="1" x14ac:dyDescent="0.3">
      <c r="A201" s="803">
        <v>2313</v>
      </c>
      <c r="B201" s="856" t="s">
        <v>68</v>
      </c>
      <c r="C201" s="827">
        <v>1</v>
      </c>
      <c r="D201" s="828">
        <v>3</v>
      </c>
      <c r="E201" s="807" t="s">
        <v>729</v>
      </c>
      <c r="F201" s="840"/>
      <c r="G201" s="621">
        <f>H201+I201</f>
        <v>0</v>
      </c>
      <c r="H201" s="621">
        <f>H203+H204</f>
        <v>0</v>
      </c>
      <c r="I201" s="621">
        <f>I203+I204</f>
        <v>0</v>
      </c>
    </row>
    <row r="202" spans="1:9" s="638" customFormat="1" ht="36.75" hidden="1" outlineLevel="2" thickBot="1" x14ac:dyDescent="0.3">
      <c r="A202" s="803"/>
      <c r="B202" s="804"/>
      <c r="C202" s="827"/>
      <c r="D202" s="828"/>
      <c r="E202" s="807" t="s">
        <v>12</v>
      </c>
      <c r="F202" s="808"/>
      <c r="G202" s="621"/>
      <c r="H202" s="621"/>
      <c r="I202" s="621"/>
    </row>
    <row r="203" spans="1:9" s="638" customFormat="1" ht="16.5" hidden="1" outlineLevel="2" thickBot="1" x14ac:dyDescent="0.3">
      <c r="A203" s="803"/>
      <c r="B203" s="804"/>
      <c r="C203" s="827"/>
      <c r="D203" s="828"/>
      <c r="E203" s="807" t="s">
        <v>13</v>
      </c>
      <c r="F203" s="808"/>
      <c r="G203" s="621">
        <f>H203+I203</f>
        <v>0</v>
      </c>
      <c r="H203" s="621"/>
      <c r="I203" s="621"/>
    </row>
    <row r="204" spans="1:9" s="638" customFormat="1" ht="16.5" hidden="1" outlineLevel="2" thickBot="1" x14ac:dyDescent="0.3">
      <c r="A204" s="803"/>
      <c r="B204" s="804"/>
      <c r="C204" s="827"/>
      <c r="D204" s="828"/>
      <c r="E204" s="807" t="s">
        <v>13</v>
      </c>
      <c r="F204" s="808"/>
      <c r="G204" s="621">
        <f>H204+I204</f>
        <v>0</v>
      </c>
      <c r="H204" s="621"/>
      <c r="I204" s="621"/>
    </row>
    <row r="205" spans="1:9" s="638" customFormat="1" ht="16.5" hidden="1" outlineLevel="2" thickBot="1" x14ac:dyDescent="0.3">
      <c r="A205" s="803">
        <v>2320</v>
      </c>
      <c r="B205" s="854" t="s">
        <v>68</v>
      </c>
      <c r="C205" s="830">
        <v>2</v>
      </c>
      <c r="D205" s="831">
        <v>0</v>
      </c>
      <c r="E205" s="832" t="s">
        <v>730</v>
      </c>
      <c r="F205" s="834" t="s">
        <v>325</v>
      </c>
      <c r="G205" s="621">
        <f>H205+I205</f>
        <v>0</v>
      </c>
      <c r="H205" s="621">
        <f>H207</f>
        <v>0</v>
      </c>
      <c r="I205" s="621">
        <f>I207</f>
        <v>0</v>
      </c>
    </row>
    <row r="206" spans="1:9" s="641" customFormat="1" ht="10.5" hidden="1" customHeight="1" outlineLevel="2" thickBot="1" x14ac:dyDescent="0.3">
      <c r="A206" s="803"/>
      <c r="B206" s="829"/>
      <c r="C206" s="830"/>
      <c r="D206" s="831"/>
      <c r="E206" s="807" t="s">
        <v>808</v>
      </c>
      <c r="F206" s="834"/>
      <c r="G206" s="621"/>
      <c r="H206" s="621"/>
      <c r="I206" s="621"/>
    </row>
    <row r="207" spans="1:9" s="638" customFormat="1" ht="16.5" hidden="1" outlineLevel="2" thickBot="1" x14ac:dyDescent="0.3">
      <c r="A207" s="803">
        <v>2321</v>
      </c>
      <c r="B207" s="856" t="s">
        <v>68</v>
      </c>
      <c r="C207" s="827">
        <v>2</v>
      </c>
      <c r="D207" s="828">
        <v>1</v>
      </c>
      <c r="E207" s="807" t="s">
        <v>731</v>
      </c>
      <c r="F207" s="840" t="s">
        <v>326</v>
      </c>
      <c r="G207" s="621">
        <f>H207+I207</f>
        <v>0</v>
      </c>
      <c r="H207" s="621">
        <f>H209+H210</f>
        <v>0</v>
      </c>
      <c r="I207" s="621">
        <f>I209+I210</f>
        <v>0</v>
      </c>
    </row>
    <row r="208" spans="1:9" s="638" customFormat="1" ht="36.75" hidden="1" outlineLevel="2" thickBot="1" x14ac:dyDescent="0.3">
      <c r="A208" s="803"/>
      <c r="B208" s="804"/>
      <c r="C208" s="827"/>
      <c r="D208" s="828"/>
      <c r="E208" s="807" t="s">
        <v>12</v>
      </c>
      <c r="F208" s="808"/>
      <c r="G208" s="621"/>
      <c r="H208" s="621"/>
      <c r="I208" s="621"/>
    </row>
    <row r="209" spans="1:9" s="638" customFormat="1" ht="16.5" hidden="1" outlineLevel="2" thickBot="1" x14ac:dyDescent="0.3">
      <c r="A209" s="803"/>
      <c r="B209" s="804"/>
      <c r="C209" s="827"/>
      <c r="D209" s="828"/>
      <c r="E209" s="807" t="s">
        <v>13</v>
      </c>
      <c r="F209" s="808"/>
      <c r="G209" s="621">
        <f>H209+I209</f>
        <v>0</v>
      </c>
      <c r="H209" s="621"/>
      <c r="I209" s="621"/>
    </row>
    <row r="210" spans="1:9" s="638" customFormat="1" ht="16.5" hidden="1" outlineLevel="2" thickBot="1" x14ac:dyDescent="0.3">
      <c r="A210" s="803"/>
      <c r="B210" s="804"/>
      <c r="C210" s="827"/>
      <c r="D210" s="828"/>
      <c r="E210" s="807" t="s">
        <v>13</v>
      </c>
      <c r="F210" s="808"/>
      <c r="G210" s="621">
        <f>H210+I210</f>
        <v>0</v>
      </c>
      <c r="H210" s="621"/>
      <c r="I210" s="621"/>
    </row>
    <row r="211" spans="1:9" s="638" customFormat="1" ht="24.75" hidden="1" outlineLevel="2" thickBot="1" x14ac:dyDescent="0.3">
      <c r="A211" s="803">
        <v>2330</v>
      </c>
      <c r="B211" s="854" t="s">
        <v>68</v>
      </c>
      <c r="C211" s="830">
        <v>3</v>
      </c>
      <c r="D211" s="831">
        <v>0</v>
      </c>
      <c r="E211" s="832" t="s">
        <v>732</v>
      </c>
      <c r="F211" s="834" t="s">
        <v>327</v>
      </c>
      <c r="G211" s="621">
        <f>H211+I211</f>
        <v>0</v>
      </c>
      <c r="H211" s="621">
        <f>H213+H217</f>
        <v>0</v>
      </c>
      <c r="I211" s="621">
        <f>I213+I217</f>
        <v>0</v>
      </c>
    </row>
    <row r="212" spans="1:9" s="641" customFormat="1" ht="10.5" hidden="1" customHeight="1" outlineLevel="2" thickBot="1" x14ac:dyDescent="0.3">
      <c r="A212" s="803"/>
      <c r="B212" s="829"/>
      <c r="C212" s="830"/>
      <c r="D212" s="831"/>
      <c r="E212" s="807" t="s">
        <v>808</v>
      </c>
      <c r="F212" s="834"/>
      <c r="G212" s="621"/>
      <c r="H212" s="621"/>
      <c r="I212" s="621"/>
    </row>
    <row r="213" spans="1:9" s="638" customFormat="1" ht="16.5" hidden="1" outlineLevel="2" thickBot="1" x14ac:dyDescent="0.3">
      <c r="A213" s="803">
        <v>2331</v>
      </c>
      <c r="B213" s="856" t="s">
        <v>68</v>
      </c>
      <c r="C213" s="827">
        <v>3</v>
      </c>
      <c r="D213" s="828">
        <v>1</v>
      </c>
      <c r="E213" s="807" t="s">
        <v>328</v>
      </c>
      <c r="F213" s="857">
        <f>Sheet6!G729+Sheet6!G316+Sheet6!I68+Sheet6!I132+Sheet6!I433+Sheet6!I323+Sheet6!I707</f>
        <v>1189500</v>
      </c>
      <c r="G213" s="621">
        <f>H213+I213</f>
        <v>0</v>
      </c>
      <c r="H213" s="621">
        <f>H215+H216</f>
        <v>0</v>
      </c>
      <c r="I213" s="621">
        <f>I215+I216</f>
        <v>0</v>
      </c>
    </row>
    <row r="214" spans="1:9" s="638" customFormat="1" ht="36.75" hidden="1" outlineLevel="2" thickBot="1" x14ac:dyDescent="0.3">
      <c r="A214" s="803"/>
      <c r="B214" s="804"/>
      <c r="C214" s="827"/>
      <c r="D214" s="828"/>
      <c r="E214" s="807" t="s">
        <v>12</v>
      </c>
      <c r="F214" s="808"/>
      <c r="G214" s="621"/>
      <c r="H214" s="621"/>
      <c r="I214" s="621"/>
    </row>
    <row r="215" spans="1:9" s="638" customFormat="1" ht="16.5" hidden="1" outlineLevel="2" thickBot="1" x14ac:dyDescent="0.3">
      <c r="A215" s="803"/>
      <c r="B215" s="804"/>
      <c r="C215" s="827"/>
      <c r="D215" s="828"/>
      <c r="E215" s="807" t="s">
        <v>13</v>
      </c>
      <c r="F215" s="808"/>
      <c r="G215" s="621">
        <f>H215+I215</f>
        <v>0</v>
      </c>
      <c r="H215" s="621"/>
      <c r="I215" s="621"/>
    </row>
    <row r="216" spans="1:9" s="638" customFormat="1" ht="16.5" hidden="1" outlineLevel="2" thickBot="1" x14ac:dyDescent="0.3">
      <c r="A216" s="803"/>
      <c r="B216" s="804"/>
      <c r="C216" s="827"/>
      <c r="D216" s="828"/>
      <c r="E216" s="807" t="s">
        <v>13</v>
      </c>
      <c r="F216" s="808"/>
      <c r="G216" s="621">
        <f>H216+I216</f>
        <v>0</v>
      </c>
      <c r="H216" s="621"/>
      <c r="I216" s="621"/>
    </row>
    <row r="217" spans="1:9" s="638" customFormat="1" ht="16.5" hidden="1" outlineLevel="2" thickBot="1" x14ac:dyDescent="0.3">
      <c r="A217" s="803">
        <v>2332</v>
      </c>
      <c r="B217" s="856" t="s">
        <v>68</v>
      </c>
      <c r="C217" s="827">
        <v>3</v>
      </c>
      <c r="D217" s="828">
        <v>2</v>
      </c>
      <c r="E217" s="807" t="s">
        <v>733</v>
      </c>
      <c r="F217" s="840"/>
      <c r="G217" s="621">
        <f>H217+I217</f>
        <v>0</v>
      </c>
      <c r="H217" s="621">
        <f>H219+H220</f>
        <v>0</v>
      </c>
      <c r="I217" s="621">
        <f>I219+I220</f>
        <v>0</v>
      </c>
    </row>
    <row r="218" spans="1:9" s="638" customFormat="1" ht="36.75" hidden="1" outlineLevel="2" thickBot="1" x14ac:dyDescent="0.3">
      <c r="A218" s="803"/>
      <c r="B218" s="804"/>
      <c r="C218" s="827"/>
      <c r="D218" s="828"/>
      <c r="E218" s="807" t="s">
        <v>12</v>
      </c>
      <c r="F218" s="808"/>
      <c r="G218" s="621"/>
      <c r="H218" s="621"/>
      <c r="I218" s="621"/>
    </row>
    <row r="219" spans="1:9" s="638" customFormat="1" ht="16.5" hidden="1" outlineLevel="2" thickBot="1" x14ac:dyDescent="0.3">
      <c r="A219" s="803"/>
      <c r="B219" s="804"/>
      <c r="C219" s="827"/>
      <c r="D219" s="828"/>
      <c r="E219" s="807" t="s">
        <v>13</v>
      </c>
      <c r="F219" s="808"/>
      <c r="G219" s="621">
        <f>H219+I219</f>
        <v>0</v>
      </c>
      <c r="H219" s="621"/>
      <c r="I219" s="621"/>
    </row>
    <row r="220" spans="1:9" s="638" customFormat="1" ht="16.5" hidden="1" outlineLevel="2" thickBot="1" x14ac:dyDescent="0.3">
      <c r="A220" s="803"/>
      <c r="B220" s="804"/>
      <c r="C220" s="827"/>
      <c r="D220" s="828"/>
      <c r="E220" s="807" t="s">
        <v>13</v>
      </c>
      <c r="F220" s="808"/>
      <c r="G220" s="621">
        <f>H220+I220</f>
        <v>0</v>
      </c>
      <c r="H220" s="621"/>
      <c r="I220" s="621"/>
    </row>
    <row r="221" spans="1:9" s="638" customFormat="1" ht="16.5" hidden="1" outlineLevel="2" thickBot="1" x14ac:dyDescent="0.3">
      <c r="A221" s="803">
        <v>2340</v>
      </c>
      <c r="B221" s="854" t="s">
        <v>68</v>
      </c>
      <c r="C221" s="830">
        <v>4</v>
      </c>
      <c r="D221" s="831">
        <v>0</v>
      </c>
      <c r="E221" s="832" t="s">
        <v>734</v>
      </c>
      <c r="F221" s="840"/>
      <c r="G221" s="621">
        <f>H221+I221</f>
        <v>0</v>
      </c>
      <c r="H221" s="621">
        <f>H223</f>
        <v>0</v>
      </c>
      <c r="I221" s="621">
        <f>I223</f>
        <v>0</v>
      </c>
    </row>
    <row r="222" spans="1:9" s="641" customFormat="1" ht="10.5" hidden="1" customHeight="1" outlineLevel="2" thickBot="1" x14ac:dyDescent="0.3">
      <c r="A222" s="803"/>
      <c r="B222" s="829"/>
      <c r="C222" s="830"/>
      <c r="D222" s="831"/>
      <c r="E222" s="807" t="s">
        <v>808</v>
      </c>
      <c r="F222" s="834"/>
      <c r="G222" s="621"/>
      <c r="H222" s="621"/>
      <c r="I222" s="621"/>
    </row>
    <row r="223" spans="1:9" s="638" customFormat="1" ht="16.5" hidden="1" outlineLevel="2" thickBot="1" x14ac:dyDescent="0.3">
      <c r="A223" s="803">
        <v>2341</v>
      </c>
      <c r="B223" s="856" t="s">
        <v>68</v>
      </c>
      <c r="C223" s="827">
        <v>4</v>
      </c>
      <c r="D223" s="828">
        <v>1</v>
      </c>
      <c r="E223" s="807" t="s">
        <v>734</v>
      </c>
      <c r="F223" s="840"/>
      <c r="G223" s="621">
        <f>H223+I223</f>
        <v>0</v>
      </c>
      <c r="H223" s="621">
        <f>H225+H226</f>
        <v>0</v>
      </c>
      <c r="I223" s="621">
        <f>I225+I226</f>
        <v>0</v>
      </c>
    </row>
    <row r="224" spans="1:9" s="638" customFormat="1" ht="36.75" hidden="1" outlineLevel="2" thickBot="1" x14ac:dyDescent="0.3">
      <c r="A224" s="803"/>
      <c r="B224" s="804"/>
      <c r="C224" s="827"/>
      <c r="D224" s="828"/>
      <c r="E224" s="807" t="s">
        <v>12</v>
      </c>
      <c r="F224" s="808"/>
      <c r="G224" s="621"/>
      <c r="H224" s="621"/>
      <c r="I224" s="621"/>
    </row>
    <row r="225" spans="1:9" s="638" customFormat="1" ht="16.5" hidden="1" outlineLevel="2" thickBot="1" x14ac:dyDescent="0.3">
      <c r="A225" s="803"/>
      <c r="B225" s="804"/>
      <c r="C225" s="827"/>
      <c r="D225" s="828"/>
      <c r="E225" s="807" t="s">
        <v>13</v>
      </c>
      <c r="F225" s="808"/>
      <c r="G225" s="621">
        <f>H225+I225</f>
        <v>0</v>
      </c>
      <c r="H225" s="621"/>
      <c r="I225" s="621"/>
    </row>
    <row r="226" spans="1:9" s="638" customFormat="1" ht="16.5" hidden="1" outlineLevel="2" thickBot="1" x14ac:dyDescent="0.3">
      <c r="A226" s="803"/>
      <c r="B226" s="804"/>
      <c r="C226" s="827"/>
      <c r="D226" s="828"/>
      <c r="E226" s="807" t="s">
        <v>13</v>
      </c>
      <c r="F226" s="808"/>
      <c r="G226" s="621">
        <f>H226+I226</f>
        <v>0</v>
      </c>
      <c r="H226" s="621"/>
      <c r="I226" s="621"/>
    </row>
    <row r="227" spans="1:9" s="638" customFormat="1" ht="16.5" hidden="1" outlineLevel="2" thickBot="1" x14ac:dyDescent="0.3">
      <c r="A227" s="803">
        <v>2350</v>
      </c>
      <c r="B227" s="854" t="s">
        <v>68</v>
      </c>
      <c r="C227" s="830">
        <v>5</v>
      </c>
      <c r="D227" s="831">
        <v>0</v>
      </c>
      <c r="E227" s="832" t="s">
        <v>330</v>
      </c>
      <c r="F227" s="834" t="s">
        <v>331</v>
      </c>
      <c r="G227" s="621">
        <f>H227+I227</f>
        <v>0</v>
      </c>
      <c r="H227" s="621">
        <f>H229</f>
        <v>0</v>
      </c>
      <c r="I227" s="621">
        <f>I229</f>
        <v>0</v>
      </c>
    </row>
    <row r="228" spans="1:9" s="641" customFormat="1" ht="10.5" hidden="1" customHeight="1" outlineLevel="2" thickBot="1" x14ac:dyDescent="0.3">
      <c r="A228" s="803"/>
      <c r="B228" s="829"/>
      <c r="C228" s="830"/>
      <c r="D228" s="831"/>
      <c r="E228" s="807" t="s">
        <v>808</v>
      </c>
      <c r="F228" s="834"/>
      <c r="G228" s="621"/>
      <c r="H228" s="621"/>
      <c r="I228" s="621"/>
    </row>
    <row r="229" spans="1:9" s="638" customFormat="1" ht="16.5" hidden="1" outlineLevel="2" thickBot="1" x14ac:dyDescent="0.3">
      <c r="A229" s="803">
        <v>2351</v>
      </c>
      <c r="B229" s="856" t="s">
        <v>68</v>
      </c>
      <c r="C229" s="827">
        <v>5</v>
      </c>
      <c r="D229" s="828">
        <v>1</v>
      </c>
      <c r="E229" s="807" t="s">
        <v>332</v>
      </c>
      <c r="F229" s="840" t="s">
        <v>331</v>
      </c>
      <c r="G229" s="621">
        <f>H229+I229</f>
        <v>0</v>
      </c>
      <c r="H229" s="621">
        <f>H231+H232</f>
        <v>0</v>
      </c>
      <c r="I229" s="621">
        <f>I231+I232</f>
        <v>0</v>
      </c>
    </row>
    <row r="230" spans="1:9" s="638" customFormat="1" ht="36.75" hidden="1" outlineLevel="2" thickBot="1" x14ac:dyDescent="0.3">
      <c r="A230" s="803"/>
      <c r="B230" s="804"/>
      <c r="C230" s="827"/>
      <c r="D230" s="828"/>
      <c r="E230" s="807" t="s">
        <v>12</v>
      </c>
      <c r="F230" s="808"/>
      <c r="G230" s="621"/>
      <c r="H230" s="621"/>
      <c r="I230" s="621"/>
    </row>
    <row r="231" spans="1:9" s="638" customFormat="1" ht="16.5" hidden="1" outlineLevel="2" thickBot="1" x14ac:dyDescent="0.3">
      <c r="A231" s="803"/>
      <c r="B231" s="804"/>
      <c r="C231" s="827"/>
      <c r="D231" s="828"/>
      <c r="E231" s="807" t="s">
        <v>13</v>
      </c>
      <c r="F231" s="808"/>
      <c r="G231" s="621">
        <f>H231+I231</f>
        <v>0</v>
      </c>
      <c r="H231" s="621"/>
      <c r="I231" s="621"/>
    </row>
    <row r="232" spans="1:9" s="638" customFormat="1" ht="16.5" hidden="1" outlineLevel="2" thickBot="1" x14ac:dyDescent="0.3">
      <c r="A232" s="803"/>
      <c r="B232" s="804"/>
      <c r="C232" s="827"/>
      <c r="D232" s="828"/>
      <c r="E232" s="807" t="s">
        <v>13</v>
      </c>
      <c r="F232" s="808"/>
      <c r="G232" s="621">
        <f>H232+I232</f>
        <v>0</v>
      </c>
      <c r="H232" s="621"/>
      <c r="I232" s="621"/>
    </row>
    <row r="233" spans="1:9" s="638" customFormat="1" ht="36.75" hidden="1" outlineLevel="2" thickBot="1" x14ac:dyDescent="0.3">
      <c r="A233" s="803">
        <v>2360</v>
      </c>
      <c r="B233" s="854" t="s">
        <v>68</v>
      </c>
      <c r="C233" s="830">
        <v>6</v>
      </c>
      <c r="D233" s="831">
        <v>0</v>
      </c>
      <c r="E233" s="832" t="s">
        <v>847</v>
      </c>
      <c r="F233" s="834" t="s">
        <v>333</v>
      </c>
      <c r="G233" s="621">
        <f>H233+I233</f>
        <v>0</v>
      </c>
      <c r="H233" s="621">
        <f>H235</f>
        <v>0</v>
      </c>
      <c r="I233" s="621">
        <f>I235</f>
        <v>0</v>
      </c>
    </row>
    <row r="234" spans="1:9" s="641" customFormat="1" ht="10.5" hidden="1" customHeight="1" outlineLevel="2" thickBot="1" x14ac:dyDescent="0.3">
      <c r="A234" s="803"/>
      <c r="B234" s="829"/>
      <c r="C234" s="830"/>
      <c r="D234" s="831"/>
      <c r="E234" s="807" t="s">
        <v>808</v>
      </c>
      <c r="F234" s="834"/>
      <c r="G234" s="621"/>
      <c r="H234" s="621"/>
      <c r="I234" s="621"/>
    </row>
    <row r="235" spans="1:9" s="638" customFormat="1" ht="36.75" hidden="1" outlineLevel="2" thickBot="1" x14ac:dyDescent="0.3">
      <c r="A235" s="803">
        <v>2361</v>
      </c>
      <c r="B235" s="856" t="s">
        <v>68</v>
      </c>
      <c r="C235" s="827">
        <v>6</v>
      </c>
      <c r="D235" s="828">
        <v>1</v>
      </c>
      <c r="E235" s="807" t="s">
        <v>847</v>
      </c>
      <c r="F235" s="840" t="s">
        <v>334</v>
      </c>
      <c r="G235" s="621">
        <f>H235+I235</f>
        <v>0</v>
      </c>
      <c r="H235" s="621">
        <f>H237+H238</f>
        <v>0</v>
      </c>
      <c r="I235" s="621">
        <f>I237+I238</f>
        <v>0</v>
      </c>
    </row>
    <row r="236" spans="1:9" s="638" customFormat="1" ht="36.75" hidden="1" outlineLevel="2" thickBot="1" x14ac:dyDescent="0.3">
      <c r="A236" s="803"/>
      <c r="B236" s="804"/>
      <c r="C236" s="827"/>
      <c r="D236" s="828"/>
      <c r="E236" s="807" t="s">
        <v>12</v>
      </c>
      <c r="F236" s="808"/>
      <c r="G236" s="621"/>
      <c r="H236" s="621"/>
      <c r="I236" s="621"/>
    </row>
    <row r="237" spans="1:9" s="638" customFormat="1" ht="16.5" hidden="1" outlineLevel="2" thickBot="1" x14ac:dyDescent="0.3">
      <c r="A237" s="803"/>
      <c r="B237" s="804"/>
      <c r="C237" s="827"/>
      <c r="D237" s="828"/>
      <c r="E237" s="807" t="s">
        <v>13</v>
      </c>
      <c r="F237" s="808"/>
      <c r="G237" s="621">
        <f>H237+I237</f>
        <v>0</v>
      </c>
      <c r="H237" s="621"/>
      <c r="I237" s="621"/>
    </row>
    <row r="238" spans="1:9" s="638" customFormat="1" ht="16.5" hidden="1" outlineLevel="2" thickBot="1" x14ac:dyDescent="0.3">
      <c r="A238" s="803"/>
      <c r="B238" s="804"/>
      <c r="C238" s="827"/>
      <c r="D238" s="828"/>
      <c r="E238" s="807" t="s">
        <v>13</v>
      </c>
      <c r="F238" s="808"/>
      <c r="G238" s="621">
        <f>H238+I238</f>
        <v>0</v>
      </c>
      <c r="H238" s="621"/>
      <c r="I238" s="621"/>
    </row>
    <row r="239" spans="1:9" s="638" customFormat="1" ht="29.25" hidden="1" outlineLevel="2" thickBot="1" x14ac:dyDescent="0.3">
      <c r="A239" s="803">
        <v>2370</v>
      </c>
      <c r="B239" s="854" t="s">
        <v>68</v>
      </c>
      <c r="C239" s="830">
        <v>7</v>
      </c>
      <c r="D239" s="831">
        <v>0</v>
      </c>
      <c r="E239" s="832" t="s">
        <v>849</v>
      </c>
      <c r="F239" s="834" t="s">
        <v>335</v>
      </c>
      <c r="G239" s="621">
        <f>H239+I239</f>
        <v>0</v>
      </c>
      <c r="H239" s="621">
        <f>H241</f>
        <v>0</v>
      </c>
      <c r="I239" s="621">
        <f>I241</f>
        <v>0</v>
      </c>
    </row>
    <row r="240" spans="1:9" s="641" customFormat="1" ht="10.5" hidden="1" customHeight="1" outlineLevel="2" thickBot="1" x14ac:dyDescent="0.3">
      <c r="A240" s="803"/>
      <c r="B240" s="829"/>
      <c r="C240" s="830"/>
      <c r="D240" s="831"/>
      <c r="E240" s="807" t="s">
        <v>808</v>
      </c>
      <c r="F240" s="834"/>
      <c r="G240" s="621"/>
      <c r="H240" s="621"/>
      <c r="I240" s="621"/>
    </row>
    <row r="241" spans="1:9" s="638" customFormat="1" ht="24.75" hidden="1" outlineLevel="2" thickBot="1" x14ac:dyDescent="0.3">
      <c r="A241" s="803">
        <v>2371</v>
      </c>
      <c r="B241" s="856" t="s">
        <v>68</v>
      </c>
      <c r="C241" s="827">
        <v>7</v>
      </c>
      <c r="D241" s="828">
        <v>1</v>
      </c>
      <c r="E241" s="807" t="s">
        <v>849</v>
      </c>
      <c r="F241" s="840" t="s">
        <v>336</v>
      </c>
      <c r="G241" s="621">
        <f>H241+I241</f>
        <v>0</v>
      </c>
      <c r="H241" s="621">
        <f>H243+H244</f>
        <v>0</v>
      </c>
      <c r="I241" s="621">
        <f>I243+I244</f>
        <v>0</v>
      </c>
    </row>
    <row r="242" spans="1:9" s="638" customFormat="1" ht="36.75" hidden="1" outlineLevel="2" thickBot="1" x14ac:dyDescent="0.3">
      <c r="A242" s="803"/>
      <c r="B242" s="804"/>
      <c r="C242" s="827"/>
      <c r="D242" s="828"/>
      <c r="E242" s="807" t="s">
        <v>12</v>
      </c>
      <c r="F242" s="808"/>
      <c r="G242" s="621"/>
      <c r="H242" s="621"/>
      <c r="I242" s="621"/>
    </row>
    <row r="243" spans="1:9" s="638" customFormat="1" ht="16.5" hidden="1" outlineLevel="2" thickBot="1" x14ac:dyDescent="0.3">
      <c r="A243" s="803"/>
      <c r="B243" s="804"/>
      <c r="C243" s="827"/>
      <c r="D243" s="828"/>
      <c r="E243" s="807" t="s">
        <v>13</v>
      </c>
      <c r="F243" s="808"/>
      <c r="G243" s="621">
        <f>H243+I243</f>
        <v>0</v>
      </c>
      <c r="H243" s="621"/>
      <c r="I243" s="621"/>
    </row>
    <row r="244" spans="1:9" s="638" customFormat="1" ht="16.5" hidden="1" outlineLevel="2" thickBot="1" x14ac:dyDescent="0.3">
      <c r="A244" s="803"/>
      <c r="B244" s="804"/>
      <c r="C244" s="827"/>
      <c r="D244" s="828"/>
      <c r="E244" s="807" t="s">
        <v>13</v>
      </c>
      <c r="F244" s="808"/>
      <c r="G244" s="621">
        <f>H244+I244</f>
        <v>0</v>
      </c>
      <c r="H244" s="621"/>
      <c r="I244" s="621"/>
    </row>
    <row r="245" spans="1:9" s="847" customFormat="1" ht="45" customHeight="1" collapsed="1" thickBot="1" x14ac:dyDescent="0.25">
      <c r="A245" s="843">
        <v>2400</v>
      </c>
      <c r="B245" s="854" t="s">
        <v>72</v>
      </c>
      <c r="C245" s="830">
        <v>0</v>
      </c>
      <c r="D245" s="831">
        <v>0</v>
      </c>
      <c r="E245" s="855" t="s">
        <v>870</v>
      </c>
      <c r="F245" s="845" t="s">
        <v>337</v>
      </c>
      <c r="G245" s="711">
        <f>H245+I245</f>
        <v>-513800</v>
      </c>
      <c r="H245" s="711">
        <f>H247+H257+H282+H296+H310+H342+H348+H366+H384</f>
        <v>11200</v>
      </c>
      <c r="I245" s="858">
        <f>I257+I282+I296+I310+I348+I384</f>
        <v>-525000</v>
      </c>
    </row>
    <row r="246" spans="1:9" s="638" customFormat="1" ht="11.25" customHeight="1" thickBot="1" x14ac:dyDescent="0.3">
      <c r="A246" s="848"/>
      <c r="B246" s="829"/>
      <c r="C246" s="849"/>
      <c r="D246" s="850"/>
      <c r="E246" s="807" t="s">
        <v>807</v>
      </c>
      <c r="F246" s="851"/>
      <c r="G246" s="711"/>
      <c r="H246" s="711"/>
      <c r="I246" s="859"/>
    </row>
    <row r="247" spans="1:9" s="638" customFormat="1" ht="36.75" hidden="1" outlineLevel="1" thickBot="1" x14ac:dyDescent="0.3">
      <c r="A247" s="803">
        <v>2410</v>
      </c>
      <c r="B247" s="854" t="s">
        <v>72</v>
      </c>
      <c r="C247" s="830">
        <v>1</v>
      </c>
      <c r="D247" s="831">
        <v>0</v>
      </c>
      <c r="E247" s="832" t="s">
        <v>338</v>
      </c>
      <c r="F247" s="834" t="s">
        <v>341</v>
      </c>
      <c r="G247" s="712">
        <f>H247+I247</f>
        <v>0</v>
      </c>
      <c r="H247" s="712">
        <f>H249+H269</f>
        <v>0</v>
      </c>
      <c r="I247" s="858">
        <f>I249+I269</f>
        <v>0</v>
      </c>
    </row>
    <row r="248" spans="1:9" s="641" customFormat="1" ht="10.5" hidden="1" customHeight="1" outlineLevel="1" thickBot="1" x14ac:dyDescent="0.3">
      <c r="A248" s="803"/>
      <c r="B248" s="829"/>
      <c r="C248" s="830"/>
      <c r="D248" s="831"/>
      <c r="E248" s="807" t="s">
        <v>808</v>
      </c>
      <c r="F248" s="834"/>
      <c r="G248" s="712"/>
      <c r="H248" s="712"/>
      <c r="I248" s="858"/>
    </row>
    <row r="249" spans="1:9" s="638" customFormat="1" ht="24.75" hidden="1" outlineLevel="1" thickBot="1" x14ac:dyDescent="0.3">
      <c r="A249" s="803">
        <v>2411</v>
      </c>
      <c r="B249" s="856" t="s">
        <v>72</v>
      </c>
      <c r="C249" s="827">
        <v>1</v>
      </c>
      <c r="D249" s="828">
        <v>1</v>
      </c>
      <c r="E249" s="807" t="s">
        <v>342</v>
      </c>
      <c r="F249" s="808" t="s">
        <v>343</v>
      </c>
      <c r="G249" s="712">
        <f>H249+I249</f>
        <v>0</v>
      </c>
      <c r="H249" s="712">
        <f>H251+H252</f>
        <v>0</v>
      </c>
      <c r="I249" s="858">
        <f>I251+I252</f>
        <v>0</v>
      </c>
    </row>
    <row r="250" spans="1:9" s="638" customFormat="1" ht="36.75" hidden="1" outlineLevel="1" thickBot="1" x14ac:dyDescent="0.3">
      <c r="A250" s="803"/>
      <c r="B250" s="804"/>
      <c r="C250" s="827"/>
      <c r="D250" s="828"/>
      <c r="E250" s="807" t="s">
        <v>12</v>
      </c>
      <c r="F250" s="808"/>
      <c r="G250" s="712"/>
      <c r="H250" s="712"/>
      <c r="I250" s="858"/>
    </row>
    <row r="251" spans="1:9" s="638" customFormat="1" ht="16.5" hidden="1" outlineLevel="1" thickBot="1" x14ac:dyDescent="0.3">
      <c r="A251" s="803"/>
      <c r="B251" s="804"/>
      <c r="C251" s="827"/>
      <c r="D251" s="828"/>
      <c r="E251" s="807" t="s">
        <v>13</v>
      </c>
      <c r="F251" s="808"/>
      <c r="G251" s="712">
        <f>H251+I251</f>
        <v>0</v>
      </c>
      <c r="H251" s="712"/>
      <c r="I251" s="858"/>
    </row>
    <row r="252" spans="1:9" s="638" customFormat="1" ht="16.5" hidden="1" outlineLevel="1" thickBot="1" x14ac:dyDescent="0.3">
      <c r="A252" s="803"/>
      <c r="B252" s="804"/>
      <c r="C252" s="827"/>
      <c r="D252" s="828"/>
      <c r="E252" s="807" t="s">
        <v>13</v>
      </c>
      <c r="F252" s="808"/>
      <c r="G252" s="712">
        <f>H252+I252</f>
        <v>0</v>
      </c>
      <c r="H252" s="712"/>
      <c r="I252" s="858"/>
    </row>
    <row r="253" spans="1:9" s="638" customFormat="1" ht="24.75" hidden="1" outlineLevel="1" thickBot="1" x14ac:dyDescent="0.3">
      <c r="A253" s="803">
        <v>2412</v>
      </c>
      <c r="B253" s="856" t="s">
        <v>72</v>
      </c>
      <c r="C253" s="827">
        <v>1</v>
      </c>
      <c r="D253" s="828">
        <v>2</v>
      </c>
      <c r="E253" s="807" t="s">
        <v>344</v>
      </c>
      <c r="F253" s="840" t="s">
        <v>345</v>
      </c>
      <c r="G253" s="712">
        <f>H253+I253</f>
        <v>0</v>
      </c>
      <c r="H253" s="712">
        <f>H255+H256</f>
        <v>0</v>
      </c>
      <c r="I253" s="858">
        <f>I255+I256</f>
        <v>0</v>
      </c>
    </row>
    <row r="254" spans="1:9" s="638" customFormat="1" ht="36.75" hidden="1" outlineLevel="1" thickBot="1" x14ac:dyDescent="0.3">
      <c r="A254" s="803"/>
      <c r="B254" s="804"/>
      <c r="C254" s="827"/>
      <c r="D254" s="828"/>
      <c r="E254" s="807" t="s">
        <v>12</v>
      </c>
      <c r="F254" s="808"/>
      <c r="G254" s="712"/>
      <c r="H254" s="712"/>
      <c r="I254" s="858"/>
    </row>
    <row r="255" spans="1:9" s="638" customFormat="1" ht="16.5" hidden="1" outlineLevel="1" thickBot="1" x14ac:dyDescent="0.3">
      <c r="A255" s="803"/>
      <c r="B255" s="804"/>
      <c r="C255" s="827"/>
      <c r="D255" s="828"/>
      <c r="E255" s="807" t="s">
        <v>13</v>
      </c>
      <c r="F255" s="808"/>
      <c r="G255" s="712">
        <f>H255+I255</f>
        <v>0</v>
      </c>
      <c r="H255" s="712"/>
      <c r="I255" s="858"/>
    </row>
    <row r="256" spans="1:9" s="638" customFormat="1" ht="16.5" hidden="1" outlineLevel="1" thickBot="1" x14ac:dyDescent="0.3">
      <c r="A256" s="803"/>
      <c r="B256" s="804"/>
      <c r="C256" s="827"/>
      <c r="D256" s="828"/>
      <c r="E256" s="807" t="s">
        <v>13</v>
      </c>
      <c r="F256" s="808"/>
      <c r="G256" s="712">
        <f>H256+I256</f>
        <v>0</v>
      </c>
      <c r="H256" s="712"/>
      <c r="I256" s="858"/>
    </row>
    <row r="257" spans="1:9" s="638" customFormat="1" ht="36.75" collapsed="1" thickBot="1" x14ac:dyDescent="0.3">
      <c r="A257" s="803">
        <v>2420</v>
      </c>
      <c r="B257" s="854" t="s">
        <v>72</v>
      </c>
      <c r="C257" s="830">
        <v>2</v>
      </c>
      <c r="D257" s="831">
        <v>0</v>
      </c>
      <c r="E257" s="832" t="s">
        <v>346</v>
      </c>
      <c r="F257" s="834" t="s">
        <v>347</v>
      </c>
      <c r="G257" s="711">
        <f>H257+I257</f>
        <v>36000</v>
      </c>
      <c r="H257" s="711">
        <f>H259+H269+H273+H277</f>
        <v>11000</v>
      </c>
      <c r="I257" s="858">
        <f>I259+I269+I273+I277</f>
        <v>25000</v>
      </c>
    </row>
    <row r="258" spans="1:9" s="641" customFormat="1" ht="18" customHeight="1" thickBot="1" x14ac:dyDescent="0.3">
      <c r="A258" s="803"/>
      <c r="B258" s="829"/>
      <c r="C258" s="830"/>
      <c r="D258" s="831"/>
      <c r="E258" s="807" t="s">
        <v>808</v>
      </c>
      <c r="F258" s="834"/>
      <c r="G258" s="711"/>
      <c r="H258" s="711"/>
      <c r="I258" s="858"/>
    </row>
    <row r="259" spans="1:9" s="638" customFormat="1" ht="16.5" thickBot="1" x14ac:dyDescent="0.3">
      <c r="A259" s="803">
        <v>2421</v>
      </c>
      <c r="B259" s="856" t="s">
        <v>72</v>
      </c>
      <c r="C259" s="827">
        <v>2</v>
      </c>
      <c r="D259" s="828">
        <v>1</v>
      </c>
      <c r="E259" s="807" t="s">
        <v>348</v>
      </c>
      <c r="F259" s="840" t="s">
        <v>349</v>
      </c>
      <c r="G259" s="711">
        <f>H259+I259</f>
        <v>5000</v>
      </c>
      <c r="H259" s="711">
        <f>H261+H263+H265+H266+H267+H268+H262+H264</f>
        <v>5000</v>
      </c>
      <c r="I259" s="858">
        <f>I261+I263+I265+I266+I267+I268</f>
        <v>0</v>
      </c>
    </row>
    <row r="260" spans="1:9" s="638" customFormat="1" ht="23.25" customHeight="1" thickBot="1" x14ac:dyDescent="0.3">
      <c r="A260" s="803"/>
      <c r="B260" s="804"/>
      <c r="C260" s="827"/>
      <c r="D260" s="828"/>
      <c r="E260" s="807" t="s">
        <v>12</v>
      </c>
      <c r="F260" s="808"/>
      <c r="G260" s="621"/>
      <c r="H260" s="621"/>
      <c r="I260" s="860"/>
    </row>
    <row r="261" spans="1:9" s="638" customFormat="1" ht="24" hidden="1" customHeight="1" thickBot="1" x14ac:dyDescent="0.3">
      <c r="A261" s="803"/>
      <c r="B261" s="804"/>
      <c r="C261" s="827"/>
      <c r="D261" s="828"/>
      <c r="E261" s="807">
        <v>4111</v>
      </c>
      <c r="F261" s="808"/>
      <c r="G261" s="711">
        <f t="shared" ref="G261:G269" si="6">H261+I261</f>
        <v>0</v>
      </c>
      <c r="H261" s="711"/>
      <c r="I261" s="858"/>
    </row>
    <row r="262" spans="1:9" s="638" customFormat="1" ht="18.75" customHeight="1" thickBot="1" x14ac:dyDescent="0.3">
      <c r="A262" s="803"/>
      <c r="B262" s="804"/>
      <c r="C262" s="827"/>
      <c r="D262" s="828"/>
      <c r="E262" s="807">
        <v>4239</v>
      </c>
      <c r="F262" s="808"/>
      <c r="G262" s="711">
        <f t="shared" si="6"/>
        <v>5000</v>
      </c>
      <c r="H262" s="711">
        <v>5000</v>
      </c>
      <c r="I262" s="858"/>
    </row>
    <row r="263" spans="1:9" s="638" customFormat="1" ht="24" hidden="1" customHeight="1" thickBot="1" x14ac:dyDescent="0.3">
      <c r="A263" s="803"/>
      <c r="B263" s="804"/>
      <c r="C263" s="827"/>
      <c r="D263" s="828"/>
      <c r="E263" s="807">
        <v>4264</v>
      </c>
      <c r="F263" s="808"/>
      <c r="G263" s="711">
        <f t="shared" si="6"/>
        <v>0</v>
      </c>
      <c r="H263" s="711"/>
      <c r="I263" s="858"/>
    </row>
    <row r="264" spans="1:9" s="638" customFormat="1" ht="24" hidden="1" customHeight="1" thickBot="1" x14ac:dyDescent="0.3">
      <c r="A264" s="803"/>
      <c r="B264" s="804"/>
      <c r="C264" s="827"/>
      <c r="D264" s="828"/>
      <c r="E264" s="807">
        <v>4729</v>
      </c>
      <c r="F264" s="808"/>
      <c r="G264" s="711">
        <f t="shared" si="6"/>
        <v>0</v>
      </c>
      <c r="H264" s="711"/>
      <c r="I264" s="858"/>
    </row>
    <row r="265" spans="1:9" s="638" customFormat="1" ht="21" hidden="1" customHeight="1" thickBot="1" x14ac:dyDescent="0.3">
      <c r="A265" s="803"/>
      <c r="B265" s="804"/>
      <c r="C265" s="827"/>
      <c r="D265" s="828"/>
      <c r="E265" s="807">
        <v>5113</v>
      </c>
      <c r="F265" s="808"/>
      <c r="G265" s="712">
        <f t="shared" si="6"/>
        <v>0</v>
      </c>
      <c r="H265" s="711"/>
      <c r="I265" s="858"/>
    </row>
    <row r="266" spans="1:9" s="638" customFormat="1" ht="21" hidden="1" customHeight="1" thickBot="1" x14ac:dyDescent="0.3">
      <c r="A266" s="803"/>
      <c r="B266" s="804"/>
      <c r="C266" s="827"/>
      <c r="D266" s="828"/>
      <c r="E266" s="807" t="s">
        <v>13</v>
      </c>
      <c r="F266" s="808"/>
      <c r="G266" s="622">
        <f t="shared" si="6"/>
        <v>0</v>
      </c>
      <c r="H266" s="621"/>
      <c r="I266" s="860"/>
    </row>
    <row r="267" spans="1:9" s="638" customFormat="1" ht="21" hidden="1" customHeight="1" thickBot="1" x14ac:dyDescent="0.3">
      <c r="A267" s="803"/>
      <c r="B267" s="804"/>
      <c r="C267" s="827"/>
      <c r="D267" s="828"/>
      <c r="E267" s="807" t="s">
        <v>13</v>
      </c>
      <c r="F267" s="808"/>
      <c r="G267" s="622">
        <f t="shared" si="6"/>
        <v>0</v>
      </c>
      <c r="H267" s="621"/>
      <c r="I267" s="860"/>
    </row>
    <row r="268" spans="1:9" s="638" customFormat="1" ht="21" hidden="1" customHeight="1" thickBot="1" x14ac:dyDescent="0.3">
      <c r="A268" s="803"/>
      <c r="B268" s="804"/>
      <c r="C268" s="827"/>
      <c r="D268" s="828"/>
      <c r="E268" s="807" t="s">
        <v>13</v>
      </c>
      <c r="F268" s="808"/>
      <c r="G268" s="622">
        <f t="shared" si="6"/>
        <v>0</v>
      </c>
      <c r="H268" s="621"/>
      <c r="I268" s="860"/>
    </row>
    <row r="269" spans="1:9" s="638" customFormat="1" ht="21" customHeight="1" outlineLevel="1" thickBot="1" x14ac:dyDescent="0.3">
      <c r="A269" s="803">
        <v>2422</v>
      </c>
      <c r="B269" s="856" t="s">
        <v>72</v>
      </c>
      <c r="C269" s="827">
        <v>2</v>
      </c>
      <c r="D269" s="828">
        <v>2</v>
      </c>
      <c r="E269" s="807" t="s">
        <v>350</v>
      </c>
      <c r="F269" s="840" t="s">
        <v>351</v>
      </c>
      <c r="G269" s="622">
        <f t="shared" si="6"/>
        <v>0</v>
      </c>
      <c r="H269" s="621">
        <f>H271+H272</f>
        <v>0</v>
      </c>
      <c r="I269" s="860">
        <f>I271+I272</f>
        <v>0</v>
      </c>
    </row>
    <row r="270" spans="1:9" s="638" customFormat="1" ht="21" customHeight="1" outlineLevel="1" thickBot="1" x14ac:dyDescent="0.3">
      <c r="A270" s="803"/>
      <c r="B270" s="804"/>
      <c r="C270" s="827"/>
      <c r="D270" s="828"/>
      <c r="E270" s="807" t="s">
        <v>12</v>
      </c>
      <c r="F270" s="808"/>
      <c r="G270" s="622"/>
      <c r="H270" s="621"/>
      <c r="I270" s="860"/>
    </row>
    <row r="271" spans="1:9" s="638" customFormat="1" ht="21" customHeight="1" outlineLevel="1" thickBot="1" x14ac:dyDescent="0.3">
      <c r="A271" s="803"/>
      <c r="B271" s="804"/>
      <c r="C271" s="827"/>
      <c r="D271" s="828"/>
      <c r="E271" s="807" t="s">
        <v>13</v>
      </c>
      <c r="F271" s="808"/>
      <c r="G271" s="622">
        <f>H271+I271</f>
        <v>0</v>
      </c>
      <c r="H271" s="621"/>
      <c r="I271" s="860"/>
    </row>
    <row r="272" spans="1:9" s="638" customFormat="1" ht="21" customHeight="1" outlineLevel="1" thickBot="1" x14ac:dyDescent="0.3">
      <c r="A272" s="803"/>
      <c r="B272" s="804"/>
      <c r="C272" s="827"/>
      <c r="D272" s="828"/>
      <c r="E272" s="807" t="s">
        <v>13</v>
      </c>
      <c r="F272" s="808"/>
      <c r="G272" s="622">
        <f>H272+I272</f>
        <v>0</v>
      </c>
      <c r="H272" s="621"/>
      <c r="I272" s="860"/>
    </row>
    <row r="273" spans="1:10" s="638" customFormat="1" ht="21" customHeight="1" outlineLevel="1" thickBot="1" x14ac:dyDescent="0.3">
      <c r="A273" s="803">
        <v>2423</v>
      </c>
      <c r="B273" s="856" t="s">
        <v>72</v>
      </c>
      <c r="C273" s="827">
        <v>2</v>
      </c>
      <c r="D273" s="828">
        <v>3</v>
      </c>
      <c r="E273" s="807" t="s">
        <v>352</v>
      </c>
      <c r="F273" s="840" t="s">
        <v>353</v>
      </c>
      <c r="G273" s="622">
        <f>H273+I273</f>
        <v>0</v>
      </c>
      <c r="H273" s="621">
        <f>H275+H276</f>
        <v>0</v>
      </c>
      <c r="I273" s="860">
        <f>I275+I276</f>
        <v>0</v>
      </c>
    </row>
    <row r="274" spans="1:10" s="638" customFormat="1" ht="21" customHeight="1" outlineLevel="1" thickBot="1" x14ac:dyDescent="0.3">
      <c r="A274" s="803"/>
      <c r="B274" s="804"/>
      <c r="C274" s="827"/>
      <c r="D274" s="828"/>
      <c r="E274" s="807" t="s">
        <v>12</v>
      </c>
      <c r="F274" s="808"/>
      <c r="G274" s="622"/>
      <c r="H274" s="621"/>
      <c r="I274" s="860"/>
    </row>
    <row r="275" spans="1:10" s="638" customFormat="1" ht="21" customHeight="1" outlineLevel="1" thickBot="1" x14ac:dyDescent="0.3">
      <c r="A275" s="803"/>
      <c r="B275" s="804"/>
      <c r="C275" s="827"/>
      <c r="D275" s="828"/>
      <c r="E275" s="807" t="s">
        <v>13</v>
      </c>
      <c r="F275" s="808"/>
      <c r="G275" s="622">
        <f>H275+I275</f>
        <v>0</v>
      </c>
      <c r="H275" s="621"/>
      <c r="I275" s="860"/>
    </row>
    <row r="276" spans="1:10" s="638" customFormat="1" ht="21" customHeight="1" outlineLevel="1" thickBot="1" x14ac:dyDescent="0.3">
      <c r="A276" s="803"/>
      <c r="B276" s="804"/>
      <c r="C276" s="827"/>
      <c r="D276" s="828"/>
      <c r="E276" s="807" t="s">
        <v>13</v>
      </c>
      <c r="F276" s="808"/>
      <c r="G276" s="622">
        <f>H276+I276</f>
        <v>0</v>
      </c>
      <c r="H276" s="621"/>
      <c r="I276" s="860"/>
    </row>
    <row r="277" spans="1:10" s="638" customFormat="1" ht="21" customHeight="1" outlineLevel="1" thickBot="1" x14ac:dyDescent="0.3">
      <c r="A277" s="803">
        <v>2424</v>
      </c>
      <c r="B277" s="856" t="s">
        <v>72</v>
      </c>
      <c r="C277" s="827">
        <v>2</v>
      </c>
      <c r="D277" s="828">
        <v>4</v>
      </c>
      <c r="E277" s="807" t="s">
        <v>73</v>
      </c>
      <c r="F277" s="840"/>
      <c r="G277" s="712">
        <f>H277+I277</f>
        <v>31000</v>
      </c>
      <c r="H277" s="711">
        <f>H279+H281+H280</f>
        <v>6000</v>
      </c>
      <c r="I277" s="858">
        <f>I281</f>
        <v>25000</v>
      </c>
    </row>
    <row r="278" spans="1:10" s="638" customFormat="1" ht="21" customHeight="1" outlineLevel="1" thickBot="1" x14ac:dyDescent="0.3">
      <c r="A278" s="803"/>
      <c r="B278" s="804"/>
      <c r="C278" s="827"/>
      <c r="D278" s="828"/>
      <c r="E278" s="807" t="s">
        <v>12</v>
      </c>
      <c r="F278" s="808"/>
      <c r="G278" s="622"/>
      <c r="H278" s="621"/>
      <c r="I278" s="860"/>
    </row>
    <row r="279" spans="1:10" s="638" customFormat="1" ht="27" customHeight="1" outlineLevel="1" thickBot="1" x14ac:dyDescent="0.3">
      <c r="A279" s="803"/>
      <c r="B279" s="804"/>
      <c r="C279" s="827"/>
      <c r="D279" s="828"/>
      <c r="E279" s="807">
        <v>4213</v>
      </c>
      <c r="F279" s="808"/>
      <c r="G279" s="712">
        <f>H279+I279</f>
        <v>1000</v>
      </c>
      <c r="H279" s="711">
        <v>1000</v>
      </c>
      <c r="I279" s="858"/>
    </row>
    <row r="280" spans="1:10" s="638" customFormat="1" ht="27" customHeight="1" outlineLevel="1" thickBot="1" x14ac:dyDescent="0.3">
      <c r="A280" s="803"/>
      <c r="B280" s="804"/>
      <c r="C280" s="827"/>
      <c r="D280" s="828"/>
      <c r="E280" s="807">
        <v>4239</v>
      </c>
      <c r="F280" s="808"/>
      <c r="G280" s="712">
        <f>H280+I280</f>
        <v>5000</v>
      </c>
      <c r="H280" s="711">
        <v>5000</v>
      </c>
      <c r="I280" s="858"/>
    </row>
    <row r="281" spans="1:10" s="638" customFormat="1" ht="27" customHeight="1" outlineLevel="1" thickBot="1" x14ac:dyDescent="0.3">
      <c r="A281" s="803"/>
      <c r="B281" s="804"/>
      <c r="C281" s="827"/>
      <c r="D281" s="828"/>
      <c r="E281" s="807">
        <v>5113</v>
      </c>
      <c r="F281" s="808"/>
      <c r="G281" s="712">
        <f>H281+I281</f>
        <v>25000</v>
      </c>
      <c r="H281" s="861"/>
      <c r="I281" s="858">
        <v>25000</v>
      </c>
      <c r="J281" s="862"/>
    </row>
    <row r="282" spans="1:10" s="638" customFormat="1" ht="27" customHeight="1" outlineLevel="1" thickBot="1" x14ac:dyDescent="0.3">
      <c r="A282" s="803">
        <v>2430</v>
      </c>
      <c r="B282" s="854" t="s">
        <v>72</v>
      </c>
      <c r="C282" s="830">
        <v>3</v>
      </c>
      <c r="D282" s="831">
        <v>0</v>
      </c>
      <c r="E282" s="832" t="s">
        <v>354</v>
      </c>
      <c r="F282" s="834" t="s">
        <v>355</v>
      </c>
      <c r="G282" s="622">
        <f>H282+I282</f>
        <v>0</v>
      </c>
      <c r="H282" s="621">
        <f>H284+H288+H292</f>
        <v>0</v>
      </c>
      <c r="I282" s="860">
        <f>I284+I288+I292</f>
        <v>0</v>
      </c>
    </row>
    <row r="283" spans="1:10" s="641" customFormat="1" ht="27" customHeight="1" outlineLevel="1" thickBot="1" x14ac:dyDescent="0.3">
      <c r="A283" s="803"/>
      <c r="B283" s="829"/>
      <c r="C283" s="830"/>
      <c r="D283" s="831"/>
      <c r="E283" s="807" t="s">
        <v>808</v>
      </c>
      <c r="F283" s="834"/>
      <c r="G283" s="622"/>
      <c r="H283" s="621"/>
      <c r="I283" s="860"/>
    </row>
    <row r="284" spans="1:10" s="638" customFormat="1" ht="27" customHeight="1" outlineLevel="1" thickBot="1" x14ac:dyDescent="0.3">
      <c r="A284" s="803">
        <v>2431</v>
      </c>
      <c r="B284" s="856" t="s">
        <v>72</v>
      </c>
      <c r="C284" s="827">
        <v>3</v>
      </c>
      <c r="D284" s="828">
        <v>1</v>
      </c>
      <c r="E284" s="807" t="s">
        <v>356</v>
      </c>
      <c r="F284" s="840" t="s">
        <v>357</v>
      </c>
      <c r="G284" s="622">
        <f>H284+I284</f>
        <v>0</v>
      </c>
      <c r="H284" s="621">
        <f>H286+H287</f>
        <v>0</v>
      </c>
      <c r="I284" s="860">
        <f>I286+I287</f>
        <v>0</v>
      </c>
    </row>
    <row r="285" spans="1:10" s="638" customFormat="1" ht="27" customHeight="1" outlineLevel="1" thickBot="1" x14ac:dyDescent="0.3">
      <c r="A285" s="803"/>
      <c r="B285" s="804"/>
      <c r="C285" s="827"/>
      <c r="D285" s="828"/>
      <c r="E285" s="807" t="s">
        <v>12</v>
      </c>
      <c r="F285" s="808"/>
      <c r="G285" s="622"/>
      <c r="H285" s="621"/>
      <c r="I285" s="860"/>
    </row>
    <row r="286" spans="1:10" s="638" customFormat="1" ht="27" customHeight="1" outlineLevel="1" thickBot="1" x14ac:dyDescent="0.3">
      <c r="A286" s="803"/>
      <c r="B286" s="804"/>
      <c r="C286" s="827"/>
      <c r="D286" s="828"/>
      <c r="E286" s="807" t="s">
        <v>13</v>
      </c>
      <c r="F286" s="808"/>
      <c r="G286" s="622">
        <f>H286+I286</f>
        <v>0</v>
      </c>
      <c r="H286" s="621"/>
      <c r="I286" s="860"/>
    </row>
    <row r="287" spans="1:10" s="638" customFormat="1" ht="27" customHeight="1" outlineLevel="1" thickBot="1" x14ac:dyDescent="0.3">
      <c r="A287" s="803"/>
      <c r="B287" s="804"/>
      <c r="C287" s="827"/>
      <c r="D287" s="828"/>
      <c r="E287" s="807" t="s">
        <v>13</v>
      </c>
      <c r="F287" s="808"/>
      <c r="G287" s="622">
        <f>H287+I287</f>
        <v>0</v>
      </c>
      <c r="H287" s="621"/>
      <c r="I287" s="860"/>
    </row>
    <row r="288" spans="1:10" s="638" customFormat="1" ht="27" customHeight="1" outlineLevel="1" thickBot="1" x14ac:dyDescent="0.3">
      <c r="A288" s="803">
        <v>2432</v>
      </c>
      <c r="B288" s="856" t="s">
        <v>72</v>
      </c>
      <c r="C288" s="827">
        <v>3</v>
      </c>
      <c r="D288" s="828">
        <v>2</v>
      </c>
      <c r="E288" s="807" t="s">
        <v>358</v>
      </c>
      <c r="F288" s="840" t="s">
        <v>359</v>
      </c>
      <c r="G288" s="622">
        <f>H288+I288</f>
        <v>0</v>
      </c>
      <c r="H288" s="621">
        <f>H290+H291</f>
        <v>0</v>
      </c>
      <c r="I288" s="860">
        <f>I290+I291</f>
        <v>0</v>
      </c>
    </row>
    <row r="289" spans="1:9" s="638" customFormat="1" ht="27" customHeight="1" outlineLevel="1" thickBot="1" x14ac:dyDescent="0.3">
      <c r="A289" s="803"/>
      <c r="B289" s="804"/>
      <c r="C289" s="827"/>
      <c r="D289" s="828"/>
      <c r="E289" s="807" t="s">
        <v>12</v>
      </c>
      <c r="F289" s="808"/>
      <c r="G289" s="622"/>
      <c r="H289" s="621"/>
      <c r="I289" s="860"/>
    </row>
    <row r="290" spans="1:9" s="638" customFormat="1" ht="27" customHeight="1" outlineLevel="1" thickBot="1" x14ac:dyDescent="0.3">
      <c r="A290" s="803"/>
      <c r="B290" s="804"/>
      <c r="C290" s="827"/>
      <c r="D290" s="828"/>
      <c r="E290" s="807" t="s">
        <v>13</v>
      </c>
      <c r="F290" s="808"/>
      <c r="G290" s="622">
        <f>H290+I290</f>
        <v>0</v>
      </c>
      <c r="H290" s="621"/>
      <c r="I290" s="860"/>
    </row>
    <row r="291" spans="1:9" s="638" customFormat="1" ht="27" customHeight="1" outlineLevel="1" thickBot="1" x14ac:dyDescent="0.3">
      <c r="A291" s="803"/>
      <c r="B291" s="804"/>
      <c r="C291" s="827"/>
      <c r="D291" s="828"/>
      <c r="E291" s="807" t="s">
        <v>13</v>
      </c>
      <c r="F291" s="808"/>
      <c r="G291" s="622">
        <f>H291+I291</f>
        <v>0</v>
      </c>
      <c r="H291" s="621"/>
      <c r="I291" s="860"/>
    </row>
    <row r="292" spans="1:9" s="638" customFormat="1" ht="27" customHeight="1" outlineLevel="1" thickBot="1" x14ac:dyDescent="0.3">
      <c r="A292" s="803">
        <v>2433</v>
      </c>
      <c r="B292" s="856" t="s">
        <v>72</v>
      </c>
      <c r="C292" s="827">
        <v>3</v>
      </c>
      <c r="D292" s="828">
        <v>3</v>
      </c>
      <c r="E292" s="807" t="s">
        <v>360</v>
      </c>
      <c r="F292" s="840" t="s">
        <v>361</v>
      </c>
      <c r="G292" s="622">
        <f>H292+I292</f>
        <v>0</v>
      </c>
      <c r="H292" s="621">
        <f>H294+H295</f>
        <v>0</v>
      </c>
      <c r="I292" s="860">
        <f>I294+I295</f>
        <v>0</v>
      </c>
    </row>
    <row r="293" spans="1:9" s="638" customFormat="1" ht="27" customHeight="1" outlineLevel="1" thickBot="1" x14ac:dyDescent="0.3">
      <c r="A293" s="803"/>
      <c r="B293" s="804"/>
      <c r="C293" s="827"/>
      <c r="D293" s="828"/>
      <c r="E293" s="807" t="s">
        <v>12</v>
      </c>
      <c r="F293" s="808"/>
      <c r="G293" s="622"/>
      <c r="H293" s="621"/>
      <c r="I293" s="860"/>
    </row>
    <row r="294" spans="1:9" s="638" customFormat="1" ht="27" customHeight="1" outlineLevel="1" thickBot="1" x14ac:dyDescent="0.3">
      <c r="A294" s="803"/>
      <c r="B294" s="804"/>
      <c r="C294" s="827"/>
      <c r="D294" s="828"/>
      <c r="E294" s="807" t="s">
        <v>13</v>
      </c>
      <c r="F294" s="808"/>
      <c r="G294" s="622">
        <f>H294+I294</f>
        <v>0</v>
      </c>
      <c r="H294" s="621"/>
      <c r="I294" s="860"/>
    </row>
    <row r="295" spans="1:9" s="638" customFormat="1" ht="27" customHeight="1" outlineLevel="1" thickBot="1" x14ac:dyDescent="0.3">
      <c r="A295" s="803"/>
      <c r="B295" s="804"/>
      <c r="C295" s="827"/>
      <c r="D295" s="828"/>
      <c r="E295" s="807" t="s">
        <v>13</v>
      </c>
      <c r="F295" s="808"/>
      <c r="G295" s="622">
        <f>H295+I295</f>
        <v>0</v>
      </c>
      <c r="H295" s="621"/>
      <c r="I295" s="860"/>
    </row>
    <row r="296" spans="1:9" s="638" customFormat="1" ht="27" customHeight="1" outlineLevel="1" thickBot="1" x14ac:dyDescent="0.3">
      <c r="A296" s="803">
        <v>2440</v>
      </c>
      <c r="B296" s="854" t="s">
        <v>72</v>
      </c>
      <c r="C296" s="830">
        <v>4</v>
      </c>
      <c r="D296" s="831">
        <v>0</v>
      </c>
      <c r="E296" s="832" t="s">
        <v>368</v>
      </c>
      <c r="F296" s="834" t="s">
        <v>369</v>
      </c>
      <c r="G296" s="622">
        <f>H296+I296</f>
        <v>0</v>
      </c>
      <c r="H296" s="621">
        <f>H298+H302+H306</f>
        <v>0</v>
      </c>
      <c r="I296" s="860">
        <f>I298+I302+I306</f>
        <v>0</v>
      </c>
    </row>
    <row r="297" spans="1:9" s="641" customFormat="1" ht="27" customHeight="1" outlineLevel="1" thickBot="1" x14ac:dyDescent="0.3">
      <c r="A297" s="803"/>
      <c r="B297" s="829"/>
      <c r="C297" s="830"/>
      <c r="D297" s="831"/>
      <c r="E297" s="807" t="s">
        <v>808</v>
      </c>
      <c r="F297" s="834"/>
      <c r="G297" s="622"/>
      <c r="H297" s="621"/>
      <c r="I297" s="860"/>
    </row>
    <row r="298" spans="1:9" s="638" customFormat="1" ht="27" customHeight="1" outlineLevel="1" thickBot="1" x14ac:dyDescent="0.3">
      <c r="A298" s="803">
        <v>2441</v>
      </c>
      <c r="B298" s="856" t="s">
        <v>72</v>
      </c>
      <c r="C298" s="827">
        <v>4</v>
      </c>
      <c r="D298" s="828">
        <v>1</v>
      </c>
      <c r="E298" s="807" t="s">
        <v>370</v>
      </c>
      <c r="F298" s="840" t="s">
        <v>371</v>
      </c>
      <c r="G298" s="622">
        <f>H298+I298</f>
        <v>0</v>
      </c>
      <c r="H298" s="621">
        <f>H300+H301</f>
        <v>0</v>
      </c>
      <c r="I298" s="860">
        <f>I300+I301</f>
        <v>0</v>
      </c>
    </row>
    <row r="299" spans="1:9" s="638" customFormat="1" ht="27" customHeight="1" outlineLevel="1" thickBot="1" x14ac:dyDescent="0.3">
      <c r="A299" s="803"/>
      <c r="B299" s="804"/>
      <c r="C299" s="827"/>
      <c r="D299" s="828"/>
      <c r="E299" s="807" t="s">
        <v>12</v>
      </c>
      <c r="F299" s="808"/>
      <c r="G299" s="622"/>
      <c r="H299" s="621"/>
      <c r="I299" s="860"/>
    </row>
    <row r="300" spans="1:9" s="638" customFormat="1" ht="27" customHeight="1" outlineLevel="1" thickBot="1" x14ac:dyDescent="0.3">
      <c r="A300" s="803"/>
      <c r="B300" s="804"/>
      <c r="C300" s="827"/>
      <c r="D300" s="828"/>
      <c r="E300" s="807" t="s">
        <v>13</v>
      </c>
      <c r="F300" s="808"/>
      <c r="G300" s="622">
        <f>H300+I300</f>
        <v>0</v>
      </c>
      <c r="H300" s="621"/>
      <c r="I300" s="860"/>
    </row>
    <row r="301" spans="1:9" s="638" customFormat="1" ht="27" customHeight="1" outlineLevel="1" thickBot="1" x14ac:dyDescent="0.3">
      <c r="A301" s="803"/>
      <c r="B301" s="804"/>
      <c r="C301" s="827"/>
      <c r="D301" s="828"/>
      <c r="E301" s="807" t="s">
        <v>13</v>
      </c>
      <c r="F301" s="808"/>
      <c r="G301" s="622">
        <f>H301+I301</f>
        <v>0</v>
      </c>
      <c r="H301" s="621"/>
      <c r="I301" s="860"/>
    </row>
    <row r="302" spans="1:9" s="638" customFormat="1" ht="27" customHeight="1" outlineLevel="1" thickBot="1" x14ac:dyDescent="0.3">
      <c r="A302" s="803">
        <v>2442</v>
      </c>
      <c r="B302" s="856" t="s">
        <v>72</v>
      </c>
      <c r="C302" s="827">
        <v>4</v>
      </c>
      <c r="D302" s="828">
        <v>2</v>
      </c>
      <c r="E302" s="807" t="s">
        <v>372</v>
      </c>
      <c r="F302" s="840" t="s">
        <v>373</v>
      </c>
      <c r="G302" s="622">
        <f>H302+I302</f>
        <v>0</v>
      </c>
      <c r="H302" s="621">
        <f>H304+H305</f>
        <v>0</v>
      </c>
      <c r="I302" s="860">
        <f>I304+I305</f>
        <v>0</v>
      </c>
    </row>
    <row r="303" spans="1:9" s="638" customFormat="1" ht="27" customHeight="1" outlineLevel="1" thickBot="1" x14ac:dyDescent="0.3">
      <c r="A303" s="803"/>
      <c r="B303" s="804"/>
      <c r="C303" s="827"/>
      <c r="D303" s="828"/>
      <c r="E303" s="807" t="s">
        <v>12</v>
      </c>
      <c r="F303" s="808"/>
      <c r="G303" s="622"/>
      <c r="H303" s="621"/>
      <c r="I303" s="860"/>
    </row>
    <row r="304" spans="1:9" s="638" customFormat="1" ht="27" customHeight="1" outlineLevel="1" thickBot="1" x14ac:dyDescent="0.3">
      <c r="A304" s="803"/>
      <c r="B304" s="804"/>
      <c r="C304" s="827"/>
      <c r="D304" s="828"/>
      <c r="E304" s="807" t="s">
        <v>13</v>
      </c>
      <c r="F304" s="808"/>
      <c r="G304" s="622">
        <f>H304+I304</f>
        <v>0</v>
      </c>
      <c r="H304" s="621"/>
      <c r="I304" s="860"/>
    </row>
    <row r="305" spans="1:9" s="638" customFormat="1" ht="27" customHeight="1" outlineLevel="1" thickBot="1" x14ac:dyDescent="0.3">
      <c r="A305" s="803"/>
      <c r="B305" s="804"/>
      <c r="C305" s="827"/>
      <c r="D305" s="828"/>
      <c r="E305" s="807" t="s">
        <v>13</v>
      </c>
      <c r="F305" s="808"/>
      <c r="G305" s="622">
        <f>H305+I305</f>
        <v>0</v>
      </c>
      <c r="H305" s="621"/>
      <c r="I305" s="860"/>
    </row>
    <row r="306" spans="1:9" s="638" customFormat="1" ht="27" customHeight="1" outlineLevel="1" thickBot="1" x14ac:dyDescent="0.3">
      <c r="A306" s="803">
        <v>2443</v>
      </c>
      <c r="B306" s="856" t="s">
        <v>72</v>
      </c>
      <c r="C306" s="827">
        <v>4</v>
      </c>
      <c r="D306" s="828">
        <v>3</v>
      </c>
      <c r="E306" s="807" t="s">
        <v>374</v>
      </c>
      <c r="F306" s="840" t="s">
        <v>375</v>
      </c>
      <c r="G306" s="622">
        <f>H306+I306</f>
        <v>0</v>
      </c>
      <c r="H306" s="621">
        <f>H308+H309</f>
        <v>0</v>
      </c>
      <c r="I306" s="860">
        <f>I308+I309</f>
        <v>0</v>
      </c>
    </row>
    <row r="307" spans="1:9" s="638" customFormat="1" ht="27" customHeight="1" outlineLevel="1" thickBot="1" x14ac:dyDescent="0.3">
      <c r="A307" s="803"/>
      <c r="B307" s="804"/>
      <c r="C307" s="827"/>
      <c r="D307" s="828"/>
      <c r="E307" s="807" t="s">
        <v>12</v>
      </c>
      <c r="F307" s="808"/>
      <c r="G307" s="622"/>
      <c r="H307" s="621"/>
      <c r="I307" s="860"/>
    </row>
    <row r="308" spans="1:9" s="638" customFormat="1" ht="27" customHeight="1" outlineLevel="1" thickBot="1" x14ac:dyDescent="0.3">
      <c r="A308" s="803"/>
      <c r="B308" s="804"/>
      <c r="C308" s="827"/>
      <c r="D308" s="828"/>
      <c r="E308" s="807" t="s">
        <v>13</v>
      </c>
      <c r="F308" s="808"/>
      <c r="G308" s="622">
        <f>H308+I308</f>
        <v>0</v>
      </c>
      <c r="H308" s="621"/>
      <c r="I308" s="860"/>
    </row>
    <row r="309" spans="1:9" s="638" customFormat="1" ht="27" customHeight="1" outlineLevel="1" thickBot="1" x14ac:dyDescent="0.3">
      <c r="A309" s="803"/>
      <c r="B309" s="804"/>
      <c r="C309" s="827"/>
      <c r="D309" s="828"/>
      <c r="E309" s="807">
        <v>5113</v>
      </c>
      <c r="F309" s="808"/>
      <c r="G309" s="712">
        <f>H309+I309</f>
        <v>0</v>
      </c>
      <c r="H309" s="711"/>
      <c r="I309" s="858"/>
    </row>
    <row r="310" spans="1:9" s="638" customFormat="1" ht="23.25" customHeight="1" thickBot="1" x14ac:dyDescent="0.3">
      <c r="A310" s="803">
        <v>2450</v>
      </c>
      <c r="B310" s="854" t="s">
        <v>72</v>
      </c>
      <c r="C310" s="830">
        <v>5</v>
      </c>
      <c r="D310" s="831">
        <v>0</v>
      </c>
      <c r="E310" s="832" t="s">
        <v>376</v>
      </c>
      <c r="F310" s="852" t="s">
        <v>377</v>
      </c>
      <c r="G310" s="712">
        <f>H310+I310</f>
        <v>250200</v>
      </c>
      <c r="H310" s="711">
        <f>H312+H326+H330+H334+H338</f>
        <v>200</v>
      </c>
      <c r="I310" s="858">
        <f>I312+I323+I317+I322+I338</f>
        <v>250000</v>
      </c>
    </row>
    <row r="311" spans="1:9" s="641" customFormat="1" ht="20.25" customHeight="1" thickBot="1" x14ac:dyDescent="0.3">
      <c r="A311" s="803"/>
      <c r="B311" s="829"/>
      <c r="C311" s="830"/>
      <c r="D311" s="831"/>
      <c r="E311" s="807" t="s">
        <v>808</v>
      </c>
      <c r="F311" s="834"/>
      <c r="G311" s="712"/>
      <c r="H311" s="711"/>
      <c r="I311" s="858"/>
    </row>
    <row r="312" spans="1:9" s="638" customFormat="1" ht="16.5" thickBot="1" x14ac:dyDescent="0.3">
      <c r="A312" s="803">
        <v>2451</v>
      </c>
      <c r="B312" s="856" t="s">
        <v>72</v>
      </c>
      <c r="C312" s="827">
        <v>5</v>
      </c>
      <c r="D312" s="828">
        <v>1</v>
      </c>
      <c r="E312" s="807" t="s">
        <v>378</v>
      </c>
      <c r="F312" s="840" t="s">
        <v>379</v>
      </c>
      <c r="G312" s="712">
        <f>H312+I312</f>
        <v>250200</v>
      </c>
      <c r="H312" s="711">
        <f>H316+H323+H314+H315</f>
        <v>200</v>
      </c>
      <c r="I312" s="858">
        <f>I316+I318</f>
        <v>250000</v>
      </c>
    </row>
    <row r="313" spans="1:9" s="638" customFormat="1" ht="24" customHeight="1" thickBot="1" x14ac:dyDescent="0.3">
      <c r="A313" s="803"/>
      <c r="B313" s="804"/>
      <c r="C313" s="827"/>
      <c r="D313" s="828"/>
      <c r="E313" s="807" t="s">
        <v>12</v>
      </c>
      <c r="F313" s="808"/>
      <c r="G313" s="622"/>
      <c r="H313" s="621"/>
      <c r="I313" s="622"/>
    </row>
    <row r="314" spans="1:9" s="638" customFormat="1" ht="19.5" hidden="1" customHeight="1" thickBot="1" x14ac:dyDescent="0.3">
      <c r="A314" s="803"/>
      <c r="B314" s="804"/>
      <c r="C314" s="827"/>
      <c r="D314" s="828"/>
      <c r="E314" s="807">
        <v>4264</v>
      </c>
      <c r="F314" s="808"/>
      <c r="G314" s="712">
        <f>H314</f>
        <v>0</v>
      </c>
      <c r="H314" s="711"/>
      <c r="I314" s="712"/>
    </row>
    <row r="315" spans="1:9" s="638" customFormat="1" ht="20.25" customHeight="1" thickBot="1" x14ac:dyDescent="0.3">
      <c r="A315" s="803"/>
      <c r="B315" s="804"/>
      <c r="C315" s="827"/>
      <c r="D315" s="828"/>
      <c r="E315" s="807">
        <v>4239</v>
      </c>
      <c r="F315" s="808"/>
      <c r="G315" s="712">
        <f>H315</f>
        <v>200</v>
      </c>
      <c r="H315" s="711">
        <v>200</v>
      </c>
      <c r="I315" s="712"/>
    </row>
    <row r="316" spans="1:9" s="638" customFormat="1" ht="18" customHeight="1" thickBot="1" x14ac:dyDescent="0.3">
      <c r="A316" s="803"/>
      <c r="B316" s="804"/>
      <c r="C316" s="827"/>
      <c r="D316" s="828"/>
      <c r="E316" s="807">
        <v>5113</v>
      </c>
      <c r="F316" s="808"/>
      <c r="G316" s="712">
        <f>H316+I316</f>
        <v>250000</v>
      </c>
      <c r="H316" s="711"/>
      <c r="I316" s="858">
        <v>250000</v>
      </c>
    </row>
    <row r="317" spans="1:9" s="638" customFormat="1" ht="21" hidden="1" customHeight="1" thickBot="1" x14ac:dyDescent="0.3">
      <c r="A317" s="803"/>
      <c r="B317" s="804"/>
      <c r="C317" s="827"/>
      <c r="D317" s="828"/>
      <c r="E317" s="807">
        <v>5129</v>
      </c>
      <c r="F317" s="808"/>
      <c r="G317" s="622">
        <f t="shared" ref="G317:G322" si="7">H317+I317</f>
        <v>0</v>
      </c>
      <c r="H317" s="621"/>
      <c r="I317" s="622"/>
    </row>
    <row r="318" spans="1:9" s="638" customFormat="1" ht="17.25" customHeight="1" thickBot="1" x14ac:dyDescent="0.3">
      <c r="A318" s="803"/>
      <c r="B318" s="804"/>
      <c r="C318" s="827"/>
      <c r="D318" s="828"/>
      <c r="E318" s="807">
        <v>5134</v>
      </c>
      <c r="F318" s="808"/>
      <c r="G318" s="712">
        <f t="shared" si="7"/>
        <v>0</v>
      </c>
      <c r="H318" s="711"/>
      <c r="I318" s="712"/>
    </row>
    <row r="319" spans="1:9" s="638" customFormat="1" ht="21" hidden="1" customHeight="1" thickBot="1" x14ac:dyDescent="0.3">
      <c r="A319" s="803"/>
      <c r="B319" s="804"/>
      <c r="C319" s="827"/>
      <c r="D319" s="828"/>
      <c r="E319" s="807"/>
      <c r="F319" s="808"/>
      <c r="G319" s="622">
        <f t="shared" si="7"/>
        <v>0</v>
      </c>
      <c r="H319" s="621"/>
      <c r="I319" s="622"/>
    </row>
    <row r="320" spans="1:9" s="638" customFormat="1" ht="21" hidden="1" customHeight="1" thickBot="1" x14ac:dyDescent="0.3">
      <c r="A320" s="803"/>
      <c r="B320" s="804"/>
      <c r="C320" s="827"/>
      <c r="D320" s="828"/>
      <c r="E320" s="807"/>
      <c r="F320" s="808"/>
      <c r="G320" s="622">
        <f t="shared" si="7"/>
        <v>0</v>
      </c>
      <c r="H320" s="621"/>
      <c r="I320" s="622"/>
    </row>
    <row r="321" spans="1:12" s="638" customFormat="1" ht="21" hidden="1" customHeight="1" thickBot="1" x14ac:dyDescent="0.3">
      <c r="A321" s="803"/>
      <c r="B321" s="804"/>
      <c r="C321" s="827"/>
      <c r="D321" s="828"/>
      <c r="E321" s="807"/>
      <c r="F321" s="808"/>
      <c r="G321" s="622">
        <f t="shared" si="7"/>
        <v>0</v>
      </c>
      <c r="H321" s="621"/>
      <c r="I321" s="622"/>
    </row>
    <row r="322" spans="1:12" s="638" customFormat="1" ht="20.25" hidden="1" customHeight="1" thickBot="1" x14ac:dyDescent="0.3">
      <c r="A322" s="803">
        <v>2452</v>
      </c>
      <c r="B322" s="804" t="s">
        <v>72</v>
      </c>
      <c r="C322" s="827">
        <v>5</v>
      </c>
      <c r="D322" s="828">
        <v>5</v>
      </c>
      <c r="E322" s="807" t="s">
        <v>956</v>
      </c>
      <c r="F322" s="808"/>
      <c r="G322" s="712">
        <f t="shared" si="7"/>
        <v>0</v>
      </c>
      <c r="H322" s="711"/>
      <c r="I322" s="712">
        <f>I324+I325</f>
        <v>0</v>
      </c>
    </row>
    <row r="323" spans="1:12" s="638" customFormat="1" ht="24" hidden="1" customHeight="1" thickBot="1" x14ac:dyDescent="0.3">
      <c r="A323" s="803"/>
      <c r="B323" s="804"/>
      <c r="C323" s="827"/>
      <c r="D323" s="828"/>
      <c r="E323" s="807">
        <v>5113</v>
      </c>
      <c r="F323" s="808"/>
      <c r="G323" s="712">
        <f>H323+I323</f>
        <v>0</v>
      </c>
      <c r="H323" s="711"/>
      <c r="I323" s="715"/>
      <c r="L323" s="635"/>
    </row>
    <row r="324" spans="1:12" s="638" customFormat="1" ht="25.5" hidden="1" customHeight="1" thickBot="1" x14ac:dyDescent="0.3">
      <c r="A324" s="803"/>
      <c r="B324" s="804"/>
      <c r="C324" s="827"/>
      <c r="D324" s="828"/>
      <c r="E324" s="807">
        <v>5112</v>
      </c>
      <c r="F324" s="808"/>
      <c r="G324" s="712">
        <f>H324+I324</f>
        <v>0</v>
      </c>
      <c r="H324" s="711"/>
      <c r="I324" s="715"/>
      <c r="L324" s="635"/>
    </row>
    <row r="325" spans="1:12" s="638" customFormat="1" ht="21.75" hidden="1" customHeight="1" thickBot="1" x14ac:dyDescent="0.3">
      <c r="A325" s="803"/>
      <c r="B325" s="804"/>
      <c r="C325" s="827"/>
      <c r="D325" s="828"/>
      <c r="E325" s="807">
        <v>5134</v>
      </c>
      <c r="F325" s="808"/>
      <c r="G325" s="712">
        <f>H325+I325</f>
        <v>0</v>
      </c>
      <c r="H325" s="711"/>
      <c r="I325" s="715"/>
      <c r="L325" s="635"/>
    </row>
    <row r="326" spans="1:12" s="638" customFormat="1" ht="47.25" hidden="1" customHeight="1" outlineLevel="1" thickBot="1" x14ac:dyDescent="0.3">
      <c r="A326" s="803">
        <v>2452</v>
      </c>
      <c r="B326" s="856" t="s">
        <v>72</v>
      </c>
      <c r="C326" s="827">
        <v>5</v>
      </c>
      <c r="D326" s="828">
        <v>2</v>
      </c>
      <c r="E326" s="807" t="s">
        <v>380</v>
      </c>
      <c r="F326" s="840" t="s">
        <v>381</v>
      </c>
      <c r="G326" s="622">
        <f>H326+I326</f>
        <v>0</v>
      </c>
      <c r="H326" s="621">
        <f>H328+H329</f>
        <v>0</v>
      </c>
      <c r="I326" s="622">
        <f>I328+I329</f>
        <v>0</v>
      </c>
    </row>
    <row r="327" spans="1:12" s="638" customFormat="1" ht="47.25" hidden="1" customHeight="1" outlineLevel="1" thickBot="1" x14ac:dyDescent="0.3">
      <c r="A327" s="803"/>
      <c r="B327" s="804"/>
      <c r="C327" s="827"/>
      <c r="D327" s="828"/>
      <c r="E327" s="807" t="s">
        <v>12</v>
      </c>
      <c r="F327" s="808"/>
      <c r="G327" s="622"/>
      <c r="H327" s="621"/>
      <c r="I327" s="622"/>
    </row>
    <row r="328" spans="1:12" s="638" customFormat="1" ht="47.25" hidden="1" customHeight="1" outlineLevel="1" thickBot="1" x14ac:dyDescent="0.3">
      <c r="A328" s="803"/>
      <c r="B328" s="804"/>
      <c r="C328" s="827"/>
      <c r="D328" s="828"/>
      <c r="E328" s="807" t="s">
        <v>13</v>
      </c>
      <c r="F328" s="808"/>
      <c r="G328" s="622">
        <f>H328+I328</f>
        <v>0</v>
      </c>
      <c r="H328" s="621"/>
      <c r="I328" s="622"/>
    </row>
    <row r="329" spans="1:12" s="638" customFormat="1" ht="47.25" hidden="1" customHeight="1" outlineLevel="1" thickBot="1" x14ac:dyDescent="0.3">
      <c r="A329" s="803"/>
      <c r="B329" s="804"/>
      <c r="C329" s="827"/>
      <c r="D329" s="828"/>
      <c r="E329" s="807" t="s">
        <v>13</v>
      </c>
      <c r="F329" s="808"/>
      <c r="G329" s="622">
        <f>H329+I329</f>
        <v>0</v>
      </c>
      <c r="H329" s="621"/>
      <c r="I329" s="622"/>
    </row>
    <row r="330" spans="1:12" s="638" customFormat="1" ht="47.25" hidden="1" customHeight="1" outlineLevel="1" thickBot="1" x14ac:dyDescent="0.3">
      <c r="A330" s="803">
        <v>2453</v>
      </c>
      <c r="B330" s="856" t="s">
        <v>72</v>
      </c>
      <c r="C330" s="827">
        <v>5</v>
      </c>
      <c r="D330" s="828">
        <v>3</v>
      </c>
      <c r="E330" s="807" t="s">
        <v>382</v>
      </c>
      <c r="F330" s="840" t="s">
        <v>383</v>
      </c>
      <c r="G330" s="622">
        <f>H330+I330</f>
        <v>0</v>
      </c>
      <c r="H330" s="621">
        <f>H332+H333</f>
        <v>0</v>
      </c>
      <c r="I330" s="622">
        <f>I332+I333</f>
        <v>0</v>
      </c>
    </row>
    <row r="331" spans="1:12" s="638" customFormat="1" ht="47.25" hidden="1" customHeight="1" outlineLevel="1" thickBot="1" x14ac:dyDescent="0.3">
      <c r="A331" s="803"/>
      <c r="B331" s="804"/>
      <c r="C331" s="827"/>
      <c r="D331" s="828"/>
      <c r="E331" s="807" t="s">
        <v>12</v>
      </c>
      <c r="F331" s="808"/>
      <c r="G331" s="622"/>
      <c r="H331" s="621"/>
      <c r="I331" s="622"/>
    </row>
    <row r="332" spans="1:12" s="638" customFormat="1" ht="47.25" hidden="1" customHeight="1" outlineLevel="1" thickBot="1" x14ac:dyDescent="0.3">
      <c r="A332" s="803"/>
      <c r="B332" s="804"/>
      <c r="C332" s="827"/>
      <c r="D332" s="828"/>
      <c r="E332" s="807" t="s">
        <v>13</v>
      </c>
      <c r="F332" s="808"/>
      <c r="G332" s="622">
        <f>H332+I332</f>
        <v>0</v>
      </c>
      <c r="H332" s="621"/>
      <c r="I332" s="622"/>
    </row>
    <row r="333" spans="1:12" s="638" customFormat="1" ht="47.25" hidden="1" customHeight="1" outlineLevel="1" thickBot="1" x14ac:dyDescent="0.3">
      <c r="A333" s="803"/>
      <c r="B333" s="804"/>
      <c r="C333" s="827"/>
      <c r="D333" s="828"/>
      <c r="E333" s="807" t="s">
        <v>13</v>
      </c>
      <c r="F333" s="808"/>
      <c r="G333" s="622">
        <f>H333+I333</f>
        <v>0</v>
      </c>
      <c r="H333" s="621"/>
      <c r="I333" s="622"/>
    </row>
    <row r="334" spans="1:12" s="638" customFormat="1" ht="47.25" hidden="1" customHeight="1" outlineLevel="1" thickBot="1" x14ac:dyDescent="0.3">
      <c r="A334" s="803">
        <v>2454</v>
      </c>
      <c r="B334" s="856" t="s">
        <v>72</v>
      </c>
      <c r="C334" s="827">
        <v>5</v>
      </c>
      <c r="D334" s="828">
        <v>4</v>
      </c>
      <c r="E334" s="807" t="s">
        <v>384</v>
      </c>
      <c r="F334" s="840" t="s">
        <v>385</v>
      </c>
      <c r="G334" s="622">
        <f>H334+I334</f>
        <v>0</v>
      </c>
      <c r="H334" s="621">
        <f>H336+H337</f>
        <v>0</v>
      </c>
      <c r="I334" s="622">
        <f>I336+I337</f>
        <v>0</v>
      </c>
    </row>
    <row r="335" spans="1:12" s="638" customFormat="1" ht="47.25" hidden="1" customHeight="1" outlineLevel="1" thickBot="1" x14ac:dyDescent="0.3">
      <c r="A335" s="803"/>
      <c r="B335" s="804"/>
      <c r="C335" s="827"/>
      <c r="D335" s="828"/>
      <c r="E335" s="807" t="s">
        <v>12</v>
      </c>
      <c r="F335" s="808"/>
      <c r="G335" s="622"/>
      <c r="H335" s="621"/>
      <c r="I335" s="622"/>
    </row>
    <row r="336" spans="1:12" s="638" customFormat="1" ht="47.25" hidden="1" customHeight="1" outlineLevel="1" thickBot="1" x14ac:dyDescent="0.3">
      <c r="A336" s="803"/>
      <c r="B336" s="804"/>
      <c r="C336" s="827"/>
      <c r="D336" s="828"/>
      <c r="E336" s="807" t="s">
        <v>13</v>
      </c>
      <c r="F336" s="808"/>
      <c r="G336" s="622">
        <f>H336+I336</f>
        <v>0</v>
      </c>
      <c r="H336" s="621"/>
      <c r="I336" s="622"/>
    </row>
    <row r="337" spans="1:9" s="638" customFormat="1" ht="47.25" hidden="1" customHeight="1" outlineLevel="1" thickBot="1" x14ac:dyDescent="0.3">
      <c r="A337" s="803"/>
      <c r="B337" s="804"/>
      <c r="C337" s="827"/>
      <c r="D337" s="828"/>
      <c r="E337" s="807" t="s">
        <v>13</v>
      </c>
      <c r="F337" s="808"/>
      <c r="G337" s="622">
        <f>H337+I337</f>
        <v>0</v>
      </c>
      <c r="H337" s="621"/>
      <c r="I337" s="622"/>
    </row>
    <row r="338" spans="1:9" s="638" customFormat="1" ht="47.25" customHeight="1" outlineLevel="1" thickBot="1" x14ac:dyDescent="0.3">
      <c r="A338" s="803">
        <v>2455</v>
      </c>
      <c r="B338" s="856" t="s">
        <v>72</v>
      </c>
      <c r="C338" s="827">
        <v>5</v>
      </c>
      <c r="D338" s="828">
        <v>5</v>
      </c>
      <c r="E338" s="807" t="s">
        <v>386</v>
      </c>
      <c r="F338" s="840" t="s">
        <v>387</v>
      </c>
      <c r="G338" s="712">
        <f>H338+I338</f>
        <v>0</v>
      </c>
      <c r="H338" s="711">
        <f>H340+H341</f>
        <v>0</v>
      </c>
      <c r="I338" s="712">
        <f>I340+I341</f>
        <v>0</v>
      </c>
    </row>
    <row r="339" spans="1:9" s="638" customFormat="1" ht="27.75" customHeight="1" outlineLevel="1" thickBot="1" x14ac:dyDescent="0.3">
      <c r="A339" s="803"/>
      <c r="B339" s="804"/>
      <c r="C339" s="827"/>
      <c r="D339" s="828"/>
      <c r="E339" s="807" t="s">
        <v>12</v>
      </c>
      <c r="F339" s="808"/>
      <c r="G339" s="712"/>
      <c r="H339" s="711"/>
      <c r="I339" s="712"/>
    </row>
    <row r="340" spans="1:9" s="638" customFormat="1" ht="24" customHeight="1" outlineLevel="1" thickBot="1" x14ac:dyDescent="0.3">
      <c r="A340" s="803"/>
      <c r="B340" s="804"/>
      <c r="C340" s="827"/>
      <c r="D340" s="828"/>
      <c r="E340" s="807">
        <v>5112</v>
      </c>
      <c r="F340" s="808"/>
      <c r="G340" s="712">
        <f>H340+I340</f>
        <v>0</v>
      </c>
      <c r="H340" s="711"/>
      <c r="I340" s="712"/>
    </row>
    <row r="341" spans="1:9" s="638" customFormat="1" ht="18.75" customHeight="1" outlineLevel="1" thickBot="1" x14ac:dyDescent="0.3">
      <c r="A341" s="803"/>
      <c r="B341" s="804"/>
      <c r="C341" s="827"/>
      <c r="D341" s="828"/>
      <c r="E341" s="807">
        <v>5134</v>
      </c>
      <c r="F341" s="808"/>
      <c r="G341" s="712">
        <f>H341+I341</f>
        <v>0</v>
      </c>
      <c r="H341" s="711"/>
      <c r="I341" s="712"/>
    </row>
    <row r="342" spans="1:9" s="638" customFormat="1" ht="32.25" customHeight="1" outlineLevel="1" thickBot="1" x14ac:dyDescent="0.3">
      <c r="A342" s="803">
        <v>2460</v>
      </c>
      <c r="B342" s="854" t="s">
        <v>72</v>
      </c>
      <c r="C342" s="830">
        <v>6</v>
      </c>
      <c r="D342" s="831">
        <v>0</v>
      </c>
      <c r="E342" s="832" t="s">
        <v>388</v>
      </c>
      <c r="F342" s="834" t="s">
        <v>389</v>
      </c>
      <c r="G342" s="622">
        <f>H342+I342</f>
        <v>0</v>
      </c>
      <c r="H342" s="621">
        <f>H344</f>
        <v>0</v>
      </c>
      <c r="I342" s="622">
        <f>I344</f>
        <v>0</v>
      </c>
    </row>
    <row r="343" spans="1:9" s="641" customFormat="1" ht="47.25" hidden="1" customHeight="1" outlineLevel="1" thickBot="1" x14ac:dyDescent="0.3">
      <c r="A343" s="803"/>
      <c r="B343" s="829"/>
      <c r="C343" s="830"/>
      <c r="D343" s="831"/>
      <c r="E343" s="807" t="s">
        <v>808</v>
      </c>
      <c r="F343" s="834"/>
      <c r="G343" s="622"/>
      <c r="H343" s="621"/>
      <c r="I343" s="622"/>
    </row>
    <row r="344" spans="1:9" s="638" customFormat="1" ht="47.25" hidden="1" customHeight="1" outlineLevel="1" thickBot="1" x14ac:dyDescent="0.3">
      <c r="A344" s="803">
        <v>2461</v>
      </c>
      <c r="B344" s="856" t="s">
        <v>72</v>
      </c>
      <c r="C344" s="827">
        <v>6</v>
      </c>
      <c r="D344" s="828">
        <v>1</v>
      </c>
      <c r="E344" s="807" t="s">
        <v>390</v>
      </c>
      <c r="F344" s="840" t="s">
        <v>389</v>
      </c>
      <c r="G344" s="622">
        <f>H344+I344</f>
        <v>0</v>
      </c>
      <c r="H344" s="621">
        <f>H346+H347</f>
        <v>0</v>
      </c>
      <c r="I344" s="622">
        <f>I346+I347</f>
        <v>0</v>
      </c>
    </row>
    <row r="345" spans="1:9" s="638" customFormat="1" ht="47.25" hidden="1" customHeight="1" outlineLevel="1" thickBot="1" x14ac:dyDescent="0.3">
      <c r="A345" s="803"/>
      <c r="B345" s="804"/>
      <c r="C345" s="827"/>
      <c r="D345" s="828"/>
      <c r="E345" s="807" t="s">
        <v>12</v>
      </c>
      <c r="F345" s="808"/>
      <c r="G345" s="622"/>
      <c r="H345" s="621"/>
      <c r="I345" s="622"/>
    </row>
    <row r="346" spans="1:9" s="638" customFormat="1" ht="47.25" hidden="1" customHeight="1" outlineLevel="1" thickBot="1" x14ac:dyDescent="0.3">
      <c r="A346" s="803"/>
      <c r="B346" s="804"/>
      <c r="C346" s="827"/>
      <c r="D346" s="828"/>
      <c r="E346" s="807"/>
      <c r="F346" s="808"/>
      <c r="G346" s="622">
        <f>H346+I346</f>
        <v>0</v>
      </c>
      <c r="H346" s="621"/>
      <c r="I346" s="622"/>
    </row>
    <row r="347" spans="1:9" s="638" customFormat="1" ht="47.25" hidden="1" customHeight="1" outlineLevel="1" thickBot="1" x14ac:dyDescent="0.3">
      <c r="A347" s="803"/>
      <c r="B347" s="804"/>
      <c r="C347" s="827"/>
      <c r="D347" s="828"/>
      <c r="E347" s="807" t="s">
        <v>13</v>
      </c>
      <c r="F347" s="808"/>
      <c r="G347" s="622">
        <f>H347+I347</f>
        <v>0</v>
      </c>
      <c r="H347" s="621"/>
      <c r="I347" s="622"/>
    </row>
    <row r="348" spans="1:9" s="638" customFormat="1" ht="47.25" customHeight="1" outlineLevel="1" thickBot="1" x14ac:dyDescent="0.3">
      <c r="A348" s="803">
        <v>2470</v>
      </c>
      <c r="B348" s="854" t="s">
        <v>72</v>
      </c>
      <c r="C348" s="830">
        <v>7</v>
      </c>
      <c r="D348" s="831">
        <v>0</v>
      </c>
      <c r="E348" s="832" t="s">
        <v>391</v>
      </c>
      <c r="F348" s="852" t="s">
        <v>392</v>
      </c>
      <c r="G348" s="622">
        <f>H348+I348</f>
        <v>0</v>
      </c>
      <c r="H348" s="621">
        <f>H350+H354+H358+H362</f>
        <v>0</v>
      </c>
      <c r="I348" s="622">
        <f>I350+I354+I358+I362</f>
        <v>0</v>
      </c>
    </row>
    <row r="349" spans="1:9" s="641" customFormat="1" ht="47.25" customHeight="1" outlineLevel="1" thickBot="1" x14ac:dyDescent="0.3">
      <c r="A349" s="803"/>
      <c r="B349" s="829"/>
      <c r="C349" s="830"/>
      <c r="D349" s="831"/>
      <c r="E349" s="807" t="s">
        <v>808</v>
      </c>
      <c r="F349" s="834"/>
      <c r="G349" s="622"/>
      <c r="H349" s="621"/>
      <c r="I349" s="622"/>
    </row>
    <row r="350" spans="1:9" s="638" customFormat="1" ht="47.25" customHeight="1" outlineLevel="1" thickBot="1" x14ac:dyDescent="0.3">
      <c r="A350" s="803">
        <v>2471</v>
      </c>
      <c r="B350" s="856" t="s">
        <v>72</v>
      </c>
      <c r="C350" s="827">
        <v>7</v>
      </c>
      <c r="D350" s="828">
        <v>1</v>
      </c>
      <c r="E350" s="807" t="s">
        <v>393</v>
      </c>
      <c r="F350" s="840" t="s">
        <v>394</v>
      </c>
      <c r="G350" s="622">
        <f>H350+I350</f>
        <v>0</v>
      </c>
      <c r="H350" s="621">
        <f>H352+H353</f>
        <v>0</v>
      </c>
      <c r="I350" s="622">
        <f>I352+I353</f>
        <v>0</v>
      </c>
    </row>
    <row r="351" spans="1:9" s="638" customFormat="1" ht="47.25" customHeight="1" outlineLevel="1" thickBot="1" x14ac:dyDescent="0.3">
      <c r="A351" s="803"/>
      <c r="B351" s="804"/>
      <c r="C351" s="827"/>
      <c r="D351" s="828"/>
      <c r="E351" s="807" t="s">
        <v>12</v>
      </c>
      <c r="F351" s="808"/>
      <c r="G351" s="622"/>
      <c r="H351" s="621"/>
      <c r="I351" s="622"/>
    </row>
    <row r="352" spans="1:9" s="638" customFormat="1" ht="29.25" customHeight="1" outlineLevel="1" thickBot="1" x14ac:dyDescent="0.3">
      <c r="A352" s="803"/>
      <c r="B352" s="804"/>
      <c r="C352" s="827"/>
      <c r="D352" s="828"/>
      <c r="E352" s="807" t="s">
        <v>13</v>
      </c>
      <c r="F352" s="808"/>
      <c r="G352" s="622">
        <f>H352+I352</f>
        <v>0</v>
      </c>
      <c r="H352" s="621"/>
      <c r="I352" s="622"/>
    </row>
    <row r="353" spans="1:9" s="638" customFormat="1" ht="47.25" hidden="1" customHeight="1" outlineLevel="1" thickBot="1" x14ac:dyDescent="0.3">
      <c r="A353" s="803"/>
      <c r="B353" s="804"/>
      <c r="C353" s="827"/>
      <c r="D353" s="828"/>
      <c r="E353" s="807" t="s">
        <v>13</v>
      </c>
      <c r="F353" s="808"/>
      <c r="G353" s="622">
        <f>H353+I353</f>
        <v>0</v>
      </c>
      <c r="H353" s="621"/>
      <c r="I353" s="622"/>
    </row>
    <row r="354" spans="1:9" s="638" customFormat="1" ht="47.25" hidden="1" customHeight="1" outlineLevel="1" thickBot="1" x14ac:dyDescent="0.3">
      <c r="A354" s="803">
        <v>2472</v>
      </c>
      <c r="B354" s="856" t="s">
        <v>72</v>
      </c>
      <c r="C354" s="827">
        <v>7</v>
      </c>
      <c r="D354" s="828">
        <v>2</v>
      </c>
      <c r="E354" s="807" t="s">
        <v>395</v>
      </c>
      <c r="F354" s="863" t="s">
        <v>396</v>
      </c>
      <c r="G354" s="622">
        <f>H354+I354</f>
        <v>0</v>
      </c>
      <c r="H354" s="621">
        <f>H356+H357</f>
        <v>0</v>
      </c>
      <c r="I354" s="622">
        <f>I356+I357</f>
        <v>0</v>
      </c>
    </row>
    <row r="355" spans="1:9" s="638" customFormat="1" ht="30" customHeight="1" outlineLevel="1" thickBot="1" x14ac:dyDescent="0.3">
      <c r="A355" s="803"/>
      <c r="B355" s="804"/>
      <c r="C355" s="827"/>
      <c r="D355" s="828"/>
      <c r="E355" s="807" t="s">
        <v>12</v>
      </c>
      <c r="F355" s="808"/>
      <c r="G355" s="622"/>
      <c r="H355" s="621"/>
      <c r="I355" s="622"/>
    </row>
    <row r="356" spans="1:9" s="638" customFormat="1" ht="47.25" hidden="1" customHeight="1" outlineLevel="1" thickBot="1" x14ac:dyDescent="0.3">
      <c r="A356" s="803"/>
      <c r="B356" s="804"/>
      <c r="C356" s="827"/>
      <c r="D356" s="828"/>
      <c r="E356" s="807" t="s">
        <v>13</v>
      </c>
      <c r="F356" s="808"/>
      <c r="G356" s="622">
        <f>H356+I356</f>
        <v>0</v>
      </c>
      <c r="H356" s="621"/>
      <c r="I356" s="622"/>
    </row>
    <row r="357" spans="1:9" s="638" customFormat="1" ht="47.25" hidden="1" customHeight="1" outlineLevel="1" thickBot="1" x14ac:dyDescent="0.3">
      <c r="A357" s="803"/>
      <c r="B357" s="804"/>
      <c r="C357" s="827"/>
      <c r="D357" s="828"/>
      <c r="E357" s="807" t="s">
        <v>13</v>
      </c>
      <c r="F357" s="808"/>
      <c r="G357" s="622">
        <f>H357+I357</f>
        <v>0</v>
      </c>
      <c r="H357" s="621"/>
      <c r="I357" s="622"/>
    </row>
    <row r="358" spans="1:9" s="638" customFormat="1" ht="47.25" hidden="1" customHeight="1" outlineLevel="1" thickBot="1" x14ac:dyDescent="0.3">
      <c r="A358" s="803">
        <v>2473</v>
      </c>
      <c r="B358" s="856" t="s">
        <v>72</v>
      </c>
      <c r="C358" s="827">
        <v>7</v>
      </c>
      <c r="D358" s="828">
        <v>3</v>
      </c>
      <c r="E358" s="807" t="s">
        <v>397</v>
      </c>
      <c r="F358" s="840" t="s">
        <v>398</v>
      </c>
      <c r="G358" s="622">
        <f>H358+I358</f>
        <v>0</v>
      </c>
      <c r="H358" s="621">
        <f>H360+H361</f>
        <v>0</v>
      </c>
      <c r="I358" s="622">
        <f>I360+I361</f>
        <v>0</v>
      </c>
    </row>
    <row r="359" spans="1:9" s="638" customFormat="1" ht="47.25" hidden="1" customHeight="1" outlineLevel="1" thickBot="1" x14ac:dyDescent="0.3">
      <c r="A359" s="803"/>
      <c r="B359" s="804"/>
      <c r="C359" s="827"/>
      <c r="D359" s="828"/>
      <c r="E359" s="807" t="s">
        <v>12</v>
      </c>
      <c r="F359" s="808"/>
      <c r="G359" s="622"/>
      <c r="H359" s="621"/>
      <c r="I359" s="622"/>
    </row>
    <row r="360" spans="1:9" s="638" customFormat="1" ht="47.25" hidden="1" customHeight="1" outlineLevel="1" thickBot="1" x14ac:dyDescent="0.3">
      <c r="A360" s="803"/>
      <c r="B360" s="804"/>
      <c r="C360" s="827"/>
      <c r="D360" s="828"/>
      <c r="E360" s="807" t="s">
        <v>13</v>
      </c>
      <c r="F360" s="808"/>
      <c r="G360" s="622">
        <f>H360+I360</f>
        <v>0</v>
      </c>
      <c r="H360" s="621"/>
      <c r="I360" s="622"/>
    </row>
    <row r="361" spans="1:9" s="638" customFormat="1" ht="47.25" hidden="1" customHeight="1" outlineLevel="1" thickBot="1" x14ac:dyDescent="0.3">
      <c r="A361" s="803"/>
      <c r="B361" s="804"/>
      <c r="C361" s="827"/>
      <c r="D361" s="828"/>
      <c r="E361" s="807" t="s">
        <v>13</v>
      </c>
      <c r="F361" s="808"/>
      <c r="G361" s="622">
        <f>H361+I361</f>
        <v>0</v>
      </c>
      <c r="H361" s="621"/>
      <c r="I361" s="622"/>
    </row>
    <row r="362" spans="1:9" s="638" customFormat="1" ht="24.75" customHeight="1" outlineLevel="1" thickBot="1" x14ac:dyDescent="0.3">
      <c r="A362" s="803">
        <v>2474</v>
      </c>
      <c r="B362" s="856" t="s">
        <v>72</v>
      </c>
      <c r="C362" s="827">
        <v>7</v>
      </c>
      <c r="D362" s="828">
        <v>4</v>
      </c>
      <c r="E362" s="807" t="s">
        <v>399</v>
      </c>
      <c r="F362" s="808" t="s">
        <v>400</v>
      </c>
      <c r="G362" s="622">
        <f>H362+I362</f>
        <v>0</v>
      </c>
      <c r="H362" s="621">
        <f>H364+H365</f>
        <v>0</v>
      </c>
      <c r="I362" s="622">
        <f>I364+I365</f>
        <v>0</v>
      </c>
    </row>
    <row r="363" spans="1:9" s="638" customFormat="1" ht="47.25" hidden="1" customHeight="1" outlineLevel="1" thickBot="1" x14ac:dyDescent="0.3">
      <c r="A363" s="803"/>
      <c r="B363" s="804"/>
      <c r="C363" s="827"/>
      <c r="D363" s="828"/>
      <c r="E363" s="807" t="s">
        <v>12</v>
      </c>
      <c r="F363" s="808"/>
      <c r="G363" s="622"/>
      <c r="H363" s="621"/>
      <c r="I363" s="622"/>
    </row>
    <row r="364" spans="1:9" s="638" customFormat="1" ht="47.25" hidden="1" customHeight="1" outlineLevel="1" thickBot="1" x14ac:dyDescent="0.3">
      <c r="A364" s="803"/>
      <c r="B364" s="804"/>
      <c r="C364" s="827"/>
      <c r="D364" s="828"/>
      <c r="E364" s="807" t="s">
        <v>13</v>
      </c>
      <c r="F364" s="808"/>
      <c r="G364" s="622">
        <f>H364+I364</f>
        <v>0</v>
      </c>
      <c r="H364" s="621"/>
      <c r="I364" s="622"/>
    </row>
    <row r="365" spans="1:9" s="638" customFormat="1" ht="47.25" hidden="1" customHeight="1" outlineLevel="1" thickBot="1" x14ac:dyDescent="0.3">
      <c r="A365" s="803"/>
      <c r="B365" s="804"/>
      <c r="C365" s="827"/>
      <c r="D365" s="828"/>
      <c r="E365" s="807" t="s">
        <v>13</v>
      </c>
      <c r="F365" s="808"/>
      <c r="G365" s="622">
        <f>H365+I365</f>
        <v>0</v>
      </c>
      <c r="H365" s="621"/>
      <c r="I365" s="622"/>
    </row>
    <row r="366" spans="1:9" s="638" customFormat="1" ht="47.25" hidden="1" customHeight="1" outlineLevel="1" thickBot="1" x14ac:dyDescent="0.3">
      <c r="A366" s="803">
        <v>2480</v>
      </c>
      <c r="B366" s="854" t="s">
        <v>72</v>
      </c>
      <c r="C366" s="830">
        <v>8</v>
      </c>
      <c r="D366" s="831">
        <v>0</v>
      </c>
      <c r="E366" s="832" t="s">
        <v>401</v>
      </c>
      <c r="F366" s="834" t="s">
        <v>402</v>
      </c>
      <c r="G366" s="622">
        <f>H366+I366</f>
        <v>0</v>
      </c>
      <c r="H366" s="621">
        <f>H368+H372+H376+H380</f>
        <v>0</v>
      </c>
      <c r="I366" s="622">
        <f>I368+I372+I376+I380</f>
        <v>0</v>
      </c>
    </row>
    <row r="367" spans="1:9" s="641" customFormat="1" ht="47.25" hidden="1" customHeight="1" outlineLevel="1" thickBot="1" x14ac:dyDescent="0.3">
      <c r="A367" s="803"/>
      <c r="B367" s="829"/>
      <c r="C367" s="830"/>
      <c r="D367" s="831"/>
      <c r="E367" s="807" t="s">
        <v>808</v>
      </c>
      <c r="F367" s="834"/>
      <c r="G367" s="622"/>
      <c r="H367" s="621"/>
      <c r="I367" s="622"/>
    </row>
    <row r="368" spans="1:9" s="638" customFormat="1" ht="39.75" customHeight="1" outlineLevel="1" thickBot="1" x14ac:dyDescent="0.3">
      <c r="A368" s="803">
        <v>2481</v>
      </c>
      <c r="B368" s="856" t="s">
        <v>72</v>
      </c>
      <c r="C368" s="827">
        <v>8</v>
      </c>
      <c r="D368" s="828">
        <v>1</v>
      </c>
      <c r="E368" s="807" t="s">
        <v>403</v>
      </c>
      <c r="F368" s="840" t="s">
        <v>404</v>
      </c>
      <c r="G368" s="622">
        <f>H368+I368</f>
        <v>0</v>
      </c>
      <c r="H368" s="621">
        <f>H370+H371</f>
        <v>0</v>
      </c>
      <c r="I368" s="622">
        <f>I370+I371</f>
        <v>0</v>
      </c>
    </row>
    <row r="369" spans="1:9" s="638" customFormat="1" ht="47.25" hidden="1" customHeight="1" outlineLevel="1" thickBot="1" x14ac:dyDescent="0.3">
      <c r="A369" s="803"/>
      <c r="B369" s="804"/>
      <c r="C369" s="827"/>
      <c r="D369" s="828"/>
      <c r="E369" s="807" t="s">
        <v>12</v>
      </c>
      <c r="F369" s="808"/>
      <c r="G369" s="622"/>
      <c r="H369" s="621"/>
      <c r="I369" s="622"/>
    </row>
    <row r="370" spans="1:9" s="638" customFormat="1" ht="47.25" hidden="1" customHeight="1" outlineLevel="1" thickBot="1" x14ac:dyDescent="0.3">
      <c r="A370" s="803"/>
      <c r="B370" s="804"/>
      <c r="C370" s="827"/>
      <c r="D370" s="828"/>
      <c r="E370" s="807" t="s">
        <v>13</v>
      </c>
      <c r="F370" s="808"/>
      <c r="G370" s="622">
        <f>H370+I370</f>
        <v>0</v>
      </c>
      <c r="H370" s="621"/>
      <c r="I370" s="622"/>
    </row>
    <row r="371" spans="1:9" s="638" customFormat="1" ht="47.25" hidden="1" customHeight="1" outlineLevel="1" thickBot="1" x14ac:dyDescent="0.3">
      <c r="A371" s="803"/>
      <c r="B371" s="804"/>
      <c r="C371" s="827"/>
      <c r="D371" s="828"/>
      <c r="E371" s="807" t="s">
        <v>13</v>
      </c>
      <c r="F371" s="808"/>
      <c r="G371" s="622">
        <f>H371+I371</f>
        <v>0</v>
      </c>
      <c r="H371" s="621"/>
      <c r="I371" s="622"/>
    </row>
    <row r="372" spans="1:9" s="638" customFormat="1" ht="38.25" customHeight="1" outlineLevel="1" thickBot="1" x14ac:dyDescent="0.3">
      <c r="A372" s="803">
        <v>2482</v>
      </c>
      <c r="B372" s="856" t="s">
        <v>72</v>
      </c>
      <c r="C372" s="827">
        <v>8</v>
      </c>
      <c r="D372" s="828">
        <v>2</v>
      </c>
      <c r="E372" s="807" t="s">
        <v>405</v>
      </c>
      <c r="F372" s="840" t="s">
        <v>406</v>
      </c>
      <c r="G372" s="622">
        <f>H372+I372</f>
        <v>0</v>
      </c>
      <c r="H372" s="621">
        <f>H374+H375</f>
        <v>0</v>
      </c>
      <c r="I372" s="622">
        <f>I374+I375</f>
        <v>0</v>
      </c>
    </row>
    <row r="373" spans="1:9" s="638" customFormat="1" ht="47.25" hidden="1" customHeight="1" outlineLevel="1" thickBot="1" x14ac:dyDescent="0.3">
      <c r="A373" s="803"/>
      <c r="B373" s="804"/>
      <c r="C373" s="827"/>
      <c r="D373" s="828"/>
      <c r="E373" s="807" t="s">
        <v>12</v>
      </c>
      <c r="F373" s="808"/>
      <c r="G373" s="622"/>
      <c r="H373" s="621"/>
      <c r="I373" s="622"/>
    </row>
    <row r="374" spans="1:9" s="638" customFormat="1" ht="47.25" hidden="1" customHeight="1" outlineLevel="1" thickBot="1" x14ac:dyDescent="0.3">
      <c r="A374" s="803"/>
      <c r="B374" s="804"/>
      <c r="C374" s="827"/>
      <c r="D374" s="828"/>
      <c r="E374" s="807" t="s">
        <v>13</v>
      </c>
      <c r="F374" s="808"/>
      <c r="G374" s="622">
        <f>H374+I374</f>
        <v>0</v>
      </c>
      <c r="H374" s="621"/>
      <c r="I374" s="622"/>
    </row>
    <row r="375" spans="1:9" s="638" customFormat="1" ht="47.25" hidden="1" customHeight="1" outlineLevel="1" thickBot="1" x14ac:dyDescent="0.3">
      <c r="A375" s="803"/>
      <c r="B375" s="804"/>
      <c r="C375" s="827"/>
      <c r="D375" s="828"/>
      <c r="E375" s="807" t="s">
        <v>13</v>
      </c>
      <c r="F375" s="808"/>
      <c r="G375" s="622">
        <f>H375+I375</f>
        <v>0</v>
      </c>
      <c r="H375" s="621"/>
      <c r="I375" s="622"/>
    </row>
    <row r="376" spans="1:9" s="638" customFormat="1" ht="37.5" customHeight="1" outlineLevel="1" thickBot="1" x14ac:dyDescent="0.3">
      <c r="A376" s="803">
        <v>2483</v>
      </c>
      <c r="B376" s="856" t="s">
        <v>72</v>
      </c>
      <c r="C376" s="827">
        <v>8</v>
      </c>
      <c r="D376" s="828">
        <v>3</v>
      </c>
      <c r="E376" s="807" t="s">
        <v>407</v>
      </c>
      <c r="F376" s="840" t="s">
        <v>408</v>
      </c>
      <c r="G376" s="622">
        <f>H376+I376</f>
        <v>0</v>
      </c>
      <c r="H376" s="621">
        <f>H378+H379</f>
        <v>0</v>
      </c>
      <c r="I376" s="622">
        <f>I378+I379</f>
        <v>0</v>
      </c>
    </row>
    <row r="377" spans="1:9" s="638" customFormat="1" ht="47.25" hidden="1" customHeight="1" outlineLevel="1" thickBot="1" x14ac:dyDescent="0.3">
      <c r="A377" s="803"/>
      <c r="B377" s="804"/>
      <c r="C377" s="827"/>
      <c r="D377" s="828"/>
      <c r="E377" s="807" t="s">
        <v>12</v>
      </c>
      <c r="F377" s="808"/>
      <c r="G377" s="622"/>
      <c r="H377" s="621"/>
      <c r="I377" s="622"/>
    </row>
    <row r="378" spans="1:9" s="638" customFormat="1" ht="47.25" hidden="1" customHeight="1" outlineLevel="1" thickBot="1" x14ac:dyDescent="0.3">
      <c r="A378" s="803"/>
      <c r="B378" s="804"/>
      <c r="C378" s="827"/>
      <c r="D378" s="828"/>
      <c r="E378" s="807" t="s">
        <v>13</v>
      </c>
      <c r="F378" s="808"/>
      <c r="G378" s="622">
        <f>H378+I378</f>
        <v>0</v>
      </c>
      <c r="H378" s="621"/>
      <c r="I378" s="622"/>
    </row>
    <row r="379" spans="1:9" s="638" customFormat="1" ht="47.25" hidden="1" customHeight="1" outlineLevel="1" thickBot="1" x14ac:dyDescent="0.3">
      <c r="A379" s="803"/>
      <c r="B379" s="804"/>
      <c r="C379" s="827"/>
      <c r="D379" s="828"/>
      <c r="E379" s="807" t="s">
        <v>13</v>
      </c>
      <c r="F379" s="808"/>
      <c r="G379" s="622">
        <f>H379+I379</f>
        <v>0</v>
      </c>
      <c r="H379" s="621"/>
      <c r="I379" s="622"/>
    </row>
    <row r="380" spans="1:9" s="638" customFormat="1" ht="36" customHeight="1" outlineLevel="1" thickBot="1" x14ac:dyDescent="0.3">
      <c r="A380" s="803">
        <v>2484</v>
      </c>
      <c r="B380" s="856" t="s">
        <v>72</v>
      </c>
      <c r="C380" s="827">
        <v>8</v>
      </c>
      <c r="D380" s="828">
        <v>4</v>
      </c>
      <c r="E380" s="807" t="s">
        <v>409</v>
      </c>
      <c r="F380" s="840" t="s">
        <v>410</v>
      </c>
      <c r="G380" s="622">
        <f>H380+I380</f>
        <v>0</v>
      </c>
      <c r="H380" s="621">
        <f>H382+H383</f>
        <v>0</v>
      </c>
      <c r="I380" s="622">
        <f>I382+I383</f>
        <v>0</v>
      </c>
    </row>
    <row r="381" spans="1:9" s="638" customFormat="1" ht="47.25" hidden="1" customHeight="1" outlineLevel="1" thickBot="1" x14ac:dyDescent="0.3">
      <c r="A381" s="803"/>
      <c r="B381" s="804"/>
      <c r="C381" s="827"/>
      <c r="D381" s="828"/>
      <c r="E381" s="807" t="s">
        <v>12</v>
      </c>
      <c r="F381" s="808"/>
      <c r="G381" s="622"/>
      <c r="H381" s="621"/>
      <c r="I381" s="622"/>
    </row>
    <row r="382" spans="1:9" s="638" customFormat="1" ht="47.25" hidden="1" customHeight="1" outlineLevel="1" thickBot="1" x14ac:dyDescent="0.3">
      <c r="A382" s="803"/>
      <c r="B382" s="804"/>
      <c r="C382" s="827"/>
      <c r="D382" s="828"/>
      <c r="E382" s="807" t="s">
        <v>13</v>
      </c>
      <c r="F382" s="808"/>
      <c r="G382" s="622">
        <f>H382+I382</f>
        <v>0</v>
      </c>
      <c r="H382" s="621"/>
      <c r="I382" s="622"/>
    </row>
    <row r="383" spans="1:9" s="638" customFormat="1" ht="47.25" hidden="1" customHeight="1" outlineLevel="1" thickBot="1" x14ac:dyDescent="0.3">
      <c r="A383" s="803"/>
      <c r="B383" s="804"/>
      <c r="C383" s="827"/>
      <c r="D383" s="828"/>
      <c r="E383" s="807" t="s">
        <v>13</v>
      </c>
      <c r="F383" s="808"/>
      <c r="G383" s="622">
        <f>H383+I383</f>
        <v>0</v>
      </c>
      <c r="H383" s="621"/>
      <c r="I383" s="622"/>
    </row>
    <row r="384" spans="1:9" s="638" customFormat="1" ht="47.25" customHeight="1" outlineLevel="1" thickBot="1" x14ac:dyDescent="0.3">
      <c r="A384" s="803">
        <v>2490</v>
      </c>
      <c r="B384" s="854" t="s">
        <v>72</v>
      </c>
      <c r="C384" s="830">
        <v>9</v>
      </c>
      <c r="D384" s="831">
        <v>0</v>
      </c>
      <c r="E384" s="832" t="s">
        <v>417</v>
      </c>
      <c r="F384" s="834" t="s">
        <v>418</v>
      </c>
      <c r="G384" s="712">
        <f>H384+I384</f>
        <v>-800000</v>
      </c>
      <c r="H384" s="711">
        <f>H386</f>
        <v>0</v>
      </c>
      <c r="I384" s="712">
        <f>I386</f>
        <v>-800000</v>
      </c>
    </row>
    <row r="385" spans="1:9" s="641" customFormat="1" ht="16.5" outlineLevel="1" thickBot="1" x14ac:dyDescent="0.3">
      <c r="A385" s="803"/>
      <c r="B385" s="829"/>
      <c r="C385" s="830"/>
      <c r="D385" s="831"/>
      <c r="E385" s="807" t="s">
        <v>808</v>
      </c>
      <c r="F385" s="834"/>
      <c r="G385" s="712"/>
      <c r="H385" s="711"/>
      <c r="I385" s="712"/>
    </row>
    <row r="386" spans="1:9" s="638" customFormat="1" ht="16.5" outlineLevel="1" thickBot="1" x14ac:dyDescent="0.3">
      <c r="A386" s="803">
        <v>2491</v>
      </c>
      <c r="B386" s="856" t="s">
        <v>72</v>
      </c>
      <c r="C386" s="827">
        <v>9</v>
      </c>
      <c r="D386" s="828">
        <v>1</v>
      </c>
      <c r="E386" s="807" t="s">
        <v>800</v>
      </c>
      <c r="F386" s="840" t="s">
        <v>419</v>
      </c>
      <c r="G386" s="712">
        <f>H386+I386</f>
        <v>-800000</v>
      </c>
      <c r="H386" s="711">
        <f>H388+H389</f>
        <v>0</v>
      </c>
      <c r="I386" s="712">
        <f>I388+I389</f>
        <v>-800000</v>
      </c>
    </row>
    <row r="387" spans="1:9" s="638" customFormat="1" ht="26.25" customHeight="1" outlineLevel="1" thickBot="1" x14ac:dyDescent="0.3">
      <c r="A387" s="803"/>
      <c r="B387" s="804"/>
      <c r="C387" s="827"/>
      <c r="D387" s="828"/>
      <c r="E387" s="807" t="s">
        <v>12</v>
      </c>
      <c r="F387" s="808"/>
      <c r="G387" s="712"/>
      <c r="H387" s="711"/>
      <c r="I387" s="712"/>
    </row>
    <row r="388" spans="1:9" s="638" customFormat="1" ht="15" customHeight="1" outlineLevel="1" thickBot="1" x14ac:dyDescent="0.3">
      <c r="A388" s="803"/>
      <c r="B388" s="804"/>
      <c r="C388" s="827"/>
      <c r="D388" s="828"/>
      <c r="E388" s="807">
        <v>6501</v>
      </c>
      <c r="F388" s="808"/>
      <c r="G388" s="712">
        <f>H388+I388</f>
        <v>-800000</v>
      </c>
      <c r="H388" s="711"/>
      <c r="I388" s="712">
        <f>Sheet3!F226</f>
        <v>-800000</v>
      </c>
    </row>
    <row r="389" spans="1:9" s="638" customFormat="1" ht="16.5" hidden="1" outlineLevel="1" thickBot="1" x14ac:dyDescent="0.3">
      <c r="A389" s="803"/>
      <c r="B389" s="804"/>
      <c r="C389" s="827"/>
      <c r="D389" s="828"/>
      <c r="E389" s="807" t="s">
        <v>13</v>
      </c>
      <c r="F389" s="808"/>
      <c r="G389" s="622">
        <f>H389+I389</f>
        <v>0</v>
      </c>
      <c r="H389" s="621"/>
      <c r="I389" s="622"/>
    </row>
    <row r="390" spans="1:9" s="847" customFormat="1" ht="35.25" customHeight="1" collapsed="1" thickBot="1" x14ac:dyDescent="0.25">
      <c r="A390" s="843">
        <v>2500</v>
      </c>
      <c r="B390" s="854" t="s">
        <v>74</v>
      </c>
      <c r="C390" s="830">
        <v>0</v>
      </c>
      <c r="D390" s="831">
        <v>0</v>
      </c>
      <c r="E390" s="855" t="s">
        <v>871</v>
      </c>
      <c r="F390" s="845" t="s">
        <v>420</v>
      </c>
      <c r="G390" s="712">
        <f>H390+I390</f>
        <v>34500</v>
      </c>
      <c r="H390" s="712">
        <f>H392+H403+H409+H415+H421+H427</f>
        <v>500</v>
      </c>
      <c r="I390" s="864">
        <f>I392+I403+I409+I415+I421+I427</f>
        <v>34000</v>
      </c>
    </row>
    <row r="391" spans="1:9" s="638" customFormat="1" ht="11.25" customHeight="1" outlineLevel="1" thickBot="1" x14ac:dyDescent="0.3">
      <c r="A391" s="848"/>
      <c r="B391" s="829"/>
      <c r="C391" s="849"/>
      <c r="D391" s="850"/>
      <c r="E391" s="807" t="s">
        <v>807</v>
      </c>
      <c r="F391" s="851"/>
      <c r="G391" s="711"/>
      <c r="H391" s="711"/>
      <c r="I391" s="865"/>
    </row>
    <row r="392" spans="1:9" s="638" customFormat="1" ht="16.5" outlineLevel="2" thickBot="1" x14ac:dyDescent="0.3">
      <c r="A392" s="803">
        <v>2510</v>
      </c>
      <c r="B392" s="854" t="s">
        <v>74</v>
      </c>
      <c r="C392" s="830">
        <v>1</v>
      </c>
      <c r="D392" s="831">
        <v>0</v>
      </c>
      <c r="E392" s="832" t="s">
        <v>421</v>
      </c>
      <c r="F392" s="834" t="s">
        <v>422</v>
      </c>
      <c r="G392" s="711">
        <f>H392+I392</f>
        <v>34500</v>
      </c>
      <c r="H392" s="711">
        <f>H394</f>
        <v>500</v>
      </c>
      <c r="I392" s="865">
        <f>I394</f>
        <v>34000</v>
      </c>
    </row>
    <row r="393" spans="1:9" s="641" customFormat="1" ht="10.5" customHeight="1" outlineLevel="2" thickBot="1" x14ac:dyDescent="0.3">
      <c r="A393" s="803"/>
      <c r="B393" s="829"/>
      <c r="C393" s="830"/>
      <c r="D393" s="831"/>
      <c r="E393" s="807" t="s">
        <v>808</v>
      </c>
      <c r="F393" s="834"/>
      <c r="G393" s="711"/>
      <c r="H393" s="711"/>
      <c r="I393" s="865"/>
    </row>
    <row r="394" spans="1:9" s="638" customFormat="1" ht="19.5" customHeight="1" outlineLevel="2" thickBot="1" x14ac:dyDescent="0.3">
      <c r="A394" s="803">
        <v>2511</v>
      </c>
      <c r="B394" s="856" t="s">
        <v>74</v>
      </c>
      <c r="C394" s="827">
        <v>1</v>
      </c>
      <c r="D394" s="828">
        <v>1</v>
      </c>
      <c r="E394" s="807" t="s">
        <v>971</v>
      </c>
      <c r="F394" s="840" t="s">
        <v>423</v>
      </c>
      <c r="G394" s="711">
        <f>H394+I394</f>
        <v>34500</v>
      </c>
      <c r="H394" s="711">
        <f>H396+H398+H397+H399+H400</f>
        <v>500</v>
      </c>
      <c r="I394" s="865">
        <f>I396+I398+I401+I402</f>
        <v>34000</v>
      </c>
    </row>
    <row r="395" spans="1:9" s="638" customFormat="1" ht="28.5" customHeight="1" outlineLevel="2" thickBot="1" x14ac:dyDescent="0.3">
      <c r="A395" s="803"/>
      <c r="B395" s="804"/>
      <c r="C395" s="827"/>
      <c r="D395" s="828"/>
      <c r="E395" s="807" t="s">
        <v>12</v>
      </c>
      <c r="F395" s="808"/>
      <c r="G395" s="621"/>
      <c r="H395" s="621"/>
      <c r="I395" s="621"/>
    </row>
    <row r="396" spans="1:9" s="638" customFormat="1" ht="17.25" customHeight="1" outlineLevel="2" thickBot="1" x14ac:dyDescent="0.3">
      <c r="A396" s="803"/>
      <c r="B396" s="804"/>
      <c r="C396" s="827"/>
      <c r="D396" s="828"/>
      <c r="E396" s="807">
        <v>4111</v>
      </c>
      <c r="F396" s="808"/>
      <c r="G396" s="711">
        <f t="shared" ref="G396:G403" si="8">H396+I396</f>
        <v>0</v>
      </c>
      <c r="H396" s="711"/>
      <c r="I396" s="711"/>
    </row>
    <row r="397" spans="1:9" s="638" customFormat="1" ht="17.25" customHeight="1" outlineLevel="2" thickBot="1" x14ac:dyDescent="0.3">
      <c r="A397" s="803"/>
      <c r="B397" s="804"/>
      <c r="C397" s="827"/>
      <c r="D397" s="828"/>
      <c r="E397" s="807">
        <v>4239</v>
      </c>
      <c r="F397" s="808"/>
      <c r="G397" s="711">
        <f t="shared" si="8"/>
        <v>0</v>
      </c>
      <c r="H397" s="711"/>
      <c r="I397" s="711"/>
    </row>
    <row r="398" spans="1:9" s="638" customFormat="1" ht="14.25" customHeight="1" outlineLevel="2" thickBot="1" x14ac:dyDescent="0.3">
      <c r="A398" s="803"/>
      <c r="B398" s="804"/>
      <c r="C398" s="827"/>
      <c r="D398" s="828"/>
      <c r="E398" s="807">
        <v>4264</v>
      </c>
      <c r="F398" s="808"/>
      <c r="G398" s="711">
        <f t="shared" si="8"/>
        <v>0</v>
      </c>
      <c r="H398" s="711"/>
      <c r="I398" s="711"/>
    </row>
    <row r="399" spans="1:9" s="638" customFormat="1" ht="0.75" customHeight="1" outlineLevel="2" thickBot="1" x14ac:dyDescent="0.3">
      <c r="A399" s="803"/>
      <c r="B399" s="804"/>
      <c r="C399" s="827"/>
      <c r="D399" s="828"/>
      <c r="E399" s="807">
        <v>4511</v>
      </c>
      <c r="F399" s="808"/>
      <c r="G399" s="711">
        <f t="shared" si="8"/>
        <v>0</v>
      </c>
      <c r="H399" s="711"/>
      <c r="I399" s="711"/>
    </row>
    <row r="400" spans="1:9" s="638" customFormat="1" ht="16.5" customHeight="1" outlineLevel="2" thickBot="1" x14ac:dyDescent="0.3">
      <c r="A400" s="803"/>
      <c r="B400" s="804"/>
      <c r="C400" s="827"/>
      <c r="D400" s="828"/>
      <c r="E400" s="807">
        <v>4823</v>
      </c>
      <c r="F400" s="808"/>
      <c r="G400" s="711">
        <f t="shared" si="8"/>
        <v>500</v>
      </c>
      <c r="H400" s="711">
        <v>500</v>
      </c>
      <c r="I400" s="711"/>
    </row>
    <row r="401" spans="1:9" s="638" customFormat="1" ht="16.5" customHeight="1" outlineLevel="2" thickBot="1" x14ac:dyDescent="0.3">
      <c r="A401" s="803"/>
      <c r="B401" s="804"/>
      <c r="C401" s="827"/>
      <c r="D401" s="828"/>
      <c r="E401" s="807">
        <v>5121</v>
      </c>
      <c r="F401" s="808"/>
      <c r="G401" s="711">
        <f t="shared" si="8"/>
        <v>0</v>
      </c>
      <c r="H401" s="711"/>
      <c r="I401" s="711"/>
    </row>
    <row r="402" spans="1:9" s="638" customFormat="1" ht="16.5" customHeight="1" outlineLevel="2" thickBot="1" x14ac:dyDescent="0.3">
      <c r="A402" s="803"/>
      <c r="B402" s="804"/>
      <c r="C402" s="827"/>
      <c r="D402" s="828"/>
      <c r="E402" s="807">
        <v>5129</v>
      </c>
      <c r="F402" s="808"/>
      <c r="G402" s="711">
        <f t="shared" si="8"/>
        <v>34000</v>
      </c>
      <c r="H402" s="711"/>
      <c r="I402" s="711">
        <v>34000</v>
      </c>
    </row>
    <row r="403" spans="1:9" s="638" customFormat="1" ht="16.5" customHeight="1" outlineLevel="2" thickBot="1" x14ac:dyDescent="0.3">
      <c r="A403" s="803">
        <v>2520</v>
      </c>
      <c r="B403" s="854" t="s">
        <v>74</v>
      </c>
      <c r="C403" s="830">
        <v>2</v>
      </c>
      <c r="D403" s="831">
        <v>0</v>
      </c>
      <c r="E403" s="832" t="s">
        <v>424</v>
      </c>
      <c r="F403" s="834" t="s">
        <v>425</v>
      </c>
      <c r="G403" s="621">
        <f t="shared" si="8"/>
        <v>0</v>
      </c>
      <c r="H403" s="621">
        <f>H405</f>
        <v>0</v>
      </c>
      <c r="I403" s="621">
        <f>I405</f>
        <v>0</v>
      </c>
    </row>
    <row r="404" spans="1:9" s="641" customFormat="1" ht="16.5" customHeight="1" outlineLevel="2" thickBot="1" x14ac:dyDescent="0.3">
      <c r="A404" s="803"/>
      <c r="B404" s="829"/>
      <c r="C404" s="830"/>
      <c r="D404" s="831"/>
      <c r="E404" s="807" t="s">
        <v>808</v>
      </c>
      <c r="F404" s="834"/>
      <c r="G404" s="621"/>
      <c r="H404" s="621"/>
      <c r="I404" s="621"/>
    </row>
    <row r="405" spans="1:9" s="638" customFormat="1" ht="16.5" customHeight="1" outlineLevel="2" thickBot="1" x14ac:dyDescent="0.3">
      <c r="A405" s="803">
        <v>2521</v>
      </c>
      <c r="B405" s="856" t="s">
        <v>74</v>
      </c>
      <c r="C405" s="827">
        <v>2</v>
      </c>
      <c r="D405" s="828">
        <v>1</v>
      </c>
      <c r="E405" s="807" t="s">
        <v>426</v>
      </c>
      <c r="F405" s="840" t="s">
        <v>427</v>
      </c>
      <c r="G405" s="621">
        <f>H405+I405</f>
        <v>0</v>
      </c>
      <c r="H405" s="621">
        <f>H407+H408</f>
        <v>0</v>
      </c>
      <c r="I405" s="621">
        <f>I407+I408</f>
        <v>0</v>
      </c>
    </row>
    <row r="406" spans="1:9" s="638" customFormat="1" ht="15" customHeight="1" outlineLevel="2" thickBot="1" x14ac:dyDescent="0.3">
      <c r="A406" s="803"/>
      <c r="B406" s="804"/>
      <c r="C406" s="827"/>
      <c r="D406" s="828"/>
      <c r="E406" s="807" t="s">
        <v>12</v>
      </c>
      <c r="F406" s="808"/>
      <c r="G406" s="621"/>
      <c r="H406" s="621"/>
      <c r="I406" s="621"/>
    </row>
    <row r="407" spans="1:9" s="638" customFormat="1" ht="15" customHeight="1" outlineLevel="2" thickBot="1" x14ac:dyDescent="0.3">
      <c r="A407" s="803"/>
      <c r="B407" s="804"/>
      <c r="C407" s="827"/>
      <c r="D407" s="828"/>
      <c r="E407" s="807" t="s">
        <v>13</v>
      </c>
      <c r="F407" s="808"/>
      <c r="G407" s="621">
        <f>H407+I407</f>
        <v>0</v>
      </c>
      <c r="H407" s="621"/>
      <c r="I407" s="621"/>
    </row>
    <row r="408" spans="1:9" s="638" customFormat="1" ht="12.75" customHeight="1" outlineLevel="2" thickBot="1" x14ac:dyDescent="0.3">
      <c r="A408" s="803"/>
      <c r="B408" s="804"/>
      <c r="C408" s="827"/>
      <c r="D408" s="828"/>
      <c r="E408" s="807" t="s">
        <v>13</v>
      </c>
      <c r="F408" s="808"/>
      <c r="G408" s="621">
        <f>H408+I408</f>
        <v>0</v>
      </c>
      <c r="H408" s="621"/>
      <c r="I408" s="621"/>
    </row>
    <row r="409" spans="1:9" s="638" customFormat="1" ht="11.25" customHeight="1" outlineLevel="2" thickBot="1" x14ac:dyDescent="0.3">
      <c r="A409" s="803">
        <v>2530</v>
      </c>
      <c r="B409" s="854" t="s">
        <v>74</v>
      </c>
      <c r="C409" s="830">
        <v>3</v>
      </c>
      <c r="D409" s="831">
        <v>0</v>
      </c>
      <c r="E409" s="832" t="s">
        <v>428</v>
      </c>
      <c r="F409" s="834" t="s">
        <v>429</v>
      </c>
      <c r="G409" s="621">
        <f>H409+I409</f>
        <v>0</v>
      </c>
      <c r="H409" s="621">
        <f>H411</f>
        <v>0</v>
      </c>
      <c r="I409" s="621">
        <f>I411</f>
        <v>0</v>
      </c>
    </row>
    <row r="410" spans="1:9" s="641" customFormat="1" ht="12" customHeight="1" outlineLevel="2" thickBot="1" x14ac:dyDescent="0.3">
      <c r="A410" s="803"/>
      <c r="B410" s="829"/>
      <c r="C410" s="830"/>
      <c r="D410" s="831"/>
      <c r="E410" s="807" t="s">
        <v>808</v>
      </c>
      <c r="F410" s="834"/>
      <c r="G410" s="621"/>
      <c r="H410" s="621"/>
      <c r="I410" s="621"/>
    </row>
    <row r="411" spans="1:9" s="638" customFormat="1" ht="11.25" customHeight="1" outlineLevel="2" thickBot="1" x14ac:dyDescent="0.3">
      <c r="A411" s="803">
        <v>3531</v>
      </c>
      <c r="B411" s="856" t="s">
        <v>74</v>
      </c>
      <c r="C411" s="827">
        <v>3</v>
      </c>
      <c r="D411" s="828">
        <v>1</v>
      </c>
      <c r="E411" s="807" t="s">
        <v>428</v>
      </c>
      <c r="F411" s="840" t="s">
        <v>430</v>
      </c>
      <c r="G411" s="621">
        <f>H411+I411</f>
        <v>0</v>
      </c>
      <c r="H411" s="621">
        <f>H413+H414</f>
        <v>0</v>
      </c>
      <c r="I411" s="621">
        <f>I413+I414</f>
        <v>0</v>
      </c>
    </row>
    <row r="412" spans="1:9" s="638" customFormat="1" ht="12.75" customHeight="1" outlineLevel="2" thickBot="1" x14ac:dyDescent="0.3">
      <c r="A412" s="803"/>
      <c r="B412" s="804"/>
      <c r="C412" s="827"/>
      <c r="D412" s="828"/>
      <c r="E412" s="807" t="s">
        <v>12</v>
      </c>
      <c r="F412" s="808"/>
      <c r="G412" s="621"/>
      <c r="H412" s="621"/>
      <c r="I412" s="621"/>
    </row>
    <row r="413" spans="1:9" s="638" customFormat="1" ht="12" customHeight="1" outlineLevel="2" thickBot="1" x14ac:dyDescent="0.3">
      <c r="A413" s="803"/>
      <c r="B413" s="804"/>
      <c r="C413" s="827"/>
      <c r="D413" s="828"/>
      <c r="E413" s="807" t="s">
        <v>13</v>
      </c>
      <c r="F413" s="808"/>
      <c r="G413" s="621">
        <f>H413+I413</f>
        <v>0</v>
      </c>
      <c r="H413" s="621"/>
      <c r="I413" s="621"/>
    </row>
    <row r="414" spans="1:9" s="638" customFormat="1" ht="11.25" customHeight="1" outlineLevel="2" thickBot="1" x14ac:dyDescent="0.3">
      <c r="A414" s="803"/>
      <c r="B414" s="804"/>
      <c r="C414" s="827"/>
      <c r="D414" s="828"/>
      <c r="E414" s="807" t="s">
        <v>13</v>
      </c>
      <c r="F414" s="808"/>
      <c r="G414" s="621">
        <f>H414+I414</f>
        <v>0</v>
      </c>
      <c r="H414" s="621"/>
      <c r="I414" s="621"/>
    </row>
    <row r="415" spans="1:9" s="638" customFormat="1" ht="9.75" customHeight="1" outlineLevel="2" thickBot="1" x14ac:dyDescent="0.3">
      <c r="A415" s="803">
        <v>2540</v>
      </c>
      <c r="B415" s="854" t="s">
        <v>74</v>
      </c>
      <c r="C415" s="830">
        <v>4</v>
      </c>
      <c r="D415" s="831">
        <v>0</v>
      </c>
      <c r="E415" s="832" t="s">
        <v>431</v>
      </c>
      <c r="F415" s="834" t="s">
        <v>432</v>
      </c>
      <c r="G415" s="621">
        <f>H415+I415</f>
        <v>0</v>
      </c>
      <c r="H415" s="621">
        <f>H417</f>
        <v>0</v>
      </c>
      <c r="I415" s="621">
        <f>I417</f>
        <v>0</v>
      </c>
    </row>
    <row r="416" spans="1:9" s="641" customFormat="1" ht="12.75" customHeight="1" outlineLevel="2" thickBot="1" x14ac:dyDescent="0.3">
      <c r="A416" s="803"/>
      <c r="B416" s="829"/>
      <c r="C416" s="830"/>
      <c r="D416" s="831"/>
      <c r="E416" s="807" t="s">
        <v>808</v>
      </c>
      <c r="F416" s="834"/>
      <c r="G416" s="621"/>
      <c r="H416" s="621"/>
      <c r="I416" s="621"/>
    </row>
    <row r="417" spans="1:9" s="638" customFormat="1" ht="15" customHeight="1" outlineLevel="2" thickBot="1" x14ac:dyDescent="0.3">
      <c r="A417" s="803">
        <v>2541</v>
      </c>
      <c r="B417" s="856" t="s">
        <v>74</v>
      </c>
      <c r="C417" s="827">
        <v>4</v>
      </c>
      <c r="D417" s="828">
        <v>1</v>
      </c>
      <c r="E417" s="807" t="s">
        <v>431</v>
      </c>
      <c r="F417" s="840" t="s">
        <v>433</v>
      </c>
      <c r="G417" s="621">
        <f>H417+I417</f>
        <v>0</v>
      </c>
      <c r="H417" s="621">
        <f>H419+H420</f>
        <v>0</v>
      </c>
      <c r="I417" s="621">
        <f>I419+I420</f>
        <v>0</v>
      </c>
    </row>
    <row r="418" spans="1:9" s="638" customFormat="1" ht="15" customHeight="1" outlineLevel="2" thickBot="1" x14ac:dyDescent="0.3">
      <c r="A418" s="803"/>
      <c r="B418" s="804"/>
      <c r="C418" s="827"/>
      <c r="D418" s="828"/>
      <c r="E418" s="807" t="s">
        <v>12</v>
      </c>
      <c r="F418" s="808"/>
      <c r="G418" s="621"/>
      <c r="H418" s="621"/>
      <c r="I418" s="621"/>
    </row>
    <row r="419" spans="1:9" s="638" customFormat="1" ht="18.75" customHeight="1" outlineLevel="2" thickBot="1" x14ac:dyDescent="0.3">
      <c r="A419" s="803"/>
      <c r="B419" s="804"/>
      <c r="C419" s="827"/>
      <c r="D419" s="828"/>
      <c r="E419" s="807" t="s">
        <v>13</v>
      </c>
      <c r="F419" s="808"/>
      <c r="G419" s="621">
        <f>H419+I419</f>
        <v>0</v>
      </c>
      <c r="H419" s="621"/>
      <c r="I419" s="621"/>
    </row>
    <row r="420" spans="1:9" s="638" customFormat="1" ht="17.25" customHeight="1" outlineLevel="2" thickBot="1" x14ac:dyDescent="0.3">
      <c r="A420" s="803"/>
      <c r="B420" s="804"/>
      <c r="C420" s="827"/>
      <c r="D420" s="828"/>
      <c r="E420" s="807" t="s">
        <v>13</v>
      </c>
      <c r="F420" s="808"/>
      <c r="G420" s="621">
        <f>H420+I420</f>
        <v>0</v>
      </c>
      <c r="H420" s="621"/>
      <c r="I420" s="621"/>
    </row>
    <row r="421" spans="1:9" s="638" customFormat="1" ht="16.5" customHeight="1" outlineLevel="2" thickBot="1" x14ac:dyDescent="0.3">
      <c r="A421" s="803">
        <v>2550</v>
      </c>
      <c r="B421" s="854" t="s">
        <v>74</v>
      </c>
      <c r="C421" s="830">
        <v>5</v>
      </c>
      <c r="D421" s="831">
        <v>0</v>
      </c>
      <c r="E421" s="832" t="s">
        <v>434</v>
      </c>
      <c r="F421" s="834" t="s">
        <v>435</v>
      </c>
      <c r="G421" s="621">
        <f>H421+I421</f>
        <v>0</v>
      </c>
      <c r="H421" s="621">
        <f>H423</f>
        <v>0</v>
      </c>
      <c r="I421" s="621">
        <f>I423</f>
        <v>0</v>
      </c>
    </row>
    <row r="422" spans="1:9" s="641" customFormat="1" ht="24" customHeight="1" outlineLevel="2" thickBot="1" x14ac:dyDescent="0.3">
      <c r="A422" s="803"/>
      <c r="B422" s="829"/>
      <c r="C422" s="830"/>
      <c r="D422" s="831"/>
      <c r="E422" s="807" t="s">
        <v>808</v>
      </c>
      <c r="F422" s="834"/>
      <c r="G422" s="621"/>
      <c r="H422" s="621"/>
      <c r="I422" s="621"/>
    </row>
    <row r="423" spans="1:9" s="638" customFormat="1" ht="18" customHeight="1" outlineLevel="2" thickBot="1" x14ac:dyDescent="0.3">
      <c r="A423" s="803">
        <v>2551</v>
      </c>
      <c r="B423" s="856" t="s">
        <v>74</v>
      </c>
      <c r="C423" s="827">
        <v>5</v>
      </c>
      <c r="D423" s="828">
        <v>1</v>
      </c>
      <c r="E423" s="807" t="s">
        <v>434</v>
      </c>
      <c r="F423" s="840" t="s">
        <v>436</v>
      </c>
      <c r="G423" s="621">
        <f>H423+I423</f>
        <v>0</v>
      </c>
      <c r="H423" s="621">
        <f>H425+H426</f>
        <v>0</v>
      </c>
      <c r="I423" s="621">
        <f>I425+I426</f>
        <v>0</v>
      </c>
    </row>
    <row r="424" spans="1:9" s="638" customFormat="1" ht="12.75" customHeight="1" outlineLevel="2" thickBot="1" x14ac:dyDescent="0.3">
      <c r="A424" s="803"/>
      <c r="B424" s="804"/>
      <c r="C424" s="827"/>
      <c r="D424" s="828"/>
      <c r="E424" s="807" t="s">
        <v>12</v>
      </c>
      <c r="F424" s="808"/>
      <c r="G424" s="621"/>
      <c r="H424" s="621"/>
      <c r="I424" s="621"/>
    </row>
    <row r="425" spans="1:9" s="638" customFormat="1" ht="13.5" customHeight="1" outlineLevel="2" thickBot="1" x14ac:dyDescent="0.3">
      <c r="A425" s="803"/>
      <c r="B425" s="804"/>
      <c r="C425" s="827"/>
      <c r="D425" s="828"/>
      <c r="E425" s="807" t="s">
        <v>13</v>
      </c>
      <c r="F425" s="808"/>
      <c r="G425" s="621">
        <f>H425+I425</f>
        <v>0</v>
      </c>
      <c r="H425" s="621"/>
      <c r="I425" s="621"/>
    </row>
    <row r="426" spans="1:9" s="638" customFormat="1" ht="13.5" customHeight="1" outlineLevel="2" thickBot="1" x14ac:dyDescent="0.3">
      <c r="A426" s="803"/>
      <c r="B426" s="804"/>
      <c r="C426" s="827"/>
      <c r="D426" s="828"/>
      <c r="E426" s="807" t="s">
        <v>13</v>
      </c>
      <c r="F426" s="808"/>
      <c r="G426" s="621">
        <f>H426+I426</f>
        <v>0</v>
      </c>
      <c r="H426" s="621"/>
      <c r="I426" s="621"/>
    </row>
    <row r="427" spans="1:9" s="638" customFormat="1" ht="15.75" customHeight="1" outlineLevel="2" thickBot="1" x14ac:dyDescent="0.3">
      <c r="A427" s="803">
        <v>2560</v>
      </c>
      <c r="B427" s="854" t="s">
        <v>74</v>
      </c>
      <c r="C427" s="830">
        <v>6</v>
      </c>
      <c r="D427" s="831">
        <v>0</v>
      </c>
      <c r="E427" s="832" t="s">
        <v>437</v>
      </c>
      <c r="F427" s="834" t="s">
        <v>438</v>
      </c>
      <c r="G427" s="621">
        <f>H427+I427</f>
        <v>0</v>
      </c>
      <c r="H427" s="621">
        <f>H429</f>
        <v>0</v>
      </c>
      <c r="I427" s="621">
        <f>I429</f>
        <v>0</v>
      </c>
    </row>
    <row r="428" spans="1:9" s="641" customFormat="1" ht="16.5" customHeight="1" outlineLevel="2" thickBot="1" x14ac:dyDescent="0.3">
      <c r="A428" s="803"/>
      <c r="B428" s="829"/>
      <c r="C428" s="830"/>
      <c r="D428" s="831"/>
      <c r="E428" s="807" t="s">
        <v>808</v>
      </c>
      <c r="F428" s="834"/>
      <c r="G428" s="621"/>
      <c r="H428" s="621"/>
      <c r="I428" s="621"/>
    </row>
    <row r="429" spans="1:9" s="638" customFormat="1" ht="17.25" customHeight="1" outlineLevel="2" thickBot="1" x14ac:dyDescent="0.3">
      <c r="A429" s="803">
        <v>2561</v>
      </c>
      <c r="B429" s="856" t="s">
        <v>74</v>
      </c>
      <c r="C429" s="827">
        <v>6</v>
      </c>
      <c r="D429" s="828">
        <v>1</v>
      </c>
      <c r="E429" s="807" t="s">
        <v>437</v>
      </c>
      <c r="F429" s="840" t="s">
        <v>439</v>
      </c>
      <c r="G429" s="621">
        <f>H429+I429</f>
        <v>0</v>
      </c>
      <c r="H429" s="621">
        <f>H431+H432</f>
        <v>0</v>
      </c>
      <c r="I429" s="621">
        <f>I431+I432</f>
        <v>0</v>
      </c>
    </row>
    <row r="430" spans="1:9" s="638" customFormat="1" ht="18.75" customHeight="1" outlineLevel="2" thickBot="1" x14ac:dyDescent="0.3">
      <c r="A430" s="803"/>
      <c r="B430" s="804"/>
      <c r="C430" s="827"/>
      <c r="D430" s="828"/>
      <c r="E430" s="807" t="s">
        <v>12</v>
      </c>
      <c r="F430" s="808"/>
      <c r="G430" s="621"/>
      <c r="H430" s="621"/>
      <c r="I430" s="621"/>
    </row>
    <row r="431" spans="1:9" s="638" customFormat="1" ht="21" customHeight="1" outlineLevel="2" thickBot="1" x14ac:dyDescent="0.3">
      <c r="A431" s="803"/>
      <c r="B431" s="804"/>
      <c r="C431" s="827"/>
      <c r="D431" s="828"/>
      <c r="E431" s="807" t="s">
        <v>13</v>
      </c>
      <c r="F431" s="808"/>
      <c r="G431" s="621">
        <f>H431+I431</f>
        <v>0</v>
      </c>
      <c r="H431" s="621"/>
      <c r="I431" s="621"/>
    </row>
    <row r="432" spans="1:9" s="638" customFormat="1" ht="22.5" customHeight="1" outlineLevel="2" thickBot="1" x14ac:dyDescent="0.3">
      <c r="A432" s="803"/>
      <c r="B432" s="804"/>
      <c r="C432" s="827"/>
      <c r="D432" s="828"/>
      <c r="E432" s="807" t="s">
        <v>13</v>
      </c>
      <c r="F432" s="808"/>
      <c r="G432" s="621">
        <f>H432+I432</f>
        <v>0</v>
      </c>
      <c r="H432" s="621"/>
      <c r="I432" s="621"/>
    </row>
    <row r="433" spans="1:13" s="847" customFormat="1" ht="48.75" customHeight="1" thickBot="1" x14ac:dyDescent="0.25">
      <c r="A433" s="843">
        <v>2600</v>
      </c>
      <c r="B433" s="854" t="s">
        <v>75</v>
      </c>
      <c r="C433" s="830">
        <v>0</v>
      </c>
      <c r="D433" s="831">
        <v>0</v>
      </c>
      <c r="E433" s="855" t="s">
        <v>872</v>
      </c>
      <c r="F433" s="845" t="s">
        <v>440</v>
      </c>
      <c r="G433" s="711">
        <f>H433+I433</f>
        <v>824850</v>
      </c>
      <c r="H433" s="711">
        <f>H435+H441+H455+H469+H481+H492+H487</f>
        <v>420350</v>
      </c>
      <c r="I433" s="711">
        <f>I435+I441+I455+I469+I481+I492+I487</f>
        <v>404500</v>
      </c>
    </row>
    <row r="434" spans="1:13" s="638" customFormat="1" ht="21.75" customHeight="1" outlineLevel="1" thickBot="1" x14ac:dyDescent="0.3">
      <c r="A434" s="848"/>
      <c r="B434" s="829"/>
      <c r="C434" s="849"/>
      <c r="D434" s="850"/>
      <c r="E434" s="807" t="s">
        <v>807</v>
      </c>
      <c r="F434" s="851"/>
      <c r="G434" s="621"/>
      <c r="H434" s="621"/>
      <c r="I434" s="621"/>
    </row>
    <row r="435" spans="1:13" s="638" customFormat="1" ht="20.25" customHeight="1" outlineLevel="1" thickBot="1" x14ac:dyDescent="0.3">
      <c r="A435" s="803">
        <v>2610</v>
      </c>
      <c r="B435" s="854" t="s">
        <v>75</v>
      </c>
      <c r="C435" s="830">
        <v>1</v>
      </c>
      <c r="D435" s="831">
        <v>0</v>
      </c>
      <c r="E435" s="832" t="s">
        <v>441</v>
      </c>
      <c r="F435" s="834" t="s">
        <v>442</v>
      </c>
      <c r="G435" s="622">
        <f>H435+I435</f>
        <v>0</v>
      </c>
      <c r="H435" s="622">
        <f>H437</f>
        <v>0</v>
      </c>
      <c r="I435" s="622">
        <f>I437</f>
        <v>0</v>
      </c>
    </row>
    <row r="436" spans="1:13" s="641" customFormat="1" ht="21.75" hidden="1" customHeight="1" outlineLevel="1" thickBot="1" x14ac:dyDescent="0.3">
      <c r="A436" s="803"/>
      <c r="B436" s="829"/>
      <c r="C436" s="830"/>
      <c r="D436" s="831"/>
      <c r="E436" s="807" t="s">
        <v>808</v>
      </c>
      <c r="F436" s="834"/>
      <c r="G436" s="622"/>
      <c r="H436" s="622"/>
      <c r="I436" s="622"/>
    </row>
    <row r="437" spans="1:13" s="638" customFormat="1" ht="21.75" hidden="1" customHeight="1" outlineLevel="1" thickBot="1" x14ac:dyDescent="0.3">
      <c r="A437" s="803">
        <v>2611</v>
      </c>
      <c r="B437" s="856" t="s">
        <v>75</v>
      </c>
      <c r="C437" s="827">
        <v>1</v>
      </c>
      <c r="D437" s="828">
        <v>1</v>
      </c>
      <c r="E437" s="807" t="s">
        <v>443</v>
      </c>
      <c r="F437" s="840" t="s">
        <v>444</v>
      </c>
      <c r="G437" s="622">
        <f>H437+I437</f>
        <v>0</v>
      </c>
      <c r="H437" s="622">
        <f>H439+H440</f>
        <v>0</v>
      </c>
      <c r="I437" s="622">
        <f>I439+I440</f>
        <v>0</v>
      </c>
    </row>
    <row r="438" spans="1:13" s="638" customFormat="1" ht="21.75" hidden="1" customHeight="1" outlineLevel="1" thickBot="1" x14ac:dyDescent="0.3">
      <c r="A438" s="803"/>
      <c r="B438" s="804"/>
      <c r="C438" s="827"/>
      <c r="D438" s="828"/>
      <c r="E438" s="807" t="s">
        <v>12</v>
      </c>
      <c r="F438" s="808"/>
      <c r="G438" s="622"/>
      <c r="H438" s="622"/>
      <c r="I438" s="622"/>
    </row>
    <row r="439" spans="1:13" s="638" customFormat="1" ht="21.75" hidden="1" customHeight="1" outlineLevel="1" thickBot="1" x14ac:dyDescent="0.3">
      <c r="A439" s="803"/>
      <c r="B439" s="804"/>
      <c r="C439" s="827"/>
      <c r="D439" s="828"/>
      <c r="E439" s="807" t="s">
        <v>13</v>
      </c>
      <c r="F439" s="808"/>
      <c r="G439" s="622">
        <f>H439+I439</f>
        <v>0</v>
      </c>
      <c r="H439" s="622"/>
      <c r="I439" s="622"/>
    </row>
    <row r="440" spans="1:13" s="638" customFormat="1" ht="21.75" hidden="1" customHeight="1" outlineLevel="1" thickBot="1" x14ac:dyDescent="0.3">
      <c r="A440" s="803"/>
      <c r="B440" s="804"/>
      <c r="C440" s="827"/>
      <c r="D440" s="828"/>
      <c r="E440" s="807" t="s">
        <v>13</v>
      </c>
      <c r="F440" s="808"/>
      <c r="G440" s="622">
        <f>H440+I440</f>
        <v>0</v>
      </c>
      <c r="H440" s="622"/>
      <c r="I440" s="622"/>
    </row>
    <row r="441" spans="1:13" s="638" customFormat="1" ht="21.75" customHeight="1" outlineLevel="1" thickBot="1" x14ac:dyDescent="0.3">
      <c r="A441" s="803">
        <v>2620</v>
      </c>
      <c r="B441" s="854" t="s">
        <v>75</v>
      </c>
      <c r="C441" s="830">
        <v>2</v>
      </c>
      <c r="D441" s="831">
        <v>0</v>
      </c>
      <c r="E441" s="832" t="s">
        <v>445</v>
      </c>
      <c r="F441" s="834" t="s">
        <v>446</v>
      </c>
      <c r="G441" s="621">
        <f>H441+I441</f>
        <v>0</v>
      </c>
      <c r="H441" s="621">
        <f>H443</f>
        <v>0</v>
      </c>
      <c r="I441" s="621">
        <f>I443</f>
        <v>0</v>
      </c>
    </row>
    <row r="442" spans="1:13" s="641" customFormat="1" ht="21.75" customHeight="1" outlineLevel="1" thickBot="1" x14ac:dyDescent="0.3">
      <c r="A442" s="803"/>
      <c r="B442" s="829"/>
      <c r="C442" s="830"/>
      <c r="D442" s="831"/>
      <c r="E442" s="807" t="s">
        <v>808</v>
      </c>
      <c r="F442" s="834"/>
      <c r="G442" s="621"/>
      <c r="H442" s="621"/>
      <c r="I442" s="621"/>
    </row>
    <row r="443" spans="1:13" s="638" customFormat="1" ht="19.5" customHeight="1" outlineLevel="1" thickBot="1" x14ac:dyDescent="0.3">
      <c r="A443" s="803">
        <v>2621</v>
      </c>
      <c r="B443" s="856" t="s">
        <v>75</v>
      </c>
      <c r="C443" s="827">
        <v>2</v>
      </c>
      <c r="D443" s="828">
        <v>1</v>
      </c>
      <c r="E443" s="807" t="s">
        <v>553</v>
      </c>
      <c r="F443" s="840" t="s">
        <v>447</v>
      </c>
      <c r="G443" s="621">
        <f>H443+I443</f>
        <v>0</v>
      </c>
      <c r="H443" s="621">
        <f>SUM(H445:H454)</f>
        <v>0</v>
      </c>
      <c r="I443" s="621">
        <f>SUM(I445:I454)</f>
        <v>0</v>
      </c>
      <c r="L443" s="866"/>
      <c r="M443" s="866"/>
    </row>
    <row r="444" spans="1:13" s="638" customFormat="1" ht="21.75" hidden="1" customHeight="1" outlineLevel="1" thickBot="1" x14ac:dyDescent="0.3">
      <c r="A444" s="803"/>
      <c r="B444" s="804"/>
      <c r="C444" s="827"/>
      <c r="D444" s="828"/>
      <c r="E444" s="807" t="s">
        <v>12</v>
      </c>
      <c r="F444" s="808"/>
      <c r="G444" s="621"/>
      <c r="H444" s="621"/>
      <c r="I444" s="621"/>
      <c r="L444" s="867">
        <v>206000</v>
      </c>
      <c r="M444" s="867">
        <v>206000</v>
      </c>
    </row>
    <row r="445" spans="1:13" s="638" customFormat="1" ht="21.75" hidden="1" customHeight="1" outlineLevel="1" thickBot="1" x14ac:dyDescent="0.3">
      <c r="A445" s="803"/>
      <c r="B445" s="804"/>
      <c r="C445" s="827"/>
      <c r="D445" s="828"/>
      <c r="E445" s="807"/>
      <c r="F445" s="808"/>
      <c r="G445" s="621">
        <f t="shared" ref="G445:G455" si="9">H445+I445</f>
        <v>0</v>
      </c>
      <c r="H445" s="621"/>
      <c r="I445" s="621"/>
      <c r="L445" s="867">
        <v>4500</v>
      </c>
      <c r="M445" s="867">
        <v>4500</v>
      </c>
    </row>
    <row r="446" spans="1:13" s="638" customFormat="1" ht="21.75" hidden="1" customHeight="1" outlineLevel="1" thickBot="1" x14ac:dyDescent="0.3">
      <c r="A446" s="803"/>
      <c r="B446" s="804"/>
      <c r="C446" s="827"/>
      <c r="D446" s="828"/>
      <c r="E446" s="807"/>
      <c r="F446" s="808"/>
      <c r="G446" s="621">
        <f t="shared" si="9"/>
        <v>0</v>
      </c>
      <c r="H446" s="621"/>
      <c r="I446" s="621"/>
      <c r="L446" s="867">
        <v>414102.8</v>
      </c>
      <c r="M446" s="867">
        <v>414102.8</v>
      </c>
    </row>
    <row r="447" spans="1:13" s="638" customFormat="1" ht="21.75" hidden="1" customHeight="1" outlineLevel="1" thickBot="1" x14ac:dyDescent="0.3">
      <c r="A447" s="803"/>
      <c r="B447" s="804"/>
      <c r="C447" s="827"/>
      <c r="D447" s="828"/>
      <c r="E447" s="807"/>
      <c r="F447" s="808"/>
      <c r="G447" s="621">
        <f t="shared" si="9"/>
        <v>0</v>
      </c>
      <c r="H447" s="621"/>
      <c r="I447" s="621"/>
      <c r="L447" s="867">
        <v>701000</v>
      </c>
      <c r="M447" s="867">
        <v>701000</v>
      </c>
    </row>
    <row r="448" spans="1:13" s="638" customFormat="1" ht="21.75" hidden="1" customHeight="1" outlineLevel="1" thickBot="1" x14ac:dyDescent="0.3">
      <c r="A448" s="803"/>
      <c r="B448" s="804"/>
      <c r="C448" s="827"/>
      <c r="D448" s="828"/>
      <c r="E448" s="807"/>
      <c r="F448" s="808"/>
      <c r="G448" s="621">
        <f t="shared" si="9"/>
        <v>0</v>
      </c>
      <c r="H448" s="621"/>
      <c r="I448" s="621"/>
      <c r="L448" s="867">
        <v>105500</v>
      </c>
      <c r="M448" s="867">
        <v>105500</v>
      </c>
    </row>
    <row r="449" spans="1:13" s="638" customFormat="1" ht="21.75" hidden="1" customHeight="1" outlineLevel="1" thickBot="1" x14ac:dyDescent="0.3">
      <c r="A449" s="803"/>
      <c r="B449" s="804"/>
      <c r="C449" s="827"/>
      <c r="D449" s="828"/>
      <c r="E449" s="807"/>
      <c r="F449" s="808"/>
      <c r="G449" s="621">
        <f t="shared" si="9"/>
        <v>0</v>
      </c>
      <c r="H449" s="621"/>
      <c r="I449" s="621"/>
      <c r="L449" s="867">
        <v>38150</v>
      </c>
      <c r="M449" s="867">
        <v>38150</v>
      </c>
    </row>
    <row r="450" spans="1:13" s="638" customFormat="1" ht="21.75" hidden="1" customHeight="1" outlineLevel="1" thickBot="1" x14ac:dyDescent="0.3">
      <c r="A450" s="803"/>
      <c r="B450" s="804"/>
      <c r="C450" s="827"/>
      <c r="D450" s="828"/>
      <c r="E450" s="807"/>
      <c r="F450" s="808"/>
      <c r="G450" s="621">
        <f t="shared" si="9"/>
        <v>0</v>
      </c>
      <c r="H450" s="621"/>
      <c r="I450" s="621"/>
      <c r="L450" s="867">
        <v>15000</v>
      </c>
      <c r="M450" s="867">
        <v>15000</v>
      </c>
    </row>
    <row r="451" spans="1:13" s="638" customFormat="1" ht="21.75" hidden="1" customHeight="1" outlineLevel="1" thickBot="1" x14ac:dyDescent="0.3">
      <c r="A451" s="803"/>
      <c r="B451" s="804"/>
      <c r="C451" s="827"/>
      <c r="D451" s="828"/>
      <c r="E451" s="807"/>
      <c r="F451" s="808"/>
      <c r="G451" s="621">
        <f t="shared" si="9"/>
        <v>0</v>
      </c>
      <c r="H451" s="621"/>
      <c r="I451" s="621"/>
      <c r="L451" s="867">
        <v>227000</v>
      </c>
      <c r="M451" s="867">
        <v>227000</v>
      </c>
    </row>
    <row r="452" spans="1:13" s="638" customFormat="1" ht="21.75" hidden="1" customHeight="1" outlineLevel="1" thickBot="1" x14ac:dyDescent="0.3">
      <c r="A452" s="803"/>
      <c r="B452" s="804"/>
      <c r="C452" s="827"/>
      <c r="D452" s="828"/>
      <c r="E452" s="807"/>
      <c r="F452" s="808"/>
      <c r="G452" s="621">
        <f t="shared" si="9"/>
        <v>0</v>
      </c>
      <c r="H452" s="621"/>
      <c r="I452" s="621"/>
      <c r="L452" s="867">
        <v>165000</v>
      </c>
      <c r="M452" s="867">
        <v>165000</v>
      </c>
    </row>
    <row r="453" spans="1:13" s="638" customFormat="1" ht="21.75" hidden="1" customHeight="1" outlineLevel="1" thickBot="1" x14ac:dyDescent="0.3">
      <c r="A453" s="803"/>
      <c r="B453" s="804"/>
      <c r="C453" s="827"/>
      <c r="D453" s="828"/>
      <c r="E453" s="807"/>
      <c r="F453" s="808"/>
      <c r="G453" s="621">
        <f t="shared" si="9"/>
        <v>0</v>
      </c>
      <c r="H453" s="621"/>
      <c r="I453" s="621"/>
      <c r="L453" s="867">
        <v>369400</v>
      </c>
      <c r="M453" s="867">
        <v>369400</v>
      </c>
    </row>
    <row r="454" spans="1:13" s="638" customFormat="1" ht="21.75" hidden="1" customHeight="1" outlineLevel="1" thickBot="1" x14ac:dyDescent="0.3">
      <c r="A454" s="803"/>
      <c r="B454" s="804"/>
      <c r="C454" s="827"/>
      <c r="D454" s="828"/>
      <c r="E454" s="807"/>
      <c r="F454" s="808"/>
      <c r="G454" s="621">
        <f t="shared" si="9"/>
        <v>0</v>
      </c>
      <c r="H454" s="621"/>
      <c r="I454" s="621"/>
      <c r="L454" s="868">
        <v>25000</v>
      </c>
      <c r="M454" s="868">
        <v>25000</v>
      </c>
    </row>
    <row r="455" spans="1:13" s="638" customFormat="1" ht="21.75" customHeight="1" outlineLevel="1" thickBot="1" x14ac:dyDescent="0.3">
      <c r="A455" s="803">
        <v>2630</v>
      </c>
      <c r="B455" s="854" t="s">
        <v>75</v>
      </c>
      <c r="C455" s="830">
        <v>3</v>
      </c>
      <c r="D455" s="831">
        <v>0</v>
      </c>
      <c r="E455" s="832" t="s">
        <v>448</v>
      </c>
      <c r="F455" s="834" t="s">
        <v>449</v>
      </c>
      <c r="G455" s="711">
        <f t="shared" si="9"/>
        <v>434600</v>
      </c>
      <c r="H455" s="711">
        <f>H457</f>
        <v>34600</v>
      </c>
      <c r="I455" s="711">
        <f>I457</f>
        <v>400000</v>
      </c>
    </row>
    <row r="456" spans="1:13" s="641" customFormat="1" ht="21.75" customHeight="1" outlineLevel="1" thickBot="1" x14ac:dyDescent="0.3">
      <c r="A456" s="803"/>
      <c r="B456" s="829"/>
      <c r="C456" s="830"/>
      <c r="D456" s="831"/>
      <c r="E456" s="807" t="s">
        <v>808</v>
      </c>
      <c r="F456" s="834"/>
      <c r="G456" s="621"/>
      <c r="H456" s="621"/>
      <c r="I456" s="621"/>
    </row>
    <row r="457" spans="1:13" s="638" customFormat="1" ht="21.75" customHeight="1" outlineLevel="1" thickBot="1" x14ac:dyDescent="0.3">
      <c r="A457" s="803">
        <v>2631</v>
      </c>
      <c r="B457" s="856" t="s">
        <v>75</v>
      </c>
      <c r="C457" s="827">
        <v>3</v>
      </c>
      <c r="D457" s="828">
        <v>1</v>
      </c>
      <c r="E457" s="807" t="s">
        <v>450</v>
      </c>
      <c r="F457" s="869" t="s">
        <v>451</v>
      </c>
      <c r="G457" s="711">
        <f>H457+I457</f>
        <v>434600</v>
      </c>
      <c r="H457" s="711">
        <f>SUM(H459:H465)</f>
        <v>34600</v>
      </c>
      <c r="I457" s="711">
        <f>I459+I460+I467+I466+I468</f>
        <v>400000</v>
      </c>
    </row>
    <row r="458" spans="1:13" s="638" customFormat="1" ht="26.25" customHeight="1" outlineLevel="1" thickBot="1" x14ac:dyDescent="0.3">
      <c r="A458" s="803"/>
      <c r="B458" s="804"/>
      <c r="C458" s="827"/>
      <c r="D458" s="828"/>
      <c r="E458" s="807" t="s">
        <v>12</v>
      </c>
      <c r="F458" s="808"/>
      <c r="G458" s="621"/>
      <c r="H458" s="621"/>
      <c r="I458" s="621"/>
    </row>
    <row r="459" spans="1:13" s="638" customFormat="1" ht="21.75" hidden="1" customHeight="1" outlineLevel="1" thickBot="1" x14ac:dyDescent="0.3">
      <c r="A459" s="803"/>
      <c r="B459" s="804"/>
      <c r="C459" s="827"/>
      <c r="D459" s="828"/>
      <c r="E459" s="807">
        <v>4111</v>
      </c>
      <c r="F459" s="808"/>
      <c r="G459" s="711">
        <f t="shared" ref="G459:G469" si="10">H459+I459</f>
        <v>0</v>
      </c>
      <c r="H459" s="711"/>
      <c r="I459" s="711"/>
    </row>
    <row r="460" spans="1:13" s="638" customFormat="1" ht="21.75" customHeight="1" outlineLevel="1" thickBot="1" x14ac:dyDescent="0.3">
      <c r="A460" s="803"/>
      <c r="B460" s="804"/>
      <c r="C460" s="827"/>
      <c r="D460" s="828"/>
      <c r="E460" s="807">
        <v>4213</v>
      </c>
      <c r="F460" s="808"/>
      <c r="G460" s="711">
        <f t="shared" si="10"/>
        <v>25000</v>
      </c>
      <c r="H460" s="711">
        <v>25000</v>
      </c>
      <c r="I460" s="711"/>
    </row>
    <row r="461" spans="1:13" s="638" customFormat="1" ht="18" customHeight="1" outlineLevel="1" thickBot="1" x14ac:dyDescent="0.3">
      <c r="A461" s="803"/>
      <c r="B461" s="804"/>
      <c r="C461" s="827"/>
      <c r="D461" s="828"/>
      <c r="E461" s="807">
        <v>4239</v>
      </c>
      <c r="F461" s="808"/>
      <c r="G461" s="711">
        <f t="shared" si="10"/>
        <v>5500</v>
      </c>
      <c r="H461" s="711">
        <v>5500</v>
      </c>
      <c r="I461" s="711"/>
    </row>
    <row r="462" spans="1:13" s="638" customFormat="1" ht="21.75" hidden="1" customHeight="1" outlineLevel="1" thickBot="1" x14ac:dyDescent="0.3">
      <c r="A462" s="803"/>
      <c r="B462" s="804"/>
      <c r="C462" s="827"/>
      <c r="D462" s="828"/>
      <c r="E462" s="807">
        <v>4264</v>
      </c>
      <c r="F462" s="808"/>
      <c r="G462" s="711">
        <f t="shared" si="10"/>
        <v>0</v>
      </c>
      <c r="H462" s="711">
        <v>0</v>
      </c>
      <c r="I462" s="711"/>
    </row>
    <row r="463" spans="1:13" s="638" customFormat="1" ht="17.25" customHeight="1" outlineLevel="1" thickBot="1" x14ac:dyDescent="0.3">
      <c r="A463" s="803"/>
      <c r="B463" s="804"/>
      <c r="C463" s="827"/>
      <c r="D463" s="828"/>
      <c r="E463" s="807">
        <v>4269</v>
      </c>
      <c r="F463" s="808"/>
      <c r="G463" s="711">
        <f t="shared" si="10"/>
        <v>3800</v>
      </c>
      <c r="H463" s="711">
        <v>3800</v>
      </c>
      <c r="I463" s="711"/>
    </row>
    <row r="464" spans="1:13" s="638" customFormat="1" ht="21" hidden="1" customHeight="1" outlineLevel="1" thickBot="1" x14ac:dyDescent="0.3">
      <c r="A464" s="803"/>
      <c r="B464" s="804"/>
      <c r="C464" s="827"/>
      <c r="D464" s="828"/>
      <c r="E464" s="807">
        <v>4511</v>
      </c>
      <c r="F464" s="808"/>
      <c r="G464" s="711">
        <f t="shared" si="10"/>
        <v>0</v>
      </c>
      <c r="H464" s="711"/>
      <c r="I464" s="711"/>
    </row>
    <row r="465" spans="1:9" s="638" customFormat="1" ht="14.25" customHeight="1" outlineLevel="1" thickBot="1" x14ac:dyDescent="0.3">
      <c r="A465" s="803"/>
      <c r="B465" s="804"/>
      <c r="C465" s="827"/>
      <c r="D465" s="828"/>
      <c r="E465" s="807">
        <v>4823</v>
      </c>
      <c r="F465" s="808"/>
      <c r="G465" s="711">
        <f t="shared" si="10"/>
        <v>300</v>
      </c>
      <c r="H465" s="711">
        <v>300</v>
      </c>
      <c r="I465" s="711"/>
    </row>
    <row r="466" spans="1:9" s="638" customFormat="1" ht="21.75" hidden="1" customHeight="1" outlineLevel="1" thickBot="1" x14ac:dyDescent="0.3">
      <c r="A466" s="803"/>
      <c r="B466" s="804"/>
      <c r="C466" s="827"/>
      <c r="D466" s="828"/>
      <c r="E466" s="807">
        <v>5112</v>
      </c>
      <c r="F466" s="808"/>
      <c r="G466" s="711">
        <f>I466</f>
        <v>0</v>
      </c>
      <c r="H466" s="711"/>
      <c r="I466" s="711"/>
    </row>
    <row r="467" spans="1:9" s="638" customFormat="1" ht="21.75" customHeight="1" outlineLevel="1" thickBot="1" x14ac:dyDescent="0.3">
      <c r="A467" s="803"/>
      <c r="B467" s="804"/>
      <c r="C467" s="827"/>
      <c r="D467" s="828"/>
      <c r="E467" s="807">
        <v>5113</v>
      </c>
      <c r="F467" s="808"/>
      <c r="G467" s="711">
        <f t="shared" si="10"/>
        <v>400000</v>
      </c>
      <c r="H467" s="711"/>
      <c r="I467" s="711">
        <v>400000</v>
      </c>
    </row>
    <row r="468" spans="1:9" s="638" customFormat="1" ht="21.75" customHeight="1" outlineLevel="1" thickBot="1" x14ac:dyDescent="0.3">
      <c r="A468" s="803"/>
      <c r="B468" s="804"/>
      <c r="C468" s="827"/>
      <c r="D468" s="828"/>
      <c r="E468" s="807">
        <v>5129</v>
      </c>
      <c r="F468" s="808"/>
      <c r="G468" s="711">
        <f t="shared" si="10"/>
        <v>0</v>
      </c>
      <c r="H468" s="711"/>
      <c r="I468" s="711"/>
    </row>
    <row r="469" spans="1:9" s="638" customFormat="1" ht="21.75" customHeight="1" outlineLevel="1" thickBot="1" x14ac:dyDescent="0.3">
      <c r="A469" s="803">
        <v>2640</v>
      </c>
      <c r="B469" s="854" t="s">
        <v>75</v>
      </c>
      <c r="C469" s="830">
        <v>4</v>
      </c>
      <c r="D469" s="831">
        <v>0</v>
      </c>
      <c r="E469" s="832" t="s">
        <v>452</v>
      </c>
      <c r="F469" s="834" t="s">
        <v>453</v>
      </c>
      <c r="G469" s="711">
        <f t="shared" si="10"/>
        <v>25250</v>
      </c>
      <c r="H469" s="711">
        <f>H471</f>
        <v>20750</v>
      </c>
      <c r="I469" s="711">
        <f>I471</f>
        <v>4500</v>
      </c>
    </row>
    <row r="470" spans="1:9" s="641" customFormat="1" ht="21.75" customHeight="1" outlineLevel="1" thickBot="1" x14ac:dyDescent="0.3">
      <c r="A470" s="803"/>
      <c r="B470" s="829"/>
      <c r="C470" s="830"/>
      <c r="D470" s="831"/>
      <c r="E470" s="807" t="s">
        <v>808</v>
      </c>
      <c r="F470" s="834"/>
      <c r="G470" s="621"/>
      <c r="H470" s="621"/>
      <c r="I470" s="621"/>
    </row>
    <row r="471" spans="1:9" s="638" customFormat="1" ht="21.75" customHeight="1" outlineLevel="1" thickBot="1" x14ac:dyDescent="0.3">
      <c r="A471" s="803">
        <v>2641</v>
      </c>
      <c r="B471" s="856" t="s">
        <v>75</v>
      </c>
      <c r="C471" s="827">
        <v>4</v>
      </c>
      <c r="D471" s="828">
        <v>1</v>
      </c>
      <c r="E471" s="807" t="s">
        <v>454</v>
      </c>
      <c r="F471" s="840" t="s">
        <v>455</v>
      </c>
      <c r="G471" s="711">
        <f>H471+I471</f>
        <v>25250</v>
      </c>
      <c r="H471" s="711">
        <f>H473+H474+H475+H477+H476</f>
        <v>20750</v>
      </c>
      <c r="I471" s="711">
        <f>SUM(I473:I480)</f>
        <v>4500</v>
      </c>
    </row>
    <row r="472" spans="1:9" s="638" customFormat="1" ht="28.5" customHeight="1" outlineLevel="1" thickBot="1" x14ac:dyDescent="0.3">
      <c r="A472" s="803"/>
      <c r="B472" s="804"/>
      <c r="C472" s="827"/>
      <c r="D472" s="828"/>
      <c r="E472" s="807" t="s">
        <v>12</v>
      </c>
      <c r="F472" s="808"/>
      <c r="G472" s="621"/>
      <c r="H472" s="621"/>
      <c r="I472" s="621"/>
    </row>
    <row r="473" spans="1:9" s="638" customFormat="1" ht="21.75" hidden="1" customHeight="1" outlineLevel="1" thickBot="1" x14ac:dyDescent="0.3">
      <c r="A473" s="803"/>
      <c r="B473" s="804"/>
      <c r="C473" s="827"/>
      <c r="D473" s="828"/>
      <c r="E473" s="807">
        <v>4212</v>
      </c>
      <c r="F473" s="808"/>
      <c r="G473" s="711">
        <f t="shared" ref="G473:G481" si="11">H473+I473</f>
        <v>0</v>
      </c>
      <c r="H473" s="711"/>
      <c r="I473" s="711"/>
    </row>
    <row r="474" spans="1:9" s="638" customFormat="1" ht="21.75" hidden="1" customHeight="1" outlineLevel="1" thickBot="1" x14ac:dyDescent="0.3">
      <c r="A474" s="803"/>
      <c r="B474" s="804"/>
      <c r="C474" s="827"/>
      <c r="D474" s="828"/>
      <c r="E474" s="807">
        <v>4251</v>
      </c>
      <c r="F474" s="808"/>
      <c r="G474" s="711">
        <f t="shared" si="11"/>
        <v>0</v>
      </c>
      <c r="H474" s="711"/>
      <c r="I474" s="711"/>
    </row>
    <row r="475" spans="1:9" s="638" customFormat="1" ht="21.75" customHeight="1" outlineLevel="1" thickBot="1" x14ac:dyDescent="0.3">
      <c r="A475" s="803"/>
      <c r="B475" s="804"/>
      <c r="C475" s="827"/>
      <c r="D475" s="828"/>
      <c r="E475" s="807">
        <v>4269</v>
      </c>
      <c r="F475" s="808"/>
      <c r="G475" s="711">
        <f t="shared" si="11"/>
        <v>20000</v>
      </c>
      <c r="H475" s="711">
        <v>20000</v>
      </c>
      <c r="I475" s="711"/>
    </row>
    <row r="476" spans="1:9" s="638" customFormat="1" ht="18.75" customHeight="1" outlineLevel="1" thickBot="1" x14ac:dyDescent="0.3">
      <c r="A476" s="803"/>
      <c r="B476" s="804"/>
      <c r="C476" s="827"/>
      <c r="D476" s="828"/>
      <c r="E476" s="807">
        <v>4239</v>
      </c>
      <c r="F476" s="808"/>
      <c r="G476" s="711">
        <f t="shared" si="11"/>
        <v>750</v>
      </c>
      <c r="H476" s="711">
        <v>750</v>
      </c>
      <c r="I476" s="711"/>
    </row>
    <row r="477" spans="1:9" s="638" customFormat="1" ht="0.75" hidden="1" customHeight="1" outlineLevel="1" thickBot="1" x14ac:dyDescent="0.3">
      <c r="A477" s="803"/>
      <c r="B477" s="804"/>
      <c r="C477" s="827"/>
      <c r="D477" s="828"/>
      <c r="E477" s="807">
        <v>4511</v>
      </c>
      <c r="F477" s="808"/>
      <c r="G477" s="711">
        <f t="shared" si="11"/>
        <v>0</v>
      </c>
      <c r="H477" s="711"/>
      <c r="I477" s="711"/>
    </row>
    <row r="478" spans="1:9" s="638" customFormat="1" ht="21" hidden="1" customHeight="1" outlineLevel="1" thickBot="1" x14ac:dyDescent="0.3">
      <c r="A478" s="803"/>
      <c r="B478" s="804"/>
      <c r="C478" s="827"/>
      <c r="D478" s="828"/>
      <c r="E478" s="807">
        <v>5121</v>
      </c>
      <c r="F478" s="808"/>
      <c r="G478" s="711">
        <f>I478</f>
        <v>0</v>
      </c>
      <c r="H478" s="711"/>
      <c r="I478" s="711"/>
    </row>
    <row r="479" spans="1:9" s="638" customFormat="1" ht="21.75" hidden="1" customHeight="1" outlineLevel="1" thickBot="1" x14ac:dyDescent="0.3">
      <c r="A479" s="803"/>
      <c r="B479" s="804"/>
      <c r="C479" s="827"/>
      <c r="D479" s="828"/>
      <c r="E479" s="807">
        <v>5112</v>
      </c>
      <c r="F479" s="808"/>
      <c r="G479" s="711">
        <f t="shared" si="11"/>
        <v>0</v>
      </c>
      <c r="H479" s="711"/>
      <c r="I479" s="711"/>
    </row>
    <row r="480" spans="1:9" s="638" customFormat="1" ht="21.75" customHeight="1" outlineLevel="1" thickBot="1" x14ac:dyDescent="0.3">
      <c r="A480" s="803"/>
      <c r="B480" s="804"/>
      <c r="C480" s="827"/>
      <c r="D480" s="828"/>
      <c r="E480" s="807">
        <v>5113</v>
      </c>
      <c r="F480" s="808"/>
      <c r="G480" s="711">
        <f t="shared" si="11"/>
        <v>4500</v>
      </c>
      <c r="H480" s="711"/>
      <c r="I480" s="711">
        <v>4500</v>
      </c>
    </row>
    <row r="481" spans="1:9" s="638" customFormat="1" ht="40.5" customHeight="1" outlineLevel="1" thickBot="1" x14ac:dyDescent="0.3">
      <c r="A481" s="803">
        <v>2650</v>
      </c>
      <c r="B481" s="854" t="s">
        <v>75</v>
      </c>
      <c r="C481" s="830">
        <v>5</v>
      </c>
      <c r="D481" s="831">
        <v>0</v>
      </c>
      <c r="E481" s="832" t="s">
        <v>462</v>
      </c>
      <c r="F481" s="834" t="s">
        <v>463</v>
      </c>
      <c r="G481" s="711">
        <f t="shared" si="11"/>
        <v>0</v>
      </c>
      <c r="H481" s="711">
        <f>H483</f>
        <v>0</v>
      </c>
      <c r="I481" s="711">
        <f>I483</f>
        <v>0</v>
      </c>
    </row>
    <row r="482" spans="1:9" s="641" customFormat="1" ht="21.75" customHeight="1" outlineLevel="1" thickBot="1" x14ac:dyDescent="0.3">
      <c r="A482" s="803"/>
      <c r="B482" s="829"/>
      <c r="C482" s="830"/>
      <c r="D482" s="831"/>
      <c r="E482" s="807" t="s">
        <v>808</v>
      </c>
      <c r="F482" s="834"/>
      <c r="G482" s="711"/>
      <c r="H482" s="711"/>
      <c r="I482" s="711"/>
    </row>
    <row r="483" spans="1:9" s="638" customFormat="1" ht="44.25" customHeight="1" outlineLevel="1" thickBot="1" x14ac:dyDescent="0.3">
      <c r="A483" s="803">
        <v>2651</v>
      </c>
      <c r="B483" s="856" t="s">
        <v>75</v>
      </c>
      <c r="C483" s="827">
        <v>5</v>
      </c>
      <c r="D483" s="828">
        <v>1</v>
      </c>
      <c r="E483" s="807" t="s">
        <v>462</v>
      </c>
      <c r="F483" s="840" t="s">
        <v>464</v>
      </c>
      <c r="G483" s="711">
        <f>H483+I483</f>
        <v>0</v>
      </c>
      <c r="H483" s="711">
        <f>H485+H486</f>
        <v>0</v>
      </c>
      <c r="I483" s="711">
        <f>I485+I486</f>
        <v>0</v>
      </c>
    </row>
    <row r="484" spans="1:9" s="638" customFormat="1" ht="33.75" customHeight="1" outlineLevel="1" thickBot="1" x14ac:dyDescent="0.3">
      <c r="A484" s="803"/>
      <c r="B484" s="804"/>
      <c r="C484" s="827"/>
      <c r="D484" s="828"/>
      <c r="E484" s="807" t="s">
        <v>12</v>
      </c>
      <c r="F484" s="808"/>
      <c r="G484" s="621"/>
      <c r="H484" s="621"/>
      <c r="I484" s="621"/>
    </row>
    <row r="485" spans="1:9" s="638" customFormat="1" ht="20.25" customHeight="1" outlineLevel="1" thickBot="1" x14ac:dyDescent="0.3">
      <c r="A485" s="803"/>
      <c r="B485" s="804"/>
      <c r="C485" s="827"/>
      <c r="D485" s="828"/>
      <c r="E485" s="807">
        <v>4511</v>
      </c>
      <c r="F485" s="808"/>
      <c r="G485" s="711">
        <f>H485+I485</f>
        <v>0</v>
      </c>
      <c r="H485" s="711"/>
      <c r="I485" s="711"/>
    </row>
    <row r="486" spans="1:9" s="638" customFormat="1" ht="21.75" hidden="1" customHeight="1" outlineLevel="1" thickBot="1" x14ac:dyDescent="0.3">
      <c r="A486" s="803"/>
      <c r="B486" s="804"/>
      <c r="C486" s="827"/>
      <c r="D486" s="828"/>
      <c r="E486" s="807" t="s">
        <v>13</v>
      </c>
      <c r="F486" s="808"/>
      <c r="G486" s="621">
        <f>H486+I486</f>
        <v>0</v>
      </c>
      <c r="H486" s="621"/>
      <c r="I486" s="621"/>
    </row>
    <row r="487" spans="1:9" s="638" customFormat="1" ht="21.75" hidden="1" customHeight="1" outlineLevel="1" thickBot="1" x14ac:dyDescent="0.3">
      <c r="A487" s="803"/>
      <c r="B487" s="804"/>
      <c r="C487" s="827"/>
      <c r="D487" s="828"/>
      <c r="E487" s="807"/>
      <c r="F487" s="808"/>
      <c r="G487" s="621"/>
      <c r="H487" s="621"/>
      <c r="I487" s="621"/>
    </row>
    <row r="488" spans="1:9" s="638" customFormat="1" ht="22.5" hidden="1" customHeight="1" outlineLevel="1" thickBot="1" x14ac:dyDescent="0.3">
      <c r="A488" s="803"/>
      <c r="B488" s="804"/>
      <c r="C488" s="827"/>
      <c r="D488" s="828"/>
      <c r="E488" s="807"/>
      <c r="F488" s="808"/>
      <c r="G488" s="622"/>
      <c r="H488" s="621"/>
      <c r="I488" s="621"/>
    </row>
    <row r="489" spans="1:9" s="638" customFormat="1" ht="22.5" hidden="1" customHeight="1" outlineLevel="1" thickBot="1" x14ac:dyDescent="0.3">
      <c r="A489" s="803"/>
      <c r="B489" s="804"/>
      <c r="C489" s="827"/>
      <c r="D489" s="828"/>
      <c r="E489" s="807"/>
      <c r="F489" s="808"/>
      <c r="G489" s="622"/>
      <c r="H489" s="621"/>
      <c r="I489" s="621"/>
    </row>
    <row r="490" spans="1:9" s="638" customFormat="1" ht="22.5" hidden="1" customHeight="1" outlineLevel="1" thickBot="1" x14ac:dyDescent="0.3">
      <c r="A490" s="803"/>
      <c r="B490" s="804"/>
      <c r="C490" s="827"/>
      <c r="D490" s="828"/>
      <c r="E490" s="807"/>
      <c r="F490" s="808"/>
      <c r="G490" s="622"/>
      <c r="H490" s="621"/>
      <c r="I490" s="621"/>
    </row>
    <row r="491" spans="1:9" s="638" customFormat="1" ht="21" hidden="1" customHeight="1" outlineLevel="1" thickBot="1" x14ac:dyDescent="0.3">
      <c r="A491" s="803"/>
      <c r="B491" s="804"/>
      <c r="C491" s="827"/>
      <c r="D491" s="828"/>
      <c r="E491" s="807"/>
      <c r="F491" s="808"/>
      <c r="G491" s="622"/>
      <c r="H491" s="621"/>
      <c r="I491" s="621"/>
    </row>
    <row r="492" spans="1:9" s="638" customFormat="1" ht="36.75" collapsed="1" thickBot="1" x14ac:dyDescent="0.3">
      <c r="A492" s="803">
        <v>2660</v>
      </c>
      <c r="B492" s="854" t="s">
        <v>75</v>
      </c>
      <c r="C492" s="830">
        <v>6</v>
      </c>
      <c r="D492" s="831">
        <v>0</v>
      </c>
      <c r="E492" s="832" t="s">
        <v>466</v>
      </c>
      <c r="F492" s="852" t="s">
        <v>467</v>
      </c>
      <c r="G492" s="712">
        <f>H492+I492</f>
        <v>365000</v>
      </c>
      <c r="H492" s="870">
        <f>H494</f>
        <v>365000</v>
      </c>
      <c r="I492" s="712">
        <f>I494</f>
        <v>0</v>
      </c>
    </row>
    <row r="493" spans="1:9" s="641" customFormat="1" ht="22.5" customHeight="1" thickBot="1" x14ac:dyDescent="0.3">
      <c r="A493" s="803"/>
      <c r="B493" s="829"/>
      <c r="C493" s="830"/>
      <c r="D493" s="831"/>
      <c r="E493" s="807" t="s">
        <v>808</v>
      </c>
      <c r="F493" s="834"/>
      <c r="G493" s="712"/>
      <c r="H493" s="712"/>
      <c r="I493" s="712"/>
    </row>
    <row r="494" spans="1:9" s="638" customFormat="1" ht="29.25" thickBot="1" x14ac:dyDescent="0.3">
      <c r="A494" s="803">
        <v>2661</v>
      </c>
      <c r="B494" s="856" t="s">
        <v>75</v>
      </c>
      <c r="C494" s="827">
        <v>6</v>
      </c>
      <c r="D494" s="828">
        <v>1</v>
      </c>
      <c r="E494" s="807" t="s">
        <v>466</v>
      </c>
      <c r="F494" s="840" t="s">
        <v>468</v>
      </c>
      <c r="G494" s="712">
        <f>H494+I494</f>
        <v>365000</v>
      </c>
      <c r="H494" s="870">
        <f>SUM(H496:H508)</f>
        <v>365000</v>
      </c>
      <c r="I494" s="870">
        <f>I509+I510</f>
        <v>0</v>
      </c>
    </row>
    <row r="495" spans="1:9" s="638" customFormat="1" ht="25.5" customHeight="1" thickBot="1" x14ac:dyDescent="0.3">
      <c r="A495" s="803"/>
      <c r="B495" s="804"/>
      <c r="C495" s="827"/>
      <c r="D495" s="828"/>
      <c r="E495" s="807" t="s">
        <v>12</v>
      </c>
      <c r="F495" s="808"/>
      <c r="G495" s="622"/>
      <c r="H495" s="622"/>
      <c r="I495" s="622"/>
    </row>
    <row r="496" spans="1:9" s="638" customFormat="1" ht="16.5" hidden="1" thickBot="1" x14ac:dyDescent="0.3">
      <c r="A496" s="803"/>
      <c r="B496" s="804"/>
      <c r="C496" s="827"/>
      <c r="D496" s="828"/>
      <c r="E496" s="807">
        <v>4111</v>
      </c>
      <c r="F496" s="808"/>
      <c r="G496" s="721">
        <f t="shared" ref="G496:G511" si="12">H496+I496</f>
        <v>0</v>
      </c>
      <c r="H496" s="623"/>
      <c r="I496" s="622"/>
    </row>
    <row r="497" spans="1:11" s="638" customFormat="1" ht="16.5" hidden="1" thickBot="1" x14ac:dyDescent="0.3">
      <c r="A497" s="803"/>
      <c r="B497" s="804"/>
      <c r="C497" s="827"/>
      <c r="D497" s="828"/>
      <c r="E497" s="807">
        <v>4131</v>
      </c>
      <c r="F497" s="808"/>
      <c r="G497" s="721">
        <f t="shared" si="12"/>
        <v>0</v>
      </c>
      <c r="H497" s="721"/>
      <c r="I497" s="622"/>
    </row>
    <row r="498" spans="1:11" s="638" customFormat="1" ht="16.5" hidden="1" thickBot="1" x14ac:dyDescent="0.3">
      <c r="A498" s="803"/>
      <c r="B498" s="804"/>
      <c r="C498" s="827"/>
      <c r="D498" s="828"/>
      <c r="E498" s="807">
        <v>4241</v>
      </c>
      <c r="F498" s="808"/>
      <c r="G498" s="721">
        <f t="shared" si="12"/>
        <v>0</v>
      </c>
      <c r="H498" s="721"/>
      <c r="I498" s="622"/>
    </row>
    <row r="499" spans="1:11" s="638" customFormat="1" ht="16.5" hidden="1" thickBot="1" x14ac:dyDescent="0.3">
      <c r="A499" s="803"/>
      <c r="B499" s="804"/>
      <c r="C499" s="827"/>
      <c r="D499" s="828"/>
      <c r="E499" s="807">
        <v>4261</v>
      </c>
      <c r="F499" s="808"/>
      <c r="G499" s="721">
        <f t="shared" si="12"/>
        <v>0</v>
      </c>
      <c r="H499" s="721"/>
      <c r="I499" s="622"/>
    </row>
    <row r="500" spans="1:11" s="638" customFormat="1" ht="16.5" hidden="1" thickBot="1" x14ac:dyDescent="0.3">
      <c r="A500" s="803"/>
      <c r="B500" s="804"/>
      <c r="C500" s="827"/>
      <c r="D500" s="828"/>
      <c r="E500" s="807">
        <v>4251</v>
      </c>
      <c r="F500" s="808"/>
      <c r="G500" s="721">
        <f t="shared" si="12"/>
        <v>0</v>
      </c>
      <c r="H500" s="721"/>
      <c r="I500" s="622"/>
    </row>
    <row r="501" spans="1:11" s="638" customFormat="1" ht="16.5" hidden="1" thickBot="1" x14ac:dyDescent="0.3">
      <c r="A501" s="803"/>
      <c r="B501" s="804"/>
      <c r="C501" s="827"/>
      <c r="D501" s="828"/>
      <c r="E501" s="807">
        <v>4267</v>
      </c>
      <c r="F501" s="808"/>
      <c r="G501" s="721">
        <f t="shared" si="12"/>
        <v>0</v>
      </c>
      <c r="H501" s="721"/>
      <c r="I501" s="622"/>
    </row>
    <row r="502" spans="1:11" s="638" customFormat="1" ht="16.5" hidden="1" thickBot="1" x14ac:dyDescent="0.3">
      <c r="A502" s="803"/>
      <c r="B502" s="804"/>
      <c r="C502" s="827"/>
      <c r="D502" s="828"/>
      <c r="E502" s="807">
        <v>4269</v>
      </c>
      <c r="F502" s="808"/>
      <c r="G502" s="721">
        <f t="shared" si="12"/>
        <v>0</v>
      </c>
      <c r="H502" s="721"/>
      <c r="I502" s="622"/>
    </row>
    <row r="503" spans="1:11" s="638" customFormat="1" ht="16.5" hidden="1" thickBot="1" x14ac:dyDescent="0.3">
      <c r="A503" s="803"/>
      <c r="B503" s="804"/>
      <c r="C503" s="827"/>
      <c r="D503" s="828"/>
      <c r="E503" s="807">
        <v>4264</v>
      </c>
      <c r="F503" s="808"/>
      <c r="G503" s="721">
        <f t="shared" si="12"/>
        <v>0</v>
      </c>
      <c r="H503" s="721"/>
      <c r="I503" s="622"/>
    </row>
    <row r="504" spans="1:11" s="638" customFormat="1" ht="16.5" hidden="1" thickBot="1" x14ac:dyDescent="0.3">
      <c r="A504" s="803"/>
      <c r="B504" s="804"/>
      <c r="C504" s="827"/>
      <c r="D504" s="828"/>
      <c r="E504" s="807">
        <v>4252</v>
      </c>
      <c r="F504" s="808"/>
      <c r="G504" s="721">
        <f t="shared" si="12"/>
        <v>0</v>
      </c>
      <c r="H504" s="721"/>
      <c r="I504" s="622"/>
    </row>
    <row r="505" spans="1:11" s="638" customFormat="1" ht="16.5" hidden="1" thickBot="1" x14ac:dyDescent="0.3">
      <c r="A505" s="803"/>
      <c r="B505" s="804"/>
      <c r="C505" s="827"/>
      <c r="D505" s="828"/>
      <c r="E505" s="807">
        <v>4823</v>
      </c>
      <c r="F505" s="808"/>
      <c r="G505" s="721">
        <f t="shared" si="12"/>
        <v>0</v>
      </c>
      <c r="H505" s="721"/>
      <c r="I505" s="622"/>
    </row>
    <row r="506" spans="1:11" s="638" customFormat="1" ht="16.5" hidden="1" thickBot="1" x14ac:dyDescent="0.3">
      <c r="A506" s="803"/>
      <c r="B506" s="804"/>
      <c r="C506" s="827"/>
      <c r="D506" s="828"/>
      <c r="E506" s="807">
        <v>4212</v>
      </c>
      <c r="F506" s="808"/>
      <c r="G506" s="721">
        <f t="shared" si="12"/>
        <v>0</v>
      </c>
      <c r="H506" s="721"/>
      <c r="I506" s="622"/>
    </row>
    <row r="507" spans="1:11" s="638" customFormat="1" ht="16.5" hidden="1" thickBot="1" x14ac:dyDescent="0.3">
      <c r="A507" s="803"/>
      <c r="B507" s="804"/>
      <c r="C507" s="827"/>
      <c r="D507" s="828"/>
      <c r="E507" s="807">
        <v>4231</v>
      </c>
      <c r="F507" s="808"/>
      <c r="G507" s="721">
        <f t="shared" si="12"/>
        <v>0</v>
      </c>
      <c r="H507" s="721"/>
      <c r="I507" s="622"/>
    </row>
    <row r="508" spans="1:11" s="638" customFormat="1" ht="18.75" customHeight="1" thickBot="1" x14ac:dyDescent="0.3">
      <c r="A508" s="803"/>
      <c r="B508" s="804"/>
      <c r="C508" s="827"/>
      <c r="D508" s="828"/>
      <c r="E508" s="807">
        <v>4511</v>
      </c>
      <c r="F508" s="808"/>
      <c r="G508" s="870">
        <f t="shared" si="12"/>
        <v>365000</v>
      </c>
      <c r="H508" s="713">
        <v>365000</v>
      </c>
      <c r="I508" s="712"/>
      <c r="J508" s="634"/>
      <c r="K508" s="635"/>
    </row>
    <row r="509" spans="1:11" s="638" customFormat="1" ht="23.25" customHeight="1" thickBot="1" x14ac:dyDescent="0.3">
      <c r="A509" s="803"/>
      <c r="B509" s="804"/>
      <c r="C509" s="827"/>
      <c r="D509" s="828"/>
      <c r="E509" s="807">
        <v>5121</v>
      </c>
      <c r="F509" s="808"/>
      <c r="G509" s="870">
        <f t="shared" si="12"/>
        <v>0</v>
      </c>
      <c r="H509" s="713"/>
      <c r="I509" s="712"/>
      <c r="J509" s="634"/>
      <c r="K509" s="635"/>
    </row>
    <row r="510" spans="1:11" s="638" customFormat="1" ht="23.25" customHeight="1" thickBot="1" x14ac:dyDescent="0.3">
      <c r="A510" s="803"/>
      <c r="B510" s="804"/>
      <c r="C510" s="827"/>
      <c r="D510" s="828"/>
      <c r="E510" s="807">
        <v>5129</v>
      </c>
      <c r="F510" s="808"/>
      <c r="G510" s="870">
        <f t="shared" si="12"/>
        <v>0</v>
      </c>
      <c r="H510" s="713"/>
      <c r="I510" s="712"/>
      <c r="J510" s="634"/>
      <c r="K510" s="635"/>
    </row>
    <row r="511" spans="1:11" s="847" customFormat="1" ht="36.75" customHeight="1" thickBot="1" x14ac:dyDescent="0.25">
      <c r="A511" s="843">
        <v>2700</v>
      </c>
      <c r="B511" s="854" t="s">
        <v>76</v>
      </c>
      <c r="C511" s="830">
        <v>0</v>
      </c>
      <c r="D511" s="831">
        <v>0</v>
      </c>
      <c r="E511" s="855" t="s">
        <v>873</v>
      </c>
      <c r="F511" s="845" t="s">
        <v>469</v>
      </c>
      <c r="G511" s="711">
        <f t="shared" si="12"/>
        <v>0</v>
      </c>
      <c r="H511" s="711">
        <f>H513+H527+H545+H563+H569+H575</f>
        <v>0</v>
      </c>
      <c r="I511" s="712">
        <f>I513+I527+I545+I563+I569+I575</f>
        <v>0</v>
      </c>
    </row>
    <row r="512" spans="1:11" s="638" customFormat="1" ht="11.25" hidden="1" customHeight="1" outlineLevel="1" thickBot="1" x14ac:dyDescent="0.3">
      <c r="A512" s="848"/>
      <c r="B512" s="829"/>
      <c r="C512" s="849"/>
      <c r="D512" s="850"/>
      <c r="E512" s="807" t="s">
        <v>807</v>
      </c>
      <c r="F512" s="851"/>
      <c r="G512" s="711"/>
      <c r="H512" s="715"/>
      <c r="I512" s="711"/>
    </row>
    <row r="513" spans="1:9" s="638" customFormat="1" ht="29.25" hidden="1" outlineLevel="2" thickBot="1" x14ac:dyDescent="0.3">
      <c r="A513" s="803">
        <v>2710</v>
      </c>
      <c r="B513" s="854" t="s">
        <v>76</v>
      </c>
      <c r="C513" s="830">
        <v>1</v>
      </c>
      <c r="D513" s="831">
        <v>0</v>
      </c>
      <c r="E513" s="832" t="s">
        <v>470</v>
      </c>
      <c r="F513" s="834" t="s">
        <v>471</v>
      </c>
      <c r="G513" s="711">
        <f>H513+I513</f>
        <v>0</v>
      </c>
      <c r="H513" s="715">
        <f>H515+H519+H523</f>
        <v>0</v>
      </c>
      <c r="I513" s="711">
        <f>I515+I519+I523</f>
        <v>0</v>
      </c>
    </row>
    <row r="514" spans="1:9" s="641" customFormat="1" ht="10.5" hidden="1" customHeight="1" outlineLevel="2" thickBot="1" x14ac:dyDescent="0.3">
      <c r="A514" s="803"/>
      <c r="B514" s="829"/>
      <c r="C514" s="830"/>
      <c r="D514" s="831"/>
      <c r="E514" s="807" t="s">
        <v>808</v>
      </c>
      <c r="F514" s="834"/>
      <c r="G514" s="711"/>
      <c r="H514" s="715"/>
      <c r="I514" s="711"/>
    </row>
    <row r="515" spans="1:9" s="638" customFormat="1" ht="16.5" hidden="1" outlineLevel="2" thickBot="1" x14ac:dyDescent="0.3">
      <c r="A515" s="803">
        <v>2711</v>
      </c>
      <c r="B515" s="856" t="s">
        <v>76</v>
      </c>
      <c r="C515" s="827">
        <v>1</v>
      </c>
      <c r="D515" s="828">
        <v>1</v>
      </c>
      <c r="E515" s="807" t="s">
        <v>472</v>
      </c>
      <c r="F515" s="840" t="s">
        <v>473</v>
      </c>
      <c r="G515" s="711">
        <f>H515+I515</f>
        <v>0</v>
      </c>
      <c r="H515" s="715">
        <f>H517+H518</f>
        <v>0</v>
      </c>
      <c r="I515" s="711">
        <f>I517+I518</f>
        <v>0</v>
      </c>
    </row>
    <row r="516" spans="1:9" s="638" customFormat="1" ht="36.75" hidden="1" outlineLevel="2" thickBot="1" x14ac:dyDescent="0.3">
      <c r="A516" s="803"/>
      <c r="B516" s="804"/>
      <c r="C516" s="827"/>
      <c r="D516" s="828"/>
      <c r="E516" s="807" t="s">
        <v>12</v>
      </c>
      <c r="F516" s="808"/>
      <c r="G516" s="711"/>
      <c r="H516" s="715"/>
      <c r="I516" s="711"/>
    </row>
    <row r="517" spans="1:9" s="638" customFormat="1" ht="16.5" hidden="1" outlineLevel="2" thickBot="1" x14ac:dyDescent="0.3">
      <c r="A517" s="803"/>
      <c r="B517" s="804"/>
      <c r="C517" s="827"/>
      <c r="D517" s="828"/>
      <c r="E517" s="807" t="s">
        <v>13</v>
      </c>
      <c r="F517" s="808"/>
      <c r="G517" s="711">
        <f>H517+I517</f>
        <v>0</v>
      </c>
      <c r="H517" s="715"/>
      <c r="I517" s="711"/>
    </row>
    <row r="518" spans="1:9" s="638" customFormat="1" ht="16.5" hidden="1" outlineLevel="2" thickBot="1" x14ac:dyDescent="0.3">
      <c r="A518" s="803"/>
      <c r="B518" s="804"/>
      <c r="C518" s="827"/>
      <c r="D518" s="828"/>
      <c r="E518" s="807" t="s">
        <v>13</v>
      </c>
      <c r="F518" s="808"/>
      <c r="G518" s="711">
        <f>H518+I518</f>
        <v>0</v>
      </c>
      <c r="H518" s="715"/>
      <c r="I518" s="711"/>
    </row>
    <row r="519" spans="1:9" s="638" customFormat="1" ht="16.5" hidden="1" outlineLevel="2" thickBot="1" x14ac:dyDescent="0.3">
      <c r="A519" s="803">
        <v>2712</v>
      </c>
      <c r="B519" s="856" t="s">
        <v>76</v>
      </c>
      <c r="C519" s="827">
        <v>1</v>
      </c>
      <c r="D519" s="828">
        <v>2</v>
      </c>
      <c r="E519" s="807" t="s">
        <v>474</v>
      </c>
      <c r="F519" s="840" t="s">
        <v>475</v>
      </c>
      <c r="G519" s="711">
        <f>H519+I519</f>
        <v>0</v>
      </c>
      <c r="H519" s="715">
        <f>H521+H522</f>
        <v>0</v>
      </c>
      <c r="I519" s="711">
        <f>I521+I522</f>
        <v>0</v>
      </c>
    </row>
    <row r="520" spans="1:9" s="638" customFormat="1" ht="36.75" hidden="1" outlineLevel="2" thickBot="1" x14ac:dyDescent="0.3">
      <c r="A520" s="803"/>
      <c r="B520" s="804"/>
      <c r="C520" s="827"/>
      <c r="D520" s="828"/>
      <c r="E520" s="807" t="s">
        <v>12</v>
      </c>
      <c r="F520" s="808"/>
      <c r="G520" s="711"/>
      <c r="H520" s="715"/>
      <c r="I520" s="711"/>
    </row>
    <row r="521" spans="1:9" s="638" customFormat="1" ht="16.5" hidden="1" outlineLevel="2" thickBot="1" x14ac:dyDescent="0.3">
      <c r="A521" s="803"/>
      <c r="B521" s="804"/>
      <c r="C521" s="827"/>
      <c r="D521" s="828"/>
      <c r="E521" s="807" t="s">
        <v>13</v>
      </c>
      <c r="F521" s="808"/>
      <c r="G521" s="711">
        <f>H521+I521</f>
        <v>0</v>
      </c>
      <c r="H521" s="715"/>
      <c r="I521" s="711"/>
    </row>
    <row r="522" spans="1:9" s="638" customFormat="1" ht="16.5" hidden="1" outlineLevel="2" thickBot="1" x14ac:dyDescent="0.3">
      <c r="A522" s="803"/>
      <c r="B522" s="804"/>
      <c r="C522" s="827"/>
      <c r="D522" s="828"/>
      <c r="E522" s="807" t="s">
        <v>13</v>
      </c>
      <c r="F522" s="808"/>
      <c r="G522" s="711">
        <f>H522+I522</f>
        <v>0</v>
      </c>
      <c r="H522" s="715"/>
      <c r="I522" s="711"/>
    </row>
    <row r="523" spans="1:9" s="638" customFormat="1" ht="16.5" hidden="1" outlineLevel="2" thickBot="1" x14ac:dyDescent="0.3">
      <c r="A523" s="803">
        <v>2713</v>
      </c>
      <c r="B523" s="856" t="s">
        <v>76</v>
      </c>
      <c r="C523" s="827">
        <v>1</v>
      </c>
      <c r="D523" s="828">
        <v>3</v>
      </c>
      <c r="E523" s="807" t="s">
        <v>735</v>
      </c>
      <c r="F523" s="840" t="s">
        <v>476</v>
      </c>
      <c r="G523" s="711">
        <f>H523+I523</f>
        <v>0</v>
      </c>
      <c r="H523" s="715">
        <f>H525+H526</f>
        <v>0</v>
      </c>
      <c r="I523" s="711">
        <f>I525+I526</f>
        <v>0</v>
      </c>
    </row>
    <row r="524" spans="1:9" s="638" customFormat="1" ht="36.75" hidden="1" outlineLevel="2" thickBot="1" x14ac:dyDescent="0.3">
      <c r="A524" s="803"/>
      <c r="B524" s="804"/>
      <c r="C524" s="827"/>
      <c r="D524" s="828"/>
      <c r="E524" s="807" t="s">
        <v>12</v>
      </c>
      <c r="F524" s="808"/>
      <c r="G524" s="711"/>
      <c r="H524" s="715"/>
      <c r="I524" s="711"/>
    </row>
    <row r="525" spans="1:9" s="638" customFormat="1" ht="16.5" hidden="1" outlineLevel="2" thickBot="1" x14ac:dyDescent="0.3">
      <c r="A525" s="803"/>
      <c r="B525" s="804"/>
      <c r="C525" s="827"/>
      <c r="D525" s="828"/>
      <c r="E525" s="807" t="s">
        <v>13</v>
      </c>
      <c r="F525" s="808"/>
      <c r="G525" s="711">
        <f>H525+I525</f>
        <v>0</v>
      </c>
      <c r="H525" s="715"/>
      <c r="I525" s="711"/>
    </row>
    <row r="526" spans="1:9" s="638" customFormat="1" ht="16.5" hidden="1" outlineLevel="2" thickBot="1" x14ac:dyDescent="0.3">
      <c r="A526" s="803"/>
      <c r="B526" s="804"/>
      <c r="C526" s="827"/>
      <c r="D526" s="828"/>
      <c r="E526" s="807" t="s">
        <v>13</v>
      </c>
      <c r="F526" s="808"/>
      <c r="G526" s="711">
        <f>H526+I526</f>
        <v>0</v>
      </c>
      <c r="H526" s="715"/>
      <c r="I526" s="711"/>
    </row>
    <row r="527" spans="1:9" s="638" customFormat="1" ht="16.5" hidden="1" outlineLevel="2" thickBot="1" x14ac:dyDescent="0.3">
      <c r="A527" s="803">
        <v>2720</v>
      </c>
      <c r="B527" s="854" t="s">
        <v>76</v>
      </c>
      <c r="C527" s="830">
        <v>2</v>
      </c>
      <c r="D527" s="831">
        <v>0</v>
      </c>
      <c r="E527" s="832" t="s">
        <v>77</v>
      </c>
      <c r="F527" s="834" t="s">
        <v>477</v>
      </c>
      <c r="G527" s="711">
        <f>H527+I527</f>
        <v>0</v>
      </c>
      <c r="H527" s="715">
        <f>H529+H533+H537+H541</f>
        <v>0</v>
      </c>
      <c r="I527" s="711">
        <f>I529+I533+I537+I541</f>
        <v>0</v>
      </c>
    </row>
    <row r="528" spans="1:9" s="641" customFormat="1" ht="10.5" hidden="1" customHeight="1" outlineLevel="2" thickBot="1" x14ac:dyDescent="0.3">
      <c r="A528" s="803"/>
      <c r="B528" s="829"/>
      <c r="C528" s="830"/>
      <c r="D528" s="831"/>
      <c r="E528" s="807" t="s">
        <v>808</v>
      </c>
      <c r="F528" s="834"/>
      <c r="G528" s="711"/>
      <c r="H528" s="715"/>
      <c r="I528" s="711"/>
    </row>
    <row r="529" spans="1:9" s="638" customFormat="1" ht="16.5" hidden="1" outlineLevel="2" thickBot="1" x14ac:dyDescent="0.3">
      <c r="A529" s="803">
        <v>2721</v>
      </c>
      <c r="B529" s="856" t="s">
        <v>76</v>
      </c>
      <c r="C529" s="827">
        <v>2</v>
      </c>
      <c r="D529" s="828">
        <v>1</v>
      </c>
      <c r="E529" s="807" t="s">
        <v>478</v>
      </c>
      <c r="F529" s="840" t="s">
        <v>479</v>
      </c>
      <c r="G529" s="711">
        <f>H529+I529</f>
        <v>0</v>
      </c>
      <c r="H529" s="715">
        <f>H531+H532</f>
        <v>0</v>
      </c>
      <c r="I529" s="711">
        <f>I531+I532</f>
        <v>0</v>
      </c>
    </row>
    <row r="530" spans="1:9" s="638" customFormat="1" ht="36.75" hidden="1" outlineLevel="2" thickBot="1" x14ac:dyDescent="0.3">
      <c r="A530" s="803"/>
      <c r="B530" s="804"/>
      <c r="C530" s="827"/>
      <c r="D530" s="828"/>
      <c r="E530" s="807" t="s">
        <v>12</v>
      </c>
      <c r="F530" s="808"/>
      <c r="G530" s="711"/>
      <c r="H530" s="715"/>
      <c r="I530" s="711"/>
    </row>
    <row r="531" spans="1:9" s="638" customFormat="1" ht="16.5" hidden="1" outlineLevel="2" thickBot="1" x14ac:dyDescent="0.3">
      <c r="A531" s="803"/>
      <c r="B531" s="804"/>
      <c r="C531" s="827"/>
      <c r="D531" s="828"/>
      <c r="E531" s="807" t="s">
        <v>13</v>
      </c>
      <c r="F531" s="808"/>
      <c r="G531" s="711">
        <f>H531+I531</f>
        <v>0</v>
      </c>
      <c r="H531" s="715"/>
      <c r="I531" s="711"/>
    </row>
    <row r="532" spans="1:9" s="638" customFormat="1" ht="16.5" hidden="1" outlineLevel="2" thickBot="1" x14ac:dyDescent="0.3">
      <c r="A532" s="803"/>
      <c r="B532" s="804"/>
      <c r="C532" s="827"/>
      <c r="D532" s="828"/>
      <c r="E532" s="807" t="s">
        <v>13</v>
      </c>
      <c r="F532" s="808"/>
      <c r="G532" s="711">
        <f>H532+I532</f>
        <v>0</v>
      </c>
      <c r="H532" s="715"/>
      <c r="I532" s="711"/>
    </row>
    <row r="533" spans="1:9" s="638" customFormat="1" ht="20.25" hidden="1" customHeight="1" outlineLevel="2" thickBot="1" x14ac:dyDescent="0.3">
      <c r="A533" s="803">
        <v>2722</v>
      </c>
      <c r="B533" s="856" t="s">
        <v>76</v>
      </c>
      <c r="C533" s="827">
        <v>2</v>
      </c>
      <c r="D533" s="828">
        <v>2</v>
      </c>
      <c r="E533" s="807" t="s">
        <v>480</v>
      </c>
      <c r="F533" s="840" t="s">
        <v>481</v>
      </c>
      <c r="G533" s="711">
        <f>H533+I533</f>
        <v>0</v>
      </c>
      <c r="H533" s="715">
        <f>H535+H536</f>
        <v>0</v>
      </c>
      <c r="I533" s="711">
        <f>I535+I536</f>
        <v>0</v>
      </c>
    </row>
    <row r="534" spans="1:9" s="638" customFormat="1" ht="36.75" hidden="1" outlineLevel="2" thickBot="1" x14ac:dyDescent="0.3">
      <c r="A534" s="803"/>
      <c r="B534" s="804"/>
      <c r="C534" s="827"/>
      <c r="D534" s="828"/>
      <c r="E534" s="807" t="s">
        <v>12</v>
      </c>
      <c r="F534" s="808"/>
      <c r="G534" s="711"/>
      <c r="H534" s="715"/>
      <c r="I534" s="711"/>
    </row>
    <row r="535" spans="1:9" s="638" customFormat="1" ht="16.5" hidden="1" outlineLevel="2" thickBot="1" x14ac:dyDescent="0.3">
      <c r="A535" s="803"/>
      <c r="B535" s="804"/>
      <c r="C535" s="827"/>
      <c r="D535" s="828"/>
      <c r="E535" s="807" t="s">
        <v>13</v>
      </c>
      <c r="F535" s="808"/>
      <c r="G535" s="711">
        <f>H535+I535</f>
        <v>0</v>
      </c>
      <c r="H535" s="715"/>
      <c r="I535" s="711"/>
    </row>
    <row r="536" spans="1:9" s="638" customFormat="1" ht="16.5" hidden="1" outlineLevel="2" thickBot="1" x14ac:dyDescent="0.3">
      <c r="A536" s="803"/>
      <c r="B536" s="804"/>
      <c r="C536" s="827"/>
      <c r="D536" s="828"/>
      <c r="E536" s="807" t="s">
        <v>13</v>
      </c>
      <c r="F536" s="808"/>
      <c r="G536" s="711">
        <f>H536+I536</f>
        <v>0</v>
      </c>
      <c r="H536" s="715"/>
      <c r="I536" s="711"/>
    </row>
    <row r="537" spans="1:9" s="638" customFormat="1" ht="16.5" hidden="1" outlineLevel="2" thickBot="1" x14ac:dyDescent="0.3">
      <c r="A537" s="803">
        <v>2723</v>
      </c>
      <c r="B537" s="856" t="s">
        <v>76</v>
      </c>
      <c r="C537" s="827">
        <v>2</v>
      </c>
      <c r="D537" s="828">
        <v>3</v>
      </c>
      <c r="E537" s="807" t="s">
        <v>736</v>
      </c>
      <c r="F537" s="840" t="s">
        <v>482</v>
      </c>
      <c r="G537" s="711">
        <f>H537+I537</f>
        <v>0</v>
      </c>
      <c r="H537" s="715">
        <f>H539+H540</f>
        <v>0</v>
      </c>
      <c r="I537" s="711">
        <f>I539+I540</f>
        <v>0</v>
      </c>
    </row>
    <row r="538" spans="1:9" s="638" customFormat="1" ht="36.75" hidden="1" outlineLevel="2" thickBot="1" x14ac:dyDescent="0.3">
      <c r="A538" s="803"/>
      <c r="B538" s="804"/>
      <c r="C538" s="827"/>
      <c r="D538" s="828"/>
      <c r="E538" s="807" t="s">
        <v>12</v>
      </c>
      <c r="F538" s="808"/>
      <c r="G538" s="711"/>
      <c r="H538" s="715"/>
      <c r="I538" s="711"/>
    </row>
    <row r="539" spans="1:9" s="638" customFormat="1" ht="16.5" hidden="1" outlineLevel="2" thickBot="1" x14ac:dyDescent="0.3">
      <c r="A539" s="803"/>
      <c r="B539" s="804"/>
      <c r="C539" s="827"/>
      <c r="D539" s="828"/>
      <c r="E539" s="807" t="s">
        <v>13</v>
      </c>
      <c r="F539" s="808"/>
      <c r="G539" s="711">
        <f>H539+I539</f>
        <v>0</v>
      </c>
      <c r="H539" s="715"/>
      <c r="I539" s="711"/>
    </row>
    <row r="540" spans="1:9" s="638" customFormat="1" ht="16.5" hidden="1" outlineLevel="2" thickBot="1" x14ac:dyDescent="0.3">
      <c r="A540" s="803"/>
      <c r="B540" s="804"/>
      <c r="C540" s="827"/>
      <c r="D540" s="828"/>
      <c r="E540" s="807" t="s">
        <v>13</v>
      </c>
      <c r="F540" s="808"/>
      <c r="G540" s="711">
        <f>H540+I540</f>
        <v>0</v>
      </c>
      <c r="H540" s="715"/>
      <c r="I540" s="711"/>
    </row>
    <row r="541" spans="1:9" s="638" customFormat="1" ht="16.5" hidden="1" outlineLevel="2" thickBot="1" x14ac:dyDescent="0.3">
      <c r="A541" s="803">
        <v>2724</v>
      </c>
      <c r="B541" s="856" t="s">
        <v>76</v>
      </c>
      <c r="C541" s="827">
        <v>2</v>
      </c>
      <c r="D541" s="828">
        <v>4</v>
      </c>
      <c r="E541" s="807" t="s">
        <v>483</v>
      </c>
      <c r="F541" s="840" t="s">
        <v>484</v>
      </c>
      <c r="G541" s="711">
        <f>H541+I541</f>
        <v>0</v>
      </c>
      <c r="H541" s="715">
        <f>H543+H544</f>
        <v>0</v>
      </c>
      <c r="I541" s="711">
        <f>I543+I544</f>
        <v>0</v>
      </c>
    </row>
    <row r="542" spans="1:9" s="638" customFormat="1" ht="36.75" hidden="1" outlineLevel="2" thickBot="1" x14ac:dyDescent="0.3">
      <c r="A542" s="803"/>
      <c r="B542" s="804"/>
      <c r="C542" s="827"/>
      <c r="D542" s="828"/>
      <c r="E542" s="807" t="s">
        <v>12</v>
      </c>
      <c r="F542" s="808"/>
      <c r="G542" s="711"/>
      <c r="H542" s="715"/>
      <c r="I542" s="711"/>
    </row>
    <row r="543" spans="1:9" s="638" customFormat="1" ht="16.5" hidden="1" outlineLevel="2" thickBot="1" x14ac:dyDescent="0.3">
      <c r="A543" s="803"/>
      <c r="B543" s="804"/>
      <c r="C543" s="827"/>
      <c r="D543" s="828"/>
      <c r="E543" s="807" t="s">
        <v>13</v>
      </c>
      <c r="F543" s="808"/>
      <c r="G543" s="711">
        <f>H543+I543</f>
        <v>0</v>
      </c>
      <c r="H543" s="715"/>
      <c r="I543" s="711"/>
    </row>
    <row r="544" spans="1:9" s="638" customFormat="1" ht="16.5" hidden="1" outlineLevel="2" thickBot="1" x14ac:dyDescent="0.3">
      <c r="A544" s="803"/>
      <c r="B544" s="804"/>
      <c r="C544" s="827"/>
      <c r="D544" s="828"/>
      <c r="E544" s="807" t="s">
        <v>13</v>
      </c>
      <c r="F544" s="808"/>
      <c r="G544" s="711">
        <f>H544+I544</f>
        <v>0</v>
      </c>
      <c r="H544" s="715"/>
      <c r="I544" s="711"/>
    </row>
    <row r="545" spans="1:9" s="638" customFormat="1" ht="16.5" hidden="1" outlineLevel="2" thickBot="1" x14ac:dyDescent="0.3">
      <c r="A545" s="803">
        <v>2730</v>
      </c>
      <c r="B545" s="854" t="s">
        <v>76</v>
      </c>
      <c r="C545" s="830">
        <v>3</v>
      </c>
      <c r="D545" s="831">
        <v>0</v>
      </c>
      <c r="E545" s="832" t="s">
        <v>485</v>
      </c>
      <c r="F545" s="834" t="s">
        <v>488</v>
      </c>
      <c r="G545" s="711">
        <f>H545+I545</f>
        <v>0</v>
      </c>
      <c r="H545" s="715">
        <f>H547+H551+H555+H559</f>
        <v>0</v>
      </c>
      <c r="I545" s="711">
        <f>I547+I551+I555+I559</f>
        <v>0</v>
      </c>
    </row>
    <row r="546" spans="1:9" s="641" customFormat="1" ht="10.5" hidden="1" customHeight="1" outlineLevel="2" thickBot="1" x14ac:dyDescent="0.3">
      <c r="A546" s="803"/>
      <c r="B546" s="829"/>
      <c r="C546" s="830"/>
      <c r="D546" s="831"/>
      <c r="E546" s="807" t="s">
        <v>808</v>
      </c>
      <c r="F546" s="834"/>
      <c r="G546" s="711"/>
      <c r="H546" s="715"/>
      <c r="I546" s="711"/>
    </row>
    <row r="547" spans="1:9" s="638" customFormat="1" ht="15" hidden="1" customHeight="1" outlineLevel="2" thickBot="1" x14ac:dyDescent="0.3">
      <c r="A547" s="803">
        <v>2731</v>
      </c>
      <c r="B547" s="856" t="s">
        <v>76</v>
      </c>
      <c r="C547" s="827">
        <v>3</v>
      </c>
      <c r="D547" s="828">
        <v>1</v>
      </c>
      <c r="E547" s="807" t="s">
        <v>489</v>
      </c>
      <c r="F547" s="808" t="s">
        <v>490</v>
      </c>
      <c r="G547" s="711">
        <f>H547+I547</f>
        <v>0</v>
      </c>
      <c r="H547" s="715">
        <f>H549+H550</f>
        <v>0</v>
      </c>
      <c r="I547" s="711">
        <f>I549+I550</f>
        <v>0</v>
      </c>
    </row>
    <row r="548" spans="1:9" s="638" customFormat="1" ht="36.75" hidden="1" outlineLevel="2" thickBot="1" x14ac:dyDescent="0.3">
      <c r="A548" s="803"/>
      <c r="B548" s="804"/>
      <c r="C548" s="827"/>
      <c r="D548" s="828"/>
      <c r="E548" s="807" t="s">
        <v>12</v>
      </c>
      <c r="F548" s="808"/>
      <c r="G548" s="711"/>
      <c r="H548" s="715"/>
      <c r="I548" s="711"/>
    </row>
    <row r="549" spans="1:9" s="638" customFormat="1" ht="16.5" hidden="1" outlineLevel="2" thickBot="1" x14ac:dyDescent="0.3">
      <c r="A549" s="803"/>
      <c r="B549" s="804"/>
      <c r="C549" s="827"/>
      <c r="D549" s="828"/>
      <c r="E549" s="807" t="s">
        <v>13</v>
      </c>
      <c r="F549" s="808"/>
      <c r="G549" s="711">
        <f>H549+I549</f>
        <v>0</v>
      </c>
      <c r="H549" s="715"/>
      <c r="I549" s="711"/>
    </row>
    <row r="550" spans="1:9" s="638" customFormat="1" ht="16.5" hidden="1" outlineLevel="2" thickBot="1" x14ac:dyDescent="0.3">
      <c r="A550" s="803"/>
      <c r="B550" s="804"/>
      <c r="C550" s="827"/>
      <c r="D550" s="828"/>
      <c r="E550" s="807" t="s">
        <v>13</v>
      </c>
      <c r="F550" s="808"/>
      <c r="G550" s="711">
        <f>H550+I550</f>
        <v>0</v>
      </c>
      <c r="H550" s="715"/>
      <c r="I550" s="711"/>
    </row>
    <row r="551" spans="1:9" s="638" customFormat="1" ht="18" hidden="1" customHeight="1" outlineLevel="2" thickBot="1" x14ac:dyDescent="0.3">
      <c r="A551" s="803">
        <v>2732</v>
      </c>
      <c r="B551" s="856" t="s">
        <v>76</v>
      </c>
      <c r="C551" s="827">
        <v>3</v>
      </c>
      <c r="D551" s="828">
        <v>2</v>
      </c>
      <c r="E551" s="807" t="s">
        <v>491</v>
      </c>
      <c r="F551" s="808" t="s">
        <v>492</v>
      </c>
      <c r="G551" s="711">
        <f>H551+I551</f>
        <v>0</v>
      </c>
      <c r="H551" s="715">
        <f>H553+H554</f>
        <v>0</v>
      </c>
      <c r="I551" s="711">
        <f>I553+I554</f>
        <v>0</v>
      </c>
    </row>
    <row r="552" spans="1:9" s="638" customFormat="1" ht="36.75" hidden="1" outlineLevel="2" thickBot="1" x14ac:dyDescent="0.3">
      <c r="A552" s="803"/>
      <c r="B552" s="804"/>
      <c r="C552" s="827"/>
      <c r="D552" s="828"/>
      <c r="E552" s="807" t="s">
        <v>12</v>
      </c>
      <c r="F552" s="808"/>
      <c r="G552" s="711"/>
      <c r="H552" s="715"/>
      <c r="I552" s="711"/>
    </row>
    <row r="553" spans="1:9" s="638" customFormat="1" ht="16.5" hidden="1" outlineLevel="2" thickBot="1" x14ac:dyDescent="0.3">
      <c r="A553" s="803"/>
      <c r="B553" s="804"/>
      <c r="C553" s="827"/>
      <c r="D553" s="828"/>
      <c r="E553" s="807" t="s">
        <v>13</v>
      </c>
      <c r="F553" s="808"/>
      <c r="G553" s="711">
        <f>H553+I553</f>
        <v>0</v>
      </c>
      <c r="H553" s="715"/>
      <c r="I553" s="711"/>
    </row>
    <row r="554" spans="1:9" s="638" customFormat="1" ht="16.5" hidden="1" outlineLevel="2" thickBot="1" x14ac:dyDescent="0.3">
      <c r="A554" s="803"/>
      <c r="B554" s="804"/>
      <c r="C554" s="827"/>
      <c r="D554" s="828"/>
      <c r="E554" s="807" t="s">
        <v>13</v>
      </c>
      <c r="F554" s="808"/>
      <c r="G554" s="711">
        <f>H554+I554</f>
        <v>0</v>
      </c>
      <c r="H554" s="715"/>
      <c r="I554" s="711"/>
    </row>
    <row r="555" spans="1:9" s="638" customFormat="1" ht="16.5" hidden="1" customHeight="1" outlineLevel="2" thickBot="1" x14ac:dyDescent="0.3">
      <c r="A555" s="803">
        <v>2733</v>
      </c>
      <c r="B555" s="856" t="s">
        <v>76</v>
      </c>
      <c r="C555" s="827">
        <v>3</v>
      </c>
      <c r="D555" s="828">
        <v>3</v>
      </c>
      <c r="E555" s="807" t="s">
        <v>493</v>
      </c>
      <c r="F555" s="808" t="s">
        <v>494</v>
      </c>
      <c r="G555" s="711">
        <f>H555+I555</f>
        <v>0</v>
      </c>
      <c r="H555" s="715">
        <f>H557+H558</f>
        <v>0</v>
      </c>
      <c r="I555" s="711">
        <f>I557+I558</f>
        <v>0</v>
      </c>
    </row>
    <row r="556" spans="1:9" s="638" customFormat="1" ht="36.75" hidden="1" outlineLevel="2" thickBot="1" x14ac:dyDescent="0.3">
      <c r="A556" s="803"/>
      <c r="B556" s="804"/>
      <c r="C556" s="827"/>
      <c r="D556" s="828"/>
      <c r="E556" s="807" t="s">
        <v>12</v>
      </c>
      <c r="F556" s="808"/>
      <c r="G556" s="711"/>
      <c r="H556" s="715"/>
      <c r="I556" s="711"/>
    </row>
    <row r="557" spans="1:9" s="638" customFormat="1" ht="16.5" hidden="1" outlineLevel="2" thickBot="1" x14ac:dyDescent="0.3">
      <c r="A557" s="803"/>
      <c r="B557" s="804"/>
      <c r="C557" s="827"/>
      <c r="D557" s="828"/>
      <c r="E557" s="807" t="s">
        <v>13</v>
      </c>
      <c r="F557" s="808"/>
      <c r="G557" s="711">
        <f>H557+I557</f>
        <v>0</v>
      </c>
      <c r="H557" s="715"/>
      <c r="I557" s="711"/>
    </row>
    <row r="558" spans="1:9" s="638" customFormat="1" ht="16.5" hidden="1" outlineLevel="2" thickBot="1" x14ac:dyDescent="0.3">
      <c r="A558" s="803"/>
      <c r="B558" s="804"/>
      <c r="C558" s="827"/>
      <c r="D558" s="828"/>
      <c r="E558" s="807" t="s">
        <v>13</v>
      </c>
      <c r="F558" s="808"/>
      <c r="G558" s="711">
        <f>H558+I558</f>
        <v>0</v>
      </c>
      <c r="H558" s="715"/>
      <c r="I558" s="711"/>
    </row>
    <row r="559" spans="1:9" s="638" customFormat="1" ht="24.75" hidden="1" outlineLevel="2" thickBot="1" x14ac:dyDescent="0.3">
      <c r="A559" s="803">
        <v>2734</v>
      </c>
      <c r="B559" s="856" t="s">
        <v>76</v>
      </c>
      <c r="C559" s="827">
        <v>3</v>
      </c>
      <c r="D559" s="828">
        <v>4</v>
      </c>
      <c r="E559" s="807" t="s">
        <v>495</v>
      </c>
      <c r="F559" s="808" t="s">
        <v>496</v>
      </c>
      <c r="G559" s="711">
        <f>H559+I559</f>
        <v>0</v>
      </c>
      <c r="H559" s="715">
        <f>H561+H562</f>
        <v>0</v>
      </c>
      <c r="I559" s="711">
        <f>I561+I562</f>
        <v>0</v>
      </c>
    </row>
    <row r="560" spans="1:9" s="638" customFormat="1" ht="32.25" hidden="1" customHeight="1" outlineLevel="2" thickBot="1" x14ac:dyDescent="0.3">
      <c r="A560" s="803"/>
      <c r="B560" s="804"/>
      <c r="C560" s="827"/>
      <c r="D560" s="828"/>
      <c r="E560" s="807" t="s">
        <v>12</v>
      </c>
      <c r="F560" s="808"/>
      <c r="G560" s="711"/>
      <c r="H560" s="715"/>
      <c r="I560" s="711"/>
    </row>
    <row r="561" spans="1:9" s="638" customFormat="1" ht="16.5" hidden="1" outlineLevel="2" thickBot="1" x14ac:dyDescent="0.3">
      <c r="A561" s="803"/>
      <c r="B561" s="804"/>
      <c r="C561" s="827"/>
      <c r="D561" s="828"/>
      <c r="E561" s="807" t="s">
        <v>13</v>
      </c>
      <c r="F561" s="808"/>
      <c r="G561" s="711">
        <f>H561+I561</f>
        <v>0</v>
      </c>
      <c r="H561" s="715"/>
      <c r="I561" s="711"/>
    </row>
    <row r="562" spans="1:9" s="638" customFormat="1" ht="16.5" hidden="1" outlineLevel="2" thickBot="1" x14ac:dyDescent="0.3">
      <c r="A562" s="803"/>
      <c r="B562" s="804"/>
      <c r="C562" s="827"/>
      <c r="D562" s="828"/>
      <c r="E562" s="807" t="s">
        <v>13</v>
      </c>
      <c r="F562" s="808"/>
      <c r="G562" s="711">
        <f>H562+I562</f>
        <v>0</v>
      </c>
      <c r="H562" s="715"/>
      <c r="I562" s="711"/>
    </row>
    <row r="563" spans="1:9" s="638" customFormat="1" ht="24.75" hidden="1" outlineLevel="2" thickBot="1" x14ac:dyDescent="0.3">
      <c r="A563" s="803">
        <v>2740</v>
      </c>
      <c r="B563" s="854" t="s">
        <v>76</v>
      </c>
      <c r="C563" s="830">
        <v>4</v>
      </c>
      <c r="D563" s="831">
        <v>0</v>
      </c>
      <c r="E563" s="832" t="s">
        <v>497</v>
      </c>
      <c r="F563" s="834" t="s">
        <v>498</v>
      </c>
      <c r="G563" s="711">
        <f>H563+I563</f>
        <v>0</v>
      </c>
      <c r="H563" s="715">
        <f>H565</f>
        <v>0</v>
      </c>
      <c r="I563" s="711">
        <f>I565</f>
        <v>0</v>
      </c>
    </row>
    <row r="564" spans="1:9" s="641" customFormat="1" ht="10.5" hidden="1" customHeight="1" outlineLevel="2" thickBot="1" x14ac:dyDescent="0.3">
      <c r="A564" s="803"/>
      <c r="B564" s="829"/>
      <c r="C564" s="830"/>
      <c r="D564" s="831"/>
      <c r="E564" s="807" t="s">
        <v>808</v>
      </c>
      <c r="F564" s="834"/>
      <c r="G564" s="711"/>
      <c r="H564" s="715"/>
      <c r="I564" s="711"/>
    </row>
    <row r="565" spans="1:9" s="638" customFormat="1" ht="16.5" hidden="1" outlineLevel="2" thickBot="1" x14ac:dyDescent="0.3">
      <c r="A565" s="803">
        <v>2741</v>
      </c>
      <c r="B565" s="856" t="s">
        <v>76</v>
      </c>
      <c r="C565" s="827">
        <v>4</v>
      </c>
      <c r="D565" s="828">
        <v>1</v>
      </c>
      <c r="E565" s="807" t="s">
        <v>497</v>
      </c>
      <c r="F565" s="840" t="s">
        <v>499</v>
      </c>
      <c r="G565" s="711">
        <f>H565+I565</f>
        <v>0</v>
      </c>
      <c r="H565" s="715">
        <f>H567+H568</f>
        <v>0</v>
      </c>
      <c r="I565" s="711">
        <f>I567+I568</f>
        <v>0</v>
      </c>
    </row>
    <row r="566" spans="1:9" s="638" customFormat="1" ht="36.75" hidden="1" outlineLevel="2" thickBot="1" x14ac:dyDescent="0.3">
      <c r="A566" s="803"/>
      <c r="B566" s="804"/>
      <c r="C566" s="827"/>
      <c r="D566" s="828"/>
      <c r="E566" s="807" t="s">
        <v>12</v>
      </c>
      <c r="F566" s="808"/>
      <c r="G566" s="711"/>
      <c r="H566" s="715"/>
      <c r="I566" s="711"/>
    </row>
    <row r="567" spans="1:9" s="638" customFormat="1" ht="16.5" hidden="1" outlineLevel="2" thickBot="1" x14ac:dyDescent="0.3">
      <c r="A567" s="803"/>
      <c r="B567" s="804"/>
      <c r="C567" s="827"/>
      <c r="D567" s="828"/>
      <c r="E567" s="807" t="s">
        <v>13</v>
      </c>
      <c r="F567" s="808"/>
      <c r="G567" s="711">
        <f>H567+I567</f>
        <v>0</v>
      </c>
      <c r="H567" s="715"/>
      <c r="I567" s="711"/>
    </row>
    <row r="568" spans="1:9" s="638" customFormat="1" ht="16.5" hidden="1" outlineLevel="2" thickBot="1" x14ac:dyDescent="0.3">
      <c r="A568" s="803"/>
      <c r="B568" s="804"/>
      <c r="C568" s="827"/>
      <c r="D568" s="828"/>
      <c r="E568" s="807" t="s">
        <v>13</v>
      </c>
      <c r="F568" s="808"/>
      <c r="G568" s="711">
        <f>H568+I568</f>
        <v>0</v>
      </c>
      <c r="H568" s="715"/>
      <c r="I568" s="711"/>
    </row>
    <row r="569" spans="1:9" s="638" customFormat="1" ht="24.75" hidden="1" outlineLevel="2" thickBot="1" x14ac:dyDescent="0.3">
      <c r="A569" s="803">
        <v>2750</v>
      </c>
      <c r="B569" s="854" t="s">
        <v>76</v>
      </c>
      <c r="C569" s="830">
        <v>5</v>
      </c>
      <c r="D569" s="831">
        <v>0</v>
      </c>
      <c r="E569" s="832" t="s">
        <v>500</v>
      </c>
      <c r="F569" s="834" t="s">
        <v>501</v>
      </c>
      <c r="G569" s="711">
        <f>H569+I569</f>
        <v>0</v>
      </c>
      <c r="H569" s="715">
        <f>H571</f>
        <v>0</v>
      </c>
      <c r="I569" s="711">
        <f>I571</f>
        <v>0</v>
      </c>
    </row>
    <row r="570" spans="1:9" s="641" customFormat="1" ht="10.5" hidden="1" customHeight="1" outlineLevel="2" thickBot="1" x14ac:dyDescent="0.3">
      <c r="A570" s="803"/>
      <c r="B570" s="829"/>
      <c r="C570" s="830"/>
      <c r="D570" s="831"/>
      <c r="E570" s="807" t="s">
        <v>808</v>
      </c>
      <c r="F570" s="834"/>
      <c r="G570" s="711"/>
      <c r="H570" s="715"/>
      <c r="I570" s="711"/>
    </row>
    <row r="571" spans="1:9" s="638" customFormat="1" ht="24.75" hidden="1" outlineLevel="2" thickBot="1" x14ac:dyDescent="0.3">
      <c r="A571" s="803">
        <v>2751</v>
      </c>
      <c r="B571" s="856" t="s">
        <v>76</v>
      </c>
      <c r="C571" s="827">
        <v>5</v>
      </c>
      <c r="D571" s="828">
        <v>1</v>
      </c>
      <c r="E571" s="807" t="s">
        <v>500</v>
      </c>
      <c r="F571" s="840" t="s">
        <v>501</v>
      </c>
      <c r="G571" s="711">
        <f>H571+I571</f>
        <v>0</v>
      </c>
      <c r="H571" s="715">
        <f>H573+H574</f>
        <v>0</v>
      </c>
      <c r="I571" s="711">
        <f>I573+I574</f>
        <v>0</v>
      </c>
    </row>
    <row r="572" spans="1:9" s="638" customFormat="1" ht="36.75" hidden="1" outlineLevel="2" thickBot="1" x14ac:dyDescent="0.3">
      <c r="A572" s="803"/>
      <c r="B572" s="804"/>
      <c r="C572" s="827"/>
      <c r="D572" s="828"/>
      <c r="E572" s="807" t="s">
        <v>12</v>
      </c>
      <c r="F572" s="808"/>
      <c r="G572" s="711"/>
      <c r="H572" s="715"/>
      <c r="I572" s="711"/>
    </row>
    <row r="573" spans="1:9" s="638" customFormat="1" ht="16.5" hidden="1" outlineLevel="2" thickBot="1" x14ac:dyDescent="0.3">
      <c r="A573" s="803"/>
      <c r="B573" s="804"/>
      <c r="C573" s="827"/>
      <c r="D573" s="828"/>
      <c r="E573" s="807" t="s">
        <v>13</v>
      </c>
      <c r="F573" s="808"/>
      <c r="G573" s="711">
        <f>H573+I573</f>
        <v>0</v>
      </c>
      <c r="H573" s="715"/>
      <c r="I573" s="711"/>
    </row>
    <row r="574" spans="1:9" s="638" customFormat="1" ht="16.5" hidden="1" outlineLevel="2" thickBot="1" x14ac:dyDescent="0.3">
      <c r="A574" s="803"/>
      <c r="B574" s="804"/>
      <c r="C574" s="827"/>
      <c r="D574" s="828"/>
      <c r="E574" s="807" t="s">
        <v>13</v>
      </c>
      <c r="F574" s="808"/>
      <c r="G574" s="711">
        <f>H574+I574</f>
        <v>0</v>
      </c>
      <c r="H574" s="715"/>
      <c r="I574" s="711"/>
    </row>
    <row r="575" spans="1:9" s="638" customFormat="1" ht="24.75" outlineLevel="2" thickBot="1" x14ac:dyDescent="0.3">
      <c r="A575" s="803">
        <v>2760</v>
      </c>
      <c r="B575" s="854" t="s">
        <v>76</v>
      </c>
      <c r="C575" s="830">
        <v>6</v>
      </c>
      <c r="D575" s="831">
        <v>0</v>
      </c>
      <c r="E575" s="832" t="s">
        <v>502</v>
      </c>
      <c r="F575" s="834" t="s">
        <v>503</v>
      </c>
      <c r="G575" s="711">
        <f>H575+I575</f>
        <v>0</v>
      </c>
      <c r="H575" s="711">
        <f>H577+H581</f>
        <v>0</v>
      </c>
      <c r="I575" s="711">
        <f>I577+I581</f>
        <v>0</v>
      </c>
    </row>
    <row r="576" spans="1:9" s="641" customFormat="1" ht="30" customHeight="1" outlineLevel="2" thickBot="1" x14ac:dyDescent="0.3">
      <c r="A576" s="803"/>
      <c r="B576" s="829"/>
      <c r="C576" s="830"/>
      <c r="D576" s="831"/>
      <c r="E576" s="807" t="s">
        <v>808</v>
      </c>
      <c r="F576" s="834"/>
      <c r="G576" s="711"/>
      <c r="H576" s="711"/>
      <c r="I576" s="711"/>
    </row>
    <row r="577" spans="1:13" s="638" customFormat="1" ht="0.75" customHeight="1" outlineLevel="2" thickBot="1" x14ac:dyDescent="0.3">
      <c r="A577" s="803">
        <v>2761</v>
      </c>
      <c r="B577" s="856" t="s">
        <v>76</v>
      </c>
      <c r="C577" s="827">
        <v>6</v>
      </c>
      <c r="D577" s="828">
        <v>1</v>
      </c>
      <c r="E577" s="807" t="s">
        <v>78</v>
      </c>
      <c r="F577" s="834"/>
      <c r="G577" s="711">
        <f>H577+I577</f>
        <v>0</v>
      </c>
      <c r="H577" s="711">
        <f>H579+H580</f>
        <v>0</v>
      </c>
      <c r="I577" s="711">
        <f>I579+I580</f>
        <v>0</v>
      </c>
    </row>
    <row r="578" spans="1:13" s="638" customFormat="1" ht="36.75" hidden="1" outlineLevel="2" thickBot="1" x14ac:dyDescent="0.3">
      <c r="A578" s="803"/>
      <c r="B578" s="804"/>
      <c r="C578" s="827"/>
      <c r="D578" s="828"/>
      <c r="E578" s="807" t="s">
        <v>12</v>
      </c>
      <c r="F578" s="808"/>
      <c r="G578" s="711"/>
      <c r="H578" s="711"/>
      <c r="I578" s="711"/>
    </row>
    <row r="579" spans="1:13" s="638" customFormat="1" ht="16.5" hidden="1" outlineLevel="2" thickBot="1" x14ac:dyDescent="0.3">
      <c r="A579" s="803"/>
      <c r="B579" s="804"/>
      <c r="C579" s="827"/>
      <c r="D579" s="828"/>
      <c r="E579" s="807" t="s">
        <v>13</v>
      </c>
      <c r="F579" s="808"/>
      <c r="G579" s="711">
        <f>H579+I579</f>
        <v>0</v>
      </c>
      <c r="H579" s="711"/>
      <c r="I579" s="711"/>
    </row>
    <row r="580" spans="1:13" s="638" customFormat="1" ht="16.5" hidden="1" outlineLevel="2" thickBot="1" x14ac:dyDescent="0.3">
      <c r="A580" s="803"/>
      <c r="B580" s="804"/>
      <c r="C580" s="827"/>
      <c r="D580" s="828"/>
      <c r="E580" s="807" t="s">
        <v>13</v>
      </c>
      <c r="F580" s="808"/>
      <c r="G580" s="711">
        <f>H580+I580</f>
        <v>0</v>
      </c>
      <c r="H580" s="711"/>
      <c r="I580" s="711"/>
    </row>
    <row r="581" spans="1:13" s="638" customFormat="1" ht="16.5" outlineLevel="2" thickBot="1" x14ac:dyDescent="0.3">
      <c r="A581" s="803">
        <v>2762</v>
      </c>
      <c r="B581" s="856" t="s">
        <v>76</v>
      </c>
      <c r="C581" s="827">
        <v>6</v>
      </c>
      <c r="D581" s="828">
        <v>2</v>
      </c>
      <c r="E581" s="807" t="s">
        <v>502</v>
      </c>
      <c r="F581" s="840" t="s">
        <v>504</v>
      </c>
      <c r="G581" s="711">
        <f>H581+I581</f>
        <v>0</v>
      </c>
      <c r="H581" s="711">
        <f>H583+H584</f>
        <v>0</v>
      </c>
      <c r="I581" s="711">
        <f>I583+I584</f>
        <v>0</v>
      </c>
    </row>
    <row r="582" spans="1:13" s="638" customFormat="1" ht="36.75" outlineLevel="2" thickBot="1" x14ac:dyDescent="0.3">
      <c r="A582" s="803"/>
      <c r="B582" s="804"/>
      <c r="C582" s="827"/>
      <c r="D582" s="828"/>
      <c r="E582" s="807" t="s">
        <v>12</v>
      </c>
      <c r="F582" s="808"/>
      <c r="G582" s="711"/>
      <c r="H582" s="711"/>
      <c r="I582" s="711"/>
    </row>
    <row r="583" spans="1:13" s="638" customFormat="1" ht="16.5" outlineLevel="2" thickBot="1" x14ac:dyDescent="0.3">
      <c r="A583" s="803"/>
      <c r="B583" s="804"/>
      <c r="C583" s="827"/>
      <c r="D583" s="828"/>
      <c r="E583" s="807">
        <v>4511</v>
      </c>
      <c r="F583" s="808"/>
      <c r="G583" s="711">
        <f>H583+I583</f>
        <v>0</v>
      </c>
      <c r="H583" s="711"/>
      <c r="I583" s="711"/>
    </row>
    <row r="584" spans="1:13" s="638" customFormat="1" ht="16.5" outlineLevel="2" thickBot="1" x14ac:dyDescent="0.3">
      <c r="A584" s="803"/>
      <c r="B584" s="804"/>
      <c r="C584" s="827"/>
      <c r="D584" s="828"/>
      <c r="E584" s="807"/>
      <c r="F584" s="808"/>
      <c r="G584" s="621">
        <f>H584+I584</f>
        <v>0</v>
      </c>
      <c r="H584" s="621"/>
      <c r="I584" s="621"/>
    </row>
    <row r="585" spans="1:13" s="847" customFormat="1" ht="39" customHeight="1" thickBot="1" x14ac:dyDescent="0.25">
      <c r="A585" s="843">
        <v>2800</v>
      </c>
      <c r="B585" s="854" t="s">
        <v>79</v>
      </c>
      <c r="C585" s="830">
        <v>0</v>
      </c>
      <c r="D585" s="831">
        <v>0</v>
      </c>
      <c r="E585" s="855" t="s">
        <v>874</v>
      </c>
      <c r="F585" s="845" t="s">
        <v>505</v>
      </c>
      <c r="G585" s="711">
        <f>H585+I585</f>
        <v>167600</v>
      </c>
      <c r="H585" s="711">
        <f>H587+H606+H667+H681+H695</f>
        <v>149600</v>
      </c>
      <c r="I585" s="711">
        <f>I587+I606+I667+I681+I695</f>
        <v>18000</v>
      </c>
    </row>
    <row r="586" spans="1:13" s="638" customFormat="1" ht="11.25" customHeight="1" thickBot="1" x14ac:dyDescent="0.3">
      <c r="A586" s="848"/>
      <c r="B586" s="829"/>
      <c r="C586" s="849"/>
      <c r="D586" s="850"/>
      <c r="E586" s="807" t="s">
        <v>807</v>
      </c>
      <c r="F586" s="851"/>
      <c r="G586" s="711"/>
      <c r="H586" s="711"/>
      <c r="I586" s="621"/>
    </row>
    <row r="587" spans="1:13" s="638" customFormat="1" ht="16.5" outlineLevel="1" thickBot="1" x14ac:dyDescent="0.3">
      <c r="A587" s="803">
        <v>2810</v>
      </c>
      <c r="B587" s="856" t="s">
        <v>79</v>
      </c>
      <c r="C587" s="827">
        <v>1</v>
      </c>
      <c r="D587" s="828">
        <v>0</v>
      </c>
      <c r="E587" s="832" t="s">
        <v>506</v>
      </c>
      <c r="F587" s="834" t="s">
        <v>507</v>
      </c>
      <c r="G587" s="871">
        <f>H587+I587</f>
        <v>33000</v>
      </c>
      <c r="H587" s="871">
        <f>H589</f>
        <v>28000</v>
      </c>
      <c r="I587" s="839">
        <f>I589</f>
        <v>5000</v>
      </c>
    </row>
    <row r="588" spans="1:13" s="641" customFormat="1" ht="18" customHeight="1" outlineLevel="1" thickBot="1" x14ac:dyDescent="0.3">
      <c r="A588" s="803"/>
      <c r="B588" s="829"/>
      <c r="C588" s="830"/>
      <c r="D588" s="831"/>
      <c r="E588" s="807" t="s">
        <v>808</v>
      </c>
      <c r="F588" s="834"/>
      <c r="G588" s="622"/>
      <c r="H588" s="622"/>
      <c r="I588" s="839"/>
    </row>
    <row r="589" spans="1:13" s="638" customFormat="1" ht="16.5" outlineLevel="1" thickBot="1" x14ac:dyDescent="0.3">
      <c r="A589" s="803">
        <v>2811</v>
      </c>
      <c r="B589" s="856" t="s">
        <v>79</v>
      </c>
      <c r="C589" s="827">
        <v>1</v>
      </c>
      <c r="D589" s="828">
        <v>1</v>
      </c>
      <c r="E589" s="807" t="s">
        <v>506</v>
      </c>
      <c r="F589" s="840" t="s">
        <v>508</v>
      </c>
      <c r="G589" s="712">
        <f>H589+I589</f>
        <v>33000</v>
      </c>
      <c r="H589" s="870">
        <f>SUM(H591:H601)</f>
        <v>28000</v>
      </c>
      <c r="I589" s="715">
        <f>I602</f>
        <v>5000</v>
      </c>
      <c r="K589" s="636"/>
      <c r="M589" s="650"/>
    </row>
    <row r="590" spans="1:13" s="638" customFormat="1" ht="24.75" customHeight="1" outlineLevel="1" thickBot="1" x14ac:dyDescent="0.3">
      <c r="A590" s="803"/>
      <c r="B590" s="804"/>
      <c r="C590" s="827"/>
      <c r="D590" s="828"/>
      <c r="E590" s="807" t="s">
        <v>12</v>
      </c>
      <c r="F590" s="808"/>
      <c r="G590" s="622"/>
      <c r="H590" s="622"/>
      <c r="I590" s="839"/>
    </row>
    <row r="591" spans="1:13" s="638" customFormat="1" ht="16.5" hidden="1" outlineLevel="1" thickBot="1" x14ac:dyDescent="0.3">
      <c r="A591" s="803"/>
      <c r="B591" s="804"/>
      <c r="C591" s="827"/>
      <c r="D591" s="828"/>
      <c r="E591" s="807">
        <v>4111</v>
      </c>
      <c r="F591" s="808"/>
      <c r="G591" s="872">
        <f t="shared" ref="G591:G605" si="13">H591+I591</f>
        <v>0</v>
      </c>
      <c r="H591" s="873"/>
      <c r="I591" s="839"/>
    </row>
    <row r="592" spans="1:13" s="638" customFormat="1" ht="16.5" hidden="1" outlineLevel="1" thickBot="1" x14ac:dyDescent="0.3">
      <c r="A592" s="803"/>
      <c r="B592" s="804"/>
      <c r="C592" s="827"/>
      <c r="D592" s="828"/>
      <c r="E592" s="807">
        <v>4131</v>
      </c>
      <c r="F592" s="808"/>
      <c r="G592" s="874">
        <f t="shared" si="13"/>
        <v>0</v>
      </c>
      <c r="H592" s="874"/>
      <c r="I592" s="839"/>
    </row>
    <row r="593" spans="1:11" s="638" customFormat="1" ht="16.5" hidden="1" outlineLevel="1" thickBot="1" x14ac:dyDescent="0.3">
      <c r="A593" s="803"/>
      <c r="B593" s="804"/>
      <c r="C593" s="827"/>
      <c r="D593" s="828"/>
      <c r="E593" s="807">
        <v>4269</v>
      </c>
      <c r="F593" s="808"/>
      <c r="G593" s="874">
        <f t="shared" si="13"/>
        <v>0</v>
      </c>
      <c r="H593" s="874"/>
      <c r="I593" s="839"/>
    </row>
    <row r="594" spans="1:11" s="638" customFormat="1" ht="16.5" hidden="1" outlineLevel="1" thickBot="1" x14ac:dyDescent="0.3">
      <c r="A594" s="803"/>
      <c r="B594" s="804"/>
      <c r="C594" s="827"/>
      <c r="D594" s="828"/>
      <c r="E594" s="807">
        <v>4266</v>
      </c>
      <c r="F594" s="808"/>
      <c r="G594" s="873">
        <f t="shared" si="13"/>
        <v>0</v>
      </c>
      <c r="H594" s="874"/>
      <c r="I594" s="839"/>
    </row>
    <row r="595" spans="1:11" s="638" customFormat="1" ht="16.5" hidden="1" outlineLevel="1" thickBot="1" x14ac:dyDescent="0.3">
      <c r="A595" s="803"/>
      <c r="B595" s="804"/>
      <c r="C595" s="827"/>
      <c r="D595" s="828"/>
      <c r="E595" s="807">
        <v>4212</v>
      </c>
      <c r="F595" s="808"/>
      <c r="G595" s="874">
        <f t="shared" si="13"/>
        <v>0</v>
      </c>
      <c r="H595" s="874"/>
      <c r="I595" s="839"/>
    </row>
    <row r="596" spans="1:11" s="638" customFormat="1" ht="16.5" hidden="1" outlineLevel="1" thickBot="1" x14ac:dyDescent="0.3">
      <c r="A596" s="803"/>
      <c r="B596" s="804"/>
      <c r="C596" s="827"/>
      <c r="D596" s="828"/>
      <c r="E596" s="807">
        <v>4267</v>
      </c>
      <c r="F596" s="808"/>
      <c r="G596" s="874">
        <f t="shared" si="13"/>
        <v>0</v>
      </c>
      <c r="H596" s="874"/>
      <c r="I596" s="839"/>
    </row>
    <row r="597" spans="1:11" s="638" customFormat="1" ht="14.25" hidden="1" customHeight="1" outlineLevel="1" thickBot="1" x14ac:dyDescent="0.3">
      <c r="A597" s="803"/>
      <c r="B597" s="804"/>
      <c r="C597" s="827"/>
      <c r="D597" s="828"/>
      <c r="E597" s="807">
        <v>4241</v>
      </c>
      <c r="F597" s="808"/>
      <c r="G597" s="874">
        <f t="shared" si="13"/>
        <v>0</v>
      </c>
      <c r="H597" s="874"/>
      <c r="I597" s="839"/>
    </row>
    <row r="598" spans="1:11" s="638" customFormat="1" ht="0.75" hidden="1" customHeight="1" outlineLevel="1" thickBot="1" x14ac:dyDescent="0.3">
      <c r="A598" s="803"/>
      <c r="B598" s="804"/>
      <c r="C598" s="827"/>
      <c r="D598" s="828"/>
      <c r="E598" s="807" t="s">
        <v>13</v>
      </c>
      <c r="F598" s="808"/>
      <c r="G598" s="874">
        <f t="shared" si="13"/>
        <v>0</v>
      </c>
      <c r="H598" s="622"/>
      <c r="I598" s="839"/>
    </row>
    <row r="599" spans="1:11" s="638" customFormat="1" ht="0.75" hidden="1" customHeight="1" outlineLevel="1" thickBot="1" x14ac:dyDescent="0.3">
      <c r="A599" s="803"/>
      <c r="B599" s="804"/>
      <c r="C599" s="827"/>
      <c r="D599" s="828"/>
      <c r="E599" s="807"/>
      <c r="F599" s="808"/>
      <c r="G599" s="874">
        <f t="shared" si="13"/>
        <v>0</v>
      </c>
      <c r="H599" s="622"/>
      <c r="I599" s="839"/>
    </row>
    <row r="600" spans="1:11" s="638" customFormat="1" ht="0.75" customHeight="1" outlineLevel="1" thickBot="1" x14ac:dyDescent="0.3">
      <c r="A600" s="803"/>
      <c r="B600" s="804"/>
      <c r="C600" s="827"/>
      <c r="D600" s="828"/>
      <c r="E600" s="807"/>
      <c r="F600" s="808"/>
      <c r="G600" s="874"/>
      <c r="H600" s="622"/>
      <c r="I600" s="839"/>
    </row>
    <row r="601" spans="1:11" s="638" customFormat="1" ht="15" customHeight="1" outlineLevel="1" thickBot="1" x14ac:dyDescent="0.3">
      <c r="A601" s="803"/>
      <c r="B601" s="804"/>
      <c r="C601" s="827"/>
      <c r="D601" s="828"/>
      <c r="E601" s="807">
        <v>4511</v>
      </c>
      <c r="F601" s="808"/>
      <c r="G601" s="871">
        <f t="shared" si="13"/>
        <v>28000</v>
      </c>
      <c r="H601" s="870">
        <v>28000</v>
      </c>
      <c r="I601" s="715"/>
      <c r="J601" s="636"/>
      <c r="K601" s="634"/>
    </row>
    <row r="602" spans="1:11" s="638" customFormat="1" ht="15" customHeight="1" outlineLevel="1" thickBot="1" x14ac:dyDescent="0.3">
      <c r="A602" s="803"/>
      <c r="B602" s="804"/>
      <c r="C602" s="827"/>
      <c r="D602" s="828"/>
      <c r="E602" s="807">
        <v>5129</v>
      </c>
      <c r="F602" s="808"/>
      <c r="G602" s="871">
        <f>I602</f>
        <v>5000</v>
      </c>
      <c r="H602" s="870"/>
      <c r="I602" s="715">
        <v>5000</v>
      </c>
      <c r="J602" s="636"/>
      <c r="K602" s="634"/>
    </row>
    <row r="603" spans="1:11" s="638" customFormat="1" ht="15" hidden="1" customHeight="1" outlineLevel="1" thickBot="1" x14ac:dyDescent="0.3">
      <c r="A603" s="803"/>
      <c r="B603" s="804"/>
      <c r="C603" s="827"/>
      <c r="D603" s="828"/>
      <c r="E603" s="807">
        <v>5134</v>
      </c>
      <c r="F603" s="808"/>
      <c r="G603" s="874">
        <f>I603</f>
        <v>0</v>
      </c>
      <c r="H603" s="721"/>
      <c r="I603" s="721"/>
      <c r="J603" s="636"/>
      <c r="K603" s="634"/>
    </row>
    <row r="604" spans="1:11" s="638" customFormat="1" ht="15" hidden="1" customHeight="1" outlineLevel="1" thickBot="1" x14ac:dyDescent="0.3">
      <c r="A604" s="803"/>
      <c r="B604" s="804"/>
      <c r="C604" s="827"/>
      <c r="D604" s="828"/>
      <c r="E604" s="807">
        <v>5113</v>
      </c>
      <c r="F604" s="808"/>
      <c r="G604" s="874">
        <f t="shared" si="13"/>
        <v>0</v>
      </c>
      <c r="H604" s="622"/>
      <c r="I604" s="622"/>
    </row>
    <row r="605" spans="1:11" s="638" customFormat="1" ht="15" hidden="1" customHeight="1" outlineLevel="1" thickBot="1" x14ac:dyDescent="0.3">
      <c r="A605" s="803"/>
      <c r="B605" s="804"/>
      <c r="C605" s="827"/>
      <c r="D605" s="828"/>
      <c r="E605" s="807">
        <v>5112</v>
      </c>
      <c r="F605" s="808"/>
      <c r="G605" s="874">
        <f t="shared" si="13"/>
        <v>0</v>
      </c>
      <c r="H605" s="622"/>
      <c r="I605" s="622"/>
    </row>
    <row r="606" spans="1:11" s="638" customFormat="1" ht="15" customHeight="1" collapsed="1" thickBot="1" x14ac:dyDescent="0.3">
      <c r="A606" s="803">
        <v>2820</v>
      </c>
      <c r="B606" s="854" t="s">
        <v>79</v>
      </c>
      <c r="C606" s="830">
        <v>2</v>
      </c>
      <c r="D606" s="831">
        <v>0</v>
      </c>
      <c r="E606" s="832" t="s">
        <v>509</v>
      </c>
      <c r="F606" s="834" t="s">
        <v>510</v>
      </c>
      <c r="G606" s="711">
        <f>G608+G619+G624+G640+G647+G657+G661</f>
        <v>134600</v>
      </c>
      <c r="H606" s="711">
        <f>H608+H619+H624+H640+H647+H657+H661</f>
        <v>121600</v>
      </c>
      <c r="I606" s="711">
        <f>I608+I619+I624+I640+I647+I657+I661</f>
        <v>13000</v>
      </c>
    </row>
    <row r="607" spans="1:11" s="641" customFormat="1" ht="10.5" customHeight="1" thickBot="1" x14ac:dyDescent="0.3">
      <c r="A607" s="803"/>
      <c r="B607" s="829"/>
      <c r="C607" s="830"/>
      <c r="D607" s="831"/>
      <c r="E607" s="807" t="s">
        <v>808</v>
      </c>
      <c r="F607" s="834"/>
      <c r="G607" s="621"/>
      <c r="H607" s="621"/>
      <c r="I607" s="621"/>
    </row>
    <row r="608" spans="1:11" s="638" customFormat="1" ht="16.5" thickBot="1" x14ac:dyDescent="0.3">
      <c r="A608" s="803">
        <v>2821</v>
      </c>
      <c r="B608" s="856" t="s">
        <v>79</v>
      </c>
      <c r="C608" s="827">
        <v>2</v>
      </c>
      <c r="D608" s="828">
        <v>1</v>
      </c>
      <c r="E608" s="807" t="s">
        <v>80</v>
      </c>
      <c r="F608" s="834"/>
      <c r="G608" s="711">
        <f>H608+I608</f>
        <v>32000</v>
      </c>
      <c r="H608" s="711">
        <f>H610+H611+H612+H613+H614+H615+H616+H617</f>
        <v>30000</v>
      </c>
      <c r="I608" s="864">
        <f>I618</f>
        <v>2000</v>
      </c>
    </row>
    <row r="609" spans="1:9" s="638" customFormat="1" ht="28.5" customHeight="1" thickBot="1" x14ac:dyDescent="0.3">
      <c r="A609" s="803"/>
      <c r="B609" s="804"/>
      <c r="C609" s="827"/>
      <c r="D609" s="828"/>
      <c r="E609" s="807" t="s">
        <v>12</v>
      </c>
      <c r="F609" s="808"/>
      <c r="G609" s="621"/>
      <c r="H609" s="621"/>
      <c r="I609" s="621"/>
    </row>
    <row r="610" spans="1:9" s="638" customFormat="1" ht="0.75" customHeight="1" thickBot="1" x14ac:dyDescent="0.3">
      <c r="A610" s="803"/>
      <c r="B610" s="804"/>
      <c r="C610" s="827"/>
      <c r="D610" s="828"/>
      <c r="E610" s="807">
        <v>4111</v>
      </c>
      <c r="F610" s="808"/>
      <c r="G610" s="711">
        <f t="shared" ref="G610:G616" si="14">H610+I610</f>
        <v>0</v>
      </c>
      <c r="H610" s="711"/>
      <c r="I610" s="621"/>
    </row>
    <row r="611" spans="1:9" s="638" customFormat="1" ht="21" hidden="1" customHeight="1" thickBot="1" x14ac:dyDescent="0.3">
      <c r="A611" s="803"/>
      <c r="B611" s="804"/>
      <c r="C611" s="827"/>
      <c r="D611" s="828"/>
      <c r="E611" s="807">
        <v>4214</v>
      </c>
      <c r="F611" s="808"/>
      <c r="G611" s="711">
        <f t="shared" si="14"/>
        <v>0</v>
      </c>
      <c r="H611" s="711"/>
      <c r="I611" s="621"/>
    </row>
    <row r="612" spans="1:9" s="638" customFormat="1" ht="21" hidden="1" customHeight="1" thickBot="1" x14ac:dyDescent="0.3">
      <c r="A612" s="803"/>
      <c r="B612" s="804"/>
      <c r="C612" s="827"/>
      <c r="D612" s="828"/>
      <c r="E612" s="807">
        <v>4221</v>
      </c>
      <c r="F612" s="808"/>
      <c r="G612" s="711">
        <f t="shared" si="14"/>
        <v>0</v>
      </c>
      <c r="H612" s="711"/>
      <c r="I612" s="621"/>
    </row>
    <row r="613" spans="1:9" s="638" customFormat="1" ht="21" hidden="1" customHeight="1" thickBot="1" x14ac:dyDescent="0.3">
      <c r="A613" s="803"/>
      <c r="B613" s="804"/>
      <c r="C613" s="827"/>
      <c r="D613" s="828"/>
      <c r="E613" s="807">
        <v>4239</v>
      </c>
      <c r="F613" s="808"/>
      <c r="G613" s="711">
        <f t="shared" si="14"/>
        <v>0</v>
      </c>
      <c r="H613" s="711"/>
      <c r="I613" s="621"/>
    </row>
    <row r="614" spans="1:9" s="638" customFormat="1" ht="21" hidden="1" customHeight="1" thickBot="1" x14ac:dyDescent="0.3">
      <c r="A614" s="803"/>
      <c r="B614" s="804"/>
      <c r="C614" s="827"/>
      <c r="D614" s="828"/>
      <c r="E614" s="807">
        <v>4252</v>
      </c>
      <c r="F614" s="808"/>
      <c r="G614" s="711">
        <f t="shared" si="14"/>
        <v>0</v>
      </c>
      <c r="H614" s="711"/>
      <c r="I614" s="621"/>
    </row>
    <row r="615" spans="1:9" s="638" customFormat="1" ht="21" hidden="1" customHeight="1" thickBot="1" x14ac:dyDescent="0.3">
      <c r="A615" s="803"/>
      <c r="B615" s="804"/>
      <c r="C615" s="827"/>
      <c r="D615" s="828"/>
      <c r="E615" s="807">
        <v>4261</v>
      </c>
      <c r="F615" s="808"/>
      <c r="G615" s="711">
        <f t="shared" si="14"/>
        <v>0</v>
      </c>
      <c r="H615" s="711"/>
      <c r="I615" s="621"/>
    </row>
    <row r="616" spans="1:9" s="638" customFormat="1" ht="21" hidden="1" customHeight="1" thickBot="1" x14ac:dyDescent="0.3">
      <c r="A616" s="803"/>
      <c r="B616" s="804"/>
      <c r="C616" s="827"/>
      <c r="D616" s="828"/>
      <c r="E616" s="807">
        <v>4269</v>
      </c>
      <c r="F616" s="808"/>
      <c r="G616" s="711">
        <f t="shared" si="14"/>
        <v>0</v>
      </c>
      <c r="H616" s="711"/>
      <c r="I616" s="621"/>
    </row>
    <row r="617" spans="1:9" s="638" customFormat="1" ht="18.75" customHeight="1" thickBot="1" x14ac:dyDescent="0.3">
      <c r="A617" s="803"/>
      <c r="B617" s="804"/>
      <c r="C617" s="827"/>
      <c r="D617" s="828"/>
      <c r="E617" s="807">
        <v>4511</v>
      </c>
      <c r="F617" s="808"/>
      <c r="G617" s="711">
        <f t="shared" ref="G617:G623" si="15">H617+I617</f>
        <v>30000</v>
      </c>
      <c r="H617" s="712">
        <v>30000</v>
      </c>
      <c r="I617" s="622"/>
    </row>
    <row r="618" spans="1:9" s="638" customFormat="1" ht="18.75" customHeight="1" thickBot="1" x14ac:dyDescent="0.3">
      <c r="A618" s="803"/>
      <c r="B618" s="804"/>
      <c r="C618" s="827"/>
      <c r="D618" s="828"/>
      <c r="E618" s="807">
        <v>5122</v>
      </c>
      <c r="F618" s="808"/>
      <c r="G618" s="865">
        <f>I618</f>
        <v>2000</v>
      </c>
      <c r="H618" s="864"/>
      <c r="I618" s="864">
        <v>2000</v>
      </c>
    </row>
    <row r="619" spans="1:9" s="638" customFormat="1" ht="18.75" customHeight="1" outlineLevel="1" thickBot="1" x14ac:dyDescent="0.3">
      <c r="A619" s="803">
        <v>2822</v>
      </c>
      <c r="B619" s="856" t="s">
        <v>79</v>
      </c>
      <c r="C619" s="827">
        <v>2</v>
      </c>
      <c r="D619" s="828">
        <v>2</v>
      </c>
      <c r="E619" s="807" t="s">
        <v>81</v>
      </c>
      <c r="F619" s="834"/>
      <c r="G619" s="711">
        <f t="shared" si="15"/>
        <v>0</v>
      </c>
      <c r="H619" s="622">
        <f>H621+H622</f>
        <v>0</v>
      </c>
      <c r="I619" s="622">
        <f>I621+I622</f>
        <v>0</v>
      </c>
    </row>
    <row r="620" spans="1:9" s="638" customFormat="1" ht="36.75" hidden="1" customHeight="1" outlineLevel="1" thickBot="1" x14ac:dyDescent="0.3">
      <c r="A620" s="803"/>
      <c r="B620" s="804"/>
      <c r="C620" s="827"/>
      <c r="D620" s="828"/>
      <c r="E620" s="807" t="s">
        <v>12</v>
      </c>
      <c r="F620" s="808"/>
      <c r="G620" s="621">
        <f t="shared" si="15"/>
        <v>0</v>
      </c>
      <c r="H620" s="622"/>
      <c r="I620" s="622"/>
    </row>
    <row r="621" spans="1:9" s="638" customFormat="1" ht="21" hidden="1" customHeight="1" outlineLevel="1" thickBot="1" x14ac:dyDescent="0.3">
      <c r="A621" s="803"/>
      <c r="B621" s="804"/>
      <c r="C621" s="827"/>
      <c r="D621" s="828"/>
      <c r="E621" s="807" t="s">
        <v>13</v>
      </c>
      <c r="F621" s="808"/>
      <c r="G621" s="621">
        <f t="shared" si="15"/>
        <v>0</v>
      </c>
      <c r="H621" s="622"/>
      <c r="I621" s="622"/>
    </row>
    <row r="622" spans="1:9" s="638" customFormat="1" ht="21" hidden="1" customHeight="1" outlineLevel="1" thickBot="1" x14ac:dyDescent="0.3">
      <c r="A622" s="803"/>
      <c r="B622" s="804"/>
      <c r="C622" s="827"/>
      <c r="D622" s="828"/>
      <c r="E622" s="807" t="s">
        <v>13</v>
      </c>
      <c r="F622" s="808"/>
      <c r="G622" s="621">
        <f t="shared" si="15"/>
        <v>0</v>
      </c>
      <c r="H622" s="622"/>
      <c r="I622" s="622"/>
    </row>
    <row r="623" spans="1:9" s="638" customFormat="1" ht="21" hidden="1" customHeight="1" outlineLevel="1" thickBot="1" x14ac:dyDescent="0.3">
      <c r="A623" s="803"/>
      <c r="B623" s="804"/>
      <c r="C623" s="827"/>
      <c r="D623" s="828"/>
      <c r="E623" s="807">
        <v>4511</v>
      </c>
      <c r="F623" s="808"/>
      <c r="G623" s="621">
        <f t="shared" si="15"/>
        <v>0</v>
      </c>
      <c r="H623" s="622"/>
      <c r="I623" s="622"/>
    </row>
    <row r="624" spans="1:9" s="638" customFormat="1" ht="16.5" collapsed="1" thickBot="1" x14ac:dyDescent="0.3">
      <c r="A624" s="803">
        <v>2823</v>
      </c>
      <c r="B624" s="856" t="s">
        <v>79</v>
      </c>
      <c r="C624" s="827">
        <v>2</v>
      </c>
      <c r="D624" s="828">
        <v>3</v>
      </c>
      <c r="E624" s="807" t="s">
        <v>116</v>
      </c>
      <c r="F624" s="840" t="s">
        <v>511</v>
      </c>
      <c r="G624" s="711">
        <f>H624+I624</f>
        <v>72000</v>
      </c>
      <c r="H624" s="711">
        <f>H626+H627+H628+H629+H630+H631+H632+H633+H634+H635+H637</f>
        <v>66000</v>
      </c>
      <c r="I624" s="711">
        <f>I638+I639</f>
        <v>6000</v>
      </c>
    </row>
    <row r="625" spans="1:9" s="638" customFormat="1" ht="24" customHeight="1" thickBot="1" x14ac:dyDescent="0.3">
      <c r="A625" s="803"/>
      <c r="B625" s="804"/>
      <c r="C625" s="827"/>
      <c r="D625" s="828"/>
      <c r="E625" s="807" t="s">
        <v>12</v>
      </c>
      <c r="F625" s="808"/>
      <c r="G625" s="621"/>
      <c r="H625" s="621"/>
      <c r="I625" s="621"/>
    </row>
    <row r="626" spans="1:9" s="638" customFormat="1" ht="16.5" hidden="1" customHeight="1" thickBot="1" x14ac:dyDescent="0.3">
      <c r="A626" s="803"/>
      <c r="B626" s="804"/>
      <c r="C626" s="827"/>
      <c r="D626" s="828"/>
      <c r="E626" s="807">
        <v>4111</v>
      </c>
      <c r="F626" s="808"/>
      <c r="G626" s="711">
        <f t="shared" ref="G626:G640" si="16">H626+I626</f>
        <v>0</v>
      </c>
      <c r="H626" s="711"/>
      <c r="I626" s="711"/>
    </row>
    <row r="627" spans="1:9" s="638" customFormat="1" ht="16.5" hidden="1" customHeight="1" thickBot="1" x14ac:dyDescent="0.3">
      <c r="A627" s="803"/>
      <c r="B627" s="804"/>
      <c r="C627" s="827"/>
      <c r="D627" s="828"/>
      <c r="E627" s="807">
        <v>4112</v>
      </c>
      <c r="F627" s="808"/>
      <c r="G627" s="711">
        <f t="shared" si="16"/>
        <v>0</v>
      </c>
      <c r="H627" s="711"/>
      <c r="I627" s="711"/>
    </row>
    <row r="628" spans="1:9" s="638" customFormat="1" ht="16.5" hidden="1" customHeight="1" thickBot="1" x14ac:dyDescent="0.3">
      <c r="A628" s="803"/>
      <c r="B628" s="804"/>
      <c r="C628" s="827"/>
      <c r="D628" s="828"/>
      <c r="E628" s="807">
        <v>4239</v>
      </c>
      <c r="F628" s="808"/>
      <c r="G628" s="711">
        <f t="shared" si="16"/>
        <v>0</v>
      </c>
      <c r="H628" s="711"/>
      <c r="I628" s="711"/>
    </row>
    <row r="629" spans="1:9" s="638" customFormat="1" ht="16.5" hidden="1" customHeight="1" thickBot="1" x14ac:dyDescent="0.3">
      <c r="A629" s="803"/>
      <c r="B629" s="804"/>
      <c r="C629" s="827"/>
      <c r="D629" s="828"/>
      <c r="E629" s="807">
        <v>4241</v>
      </c>
      <c r="F629" s="808"/>
      <c r="G629" s="711">
        <f t="shared" si="16"/>
        <v>0</v>
      </c>
      <c r="H629" s="711"/>
      <c r="I629" s="711"/>
    </row>
    <row r="630" spans="1:9" s="638" customFormat="1" ht="16.5" hidden="1" customHeight="1" thickBot="1" x14ac:dyDescent="0.3">
      <c r="A630" s="803"/>
      <c r="B630" s="804"/>
      <c r="C630" s="827"/>
      <c r="D630" s="828"/>
      <c r="E630" s="807">
        <v>4261</v>
      </c>
      <c r="F630" s="808"/>
      <c r="G630" s="711">
        <f t="shared" si="16"/>
        <v>0</v>
      </c>
      <c r="H630" s="711"/>
      <c r="I630" s="711"/>
    </row>
    <row r="631" spans="1:9" s="638" customFormat="1" ht="16.5" hidden="1" customHeight="1" thickBot="1" x14ac:dyDescent="0.3">
      <c r="A631" s="803"/>
      <c r="B631" s="804"/>
      <c r="C631" s="827"/>
      <c r="D631" s="828"/>
      <c r="E631" s="807">
        <v>4214</v>
      </c>
      <c r="F631" s="808"/>
      <c r="G631" s="711">
        <f t="shared" si="16"/>
        <v>0</v>
      </c>
      <c r="H631" s="711"/>
      <c r="I631" s="711"/>
    </row>
    <row r="632" spans="1:9" s="638" customFormat="1" ht="16.5" hidden="1" customHeight="1" thickBot="1" x14ac:dyDescent="0.3">
      <c r="A632" s="803"/>
      <c r="B632" s="804"/>
      <c r="C632" s="827"/>
      <c r="D632" s="828"/>
      <c r="E632" s="807">
        <v>4267</v>
      </c>
      <c r="F632" s="808"/>
      <c r="G632" s="711">
        <f t="shared" si="16"/>
        <v>0</v>
      </c>
      <c r="H632" s="711"/>
      <c r="I632" s="711"/>
    </row>
    <row r="633" spans="1:9" s="638" customFormat="1" ht="16.5" hidden="1" customHeight="1" thickBot="1" x14ac:dyDescent="0.3">
      <c r="A633" s="803"/>
      <c r="B633" s="804"/>
      <c r="C633" s="827"/>
      <c r="D633" s="828"/>
      <c r="E633" s="807">
        <v>4269</v>
      </c>
      <c r="F633" s="808"/>
      <c r="G633" s="711">
        <f t="shared" si="16"/>
        <v>0</v>
      </c>
      <c r="H633" s="711"/>
      <c r="I633" s="711"/>
    </row>
    <row r="634" spans="1:9" s="638" customFormat="1" ht="16.5" hidden="1" customHeight="1" thickBot="1" x14ac:dyDescent="0.3">
      <c r="A634" s="803"/>
      <c r="B634" s="804"/>
      <c r="C634" s="827"/>
      <c r="D634" s="828"/>
      <c r="E634" s="807">
        <v>4251</v>
      </c>
      <c r="F634" s="808"/>
      <c r="G634" s="711">
        <f t="shared" si="16"/>
        <v>0</v>
      </c>
      <c r="H634" s="711"/>
      <c r="I634" s="711"/>
    </row>
    <row r="635" spans="1:9" s="638" customFormat="1" ht="16.5" hidden="1" customHeight="1" thickBot="1" x14ac:dyDescent="0.3">
      <c r="A635" s="803"/>
      <c r="B635" s="804"/>
      <c r="C635" s="827"/>
      <c r="D635" s="828"/>
      <c r="E635" s="807">
        <v>4212</v>
      </c>
      <c r="F635" s="808"/>
      <c r="G635" s="711">
        <f t="shared" si="16"/>
        <v>0</v>
      </c>
      <c r="H635" s="711"/>
      <c r="I635" s="711"/>
    </row>
    <row r="636" spans="1:9" s="638" customFormat="1" ht="0.75" customHeight="1" thickBot="1" x14ac:dyDescent="0.3">
      <c r="A636" s="803"/>
      <c r="B636" s="804"/>
      <c r="C636" s="827"/>
      <c r="D636" s="828"/>
      <c r="E636" s="807">
        <v>4269</v>
      </c>
      <c r="F636" s="808"/>
      <c r="G636" s="711"/>
      <c r="H636" s="711"/>
      <c r="I636" s="711"/>
    </row>
    <row r="637" spans="1:9" s="638" customFormat="1" ht="16.5" customHeight="1" thickBot="1" x14ac:dyDescent="0.3">
      <c r="A637" s="803"/>
      <c r="B637" s="804"/>
      <c r="C637" s="827"/>
      <c r="D637" s="828"/>
      <c r="E637" s="807">
        <v>4511</v>
      </c>
      <c r="F637" s="808"/>
      <c r="G637" s="711">
        <f t="shared" si="16"/>
        <v>66000</v>
      </c>
      <c r="H637" s="711">
        <v>66000</v>
      </c>
      <c r="I637" s="711"/>
    </row>
    <row r="638" spans="1:9" s="638" customFormat="1" ht="16.5" customHeight="1" thickBot="1" x14ac:dyDescent="0.3">
      <c r="A638" s="803"/>
      <c r="B638" s="804"/>
      <c r="C638" s="827"/>
      <c r="D638" s="828"/>
      <c r="E638" s="807">
        <v>5113</v>
      </c>
      <c r="F638" s="808"/>
      <c r="G638" s="711">
        <f t="shared" si="16"/>
        <v>2000</v>
      </c>
      <c r="H638" s="711"/>
      <c r="I638" s="711">
        <v>2000</v>
      </c>
    </row>
    <row r="639" spans="1:9" s="638" customFormat="1" ht="16.5" customHeight="1" thickBot="1" x14ac:dyDescent="0.3">
      <c r="A639" s="803"/>
      <c r="B639" s="804"/>
      <c r="C639" s="827"/>
      <c r="D639" s="828"/>
      <c r="E639" s="807">
        <v>5129</v>
      </c>
      <c r="F639" s="808"/>
      <c r="G639" s="711">
        <f t="shared" si="16"/>
        <v>4000</v>
      </c>
      <c r="H639" s="711"/>
      <c r="I639" s="711">
        <v>4000</v>
      </c>
    </row>
    <row r="640" spans="1:9" s="638" customFormat="1" ht="16.5" outlineLevel="1" thickBot="1" x14ac:dyDescent="0.3">
      <c r="A640" s="803">
        <v>2824</v>
      </c>
      <c r="B640" s="804" t="s">
        <v>79</v>
      </c>
      <c r="C640" s="827">
        <v>2</v>
      </c>
      <c r="D640" s="828">
        <v>4</v>
      </c>
      <c r="E640" s="807" t="s">
        <v>82</v>
      </c>
      <c r="F640" s="808"/>
      <c r="G640" s="711">
        <f t="shared" si="16"/>
        <v>25600</v>
      </c>
      <c r="H640" s="711">
        <f>SUM(H642:H646)</f>
        <v>25600</v>
      </c>
      <c r="I640" s="711"/>
    </row>
    <row r="641" spans="1:12" s="638" customFormat="1" ht="24" customHeight="1" outlineLevel="1" thickBot="1" x14ac:dyDescent="0.3">
      <c r="A641" s="803"/>
      <c r="B641" s="804"/>
      <c r="C641" s="827"/>
      <c r="D641" s="828"/>
      <c r="E641" s="807" t="s">
        <v>12</v>
      </c>
      <c r="F641" s="808"/>
      <c r="G641" s="621"/>
      <c r="H641" s="621"/>
      <c r="I641" s="621"/>
    </row>
    <row r="642" spans="1:12" s="638" customFormat="1" ht="18" hidden="1" customHeight="1" outlineLevel="1" thickBot="1" x14ac:dyDescent="0.3">
      <c r="A642" s="803"/>
      <c r="B642" s="804"/>
      <c r="C642" s="827"/>
      <c r="D642" s="828"/>
      <c r="E642" s="807">
        <v>4237</v>
      </c>
      <c r="F642" s="808"/>
      <c r="G642" s="711">
        <f>H642+I642</f>
        <v>0</v>
      </c>
      <c r="H642" s="711"/>
      <c r="I642" s="711"/>
    </row>
    <row r="643" spans="1:12" s="638" customFormat="1" ht="15.75" customHeight="1" outlineLevel="1" thickBot="1" x14ac:dyDescent="0.3">
      <c r="A643" s="803"/>
      <c r="B643" s="804"/>
      <c r="C643" s="827"/>
      <c r="D643" s="828"/>
      <c r="E643" s="807">
        <v>4239</v>
      </c>
      <c r="F643" s="808"/>
      <c r="G643" s="711">
        <f>H643</f>
        <v>7600</v>
      </c>
      <c r="H643" s="711">
        <v>7600</v>
      </c>
      <c r="I643" s="711"/>
      <c r="L643" s="836"/>
    </row>
    <row r="644" spans="1:12" s="638" customFormat="1" ht="16.5" hidden="1" outlineLevel="1" thickBot="1" x14ac:dyDescent="0.3">
      <c r="A644" s="803"/>
      <c r="B644" s="804"/>
      <c r="C644" s="827"/>
      <c r="D644" s="828"/>
      <c r="E644" s="807">
        <v>4261</v>
      </c>
      <c r="F644" s="808"/>
      <c r="G644" s="711">
        <f>H644</f>
        <v>0</v>
      </c>
      <c r="H644" s="711"/>
      <c r="I644" s="711"/>
      <c r="L644" s="836"/>
    </row>
    <row r="645" spans="1:12" s="638" customFormat="1" ht="16.5" outlineLevel="1" thickBot="1" x14ac:dyDescent="0.3">
      <c r="A645" s="803"/>
      <c r="B645" s="804"/>
      <c r="C645" s="827"/>
      <c r="D645" s="828"/>
      <c r="E645" s="807">
        <v>4269</v>
      </c>
      <c r="F645" s="808"/>
      <c r="G645" s="711">
        <f>H645+I645</f>
        <v>13000</v>
      </c>
      <c r="H645" s="711">
        <v>13000</v>
      </c>
      <c r="I645" s="711"/>
      <c r="J645" s="634"/>
      <c r="K645" s="875"/>
      <c r="L645" s="876"/>
    </row>
    <row r="646" spans="1:12" s="638" customFormat="1" ht="16.5" outlineLevel="1" thickBot="1" x14ac:dyDescent="0.3">
      <c r="A646" s="803"/>
      <c r="B646" s="804"/>
      <c r="C646" s="827"/>
      <c r="D646" s="828"/>
      <c r="E646" s="807">
        <v>4267</v>
      </c>
      <c r="F646" s="808"/>
      <c r="G646" s="711">
        <f>H646+I646</f>
        <v>5000</v>
      </c>
      <c r="H646" s="711">
        <v>5000</v>
      </c>
      <c r="I646" s="711"/>
      <c r="J646" s="634"/>
      <c r="K646" s="875"/>
      <c r="L646" s="876"/>
    </row>
    <row r="647" spans="1:12" s="638" customFormat="1" ht="16.5" thickBot="1" x14ac:dyDescent="0.3">
      <c r="A647" s="803">
        <v>2825</v>
      </c>
      <c r="B647" s="856" t="s">
        <v>79</v>
      </c>
      <c r="C647" s="827">
        <v>2</v>
      </c>
      <c r="D647" s="828">
        <v>5</v>
      </c>
      <c r="E647" s="807" t="s">
        <v>83</v>
      </c>
      <c r="F647" s="840"/>
      <c r="G647" s="711">
        <f>H647+I647</f>
        <v>0</v>
      </c>
      <c r="H647" s="711">
        <f>SUM(H649:H656)</f>
        <v>0</v>
      </c>
      <c r="I647" s="711">
        <f>SUM(I649:I656)</f>
        <v>0</v>
      </c>
    </row>
    <row r="648" spans="1:12" s="638" customFormat="1" ht="29.25" hidden="1" customHeight="1" thickBot="1" x14ac:dyDescent="0.3">
      <c r="A648" s="803"/>
      <c r="B648" s="804"/>
      <c r="C648" s="827"/>
      <c r="D648" s="828"/>
      <c r="E648" s="807" t="s">
        <v>12</v>
      </c>
      <c r="F648" s="808"/>
      <c r="G648" s="621"/>
      <c r="H648" s="621"/>
      <c r="I648" s="621"/>
    </row>
    <row r="649" spans="1:12" s="638" customFormat="1" ht="29.25" hidden="1" customHeight="1" thickBot="1" x14ac:dyDescent="0.3">
      <c r="A649" s="803"/>
      <c r="B649" s="804"/>
      <c r="C649" s="827"/>
      <c r="D649" s="828"/>
      <c r="E649" s="807">
        <v>4111</v>
      </c>
      <c r="F649" s="808"/>
      <c r="G649" s="621">
        <f t="shared" ref="G649:G657" si="17">H649+I649</f>
        <v>0</v>
      </c>
      <c r="H649" s="621"/>
      <c r="I649" s="621"/>
    </row>
    <row r="650" spans="1:12" s="638" customFormat="1" ht="29.25" hidden="1" customHeight="1" thickBot="1" x14ac:dyDescent="0.3">
      <c r="A650" s="803"/>
      <c r="B650" s="804"/>
      <c r="C650" s="827"/>
      <c r="D650" s="828"/>
      <c r="E650" s="807">
        <v>4131</v>
      </c>
      <c r="F650" s="808"/>
      <c r="G650" s="621">
        <f t="shared" si="17"/>
        <v>0</v>
      </c>
      <c r="H650" s="621"/>
      <c r="I650" s="621"/>
    </row>
    <row r="651" spans="1:12" s="638" customFormat="1" ht="29.25" hidden="1" customHeight="1" thickBot="1" x14ac:dyDescent="0.3">
      <c r="A651" s="803"/>
      <c r="B651" s="804"/>
      <c r="C651" s="827"/>
      <c r="D651" s="828"/>
      <c r="E651" s="807">
        <v>4261</v>
      </c>
      <c r="F651" s="808"/>
      <c r="G651" s="621">
        <f t="shared" si="17"/>
        <v>0</v>
      </c>
      <c r="H651" s="621"/>
      <c r="I651" s="621"/>
    </row>
    <row r="652" spans="1:12" s="638" customFormat="1" ht="29.25" hidden="1" customHeight="1" thickBot="1" x14ac:dyDescent="0.3">
      <c r="A652" s="803"/>
      <c r="B652" s="804"/>
      <c r="C652" s="827"/>
      <c r="D652" s="828"/>
      <c r="E652" s="807">
        <v>4269</v>
      </c>
      <c r="F652" s="808"/>
      <c r="G652" s="621">
        <f t="shared" si="17"/>
        <v>0</v>
      </c>
      <c r="H652" s="621"/>
      <c r="I652" s="621"/>
    </row>
    <row r="653" spans="1:12" s="638" customFormat="1" ht="29.25" hidden="1" customHeight="1" thickBot="1" x14ac:dyDescent="0.3">
      <c r="A653" s="803"/>
      <c r="B653" s="804"/>
      <c r="C653" s="827"/>
      <c r="D653" s="828"/>
      <c r="E653" s="807">
        <v>4214</v>
      </c>
      <c r="F653" s="808"/>
      <c r="G653" s="621">
        <f t="shared" si="17"/>
        <v>0</v>
      </c>
      <c r="H653" s="621"/>
      <c r="I653" s="621"/>
    </row>
    <row r="654" spans="1:12" s="638" customFormat="1" ht="29.25" hidden="1" customHeight="1" thickBot="1" x14ac:dyDescent="0.3">
      <c r="A654" s="803"/>
      <c r="B654" s="804"/>
      <c r="C654" s="827"/>
      <c r="D654" s="828"/>
      <c r="E654" s="807">
        <v>4212</v>
      </c>
      <c r="F654" s="808"/>
      <c r="G654" s="621">
        <f t="shared" si="17"/>
        <v>0</v>
      </c>
      <c r="H654" s="621"/>
      <c r="I654" s="621"/>
    </row>
    <row r="655" spans="1:12" s="638" customFormat="1" ht="29.25" hidden="1" customHeight="1" thickBot="1" x14ac:dyDescent="0.3">
      <c r="A655" s="803"/>
      <c r="B655" s="804"/>
      <c r="C655" s="827"/>
      <c r="D655" s="828"/>
      <c r="E655" s="807">
        <v>4231</v>
      </c>
      <c r="F655" s="808"/>
      <c r="G655" s="621">
        <f t="shared" si="17"/>
        <v>0</v>
      </c>
      <c r="H655" s="621"/>
      <c r="I655" s="621"/>
    </row>
    <row r="656" spans="1:12" s="638" customFormat="1" ht="29.25" hidden="1" customHeight="1" thickBot="1" x14ac:dyDescent="0.3">
      <c r="A656" s="803"/>
      <c r="B656" s="804"/>
      <c r="C656" s="827"/>
      <c r="D656" s="828"/>
      <c r="E656" s="807" t="s">
        <v>13</v>
      </c>
      <c r="F656" s="808"/>
      <c r="G656" s="621">
        <f t="shared" si="17"/>
        <v>0</v>
      </c>
      <c r="H656" s="621"/>
      <c r="I656" s="621"/>
    </row>
    <row r="657" spans="1:9" s="638" customFormat="1" ht="29.25" customHeight="1" outlineLevel="1" thickBot="1" x14ac:dyDescent="0.3">
      <c r="A657" s="803">
        <v>2826</v>
      </c>
      <c r="B657" s="856" t="s">
        <v>79</v>
      </c>
      <c r="C657" s="827">
        <v>2</v>
      </c>
      <c r="D657" s="828">
        <v>6</v>
      </c>
      <c r="E657" s="807" t="s">
        <v>84</v>
      </c>
      <c r="F657" s="840"/>
      <c r="G657" s="711">
        <f t="shared" si="17"/>
        <v>0</v>
      </c>
      <c r="H657" s="711">
        <f>H659+H660</f>
        <v>0</v>
      </c>
      <c r="I657" s="711">
        <f>I659+I660</f>
        <v>0</v>
      </c>
    </row>
    <row r="658" spans="1:9" s="638" customFormat="1" ht="29.25" customHeight="1" outlineLevel="1" thickBot="1" x14ac:dyDescent="0.3">
      <c r="A658" s="803"/>
      <c r="B658" s="804"/>
      <c r="C658" s="827"/>
      <c r="D658" s="828"/>
      <c r="E658" s="807" t="s">
        <v>12</v>
      </c>
      <c r="F658" s="808"/>
      <c r="G658" s="711"/>
      <c r="H658" s="711"/>
      <c r="I658" s="711"/>
    </row>
    <row r="659" spans="1:9" s="638" customFormat="1" ht="29.25" customHeight="1" outlineLevel="1" thickBot="1" x14ac:dyDescent="0.3">
      <c r="A659" s="803"/>
      <c r="B659" s="804"/>
      <c r="C659" s="827"/>
      <c r="D659" s="828"/>
      <c r="E659" s="807" t="s">
        <v>13</v>
      </c>
      <c r="F659" s="808"/>
      <c r="G659" s="711">
        <f>H659+I659</f>
        <v>0</v>
      </c>
      <c r="H659" s="711"/>
      <c r="I659" s="711"/>
    </row>
    <row r="660" spans="1:9" s="638" customFormat="1" ht="29.25" customHeight="1" outlineLevel="1" thickBot="1" x14ac:dyDescent="0.3">
      <c r="A660" s="803"/>
      <c r="B660" s="804"/>
      <c r="C660" s="827"/>
      <c r="D660" s="828"/>
      <c r="E660" s="807" t="s">
        <v>13</v>
      </c>
      <c r="F660" s="808"/>
      <c r="G660" s="711">
        <f>H660+I660</f>
        <v>0</v>
      </c>
      <c r="H660" s="711"/>
      <c r="I660" s="711"/>
    </row>
    <row r="661" spans="1:9" s="638" customFormat="1" ht="29.25" customHeight="1" outlineLevel="1" thickBot="1" x14ac:dyDescent="0.3">
      <c r="A661" s="803">
        <v>2827</v>
      </c>
      <c r="B661" s="856" t="s">
        <v>79</v>
      </c>
      <c r="C661" s="827">
        <v>2</v>
      </c>
      <c r="D661" s="828">
        <v>7</v>
      </c>
      <c r="E661" s="807" t="s">
        <v>85</v>
      </c>
      <c r="F661" s="840"/>
      <c r="G661" s="711">
        <f>H661+I661</f>
        <v>5000</v>
      </c>
      <c r="H661" s="711">
        <f>H665+H666+H663</f>
        <v>0</v>
      </c>
      <c r="I661" s="711">
        <f>I665+I666+I664</f>
        <v>5000</v>
      </c>
    </row>
    <row r="662" spans="1:9" s="638" customFormat="1" ht="37.5" customHeight="1" outlineLevel="1" thickBot="1" x14ac:dyDescent="0.3">
      <c r="A662" s="803"/>
      <c r="B662" s="804"/>
      <c r="C662" s="827"/>
      <c r="D662" s="828"/>
      <c r="E662" s="807" t="s">
        <v>12</v>
      </c>
      <c r="F662" s="808"/>
      <c r="G662" s="621"/>
      <c r="H662" s="621"/>
      <c r="I662" s="621"/>
    </row>
    <row r="663" spans="1:9" s="638" customFormat="1" ht="15.75" hidden="1" customHeight="1" outlineLevel="1" thickBot="1" x14ac:dyDescent="0.3">
      <c r="A663" s="803"/>
      <c r="B663" s="804"/>
      <c r="C663" s="827"/>
      <c r="D663" s="828"/>
      <c r="E663" s="807">
        <v>4269</v>
      </c>
      <c r="F663" s="808"/>
      <c r="G663" s="711">
        <f>H663</f>
        <v>0</v>
      </c>
      <c r="H663" s="711"/>
      <c r="I663" s="711"/>
    </row>
    <row r="664" spans="1:9" s="638" customFormat="1" ht="24.75" customHeight="1" outlineLevel="1" thickBot="1" x14ac:dyDescent="0.3">
      <c r="A664" s="803"/>
      <c r="B664" s="804"/>
      <c r="C664" s="827"/>
      <c r="D664" s="828"/>
      <c r="E664" s="807">
        <v>5113</v>
      </c>
      <c r="F664" s="808"/>
      <c r="G664" s="711">
        <f>I664</f>
        <v>5000</v>
      </c>
      <c r="H664" s="711"/>
      <c r="I664" s="711">
        <v>5000</v>
      </c>
    </row>
    <row r="665" spans="1:9" s="638" customFormat="1" ht="30" hidden="1" customHeight="1" outlineLevel="1" thickBot="1" x14ac:dyDescent="0.3">
      <c r="A665" s="803"/>
      <c r="B665" s="804"/>
      <c r="C665" s="827"/>
      <c r="D665" s="828"/>
      <c r="E665" s="807">
        <v>5112</v>
      </c>
      <c r="F665" s="808"/>
      <c r="G665" s="621">
        <f>H665+I665</f>
        <v>0</v>
      </c>
      <c r="H665" s="621"/>
      <c r="I665" s="621"/>
    </row>
    <row r="666" spans="1:9" s="638" customFormat="1" ht="30" hidden="1" customHeight="1" outlineLevel="1" thickBot="1" x14ac:dyDescent="0.3">
      <c r="A666" s="803"/>
      <c r="B666" s="804"/>
      <c r="C666" s="827"/>
      <c r="D666" s="828"/>
      <c r="E666" s="807">
        <v>5134</v>
      </c>
      <c r="F666" s="808"/>
      <c r="G666" s="621">
        <f>H666+I666</f>
        <v>0</v>
      </c>
      <c r="H666" s="621"/>
      <c r="I666" s="621"/>
    </row>
    <row r="667" spans="1:9" s="638" customFormat="1" ht="30" customHeight="1" outlineLevel="1" thickBot="1" x14ac:dyDescent="0.3">
      <c r="A667" s="803">
        <v>2830</v>
      </c>
      <c r="B667" s="854" t="s">
        <v>79</v>
      </c>
      <c r="C667" s="830">
        <v>3</v>
      </c>
      <c r="D667" s="831">
        <v>0</v>
      </c>
      <c r="E667" s="832" t="s">
        <v>512</v>
      </c>
      <c r="F667" s="852" t="s">
        <v>513</v>
      </c>
      <c r="G667" s="711">
        <f>H667+I667</f>
        <v>0</v>
      </c>
      <c r="H667" s="711">
        <f>H669+H673+H677</f>
        <v>0</v>
      </c>
      <c r="I667" s="711">
        <f>I669+I673+I677</f>
        <v>0</v>
      </c>
    </row>
    <row r="668" spans="1:9" s="641" customFormat="1" ht="29.25" customHeight="1" outlineLevel="1" thickBot="1" x14ac:dyDescent="0.3">
      <c r="A668" s="803"/>
      <c r="B668" s="829"/>
      <c r="C668" s="830"/>
      <c r="D668" s="831"/>
      <c r="E668" s="807" t="s">
        <v>808</v>
      </c>
      <c r="F668" s="834"/>
      <c r="G668" s="711"/>
      <c r="H668" s="711"/>
      <c r="I668" s="711"/>
    </row>
    <row r="669" spans="1:9" s="638" customFormat="1" ht="29.25" customHeight="1" outlineLevel="1" thickBot="1" x14ac:dyDescent="0.3">
      <c r="A669" s="803">
        <v>2831</v>
      </c>
      <c r="B669" s="856" t="s">
        <v>79</v>
      </c>
      <c r="C669" s="827">
        <v>3</v>
      </c>
      <c r="D669" s="828">
        <v>1</v>
      </c>
      <c r="E669" s="807" t="s">
        <v>117</v>
      </c>
      <c r="F669" s="852"/>
      <c r="G669" s="711">
        <f>H669+I669</f>
        <v>0</v>
      </c>
      <c r="H669" s="711">
        <f>H671+H672</f>
        <v>0</v>
      </c>
      <c r="I669" s="711">
        <f>I671+I672</f>
        <v>0</v>
      </c>
    </row>
    <row r="670" spans="1:9" s="638" customFormat="1" ht="29.25" customHeight="1" outlineLevel="1" thickBot="1" x14ac:dyDescent="0.3">
      <c r="A670" s="803"/>
      <c r="B670" s="804"/>
      <c r="C670" s="827"/>
      <c r="D670" s="828"/>
      <c r="E670" s="807" t="s">
        <v>12</v>
      </c>
      <c r="F670" s="808"/>
      <c r="G670" s="711"/>
      <c r="H670" s="711"/>
      <c r="I670" s="711"/>
    </row>
    <row r="671" spans="1:9" s="638" customFormat="1" ht="29.25" customHeight="1" outlineLevel="1" thickBot="1" x14ac:dyDescent="0.3">
      <c r="A671" s="803"/>
      <c r="B671" s="804"/>
      <c r="C671" s="827"/>
      <c r="D671" s="828"/>
      <c r="E671" s="807" t="s">
        <v>13</v>
      </c>
      <c r="F671" s="808"/>
      <c r="G671" s="711">
        <f>H671+I671</f>
        <v>0</v>
      </c>
      <c r="H671" s="711"/>
      <c r="I671" s="711"/>
    </row>
    <row r="672" spans="1:9" s="638" customFormat="1" ht="29.25" customHeight="1" outlineLevel="1" thickBot="1" x14ac:dyDescent="0.3">
      <c r="A672" s="803"/>
      <c r="B672" s="804"/>
      <c r="C672" s="827"/>
      <c r="D672" s="828"/>
      <c r="E672" s="807" t="s">
        <v>13</v>
      </c>
      <c r="F672" s="808"/>
      <c r="G672" s="711">
        <f>H672+I672</f>
        <v>0</v>
      </c>
      <c r="H672" s="711"/>
      <c r="I672" s="711"/>
    </row>
    <row r="673" spans="1:9" s="638" customFormat="1" ht="29.25" customHeight="1" outlineLevel="1" thickBot="1" x14ac:dyDescent="0.3">
      <c r="A673" s="803">
        <v>2832</v>
      </c>
      <c r="B673" s="856" t="s">
        <v>79</v>
      </c>
      <c r="C673" s="827">
        <v>3</v>
      </c>
      <c r="D673" s="828">
        <v>2</v>
      </c>
      <c r="E673" s="807" t="s">
        <v>127</v>
      </c>
      <c r="F673" s="852"/>
      <c r="G673" s="711">
        <f>H673+I673</f>
        <v>0</v>
      </c>
      <c r="H673" s="711">
        <f>H675+H676</f>
        <v>0</v>
      </c>
      <c r="I673" s="711">
        <f>I675+I676</f>
        <v>0</v>
      </c>
    </row>
    <row r="674" spans="1:9" s="638" customFormat="1" ht="29.25" customHeight="1" outlineLevel="1" thickBot="1" x14ac:dyDescent="0.3">
      <c r="A674" s="803"/>
      <c r="B674" s="804"/>
      <c r="C674" s="827"/>
      <c r="D674" s="828"/>
      <c r="E674" s="807" t="s">
        <v>12</v>
      </c>
      <c r="F674" s="808"/>
      <c r="G674" s="711"/>
      <c r="H674" s="711"/>
      <c r="I674" s="711"/>
    </row>
    <row r="675" spans="1:9" s="638" customFormat="1" ht="29.25" customHeight="1" outlineLevel="1" thickBot="1" x14ac:dyDescent="0.3">
      <c r="A675" s="803"/>
      <c r="B675" s="804"/>
      <c r="C675" s="827"/>
      <c r="D675" s="828"/>
      <c r="E675" s="807" t="s">
        <v>13</v>
      </c>
      <c r="F675" s="808"/>
      <c r="G675" s="711">
        <f>H675+I675</f>
        <v>0</v>
      </c>
      <c r="H675" s="711"/>
      <c r="I675" s="711"/>
    </row>
    <row r="676" spans="1:9" s="638" customFormat="1" ht="29.25" customHeight="1" outlineLevel="1" thickBot="1" x14ac:dyDescent="0.3">
      <c r="A676" s="803"/>
      <c r="B676" s="804"/>
      <c r="C676" s="827"/>
      <c r="D676" s="828"/>
      <c r="E676" s="807" t="s">
        <v>13</v>
      </c>
      <c r="F676" s="808"/>
      <c r="G676" s="711">
        <f>H676+I676</f>
        <v>0</v>
      </c>
      <c r="H676" s="711"/>
      <c r="I676" s="711"/>
    </row>
    <row r="677" spans="1:9" s="638" customFormat="1" ht="29.25" customHeight="1" outlineLevel="1" thickBot="1" x14ac:dyDescent="0.3">
      <c r="A677" s="803">
        <v>2833</v>
      </c>
      <c r="B677" s="856" t="s">
        <v>79</v>
      </c>
      <c r="C677" s="827">
        <v>3</v>
      </c>
      <c r="D677" s="828">
        <v>3</v>
      </c>
      <c r="E677" s="807" t="s">
        <v>128</v>
      </c>
      <c r="F677" s="840" t="s">
        <v>514</v>
      </c>
      <c r="G677" s="711">
        <f>H677+I677</f>
        <v>0</v>
      </c>
      <c r="H677" s="711">
        <f>H679+H680</f>
        <v>0</v>
      </c>
      <c r="I677" s="711">
        <f>I679+I680</f>
        <v>0</v>
      </c>
    </row>
    <row r="678" spans="1:9" s="638" customFormat="1" ht="29.25" customHeight="1" outlineLevel="1" thickBot="1" x14ac:dyDescent="0.3">
      <c r="A678" s="803"/>
      <c r="B678" s="804"/>
      <c r="C678" s="827"/>
      <c r="D678" s="828"/>
      <c r="E678" s="807" t="s">
        <v>12</v>
      </c>
      <c r="F678" s="808"/>
      <c r="G678" s="711"/>
      <c r="H678" s="711"/>
      <c r="I678" s="711"/>
    </row>
    <row r="679" spans="1:9" s="638" customFormat="1" ht="29.25" customHeight="1" outlineLevel="1" thickBot="1" x14ac:dyDescent="0.3">
      <c r="A679" s="803"/>
      <c r="B679" s="804"/>
      <c r="C679" s="827"/>
      <c r="D679" s="828"/>
      <c r="E679" s="807" t="s">
        <v>13</v>
      </c>
      <c r="F679" s="808"/>
      <c r="G679" s="711">
        <f>H679+I679</f>
        <v>0</v>
      </c>
      <c r="H679" s="711"/>
      <c r="I679" s="711"/>
    </row>
    <row r="680" spans="1:9" s="638" customFormat="1" ht="29.25" customHeight="1" outlineLevel="1" thickBot="1" x14ac:dyDescent="0.3">
      <c r="A680" s="803"/>
      <c r="B680" s="804"/>
      <c r="C680" s="827"/>
      <c r="D680" s="828"/>
      <c r="E680" s="807" t="s">
        <v>13</v>
      </c>
      <c r="F680" s="808"/>
      <c r="G680" s="711">
        <f>H680+I680</f>
        <v>0</v>
      </c>
      <c r="H680" s="711"/>
      <c r="I680" s="711"/>
    </row>
    <row r="681" spans="1:9" s="638" customFormat="1" ht="29.25" customHeight="1" outlineLevel="1" thickBot="1" x14ac:dyDescent="0.3">
      <c r="A681" s="803">
        <v>2840</v>
      </c>
      <c r="B681" s="854" t="s">
        <v>79</v>
      </c>
      <c r="C681" s="830">
        <v>4</v>
      </c>
      <c r="D681" s="831">
        <v>0</v>
      </c>
      <c r="E681" s="832" t="s">
        <v>129</v>
      </c>
      <c r="F681" s="852" t="s">
        <v>515</v>
      </c>
      <c r="G681" s="711">
        <f>H681+I681</f>
        <v>0</v>
      </c>
      <c r="H681" s="711">
        <f>H683+H687+H691</f>
        <v>0</v>
      </c>
      <c r="I681" s="711">
        <f>I683+I687+I691</f>
        <v>0</v>
      </c>
    </row>
    <row r="682" spans="1:9" s="641" customFormat="1" ht="29.25" customHeight="1" outlineLevel="1" thickBot="1" x14ac:dyDescent="0.3">
      <c r="A682" s="803"/>
      <c r="B682" s="829"/>
      <c r="C682" s="830"/>
      <c r="D682" s="831"/>
      <c r="E682" s="807" t="s">
        <v>808</v>
      </c>
      <c r="F682" s="834"/>
      <c r="G682" s="711"/>
      <c r="H682" s="711"/>
      <c r="I682" s="711"/>
    </row>
    <row r="683" spans="1:9" s="638" customFormat="1" ht="29.25" customHeight="1" outlineLevel="1" thickBot="1" x14ac:dyDescent="0.3">
      <c r="A683" s="803">
        <v>2841</v>
      </c>
      <c r="B683" s="856" t="s">
        <v>79</v>
      </c>
      <c r="C683" s="827">
        <v>4</v>
      </c>
      <c r="D683" s="828">
        <v>1</v>
      </c>
      <c r="E683" s="807" t="s">
        <v>130</v>
      </c>
      <c r="F683" s="852"/>
      <c r="G683" s="711">
        <f>H683+I683</f>
        <v>0</v>
      </c>
      <c r="H683" s="711">
        <f>H685+H686</f>
        <v>0</v>
      </c>
      <c r="I683" s="711">
        <f>I685+I686</f>
        <v>0</v>
      </c>
    </row>
    <row r="684" spans="1:9" s="638" customFormat="1" ht="24.75" customHeight="1" outlineLevel="1" thickBot="1" x14ac:dyDescent="0.3">
      <c r="A684" s="803"/>
      <c r="B684" s="804"/>
      <c r="C684" s="827"/>
      <c r="D684" s="828"/>
      <c r="E684" s="807" t="s">
        <v>12</v>
      </c>
      <c r="F684" s="808"/>
      <c r="G684" s="711"/>
      <c r="H684" s="711"/>
      <c r="I684" s="711"/>
    </row>
    <row r="685" spans="1:9" s="638" customFormat="1" ht="29.25" hidden="1" customHeight="1" outlineLevel="1" thickBot="1" x14ac:dyDescent="0.3">
      <c r="A685" s="803"/>
      <c r="B685" s="804"/>
      <c r="C685" s="827"/>
      <c r="D685" s="828"/>
      <c r="E685" s="807" t="s">
        <v>13</v>
      </c>
      <c r="F685" s="808"/>
      <c r="G685" s="711">
        <f>H685+I685</f>
        <v>0</v>
      </c>
      <c r="H685" s="711"/>
      <c r="I685" s="711"/>
    </row>
    <row r="686" spans="1:9" s="638" customFormat="1" ht="29.25" hidden="1" customHeight="1" outlineLevel="1" thickBot="1" x14ac:dyDescent="0.3">
      <c r="A686" s="803"/>
      <c r="B686" s="804"/>
      <c r="C686" s="827"/>
      <c r="D686" s="828"/>
      <c r="E686" s="807" t="s">
        <v>13</v>
      </c>
      <c r="F686" s="808"/>
      <c r="G686" s="711">
        <f>H686+I686</f>
        <v>0</v>
      </c>
      <c r="H686" s="711"/>
      <c r="I686" s="711"/>
    </row>
    <row r="687" spans="1:9" s="638" customFormat="1" ht="29.25" customHeight="1" outlineLevel="1" thickBot="1" x14ac:dyDescent="0.3">
      <c r="A687" s="803">
        <v>2842</v>
      </c>
      <c r="B687" s="856" t="s">
        <v>79</v>
      </c>
      <c r="C687" s="827">
        <v>4</v>
      </c>
      <c r="D687" s="828">
        <v>2</v>
      </c>
      <c r="E687" s="807" t="s">
        <v>131</v>
      </c>
      <c r="F687" s="852"/>
      <c r="G687" s="711">
        <f>H687+I687</f>
        <v>0</v>
      </c>
      <c r="H687" s="711">
        <f>H689+H690</f>
        <v>0</v>
      </c>
      <c r="I687" s="711">
        <f>I689+I690</f>
        <v>0</v>
      </c>
    </row>
    <row r="688" spans="1:9" s="638" customFormat="1" ht="29.25" customHeight="1" outlineLevel="1" thickBot="1" x14ac:dyDescent="0.3">
      <c r="A688" s="803"/>
      <c r="B688" s="804"/>
      <c r="C688" s="827"/>
      <c r="D688" s="828"/>
      <c r="E688" s="807" t="s">
        <v>12</v>
      </c>
      <c r="F688" s="808"/>
      <c r="G688" s="711"/>
      <c r="H688" s="711"/>
      <c r="I688" s="711"/>
    </row>
    <row r="689" spans="1:9" s="638" customFormat="1" ht="29.25" customHeight="1" outlineLevel="1" thickBot="1" x14ac:dyDescent="0.3">
      <c r="A689" s="803"/>
      <c r="B689" s="804"/>
      <c r="C689" s="827"/>
      <c r="D689" s="828"/>
      <c r="E689" s="807" t="s">
        <v>13</v>
      </c>
      <c r="F689" s="808"/>
      <c r="G689" s="711">
        <f>H689+I689</f>
        <v>0</v>
      </c>
      <c r="H689" s="711"/>
      <c r="I689" s="711"/>
    </row>
    <row r="690" spans="1:9" s="638" customFormat="1" ht="29.25" customHeight="1" outlineLevel="1" thickBot="1" x14ac:dyDescent="0.3">
      <c r="A690" s="803"/>
      <c r="B690" s="804"/>
      <c r="C690" s="827"/>
      <c r="D690" s="828"/>
      <c r="E690" s="807" t="s">
        <v>13</v>
      </c>
      <c r="F690" s="808"/>
      <c r="G690" s="621">
        <f>H690+I690</f>
        <v>0</v>
      </c>
      <c r="H690" s="621"/>
      <c r="I690" s="621"/>
    </row>
    <row r="691" spans="1:9" s="638" customFormat="1" ht="29.25" customHeight="1" outlineLevel="1" thickBot="1" x14ac:dyDescent="0.3">
      <c r="A691" s="803">
        <v>2843</v>
      </c>
      <c r="B691" s="856" t="s">
        <v>79</v>
      </c>
      <c r="C691" s="827">
        <v>4</v>
      </c>
      <c r="D691" s="828">
        <v>3</v>
      </c>
      <c r="E691" s="807" t="s">
        <v>129</v>
      </c>
      <c r="F691" s="840" t="s">
        <v>516</v>
      </c>
      <c r="G691" s="621">
        <f>H691+I691</f>
        <v>0</v>
      </c>
      <c r="H691" s="621">
        <f>H693+H694</f>
        <v>0</v>
      </c>
      <c r="I691" s="621">
        <f>I693+I694</f>
        <v>0</v>
      </c>
    </row>
    <row r="692" spans="1:9" s="638" customFormat="1" ht="29.25" customHeight="1" outlineLevel="1" thickBot="1" x14ac:dyDescent="0.3">
      <c r="A692" s="803"/>
      <c r="B692" s="804"/>
      <c r="C692" s="827"/>
      <c r="D692" s="828"/>
      <c r="E692" s="807" t="s">
        <v>12</v>
      </c>
      <c r="F692" s="808"/>
      <c r="G692" s="621"/>
      <c r="H692" s="621"/>
      <c r="I692" s="621"/>
    </row>
    <row r="693" spans="1:9" s="638" customFormat="1" ht="29.25" customHeight="1" outlineLevel="1" thickBot="1" x14ac:dyDescent="0.3">
      <c r="A693" s="803"/>
      <c r="B693" s="804"/>
      <c r="C693" s="827"/>
      <c r="D693" s="828"/>
      <c r="E693" s="807" t="s">
        <v>13</v>
      </c>
      <c r="F693" s="808"/>
      <c r="G693" s="621">
        <f>H693+I693</f>
        <v>0</v>
      </c>
      <c r="H693" s="621"/>
      <c r="I693" s="621"/>
    </row>
    <row r="694" spans="1:9" s="638" customFormat="1" ht="29.25" customHeight="1" outlineLevel="1" thickBot="1" x14ac:dyDescent="0.3">
      <c r="A694" s="803"/>
      <c r="B694" s="804"/>
      <c r="C694" s="827"/>
      <c r="D694" s="828"/>
      <c r="E694" s="807" t="s">
        <v>13</v>
      </c>
      <c r="F694" s="808"/>
      <c r="G694" s="621">
        <f>H694+I694</f>
        <v>0</v>
      </c>
      <c r="H694" s="621"/>
      <c r="I694" s="621"/>
    </row>
    <row r="695" spans="1:9" s="638" customFormat="1" ht="29.25" customHeight="1" outlineLevel="1" thickBot="1" x14ac:dyDescent="0.3">
      <c r="A695" s="803">
        <v>2850</v>
      </c>
      <c r="B695" s="854" t="s">
        <v>79</v>
      </c>
      <c r="C695" s="830">
        <v>5</v>
      </c>
      <c r="D695" s="831">
        <v>0</v>
      </c>
      <c r="E695" s="877" t="s">
        <v>517</v>
      </c>
      <c r="F695" s="852" t="s">
        <v>518</v>
      </c>
      <c r="G695" s="621">
        <f>H695+I695</f>
        <v>0</v>
      </c>
      <c r="H695" s="621">
        <f>H697</f>
        <v>0</v>
      </c>
      <c r="I695" s="621">
        <f>I697</f>
        <v>0</v>
      </c>
    </row>
    <row r="696" spans="1:9" s="641" customFormat="1" ht="29.25" customHeight="1" outlineLevel="1" thickBot="1" x14ac:dyDescent="0.3">
      <c r="A696" s="803"/>
      <c r="B696" s="829"/>
      <c r="C696" s="830"/>
      <c r="D696" s="831"/>
      <c r="E696" s="807" t="s">
        <v>808</v>
      </c>
      <c r="F696" s="834"/>
      <c r="G696" s="621"/>
      <c r="H696" s="621"/>
      <c r="I696" s="621"/>
    </row>
    <row r="697" spans="1:9" s="638" customFormat="1" ht="29.25" customHeight="1" outlineLevel="1" thickBot="1" x14ac:dyDescent="0.3">
      <c r="A697" s="803">
        <v>2851</v>
      </c>
      <c r="B697" s="854" t="s">
        <v>79</v>
      </c>
      <c r="C697" s="830">
        <v>5</v>
      </c>
      <c r="D697" s="831">
        <v>1</v>
      </c>
      <c r="E697" s="878" t="s">
        <v>517</v>
      </c>
      <c r="F697" s="840" t="s">
        <v>519</v>
      </c>
      <c r="G697" s="621">
        <f>H697+I697</f>
        <v>0</v>
      </c>
      <c r="H697" s="621">
        <f>H699+H700</f>
        <v>0</v>
      </c>
      <c r="I697" s="621">
        <f>I699+I700</f>
        <v>0</v>
      </c>
    </row>
    <row r="698" spans="1:9" s="638" customFormat="1" ht="29.25" customHeight="1" outlineLevel="1" thickBot="1" x14ac:dyDescent="0.3">
      <c r="A698" s="803"/>
      <c r="B698" s="804"/>
      <c r="C698" s="827"/>
      <c r="D698" s="828"/>
      <c r="E698" s="807" t="s">
        <v>12</v>
      </c>
      <c r="F698" s="808"/>
      <c r="G698" s="621"/>
      <c r="H698" s="621"/>
      <c r="I698" s="621"/>
    </row>
    <row r="699" spans="1:9" s="638" customFormat="1" ht="29.25" customHeight="1" outlineLevel="1" thickBot="1" x14ac:dyDescent="0.3">
      <c r="A699" s="803"/>
      <c r="B699" s="804"/>
      <c r="C699" s="827"/>
      <c r="D699" s="828"/>
      <c r="E699" s="807" t="s">
        <v>13</v>
      </c>
      <c r="F699" s="808"/>
      <c r="G699" s="621">
        <f>H699+I699</f>
        <v>0</v>
      </c>
      <c r="H699" s="621"/>
      <c r="I699" s="621"/>
    </row>
    <row r="700" spans="1:9" s="638" customFormat="1" ht="29.25" customHeight="1" outlineLevel="1" thickBot="1" x14ac:dyDescent="0.3">
      <c r="A700" s="803"/>
      <c r="B700" s="804"/>
      <c r="C700" s="827"/>
      <c r="D700" s="828"/>
      <c r="E700" s="807" t="s">
        <v>13</v>
      </c>
      <c r="F700" s="808"/>
      <c r="G700" s="621">
        <f>H700+I700</f>
        <v>0</v>
      </c>
      <c r="H700" s="621"/>
      <c r="I700" s="621"/>
    </row>
    <row r="701" spans="1:9" s="638" customFormat="1" ht="29.25" customHeight="1" outlineLevel="1" thickBot="1" x14ac:dyDescent="0.3">
      <c r="A701" s="803">
        <v>2860</v>
      </c>
      <c r="B701" s="854" t="s">
        <v>79</v>
      </c>
      <c r="C701" s="830">
        <v>6</v>
      </c>
      <c r="D701" s="831">
        <v>0</v>
      </c>
      <c r="E701" s="877" t="s">
        <v>520</v>
      </c>
      <c r="F701" s="852" t="s">
        <v>640</v>
      </c>
      <c r="G701" s="621">
        <f>H701+I701</f>
        <v>0</v>
      </c>
      <c r="H701" s="621">
        <f>H703</f>
        <v>0</v>
      </c>
      <c r="I701" s="621">
        <f>I703</f>
        <v>0</v>
      </c>
    </row>
    <row r="702" spans="1:9" s="641" customFormat="1" ht="29.25" customHeight="1" outlineLevel="1" thickBot="1" x14ac:dyDescent="0.3">
      <c r="A702" s="803"/>
      <c r="B702" s="829"/>
      <c r="C702" s="830"/>
      <c r="D702" s="831"/>
      <c r="E702" s="807" t="s">
        <v>808</v>
      </c>
      <c r="F702" s="834"/>
      <c r="G702" s="621"/>
      <c r="H702" s="621"/>
      <c r="I702" s="621"/>
    </row>
    <row r="703" spans="1:9" s="638" customFormat="1" ht="29.25" customHeight="1" outlineLevel="1" thickBot="1" x14ac:dyDescent="0.3">
      <c r="A703" s="803">
        <v>2861</v>
      </c>
      <c r="B703" s="856" t="s">
        <v>79</v>
      </c>
      <c r="C703" s="827">
        <v>6</v>
      </c>
      <c r="D703" s="828">
        <v>1</v>
      </c>
      <c r="E703" s="878" t="s">
        <v>520</v>
      </c>
      <c r="F703" s="840" t="s">
        <v>641</v>
      </c>
      <c r="G703" s="621">
        <f>H703+I703</f>
        <v>0</v>
      </c>
      <c r="H703" s="621">
        <f>H705+H706</f>
        <v>0</v>
      </c>
      <c r="I703" s="621">
        <f>I705+I706</f>
        <v>0</v>
      </c>
    </row>
    <row r="704" spans="1:9" s="638" customFormat="1" ht="29.25" customHeight="1" outlineLevel="1" thickBot="1" x14ac:dyDescent="0.3">
      <c r="A704" s="803"/>
      <c r="B704" s="804"/>
      <c r="C704" s="827"/>
      <c r="D704" s="828"/>
      <c r="E704" s="807" t="s">
        <v>12</v>
      </c>
      <c r="F704" s="808"/>
      <c r="G704" s="621"/>
      <c r="H704" s="621"/>
      <c r="I704" s="621"/>
    </row>
    <row r="705" spans="1:12" s="638" customFormat="1" ht="29.25" customHeight="1" outlineLevel="1" thickBot="1" x14ac:dyDescent="0.3">
      <c r="A705" s="803"/>
      <c r="B705" s="804"/>
      <c r="C705" s="827"/>
      <c r="D705" s="828"/>
      <c r="E705" s="807" t="s">
        <v>13</v>
      </c>
      <c r="F705" s="808"/>
      <c r="G705" s="621">
        <f>H705+I705</f>
        <v>0</v>
      </c>
      <c r="H705" s="621"/>
      <c r="I705" s="621"/>
    </row>
    <row r="706" spans="1:12" s="638" customFormat="1" ht="29.25" customHeight="1" outlineLevel="1" thickBot="1" x14ac:dyDescent="0.3">
      <c r="A706" s="803"/>
      <c r="B706" s="804"/>
      <c r="C706" s="827"/>
      <c r="D706" s="828"/>
      <c r="E706" s="807" t="s">
        <v>13</v>
      </c>
      <c r="F706" s="808"/>
      <c r="G706" s="621">
        <f>H706+I706</f>
        <v>0</v>
      </c>
      <c r="H706" s="621"/>
      <c r="I706" s="621"/>
    </row>
    <row r="707" spans="1:12" s="847" customFormat="1" ht="33.75" customHeight="1" thickBot="1" x14ac:dyDescent="0.25">
      <c r="A707" s="843">
        <v>2900</v>
      </c>
      <c r="B707" s="854" t="s">
        <v>86</v>
      </c>
      <c r="C707" s="830">
        <v>0</v>
      </c>
      <c r="D707" s="831">
        <v>0</v>
      </c>
      <c r="E707" s="855" t="s">
        <v>875</v>
      </c>
      <c r="F707" s="845" t="s">
        <v>642</v>
      </c>
      <c r="G707" s="711">
        <f>H707+I707</f>
        <v>672000</v>
      </c>
      <c r="H707" s="711">
        <f>H709+H735+H745+H755+H767+H785+H791+H797</f>
        <v>417000</v>
      </c>
      <c r="I707" s="711">
        <f>I709+I735+I745+I755+I767+I785+I791+I797</f>
        <v>255000</v>
      </c>
    </row>
    <row r="708" spans="1:12" s="638" customFormat="1" ht="19.5" customHeight="1" thickBot="1" x14ac:dyDescent="0.3">
      <c r="A708" s="848"/>
      <c r="B708" s="829"/>
      <c r="C708" s="849"/>
      <c r="D708" s="850"/>
      <c r="E708" s="807" t="s">
        <v>807</v>
      </c>
      <c r="F708" s="851"/>
      <c r="G708" s="621"/>
      <c r="H708" s="621"/>
      <c r="I708" s="621"/>
    </row>
    <row r="709" spans="1:12" s="638" customFormat="1" ht="24.75" thickBot="1" x14ac:dyDescent="0.3">
      <c r="A709" s="803">
        <v>2910</v>
      </c>
      <c r="B709" s="854" t="s">
        <v>86</v>
      </c>
      <c r="C709" s="830">
        <v>1</v>
      </c>
      <c r="D709" s="831">
        <v>0</v>
      </c>
      <c r="E709" s="832" t="s">
        <v>120</v>
      </c>
      <c r="F709" s="834" t="s">
        <v>643</v>
      </c>
      <c r="G709" s="711">
        <f>H709+I709</f>
        <v>605000</v>
      </c>
      <c r="H709" s="711">
        <f>H711+H731</f>
        <v>350000</v>
      </c>
      <c r="I709" s="711">
        <f>I711+I731</f>
        <v>255000</v>
      </c>
    </row>
    <row r="710" spans="1:12" s="641" customFormat="1" ht="18.75" customHeight="1" thickBot="1" x14ac:dyDescent="0.3">
      <c r="A710" s="803"/>
      <c r="B710" s="829"/>
      <c r="C710" s="830"/>
      <c r="D710" s="831"/>
      <c r="E710" s="807" t="s">
        <v>808</v>
      </c>
      <c r="F710" s="834"/>
      <c r="G710" s="711"/>
      <c r="H710" s="711"/>
      <c r="I710" s="711"/>
    </row>
    <row r="711" spans="1:12" s="638" customFormat="1" ht="16.5" thickBot="1" x14ac:dyDescent="0.3">
      <c r="A711" s="803">
        <v>2911</v>
      </c>
      <c r="B711" s="856" t="s">
        <v>86</v>
      </c>
      <c r="C711" s="827">
        <v>1</v>
      </c>
      <c r="D711" s="828">
        <v>1</v>
      </c>
      <c r="E711" s="807" t="s">
        <v>644</v>
      </c>
      <c r="F711" s="840" t="s">
        <v>645</v>
      </c>
      <c r="G711" s="711">
        <f>H711+I711</f>
        <v>605000</v>
      </c>
      <c r="H711" s="711">
        <f>SUM(H713:H729)</f>
        <v>350000</v>
      </c>
      <c r="I711" s="711">
        <f>SUM(I713:I730)</f>
        <v>255000</v>
      </c>
      <c r="K711" s="637"/>
    </row>
    <row r="712" spans="1:12" s="638" customFormat="1" ht="24" customHeight="1" thickBot="1" x14ac:dyDescent="0.3">
      <c r="A712" s="803"/>
      <c r="B712" s="804"/>
      <c r="C712" s="827"/>
      <c r="D712" s="828"/>
      <c r="E712" s="807" t="s">
        <v>12</v>
      </c>
      <c r="F712" s="808"/>
      <c r="G712" s="621"/>
      <c r="H712" s="621"/>
      <c r="I712" s="621"/>
      <c r="K712" s="639"/>
      <c r="L712" s="640"/>
    </row>
    <row r="713" spans="1:12" s="638" customFormat="1" ht="15.75" customHeight="1" thickBot="1" x14ac:dyDescent="0.3">
      <c r="A713" s="803"/>
      <c r="B713" s="804"/>
      <c r="C713" s="827"/>
      <c r="D713" s="828"/>
      <c r="E713" s="807">
        <v>4511</v>
      </c>
      <c r="F713" s="808"/>
      <c r="G713" s="711">
        <f>H713</f>
        <v>350000</v>
      </c>
      <c r="H713" s="711">
        <v>350000</v>
      </c>
      <c r="I713" s="711"/>
      <c r="K713" s="879"/>
      <c r="L713" s="640"/>
    </row>
    <row r="714" spans="1:12" s="638" customFormat="1" ht="19.5" hidden="1" customHeight="1" thickBot="1" x14ac:dyDescent="0.3">
      <c r="A714" s="803"/>
      <c r="B714" s="804"/>
      <c r="C714" s="827"/>
      <c r="D714" s="828"/>
      <c r="E714" s="807">
        <v>4111</v>
      </c>
      <c r="F714" s="808"/>
      <c r="G714" s="711">
        <f t="shared" ref="G714:G765" si="18">H714+I714</f>
        <v>0</v>
      </c>
      <c r="H714" s="711"/>
      <c r="I714" s="711"/>
    </row>
    <row r="715" spans="1:12" s="638" customFormat="1" ht="19.5" hidden="1" customHeight="1" thickBot="1" x14ac:dyDescent="0.3">
      <c r="A715" s="803"/>
      <c r="B715" s="804"/>
      <c r="C715" s="827"/>
      <c r="D715" s="828"/>
      <c r="E715" s="807">
        <v>4131</v>
      </c>
      <c r="F715" s="808"/>
      <c r="G715" s="711">
        <f t="shared" si="18"/>
        <v>0</v>
      </c>
      <c r="H715" s="711"/>
      <c r="I715" s="711"/>
    </row>
    <row r="716" spans="1:12" s="638" customFormat="1" ht="19.5" hidden="1" customHeight="1" thickBot="1" x14ac:dyDescent="0.3">
      <c r="A716" s="803"/>
      <c r="B716" s="804"/>
      <c r="C716" s="827"/>
      <c r="D716" s="828"/>
      <c r="E716" s="807">
        <v>4261</v>
      </c>
      <c r="F716" s="808"/>
      <c r="G716" s="711">
        <f t="shared" si="18"/>
        <v>0</v>
      </c>
      <c r="H716" s="711"/>
      <c r="I716" s="711"/>
    </row>
    <row r="717" spans="1:12" s="638" customFormat="1" ht="19.5" hidden="1" customHeight="1" thickBot="1" x14ac:dyDescent="0.3">
      <c r="A717" s="803"/>
      <c r="B717" s="804"/>
      <c r="C717" s="827"/>
      <c r="D717" s="828"/>
      <c r="E717" s="807">
        <v>4266</v>
      </c>
      <c r="F717" s="808"/>
      <c r="G717" s="711">
        <f t="shared" si="18"/>
        <v>0</v>
      </c>
      <c r="H717" s="711"/>
      <c r="I717" s="711"/>
    </row>
    <row r="718" spans="1:12" s="638" customFormat="1" ht="19.5" hidden="1" customHeight="1" thickBot="1" x14ac:dyDescent="0.3">
      <c r="A718" s="803"/>
      <c r="B718" s="804"/>
      <c r="C718" s="827"/>
      <c r="D718" s="828"/>
      <c r="E718" s="807">
        <v>4267</v>
      </c>
      <c r="F718" s="808"/>
      <c r="G718" s="711">
        <f t="shared" si="18"/>
        <v>0</v>
      </c>
      <c r="H718" s="711"/>
      <c r="I718" s="711"/>
    </row>
    <row r="719" spans="1:12" s="638" customFormat="1" ht="19.5" hidden="1" customHeight="1" thickBot="1" x14ac:dyDescent="0.3">
      <c r="A719" s="803"/>
      <c r="B719" s="804"/>
      <c r="C719" s="827"/>
      <c r="D719" s="828"/>
      <c r="E719" s="807">
        <v>4269</v>
      </c>
      <c r="F719" s="808"/>
      <c r="G719" s="711">
        <f t="shared" si="18"/>
        <v>0</v>
      </c>
      <c r="H719" s="711"/>
      <c r="I719" s="711"/>
    </row>
    <row r="720" spans="1:12" s="638" customFormat="1" ht="19.5" hidden="1" customHeight="1" thickBot="1" x14ac:dyDescent="0.3">
      <c r="A720" s="803"/>
      <c r="B720" s="804"/>
      <c r="C720" s="827"/>
      <c r="D720" s="828"/>
      <c r="E720" s="807">
        <v>4214</v>
      </c>
      <c r="F720" s="808"/>
      <c r="G720" s="711">
        <f t="shared" si="18"/>
        <v>0</v>
      </c>
      <c r="H720" s="711"/>
      <c r="I720" s="711"/>
    </row>
    <row r="721" spans="1:9" s="638" customFormat="1" ht="19.5" hidden="1" customHeight="1" thickBot="1" x14ac:dyDescent="0.3">
      <c r="A721" s="803"/>
      <c r="B721" s="804"/>
      <c r="C721" s="827"/>
      <c r="D721" s="828"/>
      <c r="E721" s="807">
        <v>4212</v>
      </c>
      <c r="F721" s="808"/>
      <c r="G721" s="711">
        <f t="shared" si="18"/>
        <v>0</v>
      </c>
      <c r="H721" s="711"/>
      <c r="I721" s="711"/>
    </row>
    <row r="722" spans="1:9" s="638" customFormat="1" ht="19.5" hidden="1" customHeight="1" thickBot="1" x14ac:dyDescent="0.3">
      <c r="A722" s="803"/>
      <c r="B722" s="804"/>
      <c r="C722" s="827"/>
      <c r="D722" s="828"/>
      <c r="E722" s="807">
        <v>4231</v>
      </c>
      <c r="F722" s="808"/>
      <c r="G722" s="711">
        <f t="shared" si="18"/>
        <v>0</v>
      </c>
      <c r="H722" s="711"/>
      <c r="I722" s="711"/>
    </row>
    <row r="723" spans="1:9" s="638" customFormat="1" ht="19.5" hidden="1" customHeight="1" thickBot="1" x14ac:dyDescent="0.3">
      <c r="A723" s="803"/>
      <c r="B723" s="804"/>
      <c r="C723" s="827"/>
      <c r="D723" s="828"/>
      <c r="E723" s="807">
        <v>4241</v>
      </c>
      <c r="F723" s="808"/>
      <c r="G723" s="711">
        <f t="shared" si="18"/>
        <v>0</v>
      </c>
      <c r="H723" s="711"/>
      <c r="I723" s="711"/>
    </row>
    <row r="724" spans="1:9" s="638" customFormat="1" ht="19.5" hidden="1" customHeight="1" thickBot="1" x14ac:dyDescent="0.3">
      <c r="A724" s="803"/>
      <c r="B724" s="804"/>
      <c r="C724" s="827"/>
      <c r="D724" s="828"/>
      <c r="E724" s="807">
        <v>4251</v>
      </c>
      <c r="F724" s="808"/>
      <c r="G724" s="711">
        <f>H724</f>
        <v>0</v>
      </c>
      <c r="H724" s="711"/>
      <c r="I724" s="711"/>
    </row>
    <row r="725" spans="1:9" s="638" customFormat="1" ht="18.75" hidden="1" customHeight="1" thickBot="1" x14ac:dyDescent="0.3">
      <c r="A725" s="803"/>
      <c r="B725" s="804"/>
      <c r="C725" s="827"/>
      <c r="D725" s="828"/>
      <c r="E725" s="807">
        <v>4657</v>
      </c>
      <c r="F725" s="808"/>
      <c r="G725" s="711">
        <f t="shared" si="18"/>
        <v>0</v>
      </c>
      <c r="H725" s="711"/>
      <c r="I725" s="711"/>
    </row>
    <row r="726" spans="1:9" s="638" customFormat="1" ht="19.5" hidden="1" customHeight="1" thickBot="1" x14ac:dyDescent="0.3">
      <c r="A726" s="803"/>
      <c r="B726" s="804"/>
      <c r="C726" s="827"/>
      <c r="D726" s="828"/>
      <c r="E726" s="807">
        <v>5112</v>
      </c>
      <c r="F726" s="808"/>
      <c r="G726" s="711">
        <f t="shared" si="18"/>
        <v>0</v>
      </c>
      <c r="H726" s="711"/>
      <c r="I726" s="711"/>
    </row>
    <row r="727" spans="1:9" s="638" customFormat="1" ht="24" customHeight="1" thickBot="1" x14ac:dyDescent="0.3">
      <c r="A727" s="803"/>
      <c r="B727" s="804"/>
      <c r="C727" s="827"/>
      <c r="D727" s="828"/>
      <c r="E727" s="807">
        <v>5122</v>
      </c>
      <c r="F727" s="808"/>
      <c r="G727" s="711">
        <f t="shared" si="18"/>
        <v>4155</v>
      </c>
      <c r="H727" s="711"/>
      <c r="I727" s="711">
        <v>4155</v>
      </c>
    </row>
    <row r="728" spans="1:9" s="638" customFormat="1" ht="24" customHeight="1" thickBot="1" x14ac:dyDescent="0.3">
      <c r="A728" s="803"/>
      <c r="B728" s="804"/>
      <c r="C728" s="827"/>
      <c r="D728" s="828"/>
      <c r="E728" s="807">
        <v>5129</v>
      </c>
      <c r="F728" s="808"/>
      <c r="G728" s="711">
        <f t="shared" si="18"/>
        <v>845</v>
      </c>
      <c r="H728" s="711"/>
      <c r="I728" s="711">
        <v>845</v>
      </c>
    </row>
    <row r="729" spans="1:9" s="638" customFormat="1" ht="16.5" customHeight="1" thickBot="1" x14ac:dyDescent="0.3">
      <c r="A729" s="803"/>
      <c r="B729" s="804"/>
      <c r="C729" s="827"/>
      <c r="D729" s="828"/>
      <c r="E729" s="807">
        <v>5113</v>
      </c>
      <c r="F729" s="808"/>
      <c r="G729" s="711">
        <f t="shared" si="18"/>
        <v>250000</v>
      </c>
      <c r="H729" s="711"/>
      <c r="I729" s="711">
        <v>250000</v>
      </c>
    </row>
    <row r="730" spans="1:9" s="638" customFormat="1" ht="19.5" hidden="1" customHeight="1" thickBot="1" x14ac:dyDescent="0.3">
      <c r="A730" s="803"/>
      <c r="B730" s="804"/>
      <c r="C730" s="827"/>
      <c r="D730" s="828"/>
      <c r="E730" s="807">
        <v>5134</v>
      </c>
      <c r="F730" s="808"/>
      <c r="G730" s="711">
        <f t="shared" si="18"/>
        <v>0</v>
      </c>
      <c r="H730" s="711"/>
      <c r="I730" s="711"/>
    </row>
    <row r="731" spans="1:9" s="638" customFormat="1" ht="0.75" hidden="1" customHeight="1" outlineLevel="1" thickBot="1" x14ac:dyDescent="0.3">
      <c r="A731" s="803">
        <v>2912</v>
      </c>
      <c r="B731" s="856" t="s">
        <v>86</v>
      </c>
      <c r="C731" s="827">
        <v>1</v>
      </c>
      <c r="D731" s="828">
        <v>2</v>
      </c>
      <c r="E731" s="807" t="s">
        <v>87</v>
      </c>
      <c r="F731" s="840" t="s">
        <v>646</v>
      </c>
      <c r="G731" s="621">
        <f t="shared" si="18"/>
        <v>0</v>
      </c>
      <c r="H731" s="621">
        <f>H733+H734</f>
        <v>0</v>
      </c>
      <c r="I731" s="621">
        <f>I733+I734</f>
        <v>0</v>
      </c>
    </row>
    <row r="732" spans="1:9" s="638" customFormat="1" ht="25.5" hidden="1" customHeight="1" outlineLevel="1" thickBot="1" x14ac:dyDescent="0.3">
      <c r="A732" s="803"/>
      <c r="B732" s="804"/>
      <c r="C732" s="827"/>
      <c r="D732" s="828"/>
      <c r="E732" s="807" t="s">
        <v>12</v>
      </c>
      <c r="F732" s="808"/>
      <c r="G732" s="621">
        <f t="shared" si="18"/>
        <v>0</v>
      </c>
      <c r="H732" s="621"/>
      <c r="I732" s="621"/>
    </row>
    <row r="733" spans="1:9" s="638" customFormat="1" ht="19.5" hidden="1" customHeight="1" outlineLevel="1" thickBot="1" x14ac:dyDescent="0.3">
      <c r="A733" s="803"/>
      <c r="B733" s="804"/>
      <c r="C733" s="827"/>
      <c r="D733" s="828"/>
      <c r="E733" s="807" t="s">
        <v>13</v>
      </c>
      <c r="F733" s="808"/>
      <c r="G733" s="621">
        <f t="shared" si="18"/>
        <v>0</v>
      </c>
      <c r="H733" s="621"/>
      <c r="I733" s="621"/>
    </row>
    <row r="734" spans="1:9" s="638" customFormat="1" ht="19.5" hidden="1" customHeight="1" outlineLevel="1" thickBot="1" x14ac:dyDescent="0.3">
      <c r="A734" s="803"/>
      <c r="B734" s="804"/>
      <c r="C734" s="827"/>
      <c r="D734" s="828"/>
      <c r="E734" s="807" t="s">
        <v>13</v>
      </c>
      <c r="F734" s="808"/>
      <c r="G734" s="621">
        <f t="shared" si="18"/>
        <v>0</v>
      </c>
      <c r="H734" s="621"/>
      <c r="I734" s="621"/>
    </row>
    <row r="735" spans="1:9" s="638" customFormat="1" ht="19.5" hidden="1" customHeight="1" outlineLevel="1" thickBot="1" x14ac:dyDescent="0.3">
      <c r="A735" s="803">
        <v>2920</v>
      </c>
      <c r="B735" s="854" t="s">
        <v>86</v>
      </c>
      <c r="C735" s="830">
        <v>2</v>
      </c>
      <c r="D735" s="831">
        <v>0</v>
      </c>
      <c r="E735" s="832" t="s">
        <v>88</v>
      </c>
      <c r="F735" s="834" t="s">
        <v>647</v>
      </c>
      <c r="G735" s="621">
        <f t="shared" si="18"/>
        <v>0</v>
      </c>
      <c r="H735" s="621">
        <f>H737+H741</f>
        <v>0</v>
      </c>
      <c r="I735" s="621">
        <f>I737+I741</f>
        <v>0</v>
      </c>
    </row>
    <row r="736" spans="1:9" s="641" customFormat="1" ht="17.25" hidden="1" customHeight="1" outlineLevel="1" thickBot="1" x14ac:dyDescent="0.3">
      <c r="A736" s="803"/>
      <c r="B736" s="829"/>
      <c r="C736" s="830"/>
      <c r="D736" s="831"/>
      <c r="E736" s="807" t="s">
        <v>808</v>
      </c>
      <c r="F736" s="834"/>
      <c r="G736" s="621">
        <f t="shared" si="18"/>
        <v>0</v>
      </c>
      <c r="H736" s="621"/>
      <c r="I736" s="621"/>
    </row>
    <row r="737" spans="1:9" s="638" customFormat="1" ht="19.5" hidden="1" customHeight="1" outlineLevel="1" thickBot="1" x14ac:dyDescent="0.3">
      <c r="A737" s="803">
        <v>2921</v>
      </c>
      <c r="B737" s="856" t="s">
        <v>86</v>
      </c>
      <c r="C737" s="827">
        <v>2</v>
      </c>
      <c r="D737" s="828">
        <v>1</v>
      </c>
      <c r="E737" s="807" t="s">
        <v>89</v>
      </c>
      <c r="F737" s="840" t="s">
        <v>648</v>
      </c>
      <c r="G737" s="621">
        <f t="shared" si="18"/>
        <v>0</v>
      </c>
      <c r="H737" s="621">
        <f>H739+H740</f>
        <v>0</v>
      </c>
      <c r="I737" s="621">
        <f>I739+I740</f>
        <v>0</v>
      </c>
    </row>
    <row r="738" spans="1:9" s="638" customFormat="1" ht="19.5" hidden="1" customHeight="1" outlineLevel="1" thickBot="1" x14ac:dyDescent="0.3">
      <c r="A738" s="803"/>
      <c r="B738" s="804"/>
      <c r="C738" s="827"/>
      <c r="D738" s="828"/>
      <c r="E738" s="807" t="s">
        <v>12</v>
      </c>
      <c r="F738" s="808"/>
      <c r="G738" s="621">
        <f t="shared" si="18"/>
        <v>0</v>
      </c>
      <c r="H738" s="621"/>
      <c r="I738" s="621"/>
    </row>
    <row r="739" spans="1:9" s="638" customFormat="1" ht="19.5" hidden="1" customHeight="1" outlineLevel="1" thickBot="1" x14ac:dyDescent="0.3">
      <c r="A739" s="803"/>
      <c r="B739" s="804"/>
      <c r="C739" s="827"/>
      <c r="D739" s="828"/>
      <c r="E739" s="807" t="s">
        <v>13</v>
      </c>
      <c r="F739" s="808"/>
      <c r="G739" s="621">
        <f t="shared" si="18"/>
        <v>0</v>
      </c>
      <c r="H739" s="621"/>
      <c r="I739" s="621"/>
    </row>
    <row r="740" spans="1:9" s="638" customFormat="1" ht="19.5" hidden="1" customHeight="1" outlineLevel="1" thickBot="1" x14ac:dyDescent="0.3">
      <c r="A740" s="803"/>
      <c r="B740" s="804"/>
      <c r="C740" s="827"/>
      <c r="D740" s="828"/>
      <c r="E740" s="807" t="s">
        <v>13</v>
      </c>
      <c r="F740" s="808"/>
      <c r="G740" s="621">
        <f t="shared" si="18"/>
        <v>0</v>
      </c>
      <c r="H740" s="621"/>
      <c r="I740" s="621"/>
    </row>
    <row r="741" spans="1:9" s="638" customFormat="1" ht="19.5" hidden="1" customHeight="1" outlineLevel="1" thickBot="1" x14ac:dyDescent="0.3">
      <c r="A741" s="803">
        <v>2922</v>
      </c>
      <c r="B741" s="856" t="s">
        <v>86</v>
      </c>
      <c r="C741" s="827">
        <v>2</v>
      </c>
      <c r="D741" s="828">
        <v>2</v>
      </c>
      <c r="E741" s="807" t="s">
        <v>90</v>
      </c>
      <c r="F741" s="840" t="s">
        <v>649</v>
      </c>
      <c r="G741" s="621">
        <f t="shared" si="18"/>
        <v>0</v>
      </c>
      <c r="H741" s="621">
        <f>H743+H744</f>
        <v>0</v>
      </c>
      <c r="I741" s="621">
        <f>I743+I744</f>
        <v>0</v>
      </c>
    </row>
    <row r="742" spans="1:9" s="638" customFormat="1" ht="19.5" hidden="1" customHeight="1" outlineLevel="1" thickBot="1" x14ac:dyDescent="0.3">
      <c r="A742" s="803"/>
      <c r="B742" s="804"/>
      <c r="C742" s="827"/>
      <c r="D742" s="828"/>
      <c r="E742" s="807" t="s">
        <v>12</v>
      </c>
      <c r="F742" s="808"/>
      <c r="G742" s="621">
        <f t="shared" si="18"/>
        <v>0</v>
      </c>
      <c r="H742" s="621"/>
      <c r="I742" s="621"/>
    </row>
    <row r="743" spans="1:9" s="638" customFormat="1" ht="19.5" hidden="1" customHeight="1" outlineLevel="1" thickBot="1" x14ac:dyDescent="0.3">
      <c r="A743" s="803"/>
      <c r="B743" s="804"/>
      <c r="C743" s="827"/>
      <c r="D743" s="828"/>
      <c r="E743" s="807" t="s">
        <v>13</v>
      </c>
      <c r="F743" s="808"/>
      <c r="G743" s="621">
        <f t="shared" si="18"/>
        <v>0</v>
      </c>
      <c r="H743" s="621"/>
      <c r="I743" s="621"/>
    </row>
    <row r="744" spans="1:9" s="638" customFormat="1" ht="19.5" hidden="1" customHeight="1" outlineLevel="1" thickBot="1" x14ac:dyDescent="0.3">
      <c r="A744" s="803"/>
      <c r="B744" s="804"/>
      <c r="C744" s="827"/>
      <c r="D744" s="828"/>
      <c r="E744" s="807" t="s">
        <v>13</v>
      </c>
      <c r="F744" s="808"/>
      <c r="G744" s="621">
        <f t="shared" si="18"/>
        <v>0</v>
      </c>
      <c r="H744" s="621"/>
      <c r="I744" s="621"/>
    </row>
    <row r="745" spans="1:9" s="638" customFormat="1" ht="19.5" hidden="1" customHeight="1" outlineLevel="1" thickBot="1" x14ac:dyDescent="0.3">
      <c r="A745" s="803">
        <v>2930</v>
      </c>
      <c r="B745" s="854" t="s">
        <v>86</v>
      </c>
      <c r="C745" s="830">
        <v>3</v>
      </c>
      <c r="D745" s="831">
        <v>0</v>
      </c>
      <c r="E745" s="832" t="s">
        <v>91</v>
      </c>
      <c r="F745" s="834" t="s">
        <v>650</v>
      </c>
      <c r="G745" s="621">
        <f t="shared" si="18"/>
        <v>0</v>
      </c>
      <c r="H745" s="621">
        <f>H747+H751</f>
        <v>0</v>
      </c>
      <c r="I745" s="621">
        <f>I747+I751</f>
        <v>0</v>
      </c>
    </row>
    <row r="746" spans="1:9" s="641" customFormat="1" ht="19.5" hidden="1" customHeight="1" outlineLevel="1" thickBot="1" x14ac:dyDescent="0.3">
      <c r="A746" s="803"/>
      <c r="B746" s="829"/>
      <c r="C746" s="830"/>
      <c r="D746" s="831"/>
      <c r="E746" s="807" t="s">
        <v>808</v>
      </c>
      <c r="F746" s="834"/>
      <c r="G746" s="621">
        <f t="shared" si="18"/>
        <v>0</v>
      </c>
      <c r="H746" s="621"/>
      <c r="I746" s="621"/>
    </row>
    <row r="747" spans="1:9" s="638" customFormat="1" ht="19.5" hidden="1" customHeight="1" outlineLevel="1" thickBot="1" x14ac:dyDescent="0.3">
      <c r="A747" s="803">
        <v>2931</v>
      </c>
      <c r="B747" s="856" t="s">
        <v>86</v>
      </c>
      <c r="C747" s="827">
        <v>3</v>
      </c>
      <c r="D747" s="828">
        <v>1</v>
      </c>
      <c r="E747" s="807" t="s">
        <v>92</v>
      </c>
      <c r="F747" s="840" t="s">
        <v>651</v>
      </c>
      <c r="G747" s="621">
        <f t="shared" si="18"/>
        <v>0</v>
      </c>
      <c r="H747" s="621">
        <f>H749+H750</f>
        <v>0</v>
      </c>
      <c r="I747" s="621">
        <f>I749+I750</f>
        <v>0</v>
      </c>
    </row>
    <row r="748" spans="1:9" s="638" customFormat="1" ht="19.5" hidden="1" customHeight="1" outlineLevel="1" thickBot="1" x14ac:dyDescent="0.3">
      <c r="A748" s="803"/>
      <c r="B748" s="804"/>
      <c r="C748" s="827"/>
      <c r="D748" s="828"/>
      <c r="E748" s="807" t="s">
        <v>12</v>
      </c>
      <c r="F748" s="808"/>
      <c r="G748" s="621">
        <f t="shared" si="18"/>
        <v>0</v>
      </c>
      <c r="H748" s="621"/>
      <c r="I748" s="621"/>
    </row>
    <row r="749" spans="1:9" s="638" customFormat="1" ht="19.5" hidden="1" customHeight="1" outlineLevel="1" thickBot="1" x14ac:dyDescent="0.3">
      <c r="A749" s="803"/>
      <c r="B749" s="804"/>
      <c r="C749" s="827"/>
      <c r="D749" s="828"/>
      <c r="E749" s="807" t="s">
        <v>13</v>
      </c>
      <c r="F749" s="808"/>
      <c r="G749" s="621">
        <f t="shared" si="18"/>
        <v>0</v>
      </c>
      <c r="H749" s="621"/>
      <c r="I749" s="621"/>
    </row>
    <row r="750" spans="1:9" s="638" customFormat="1" ht="19.5" hidden="1" customHeight="1" outlineLevel="1" thickBot="1" x14ac:dyDescent="0.3">
      <c r="A750" s="803"/>
      <c r="B750" s="804"/>
      <c r="C750" s="827"/>
      <c r="D750" s="828"/>
      <c r="E750" s="807" t="s">
        <v>13</v>
      </c>
      <c r="F750" s="808"/>
      <c r="G750" s="621">
        <f t="shared" si="18"/>
        <v>0</v>
      </c>
      <c r="H750" s="621"/>
      <c r="I750" s="621"/>
    </row>
    <row r="751" spans="1:9" s="638" customFormat="1" ht="19.5" hidden="1" customHeight="1" outlineLevel="1" thickBot="1" x14ac:dyDescent="0.3">
      <c r="A751" s="803">
        <v>2932</v>
      </c>
      <c r="B751" s="856" t="s">
        <v>86</v>
      </c>
      <c r="C751" s="827">
        <v>3</v>
      </c>
      <c r="D751" s="828">
        <v>2</v>
      </c>
      <c r="E751" s="807" t="s">
        <v>93</v>
      </c>
      <c r="F751" s="840"/>
      <c r="G751" s="621">
        <f t="shared" si="18"/>
        <v>0</v>
      </c>
      <c r="H751" s="621">
        <f>H753+H754</f>
        <v>0</v>
      </c>
      <c r="I751" s="621">
        <f>I753+I754</f>
        <v>0</v>
      </c>
    </row>
    <row r="752" spans="1:9" s="638" customFormat="1" ht="19.5" hidden="1" customHeight="1" outlineLevel="1" thickBot="1" x14ac:dyDescent="0.3">
      <c r="A752" s="803"/>
      <c r="B752" s="804"/>
      <c r="C752" s="827"/>
      <c r="D752" s="828"/>
      <c r="E752" s="807" t="s">
        <v>12</v>
      </c>
      <c r="F752" s="808"/>
      <c r="G752" s="621">
        <f t="shared" si="18"/>
        <v>0</v>
      </c>
      <c r="H752" s="621"/>
      <c r="I752" s="621"/>
    </row>
    <row r="753" spans="1:12" s="638" customFormat="1" ht="19.5" hidden="1" customHeight="1" outlineLevel="1" thickBot="1" x14ac:dyDescent="0.3">
      <c r="A753" s="803"/>
      <c r="B753" s="804"/>
      <c r="C753" s="827"/>
      <c r="D753" s="828"/>
      <c r="E753" s="807" t="s">
        <v>13</v>
      </c>
      <c r="F753" s="808"/>
      <c r="G753" s="621">
        <f t="shared" si="18"/>
        <v>0</v>
      </c>
      <c r="H753" s="621"/>
      <c r="I753" s="621"/>
    </row>
    <row r="754" spans="1:12" s="638" customFormat="1" ht="19.5" hidden="1" customHeight="1" outlineLevel="1" thickBot="1" x14ac:dyDescent="0.3">
      <c r="A754" s="803"/>
      <c r="B754" s="804"/>
      <c r="C754" s="827"/>
      <c r="D754" s="828"/>
      <c r="E754" s="807" t="s">
        <v>13</v>
      </c>
      <c r="F754" s="808"/>
      <c r="G754" s="621">
        <f t="shared" si="18"/>
        <v>0</v>
      </c>
      <c r="H754" s="621"/>
      <c r="I754" s="621"/>
    </row>
    <row r="755" spans="1:12" s="638" customFormat="1" ht="19.5" hidden="1" customHeight="1" outlineLevel="1" thickBot="1" x14ac:dyDescent="0.3">
      <c r="A755" s="803">
        <v>2940</v>
      </c>
      <c r="B755" s="854" t="s">
        <v>86</v>
      </c>
      <c r="C755" s="830">
        <v>4</v>
      </c>
      <c r="D755" s="831">
        <v>0</v>
      </c>
      <c r="E755" s="832" t="s">
        <v>652</v>
      </c>
      <c r="F755" s="834" t="s">
        <v>653</v>
      </c>
      <c r="G755" s="621">
        <f t="shared" si="18"/>
        <v>0</v>
      </c>
      <c r="H755" s="621">
        <f>H757+H761</f>
        <v>0</v>
      </c>
      <c r="I755" s="621">
        <f>I757+I761</f>
        <v>0</v>
      </c>
    </row>
    <row r="756" spans="1:12" s="641" customFormat="1" ht="19.5" hidden="1" customHeight="1" outlineLevel="1" thickBot="1" x14ac:dyDescent="0.3">
      <c r="A756" s="803"/>
      <c r="B756" s="829"/>
      <c r="C756" s="830"/>
      <c r="D756" s="831"/>
      <c r="E756" s="807" t="s">
        <v>808</v>
      </c>
      <c r="F756" s="834"/>
      <c r="G756" s="621">
        <f t="shared" si="18"/>
        <v>0</v>
      </c>
      <c r="H756" s="621"/>
      <c r="I756" s="621"/>
    </row>
    <row r="757" spans="1:12" s="638" customFormat="1" ht="19.5" hidden="1" customHeight="1" outlineLevel="1" thickBot="1" x14ac:dyDescent="0.3">
      <c r="A757" s="803">
        <v>2941</v>
      </c>
      <c r="B757" s="856" t="s">
        <v>86</v>
      </c>
      <c r="C757" s="827">
        <v>4</v>
      </c>
      <c r="D757" s="828">
        <v>1</v>
      </c>
      <c r="E757" s="807" t="s">
        <v>94</v>
      </c>
      <c r="F757" s="840" t="s">
        <v>654</v>
      </c>
      <c r="G757" s="621">
        <f t="shared" si="18"/>
        <v>0</v>
      </c>
      <c r="H757" s="621">
        <f>H759+H760</f>
        <v>0</v>
      </c>
      <c r="I757" s="621">
        <f>I759+I760</f>
        <v>0</v>
      </c>
    </row>
    <row r="758" spans="1:12" s="638" customFormat="1" ht="19.5" hidden="1" customHeight="1" outlineLevel="1" thickBot="1" x14ac:dyDescent="0.3">
      <c r="A758" s="803"/>
      <c r="B758" s="804"/>
      <c r="C758" s="827"/>
      <c r="D758" s="828"/>
      <c r="E758" s="807" t="s">
        <v>12</v>
      </c>
      <c r="F758" s="808"/>
      <c r="G758" s="621">
        <f t="shared" si="18"/>
        <v>0</v>
      </c>
      <c r="H758" s="621"/>
      <c r="I758" s="621"/>
    </row>
    <row r="759" spans="1:12" s="638" customFormat="1" ht="19.5" hidden="1" customHeight="1" outlineLevel="1" thickBot="1" x14ac:dyDescent="0.3">
      <c r="A759" s="803"/>
      <c r="B759" s="804"/>
      <c r="C759" s="827"/>
      <c r="D759" s="828"/>
      <c r="E759" s="807" t="s">
        <v>13</v>
      </c>
      <c r="F759" s="808"/>
      <c r="G759" s="621">
        <f t="shared" si="18"/>
        <v>0</v>
      </c>
      <c r="H759" s="621"/>
      <c r="I759" s="621"/>
    </row>
    <row r="760" spans="1:12" s="638" customFormat="1" ht="19.5" hidden="1" customHeight="1" outlineLevel="1" thickBot="1" x14ac:dyDescent="0.3">
      <c r="A760" s="803"/>
      <c r="B760" s="804"/>
      <c r="C760" s="827"/>
      <c r="D760" s="828"/>
      <c r="E760" s="807" t="s">
        <v>13</v>
      </c>
      <c r="F760" s="808"/>
      <c r="G760" s="621">
        <f t="shared" si="18"/>
        <v>0</v>
      </c>
      <c r="H760" s="621"/>
      <c r="I760" s="621"/>
    </row>
    <row r="761" spans="1:12" s="638" customFormat="1" ht="19.5" hidden="1" customHeight="1" outlineLevel="1" thickBot="1" x14ac:dyDescent="0.3">
      <c r="A761" s="803">
        <v>2942</v>
      </c>
      <c r="B761" s="856" t="s">
        <v>86</v>
      </c>
      <c r="C761" s="827">
        <v>4</v>
      </c>
      <c r="D761" s="828">
        <v>2</v>
      </c>
      <c r="E761" s="807" t="s">
        <v>95</v>
      </c>
      <c r="F761" s="840" t="s">
        <v>655</v>
      </c>
      <c r="G761" s="621">
        <f t="shared" si="18"/>
        <v>0</v>
      </c>
      <c r="H761" s="621">
        <f>H763+H764</f>
        <v>0</v>
      </c>
      <c r="I761" s="621">
        <f>I763+I764</f>
        <v>0</v>
      </c>
    </row>
    <row r="762" spans="1:12" s="638" customFormat="1" ht="19.5" hidden="1" customHeight="1" outlineLevel="1" thickBot="1" x14ac:dyDescent="0.3">
      <c r="A762" s="803"/>
      <c r="B762" s="804"/>
      <c r="C762" s="827"/>
      <c r="D762" s="828"/>
      <c r="E762" s="807" t="s">
        <v>12</v>
      </c>
      <c r="F762" s="808"/>
      <c r="G762" s="621">
        <f t="shared" si="18"/>
        <v>0</v>
      </c>
      <c r="H762" s="621"/>
      <c r="I762" s="621"/>
    </row>
    <row r="763" spans="1:12" s="638" customFormat="1" ht="19.5" hidden="1" customHeight="1" outlineLevel="1" thickBot="1" x14ac:dyDescent="0.3">
      <c r="A763" s="803"/>
      <c r="B763" s="804"/>
      <c r="C763" s="827"/>
      <c r="D763" s="828"/>
      <c r="E763" s="807" t="s">
        <v>13</v>
      </c>
      <c r="F763" s="808"/>
      <c r="G763" s="621">
        <f t="shared" si="18"/>
        <v>0</v>
      </c>
      <c r="H763" s="621"/>
      <c r="I763" s="621"/>
    </row>
    <row r="764" spans="1:12" s="638" customFormat="1" ht="19.5" hidden="1" customHeight="1" outlineLevel="1" thickBot="1" x14ac:dyDescent="0.3">
      <c r="A764" s="803"/>
      <c r="B764" s="804"/>
      <c r="C764" s="827"/>
      <c r="D764" s="828"/>
      <c r="E764" s="807"/>
      <c r="F764" s="808"/>
      <c r="G764" s="621">
        <f t="shared" si="18"/>
        <v>0</v>
      </c>
      <c r="H764" s="621"/>
      <c r="I764" s="621"/>
    </row>
    <row r="765" spans="1:12" s="638" customFormat="1" ht="19.5" hidden="1" customHeight="1" outlineLevel="1" thickBot="1" x14ac:dyDescent="0.3">
      <c r="A765" s="803"/>
      <c r="B765" s="804"/>
      <c r="C765" s="827"/>
      <c r="D765" s="828"/>
      <c r="E765" s="807">
        <v>4511</v>
      </c>
      <c r="F765" s="808"/>
      <c r="G765" s="621">
        <f t="shared" si="18"/>
        <v>0</v>
      </c>
      <c r="H765" s="621"/>
      <c r="I765" s="621"/>
      <c r="K765" s="642"/>
      <c r="L765" s="643"/>
    </row>
    <row r="766" spans="1:12" s="638" customFormat="1" ht="19.5" hidden="1" customHeight="1" outlineLevel="1" thickBot="1" x14ac:dyDescent="0.3">
      <c r="A766" s="803"/>
      <c r="B766" s="804"/>
      <c r="C766" s="827"/>
      <c r="D766" s="828"/>
      <c r="E766" s="807"/>
      <c r="F766" s="808"/>
      <c r="G766" s="621"/>
      <c r="H766" s="621"/>
      <c r="I766" s="621"/>
      <c r="K766" s="642"/>
      <c r="L766" s="643"/>
    </row>
    <row r="767" spans="1:12" s="638" customFormat="1" ht="19.5" hidden="1" customHeight="1" collapsed="1" thickBot="1" x14ac:dyDescent="0.3">
      <c r="A767" s="803">
        <v>2950</v>
      </c>
      <c r="B767" s="854" t="s">
        <v>86</v>
      </c>
      <c r="C767" s="830">
        <v>8</v>
      </c>
      <c r="D767" s="831">
        <v>0</v>
      </c>
      <c r="E767" s="832" t="s">
        <v>656</v>
      </c>
      <c r="F767" s="834" t="s">
        <v>657</v>
      </c>
      <c r="G767" s="711">
        <f>H767+I767</f>
        <v>67000</v>
      </c>
      <c r="H767" s="711">
        <f>H769+H781</f>
        <v>67000</v>
      </c>
      <c r="I767" s="711">
        <f>I769+I781</f>
        <v>0</v>
      </c>
    </row>
    <row r="768" spans="1:12" s="641" customFormat="1" ht="21" hidden="1" customHeight="1" thickBot="1" x14ac:dyDescent="0.3">
      <c r="A768" s="803"/>
      <c r="B768" s="829"/>
      <c r="C768" s="830"/>
      <c r="D768" s="831"/>
      <c r="E768" s="807" t="s">
        <v>808</v>
      </c>
      <c r="F768" s="834"/>
      <c r="G768" s="711"/>
      <c r="H768" s="711"/>
      <c r="I768" s="711"/>
    </row>
    <row r="769" spans="1:12" s="638" customFormat="1" ht="16.5" thickBot="1" x14ac:dyDescent="0.3">
      <c r="A769" s="803">
        <v>2951</v>
      </c>
      <c r="B769" s="856" t="s">
        <v>86</v>
      </c>
      <c r="C769" s="827">
        <v>8</v>
      </c>
      <c r="D769" s="828">
        <v>1</v>
      </c>
      <c r="E769" s="807" t="s">
        <v>96</v>
      </c>
      <c r="F769" s="834"/>
      <c r="G769" s="711">
        <f>H769+I769</f>
        <v>67000</v>
      </c>
      <c r="H769" s="711">
        <f>SUM(H771:H808)</f>
        <v>67000</v>
      </c>
      <c r="I769" s="711">
        <f>SUM(I771:I808)</f>
        <v>0</v>
      </c>
      <c r="L769" s="635"/>
    </row>
    <row r="770" spans="1:12" s="638" customFormat="1" ht="24" hidden="1" customHeight="1" thickBot="1" x14ac:dyDescent="0.3">
      <c r="A770" s="803"/>
      <c r="B770" s="804"/>
      <c r="C770" s="827"/>
      <c r="D770" s="828"/>
      <c r="E770" s="807" t="s">
        <v>12</v>
      </c>
      <c r="F770" s="808"/>
      <c r="G770" s="711"/>
      <c r="H770" s="711"/>
      <c r="I770" s="711"/>
    </row>
    <row r="771" spans="1:12" s="638" customFormat="1" ht="16.5" hidden="1" thickBot="1" x14ac:dyDescent="0.3">
      <c r="A771" s="803"/>
      <c r="B771" s="804"/>
      <c r="C771" s="827"/>
      <c r="D771" s="828"/>
      <c r="E771" s="807">
        <v>4111</v>
      </c>
      <c r="F771" s="808"/>
      <c r="G771" s="711">
        <f t="shared" ref="G771:G778" si="19">H771+I771</f>
        <v>0</v>
      </c>
      <c r="H771" s="711"/>
      <c r="I771" s="711"/>
    </row>
    <row r="772" spans="1:12" s="638" customFormat="1" ht="16.5" hidden="1" thickBot="1" x14ac:dyDescent="0.3">
      <c r="A772" s="803"/>
      <c r="B772" s="804"/>
      <c r="C772" s="827"/>
      <c r="D772" s="828"/>
      <c r="E772" s="807">
        <v>4131</v>
      </c>
      <c r="F772" s="808"/>
      <c r="G772" s="711">
        <f t="shared" si="19"/>
        <v>0</v>
      </c>
      <c r="H772" s="711"/>
      <c r="I772" s="711"/>
    </row>
    <row r="773" spans="1:12" s="638" customFormat="1" ht="16.5" hidden="1" thickBot="1" x14ac:dyDescent="0.3">
      <c r="A773" s="803"/>
      <c r="B773" s="804"/>
      <c r="C773" s="827"/>
      <c r="D773" s="828"/>
      <c r="E773" s="807">
        <v>4261</v>
      </c>
      <c r="F773" s="808"/>
      <c r="G773" s="711">
        <f t="shared" si="19"/>
        <v>0</v>
      </c>
      <c r="H773" s="711"/>
      <c r="I773" s="711"/>
    </row>
    <row r="774" spans="1:12" s="638" customFormat="1" ht="16.5" hidden="1" thickBot="1" x14ac:dyDescent="0.3">
      <c r="A774" s="803"/>
      <c r="B774" s="804"/>
      <c r="C774" s="827"/>
      <c r="D774" s="828"/>
      <c r="E774" s="807">
        <v>4269</v>
      </c>
      <c r="F774" s="808"/>
      <c r="G774" s="711">
        <f t="shared" si="19"/>
        <v>0</v>
      </c>
      <c r="H774" s="711"/>
      <c r="I774" s="711"/>
    </row>
    <row r="775" spans="1:12" s="638" customFormat="1" ht="16.5" hidden="1" thickBot="1" x14ac:dyDescent="0.3">
      <c r="A775" s="803"/>
      <c r="B775" s="804"/>
      <c r="C775" s="827"/>
      <c r="D775" s="828"/>
      <c r="E775" s="807">
        <v>4214</v>
      </c>
      <c r="F775" s="808"/>
      <c r="G775" s="711">
        <f t="shared" si="19"/>
        <v>0</v>
      </c>
      <c r="H775" s="711"/>
      <c r="I775" s="711"/>
    </row>
    <row r="776" spans="1:12" s="638" customFormat="1" ht="16.5" hidden="1" thickBot="1" x14ac:dyDescent="0.3">
      <c r="A776" s="803"/>
      <c r="B776" s="804"/>
      <c r="C776" s="827"/>
      <c r="D776" s="828"/>
      <c r="E776" s="807">
        <v>4212</v>
      </c>
      <c r="F776" s="808"/>
      <c r="G776" s="711">
        <f t="shared" si="19"/>
        <v>0</v>
      </c>
      <c r="H776" s="711"/>
      <c r="I776" s="711"/>
    </row>
    <row r="777" spans="1:12" s="638" customFormat="1" ht="16.5" hidden="1" thickBot="1" x14ac:dyDescent="0.3">
      <c r="A777" s="803"/>
      <c r="B777" s="804"/>
      <c r="C777" s="827"/>
      <c r="D777" s="828"/>
      <c r="E777" s="807">
        <v>4231</v>
      </c>
      <c r="F777" s="808"/>
      <c r="G777" s="711">
        <f t="shared" si="19"/>
        <v>0</v>
      </c>
      <c r="H777" s="711"/>
      <c r="I777" s="711"/>
      <c r="K777" s="637"/>
    </row>
    <row r="778" spans="1:12" s="638" customFormat="1" ht="16.5" thickBot="1" x14ac:dyDescent="0.3">
      <c r="A778" s="803"/>
      <c r="B778" s="804"/>
      <c r="C778" s="827"/>
      <c r="D778" s="828"/>
      <c r="E778" s="807">
        <v>4511</v>
      </c>
      <c r="F778" s="808"/>
      <c r="G778" s="711">
        <f t="shared" si="19"/>
        <v>67000</v>
      </c>
      <c r="H778" s="711">
        <v>67000</v>
      </c>
      <c r="I778" s="711"/>
      <c r="K778" s="635"/>
    </row>
    <row r="779" spans="1:12" s="638" customFormat="1" ht="16.5" hidden="1" outlineLevel="2" thickBot="1" x14ac:dyDescent="0.3">
      <c r="A779" s="803"/>
      <c r="B779" s="804"/>
      <c r="C779" s="827"/>
      <c r="D779" s="828"/>
      <c r="E779" s="807" t="s">
        <v>13</v>
      </c>
      <c r="F779" s="808"/>
      <c r="G779" s="711">
        <f>H779+I779</f>
        <v>0</v>
      </c>
      <c r="H779" s="711"/>
      <c r="I779" s="711"/>
    </row>
    <row r="780" spans="1:12" s="638" customFormat="1" ht="16.5" hidden="1" outlineLevel="2" thickBot="1" x14ac:dyDescent="0.3">
      <c r="A780" s="803"/>
      <c r="B780" s="804"/>
      <c r="C780" s="827"/>
      <c r="D780" s="828"/>
      <c r="E780" s="807" t="s">
        <v>13</v>
      </c>
      <c r="F780" s="808"/>
      <c r="G780" s="711">
        <f>H780+I780</f>
        <v>0</v>
      </c>
      <c r="H780" s="711"/>
      <c r="I780" s="711"/>
    </row>
    <row r="781" spans="1:12" s="638" customFormat="1" ht="16.5" hidden="1" outlineLevel="2" thickBot="1" x14ac:dyDescent="0.3">
      <c r="A781" s="803">
        <v>2952</v>
      </c>
      <c r="B781" s="856" t="s">
        <v>86</v>
      </c>
      <c r="C781" s="827">
        <v>5</v>
      </c>
      <c r="D781" s="828">
        <v>2</v>
      </c>
      <c r="E781" s="807" t="s">
        <v>97</v>
      </c>
      <c r="F781" s="840" t="s">
        <v>658</v>
      </c>
      <c r="G781" s="711">
        <f>H781+I781</f>
        <v>0</v>
      </c>
      <c r="H781" s="711"/>
      <c r="I781" s="711">
        <f>I783+I784</f>
        <v>0</v>
      </c>
    </row>
    <row r="782" spans="1:12" s="638" customFormat="1" ht="36.75" hidden="1" outlineLevel="2" thickBot="1" x14ac:dyDescent="0.3">
      <c r="A782" s="803"/>
      <c r="B782" s="804"/>
      <c r="C782" s="827"/>
      <c r="D782" s="828"/>
      <c r="E782" s="807" t="s">
        <v>12</v>
      </c>
      <c r="F782" s="808"/>
      <c r="G782" s="711"/>
      <c r="H782" s="711"/>
      <c r="I782" s="711"/>
    </row>
    <row r="783" spans="1:12" s="638" customFormat="1" ht="16.5" hidden="1" outlineLevel="2" thickBot="1" x14ac:dyDescent="0.3">
      <c r="A783" s="803"/>
      <c r="B783" s="804"/>
      <c r="C783" s="827"/>
      <c r="D783" s="828"/>
      <c r="E783" s="807" t="s">
        <v>13</v>
      </c>
      <c r="F783" s="808"/>
      <c r="G783" s="711">
        <f>H783+I783</f>
        <v>0</v>
      </c>
      <c r="H783" s="711"/>
      <c r="I783" s="711"/>
    </row>
    <row r="784" spans="1:12" s="638" customFormat="1" ht="16.5" hidden="1" outlineLevel="2" thickBot="1" x14ac:dyDescent="0.3">
      <c r="A784" s="803"/>
      <c r="B784" s="804"/>
      <c r="C784" s="827"/>
      <c r="D784" s="828"/>
      <c r="E784" s="807" t="s">
        <v>13</v>
      </c>
      <c r="F784" s="808"/>
      <c r="G784" s="711">
        <f>H784+I784</f>
        <v>0</v>
      </c>
      <c r="H784" s="711"/>
      <c r="I784" s="711"/>
    </row>
    <row r="785" spans="1:9" s="638" customFormat="1" ht="24.75" hidden="1" outlineLevel="2" thickBot="1" x14ac:dyDescent="0.3">
      <c r="A785" s="803">
        <v>2960</v>
      </c>
      <c r="B785" s="854" t="s">
        <v>86</v>
      </c>
      <c r="C785" s="830">
        <v>6</v>
      </c>
      <c r="D785" s="831">
        <v>0</v>
      </c>
      <c r="E785" s="832" t="s">
        <v>659</v>
      </c>
      <c r="F785" s="834" t="s">
        <v>660</v>
      </c>
      <c r="G785" s="711">
        <f>H785+I785</f>
        <v>0</v>
      </c>
      <c r="H785" s="711"/>
      <c r="I785" s="711">
        <f>I787</f>
        <v>0</v>
      </c>
    </row>
    <row r="786" spans="1:9" s="641" customFormat="1" ht="10.5" hidden="1" customHeight="1" outlineLevel="2" thickBot="1" x14ac:dyDescent="0.3">
      <c r="A786" s="803"/>
      <c r="B786" s="829"/>
      <c r="C786" s="830"/>
      <c r="D786" s="831"/>
      <c r="E786" s="807" t="s">
        <v>808</v>
      </c>
      <c r="F786" s="834"/>
      <c r="G786" s="711"/>
      <c r="H786" s="711"/>
      <c r="I786" s="711"/>
    </row>
    <row r="787" spans="1:9" s="638" customFormat="1" ht="24.75" hidden="1" outlineLevel="2" thickBot="1" x14ac:dyDescent="0.3">
      <c r="A787" s="803">
        <v>2961</v>
      </c>
      <c r="B787" s="856" t="s">
        <v>86</v>
      </c>
      <c r="C787" s="827">
        <v>6</v>
      </c>
      <c r="D787" s="828">
        <v>1</v>
      </c>
      <c r="E787" s="807" t="s">
        <v>659</v>
      </c>
      <c r="F787" s="840" t="s">
        <v>661</v>
      </c>
      <c r="G787" s="711">
        <f>H787+I787</f>
        <v>0</v>
      </c>
      <c r="H787" s="711"/>
      <c r="I787" s="711">
        <f>I789+I790</f>
        <v>0</v>
      </c>
    </row>
    <row r="788" spans="1:9" s="638" customFormat="1" ht="36.75" hidden="1" outlineLevel="2" thickBot="1" x14ac:dyDescent="0.3">
      <c r="A788" s="803"/>
      <c r="B788" s="804"/>
      <c r="C788" s="827"/>
      <c r="D788" s="828"/>
      <c r="E788" s="807" t="s">
        <v>12</v>
      </c>
      <c r="F788" s="808"/>
      <c r="G788" s="711"/>
      <c r="H788" s="711"/>
      <c r="I788" s="711"/>
    </row>
    <row r="789" spans="1:9" s="638" customFormat="1" ht="16.5" hidden="1" outlineLevel="2" thickBot="1" x14ac:dyDescent="0.3">
      <c r="A789" s="803"/>
      <c r="B789" s="804"/>
      <c r="C789" s="827"/>
      <c r="D789" s="828"/>
      <c r="E789" s="807" t="s">
        <v>13</v>
      </c>
      <c r="F789" s="808"/>
      <c r="G789" s="711">
        <f>H789+I789</f>
        <v>0</v>
      </c>
      <c r="H789" s="711"/>
      <c r="I789" s="711"/>
    </row>
    <row r="790" spans="1:9" s="638" customFormat="1" ht="16.5" hidden="1" outlineLevel="2" thickBot="1" x14ac:dyDescent="0.3">
      <c r="A790" s="803"/>
      <c r="B790" s="804"/>
      <c r="C790" s="827"/>
      <c r="D790" s="828"/>
      <c r="E790" s="807" t="s">
        <v>13</v>
      </c>
      <c r="F790" s="808"/>
      <c r="G790" s="711">
        <f>H790+I790</f>
        <v>0</v>
      </c>
      <c r="H790" s="711"/>
      <c r="I790" s="711"/>
    </row>
    <row r="791" spans="1:9" s="638" customFormat="1" ht="24.75" hidden="1" outlineLevel="2" thickBot="1" x14ac:dyDescent="0.3">
      <c r="A791" s="803">
        <v>2970</v>
      </c>
      <c r="B791" s="854" t="s">
        <v>86</v>
      </c>
      <c r="C791" s="830">
        <v>7</v>
      </c>
      <c r="D791" s="831">
        <v>0</v>
      </c>
      <c r="E791" s="832" t="s">
        <v>662</v>
      </c>
      <c r="F791" s="834" t="s">
        <v>663</v>
      </c>
      <c r="G791" s="711">
        <f>H791+I791</f>
        <v>0</v>
      </c>
      <c r="H791" s="711"/>
      <c r="I791" s="711">
        <f>I793</f>
        <v>0</v>
      </c>
    </row>
    <row r="792" spans="1:9" s="641" customFormat="1" ht="10.5" hidden="1" customHeight="1" outlineLevel="2" thickBot="1" x14ac:dyDescent="0.3">
      <c r="A792" s="803"/>
      <c r="B792" s="829"/>
      <c r="C792" s="830"/>
      <c r="D792" s="831"/>
      <c r="E792" s="807" t="s">
        <v>808</v>
      </c>
      <c r="F792" s="834"/>
      <c r="G792" s="711"/>
      <c r="H792" s="711"/>
      <c r="I792" s="711"/>
    </row>
    <row r="793" spans="1:9" s="638" customFormat="1" ht="24.75" hidden="1" outlineLevel="2" thickBot="1" x14ac:dyDescent="0.3">
      <c r="A793" s="803">
        <v>2971</v>
      </c>
      <c r="B793" s="856" t="s">
        <v>86</v>
      </c>
      <c r="C793" s="827">
        <v>7</v>
      </c>
      <c r="D793" s="828">
        <v>1</v>
      </c>
      <c r="E793" s="807" t="s">
        <v>662</v>
      </c>
      <c r="F793" s="840" t="s">
        <v>663</v>
      </c>
      <c r="G793" s="711">
        <f>H793+I793</f>
        <v>0</v>
      </c>
      <c r="H793" s="711"/>
      <c r="I793" s="711">
        <f>I795+I796</f>
        <v>0</v>
      </c>
    </row>
    <row r="794" spans="1:9" s="638" customFormat="1" ht="36.75" hidden="1" outlineLevel="2" thickBot="1" x14ac:dyDescent="0.3">
      <c r="A794" s="803"/>
      <c r="B794" s="804"/>
      <c r="C794" s="827"/>
      <c r="D794" s="828"/>
      <c r="E794" s="807" t="s">
        <v>12</v>
      </c>
      <c r="F794" s="808"/>
      <c r="G794" s="711"/>
      <c r="H794" s="711"/>
      <c r="I794" s="711"/>
    </row>
    <row r="795" spans="1:9" s="638" customFormat="1" ht="16.5" hidden="1" outlineLevel="2" thickBot="1" x14ac:dyDescent="0.3">
      <c r="A795" s="803"/>
      <c r="B795" s="804"/>
      <c r="C795" s="827"/>
      <c r="D795" s="828"/>
      <c r="E795" s="807" t="s">
        <v>13</v>
      </c>
      <c r="F795" s="808"/>
      <c r="G795" s="711">
        <f>H795+I795</f>
        <v>0</v>
      </c>
      <c r="H795" s="711"/>
      <c r="I795" s="711"/>
    </row>
    <row r="796" spans="1:9" s="638" customFormat="1" ht="16.5" hidden="1" outlineLevel="2" thickBot="1" x14ac:dyDescent="0.3">
      <c r="A796" s="803"/>
      <c r="B796" s="804"/>
      <c r="C796" s="827"/>
      <c r="D796" s="828"/>
      <c r="E796" s="807" t="s">
        <v>13</v>
      </c>
      <c r="F796" s="808"/>
      <c r="G796" s="711">
        <f>H796+I796</f>
        <v>0</v>
      </c>
      <c r="H796" s="711"/>
      <c r="I796" s="711"/>
    </row>
    <row r="797" spans="1:9" s="638" customFormat="1" ht="16.5" hidden="1" outlineLevel="1" collapsed="1" thickBot="1" x14ac:dyDescent="0.3">
      <c r="A797" s="803">
        <v>2980</v>
      </c>
      <c r="B797" s="854" t="s">
        <v>86</v>
      </c>
      <c r="C797" s="830">
        <v>8</v>
      </c>
      <c r="D797" s="831">
        <v>0</v>
      </c>
      <c r="E797" s="832" t="s">
        <v>664</v>
      </c>
      <c r="F797" s="834" t="s">
        <v>665</v>
      </c>
      <c r="G797" s="711">
        <f>H797+I797</f>
        <v>0</v>
      </c>
      <c r="H797" s="711"/>
      <c r="I797" s="711">
        <f>I799</f>
        <v>0</v>
      </c>
    </row>
    <row r="798" spans="1:9" s="641" customFormat="1" ht="10.5" hidden="1" customHeight="1" outlineLevel="1" thickBot="1" x14ac:dyDescent="0.3">
      <c r="A798" s="803"/>
      <c r="B798" s="829"/>
      <c r="C798" s="830"/>
      <c r="D798" s="831"/>
      <c r="E798" s="807" t="s">
        <v>808</v>
      </c>
      <c r="F798" s="834"/>
      <c r="G798" s="711"/>
      <c r="H798" s="711"/>
      <c r="I798" s="711"/>
    </row>
    <row r="799" spans="1:9" s="638" customFormat="1" ht="16.5" hidden="1" outlineLevel="1" thickBot="1" x14ac:dyDescent="0.3">
      <c r="A799" s="803">
        <v>2981</v>
      </c>
      <c r="B799" s="856" t="s">
        <v>86</v>
      </c>
      <c r="C799" s="827">
        <v>8</v>
      </c>
      <c r="D799" s="828">
        <v>1</v>
      </c>
      <c r="E799" s="807" t="s">
        <v>664</v>
      </c>
      <c r="F799" s="840" t="s">
        <v>666</v>
      </c>
      <c r="G799" s="711">
        <f>H799+I799</f>
        <v>0</v>
      </c>
      <c r="H799" s="711"/>
      <c r="I799" s="711">
        <f>SUM(I801:I803)</f>
        <v>0</v>
      </c>
    </row>
    <row r="800" spans="1:9" s="638" customFormat="1" ht="36.75" hidden="1" outlineLevel="1" thickBot="1" x14ac:dyDescent="0.3">
      <c r="A800" s="803"/>
      <c r="B800" s="804"/>
      <c r="C800" s="827"/>
      <c r="D800" s="828"/>
      <c r="E800" s="807" t="s">
        <v>12</v>
      </c>
      <c r="F800" s="808"/>
      <c r="G800" s="711"/>
      <c r="H800" s="711"/>
      <c r="I800" s="711"/>
    </row>
    <row r="801" spans="1:9" s="638" customFormat="1" ht="16.5" hidden="1" outlineLevel="1" thickBot="1" x14ac:dyDescent="0.3">
      <c r="A801" s="803"/>
      <c r="B801" s="804"/>
      <c r="C801" s="827"/>
      <c r="D801" s="828"/>
      <c r="E801" s="807" t="s">
        <v>13</v>
      </c>
      <c r="F801" s="808"/>
      <c r="G801" s="711">
        <f t="shared" ref="G801:G809" si="20">H801+I801</f>
        <v>0</v>
      </c>
      <c r="H801" s="711"/>
      <c r="I801" s="711"/>
    </row>
    <row r="802" spans="1:9" s="638" customFormat="1" ht="16.5" hidden="1" outlineLevel="1" thickBot="1" x14ac:dyDescent="0.3">
      <c r="A802" s="803"/>
      <c r="B802" s="804"/>
      <c r="C802" s="827"/>
      <c r="D802" s="828"/>
      <c r="E802" s="807" t="s">
        <v>13</v>
      </c>
      <c r="F802" s="808"/>
      <c r="G802" s="711">
        <f t="shared" si="20"/>
        <v>0</v>
      </c>
      <c r="H802" s="711"/>
      <c r="I802" s="711"/>
    </row>
    <row r="803" spans="1:9" s="638" customFormat="1" ht="16.5" hidden="1" outlineLevel="1" thickBot="1" x14ac:dyDescent="0.3">
      <c r="A803" s="803"/>
      <c r="B803" s="804"/>
      <c r="C803" s="827"/>
      <c r="D803" s="828"/>
      <c r="E803" s="807" t="s">
        <v>13</v>
      </c>
      <c r="F803" s="808"/>
      <c r="G803" s="711">
        <f t="shared" si="20"/>
        <v>0</v>
      </c>
      <c r="H803" s="711"/>
      <c r="I803" s="711"/>
    </row>
    <row r="804" spans="1:9" s="638" customFormat="1" ht="16.5" hidden="1" outlineLevel="1" thickBot="1" x14ac:dyDescent="0.3">
      <c r="A804" s="803"/>
      <c r="B804" s="804"/>
      <c r="C804" s="827"/>
      <c r="D804" s="828"/>
      <c r="E804" s="807">
        <v>4241</v>
      </c>
      <c r="F804" s="808"/>
      <c r="G804" s="711">
        <f t="shared" si="20"/>
        <v>0</v>
      </c>
      <c r="H804" s="711"/>
      <c r="I804" s="711"/>
    </row>
    <row r="805" spans="1:9" s="638" customFormat="1" ht="16.5" hidden="1" outlineLevel="1" thickBot="1" x14ac:dyDescent="0.3">
      <c r="A805" s="803"/>
      <c r="B805" s="804"/>
      <c r="C805" s="827"/>
      <c r="D805" s="828"/>
      <c r="E805" s="807">
        <v>4252</v>
      </c>
      <c r="F805" s="808"/>
      <c r="G805" s="711">
        <f t="shared" si="20"/>
        <v>0</v>
      </c>
      <c r="H805" s="711"/>
      <c r="I805" s="711"/>
    </row>
    <row r="806" spans="1:9" s="638" customFormat="1" ht="16.5" hidden="1" outlineLevel="1" thickBot="1" x14ac:dyDescent="0.3">
      <c r="A806" s="803"/>
      <c r="B806" s="804"/>
      <c r="C806" s="827"/>
      <c r="D806" s="828"/>
      <c r="E806" s="807">
        <v>4267</v>
      </c>
      <c r="F806" s="808"/>
      <c r="G806" s="711">
        <f t="shared" si="20"/>
        <v>0</v>
      </c>
      <c r="H806" s="711"/>
      <c r="I806" s="711"/>
    </row>
    <row r="807" spans="1:9" s="638" customFormat="1" ht="20.25" hidden="1" customHeight="1" outlineLevel="1" thickBot="1" x14ac:dyDescent="0.3">
      <c r="A807" s="803"/>
      <c r="B807" s="804"/>
      <c r="C807" s="827"/>
      <c r="D807" s="828"/>
      <c r="E807" s="807">
        <v>4112</v>
      </c>
      <c r="F807" s="808"/>
      <c r="G807" s="711">
        <f t="shared" si="20"/>
        <v>0</v>
      </c>
      <c r="H807" s="711"/>
      <c r="I807" s="711"/>
    </row>
    <row r="808" spans="1:9" s="638" customFormat="1" ht="18" hidden="1" customHeight="1" outlineLevel="1" thickBot="1" x14ac:dyDescent="0.3">
      <c r="A808" s="803"/>
      <c r="B808" s="804"/>
      <c r="C808" s="827"/>
      <c r="D808" s="828"/>
      <c r="E808" s="807">
        <v>5129</v>
      </c>
      <c r="F808" s="808"/>
      <c r="G808" s="711">
        <f t="shared" si="20"/>
        <v>0</v>
      </c>
      <c r="H808" s="711">
        <v>0</v>
      </c>
      <c r="I808" s="711"/>
    </row>
    <row r="809" spans="1:9" s="847" customFormat="1" ht="36" customHeight="1" collapsed="1" thickBot="1" x14ac:dyDescent="0.25">
      <c r="A809" s="843">
        <v>3000</v>
      </c>
      <c r="B809" s="854" t="s">
        <v>99</v>
      </c>
      <c r="C809" s="830">
        <v>0</v>
      </c>
      <c r="D809" s="831">
        <v>0</v>
      </c>
      <c r="E809" s="855" t="s">
        <v>876</v>
      </c>
      <c r="F809" s="845" t="s">
        <v>667</v>
      </c>
      <c r="G809" s="711">
        <f t="shared" si="20"/>
        <v>25000</v>
      </c>
      <c r="H809" s="711">
        <f>H811+H821+H827+H833+H839+H845+H851+H857+H861</f>
        <v>25000</v>
      </c>
      <c r="I809" s="712">
        <f>I811+I821+I827+I833+I839+I845+I851+I857+I861</f>
        <v>0</v>
      </c>
    </row>
    <row r="810" spans="1:9" s="638" customFormat="1" ht="11.25" hidden="1" customHeight="1" outlineLevel="1" thickBot="1" x14ac:dyDescent="0.3">
      <c r="A810" s="848"/>
      <c r="B810" s="829"/>
      <c r="C810" s="849"/>
      <c r="D810" s="850"/>
      <c r="E810" s="807" t="s">
        <v>807</v>
      </c>
      <c r="F810" s="851"/>
      <c r="G810" s="880"/>
      <c r="H810" s="880"/>
      <c r="I810" s="880"/>
    </row>
    <row r="811" spans="1:9" s="638" customFormat="1" ht="24.75" hidden="1" outlineLevel="1" thickBot="1" x14ac:dyDescent="0.3">
      <c r="A811" s="803">
        <v>3010</v>
      </c>
      <c r="B811" s="854" t="s">
        <v>99</v>
      </c>
      <c r="C811" s="830">
        <v>1</v>
      </c>
      <c r="D811" s="831">
        <v>0</v>
      </c>
      <c r="E811" s="832" t="s">
        <v>98</v>
      </c>
      <c r="F811" s="834" t="s">
        <v>668</v>
      </c>
      <c r="G811" s="880">
        <f>H811+I811</f>
        <v>0</v>
      </c>
      <c r="H811" s="880">
        <f>H813+H817</f>
        <v>0</v>
      </c>
      <c r="I811" s="880">
        <f>I813+I817</f>
        <v>0</v>
      </c>
    </row>
    <row r="812" spans="1:9" s="641" customFormat="1" ht="10.5" hidden="1" customHeight="1" outlineLevel="1" thickBot="1" x14ac:dyDescent="0.3">
      <c r="A812" s="803"/>
      <c r="B812" s="829"/>
      <c r="C812" s="830"/>
      <c r="D812" s="831"/>
      <c r="E812" s="807" t="s">
        <v>808</v>
      </c>
      <c r="F812" s="834"/>
      <c r="G812" s="880"/>
      <c r="H812" s="880"/>
      <c r="I812" s="880"/>
    </row>
    <row r="813" spans="1:9" s="638" customFormat="1" ht="16.5" hidden="1" outlineLevel="1" thickBot="1" x14ac:dyDescent="0.3">
      <c r="A813" s="803">
        <v>3011</v>
      </c>
      <c r="B813" s="856" t="s">
        <v>99</v>
      </c>
      <c r="C813" s="827">
        <v>1</v>
      </c>
      <c r="D813" s="828">
        <v>1</v>
      </c>
      <c r="E813" s="807" t="s">
        <v>669</v>
      </c>
      <c r="F813" s="840" t="s">
        <v>670</v>
      </c>
      <c r="G813" s="880">
        <f>H813+I813</f>
        <v>0</v>
      </c>
      <c r="H813" s="880">
        <f>H815+H816</f>
        <v>0</v>
      </c>
      <c r="I813" s="880">
        <f>I815+I816</f>
        <v>0</v>
      </c>
    </row>
    <row r="814" spans="1:9" s="638" customFormat="1" ht="36.75" hidden="1" outlineLevel="1" thickBot="1" x14ac:dyDescent="0.3">
      <c r="A814" s="803"/>
      <c r="B814" s="804"/>
      <c r="C814" s="827"/>
      <c r="D814" s="828"/>
      <c r="E814" s="807" t="s">
        <v>12</v>
      </c>
      <c r="F814" s="808"/>
      <c r="G814" s="880"/>
      <c r="H814" s="880"/>
      <c r="I814" s="880"/>
    </row>
    <row r="815" spans="1:9" s="638" customFormat="1" ht="16.5" hidden="1" outlineLevel="1" thickBot="1" x14ac:dyDescent="0.3">
      <c r="A815" s="803"/>
      <c r="B815" s="804"/>
      <c r="C815" s="827"/>
      <c r="D815" s="828"/>
      <c r="E815" s="807" t="s">
        <v>13</v>
      </c>
      <c r="F815" s="808"/>
      <c r="G815" s="880">
        <f>H815+I815</f>
        <v>0</v>
      </c>
      <c r="H815" s="880"/>
      <c r="I815" s="880"/>
    </row>
    <row r="816" spans="1:9" s="638" customFormat="1" ht="16.5" hidden="1" outlineLevel="1" thickBot="1" x14ac:dyDescent="0.3">
      <c r="A816" s="803"/>
      <c r="B816" s="804"/>
      <c r="C816" s="827"/>
      <c r="D816" s="828"/>
      <c r="E816" s="807" t="s">
        <v>13</v>
      </c>
      <c r="F816" s="808"/>
      <c r="G816" s="880">
        <f>H816+I816</f>
        <v>0</v>
      </c>
      <c r="H816" s="880"/>
      <c r="I816" s="880"/>
    </row>
    <row r="817" spans="1:9" s="638" customFormat="1" ht="16.5" hidden="1" outlineLevel="1" thickBot="1" x14ac:dyDescent="0.3">
      <c r="A817" s="803">
        <v>3012</v>
      </c>
      <c r="B817" s="856" t="s">
        <v>99</v>
      </c>
      <c r="C817" s="827">
        <v>1</v>
      </c>
      <c r="D817" s="828">
        <v>2</v>
      </c>
      <c r="E817" s="807" t="s">
        <v>671</v>
      </c>
      <c r="F817" s="840" t="s">
        <v>672</v>
      </c>
      <c r="G817" s="880">
        <f>H817+I817</f>
        <v>0</v>
      </c>
      <c r="H817" s="880">
        <f>H819+H820</f>
        <v>0</v>
      </c>
      <c r="I817" s="880">
        <f>I819+I820</f>
        <v>0</v>
      </c>
    </row>
    <row r="818" spans="1:9" s="638" customFormat="1" ht="36.75" hidden="1" outlineLevel="1" thickBot="1" x14ac:dyDescent="0.3">
      <c r="A818" s="803"/>
      <c r="B818" s="804"/>
      <c r="C818" s="827"/>
      <c r="D818" s="828"/>
      <c r="E818" s="807" t="s">
        <v>12</v>
      </c>
      <c r="F818" s="808"/>
      <c r="G818" s="880"/>
      <c r="H818" s="880"/>
      <c r="I818" s="880"/>
    </row>
    <row r="819" spans="1:9" s="638" customFormat="1" ht="16.5" hidden="1" outlineLevel="1" thickBot="1" x14ac:dyDescent="0.3">
      <c r="A819" s="803"/>
      <c r="B819" s="804"/>
      <c r="C819" s="827"/>
      <c r="D819" s="828"/>
      <c r="E819" s="807"/>
      <c r="F819" s="808"/>
      <c r="G819" s="880">
        <f>H819+I819</f>
        <v>0</v>
      </c>
      <c r="H819" s="880"/>
      <c r="I819" s="880"/>
    </row>
    <row r="820" spans="1:9" s="638" customFormat="1" ht="16.5" hidden="1" outlineLevel="1" thickBot="1" x14ac:dyDescent="0.3">
      <c r="A820" s="803"/>
      <c r="B820" s="804"/>
      <c r="C820" s="827"/>
      <c r="D820" s="828"/>
      <c r="E820" s="807" t="s">
        <v>13</v>
      </c>
      <c r="F820" s="808"/>
      <c r="G820" s="880">
        <f>H820+I820</f>
        <v>0</v>
      </c>
      <c r="H820" s="880"/>
      <c r="I820" s="880"/>
    </row>
    <row r="821" spans="1:9" s="638" customFormat="1" ht="16.5" hidden="1" outlineLevel="1" thickBot="1" x14ac:dyDescent="0.3">
      <c r="A821" s="803">
        <v>3020</v>
      </c>
      <c r="B821" s="854" t="s">
        <v>99</v>
      </c>
      <c r="C821" s="830">
        <v>2</v>
      </c>
      <c r="D821" s="831">
        <v>0</v>
      </c>
      <c r="E821" s="832" t="s">
        <v>673</v>
      </c>
      <c r="F821" s="834" t="s">
        <v>674</v>
      </c>
      <c r="G821" s="880">
        <f>H821+I821</f>
        <v>0</v>
      </c>
      <c r="H821" s="880">
        <f>H823</f>
        <v>0</v>
      </c>
      <c r="I821" s="880">
        <f>I823</f>
        <v>0</v>
      </c>
    </row>
    <row r="822" spans="1:9" s="641" customFormat="1" ht="10.5" hidden="1" customHeight="1" outlineLevel="1" thickBot="1" x14ac:dyDescent="0.3">
      <c r="A822" s="803"/>
      <c r="B822" s="829"/>
      <c r="C822" s="830"/>
      <c r="D822" s="831"/>
      <c r="E822" s="807" t="s">
        <v>808</v>
      </c>
      <c r="F822" s="834"/>
      <c r="G822" s="880"/>
      <c r="H822" s="880"/>
      <c r="I822" s="880"/>
    </row>
    <row r="823" spans="1:9" s="638" customFormat="1" ht="16.5" hidden="1" outlineLevel="1" thickBot="1" x14ac:dyDescent="0.3">
      <c r="A823" s="803">
        <v>3021</v>
      </c>
      <c r="B823" s="856" t="s">
        <v>99</v>
      </c>
      <c r="C823" s="827">
        <v>2</v>
      </c>
      <c r="D823" s="828">
        <v>1</v>
      </c>
      <c r="E823" s="807" t="s">
        <v>673</v>
      </c>
      <c r="F823" s="840" t="s">
        <v>675</v>
      </c>
      <c r="G823" s="880">
        <f>H823+I823</f>
        <v>0</v>
      </c>
      <c r="H823" s="880">
        <f>H825+H826</f>
        <v>0</v>
      </c>
      <c r="I823" s="880">
        <f>I825+I826</f>
        <v>0</v>
      </c>
    </row>
    <row r="824" spans="1:9" s="638" customFormat="1" ht="36.75" hidden="1" outlineLevel="1" thickBot="1" x14ac:dyDescent="0.3">
      <c r="A824" s="803"/>
      <c r="B824" s="804"/>
      <c r="C824" s="827"/>
      <c r="D824" s="828"/>
      <c r="E824" s="807" t="s">
        <v>12</v>
      </c>
      <c r="F824" s="808"/>
      <c r="G824" s="880"/>
      <c r="H824" s="880"/>
      <c r="I824" s="880"/>
    </row>
    <row r="825" spans="1:9" s="638" customFormat="1" ht="16.5" hidden="1" outlineLevel="1" thickBot="1" x14ac:dyDescent="0.3">
      <c r="A825" s="803"/>
      <c r="B825" s="804"/>
      <c r="C825" s="827"/>
      <c r="D825" s="828"/>
      <c r="E825" s="807" t="s">
        <v>13</v>
      </c>
      <c r="F825" s="808"/>
      <c r="G825" s="880">
        <f>H825+I825</f>
        <v>0</v>
      </c>
      <c r="H825" s="880"/>
      <c r="I825" s="880"/>
    </row>
    <row r="826" spans="1:9" s="638" customFormat="1" ht="16.5" hidden="1" outlineLevel="1" thickBot="1" x14ac:dyDescent="0.3">
      <c r="A826" s="803"/>
      <c r="B826" s="804"/>
      <c r="C826" s="827"/>
      <c r="D826" s="828"/>
      <c r="E826" s="807" t="s">
        <v>13</v>
      </c>
      <c r="F826" s="808"/>
      <c r="G826" s="880">
        <f>H826+I826</f>
        <v>0</v>
      </c>
      <c r="H826" s="880"/>
      <c r="I826" s="880"/>
    </row>
    <row r="827" spans="1:9" s="638" customFormat="1" ht="16.5" hidden="1" outlineLevel="1" thickBot="1" x14ac:dyDescent="0.3">
      <c r="A827" s="803">
        <v>3030</v>
      </c>
      <c r="B827" s="854" t="s">
        <v>99</v>
      </c>
      <c r="C827" s="830">
        <v>3</v>
      </c>
      <c r="D827" s="831">
        <v>0</v>
      </c>
      <c r="E827" s="832" t="s">
        <v>676</v>
      </c>
      <c r="F827" s="834" t="s">
        <v>677</v>
      </c>
      <c r="G827" s="880">
        <f>H827+I827</f>
        <v>0</v>
      </c>
      <c r="H827" s="880">
        <f>H829</f>
        <v>0</v>
      </c>
      <c r="I827" s="880">
        <f>I829</f>
        <v>0</v>
      </c>
    </row>
    <row r="828" spans="1:9" s="641" customFormat="1" ht="10.5" hidden="1" customHeight="1" outlineLevel="1" thickBot="1" x14ac:dyDescent="0.3">
      <c r="A828" s="803"/>
      <c r="B828" s="829"/>
      <c r="C828" s="830"/>
      <c r="D828" s="831"/>
      <c r="E828" s="807" t="s">
        <v>808</v>
      </c>
      <c r="F828" s="834"/>
      <c r="G828" s="880"/>
      <c r="H828" s="880"/>
      <c r="I828" s="880"/>
    </row>
    <row r="829" spans="1:9" s="641" customFormat="1" ht="15" hidden="1" customHeight="1" outlineLevel="1" thickBot="1" x14ac:dyDescent="0.3">
      <c r="A829" s="803">
        <v>3031</v>
      </c>
      <c r="B829" s="856" t="s">
        <v>99</v>
      </c>
      <c r="C829" s="827">
        <v>3</v>
      </c>
      <c r="D829" s="828">
        <v>1</v>
      </c>
      <c r="E829" s="807" t="s">
        <v>676</v>
      </c>
      <c r="F829" s="834"/>
      <c r="G829" s="880">
        <f>H829+I829</f>
        <v>0</v>
      </c>
      <c r="H829" s="880">
        <f>H831+H832</f>
        <v>0</v>
      </c>
      <c r="I829" s="880">
        <f>I831+I832</f>
        <v>0</v>
      </c>
    </row>
    <row r="830" spans="1:9" s="638" customFormat="1" ht="36.75" hidden="1" outlineLevel="1" thickBot="1" x14ac:dyDescent="0.3">
      <c r="A830" s="803"/>
      <c r="B830" s="804"/>
      <c r="C830" s="827"/>
      <c r="D830" s="828"/>
      <c r="E830" s="807" t="s">
        <v>12</v>
      </c>
      <c r="F830" s="808"/>
      <c r="G830" s="880"/>
      <c r="H830" s="880"/>
      <c r="I830" s="880"/>
    </row>
    <row r="831" spans="1:9" s="638" customFormat="1" ht="16.5" hidden="1" outlineLevel="1" thickBot="1" x14ac:dyDescent="0.3">
      <c r="A831" s="803"/>
      <c r="B831" s="804"/>
      <c r="C831" s="827"/>
      <c r="D831" s="828"/>
      <c r="E831" s="807" t="s">
        <v>13</v>
      </c>
      <c r="F831" s="808"/>
      <c r="G831" s="880">
        <f>H831+I831</f>
        <v>0</v>
      </c>
      <c r="H831" s="880"/>
      <c r="I831" s="880"/>
    </row>
    <row r="832" spans="1:9" s="638" customFormat="1" ht="16.5" hidden="1" outlineLevel="1" thickBot="1" x14ac:dyDescent="0.3">
      <c r="A832" s="803"/>
      <c r="B832" s="804"/>
      <c r="C832" s="827"/>
      <c r="D832" s="828"/>
      <c r="E832" s="807" t="s">
        <v>13</v>
      </c>
      <c r="F832" s="808"/>
      <c r="G832" s="880">
        <f>H832+I832</f>
        <v>0</v>
      </c>
      <c r="H832" s="880"/>
      <c r="I832" s="880"/>
    </row>
    <row r="833" spans="1:9" s="638" customFormat="1" ht="16.5" hidden="1" outlineLevel="1" thickBot="1" x14ac:dyDescent="0.3">
      <c r="A833" s="803">
        <v>3040</v>
      </c>
      <c r="B833" s="854" t="s">
        <v>99</v>
      </c>
      <c r="C833" s="830">
        <v>4</v>
      </c>
      <c r="D833" s="831">
        <v>0</v>
      </c>
      <c r="E833" s="832" t="s">
        <v>678</v>
      </c>
      <c r="F833" s="834" t="s">
        <v>679</v>
      </c>
      <c r="G833" s="880">
        <f>H833+I833</f>
        <v>0</v>
      </c>
      <c r="H833" s="880">
        <f>H835</f>
        <v>0</v>
      </c>
      <c r="I833" s="880">
        <f>I835</f>
        <v>0</v>
      </c>
    </row>
    <row r="834" spans="1:9" s="641" customFormat="1" ht="10.5" hidden="1" customHeight="1" outlineLevel="1" thickBot="1" x14ac:dyDescent="0.3">
      <c r="A834" s="803"/>
      <c r="B834" s="829"/>
      <c r="C834" s="830"/>
      <c r="D834" s="831"/>
      <c r="E834" s="807" t="s">
        <v>808</v>
      </c>
      <c r="F834" s="834"/>
      <c r="G834" s="880"/>
      <c r="H834" s="880"/>
      <c r="I834" s="880"/>
    </row>
    <row r="835" spans="1:9" s="638" customFormat="1" ht="16.5" hidden="1" outlineLevel="1" thickBot="1" x14ac:dyDescent="0.3">
      <c r="A835" s="803">
        <v>3041</v>
      </c>
      <c r="B835" s="856" t="s">
        <v>99</v>
      </c>
      <c r="C835" s="827">
        <v>4</v>
      </c>
      <c r="D835" s="828">
        <v>1</v>
      </c>
      <c r="E835" s="807" t="s">
        <v>678</v>
      </c>
      <c r="F835" s="840" t="s">
        <v>680</v>
      </c>
      <c r="G835" s="880">
        <f>H835+I835</f>
        <v>0</v>
      </c>
      <c r="H835" s="880">
        <f>H837+H838</f>
        <v>0</v>
      </c>
      <c r="I835" s="880">
        <f>I837+I838</f>
        <v>0</v>
      </c>
    </row>
    <row r="836" spans="1:9" s="638" customFormat="1" ht="36.75" hidden="1" outlineLevel="1" thickBot="1" x14ac:dyDescent="0.3">
      <c r="A836" s="803"/>
      <c r="B836" s="804"/>
      <c r="C836" s="827"/>
      <c r="D836" s="828"/>
      <c r="E836" s="807" t="s">
        <v>12</v>
      </c>
      <c r="F836" s="808"/>
      <c r="G836" s="880"/>
      <c r="H836" s="880"/>
      <c r="I836" s="880"/>
    </row>
    <row r="837" spans="1:9" s="638" customFormat="1" ht="16.5" hidden="1" outlineLevel="1" thickBot="1" x14ac:dyDescent="0.3">
      <c r="A837" s="803"/>
      <c r="B837" s="804"/>
      <c r="C837" s="827"/>
      <c r="D837" s="828"/>
      <c r="E837" s="807" t="s">
        <v>13</v>
      </c>
      <c r="F837" s="808"/>
      <c r="G837" s="880">
        <f>H837+I837</f>
        <v>0</v>
      </c>
      <c r="H837" s="880"/>
      <c r="I837" s="880"/>
    </row>
    <row r="838" spans="1:9" s="638" customFormat="1" ht="16.5" hidden="1" outlineLevel="1" thickBot="1" x14ac:dyDescent="0.3">
      <c r="A838" s="803"/>
      <c r="B838" s="804"/>
      <c r="C838" s="827"/>
      <c r="D838" s="828"/>
      <c r="E838" s="807" t="s">
        <v>13</v>
      </c>
      <c r="F838" s="808"/>
      <c r="G838" s="880">
        <f>H838+I838</f>
        <v>0</v>
      </c>
      <c r="H838" s="880"/>
      <c r="I838" s="880"/>
    </row>
    <row r="839" spans="1:9" s="638" customFormat="1" ht="16.5" hidden="1" outlineLevel="1" thickBot="1" x14ac:dyDescent="0.3">
      <c r="A839" s="803">
        <v>3050</v>
      </c>
      <c r="B839" s="854" t="s">
        <v>99</v>
      </c>
      <c r="C839" s="830">
        <v>5</v>
      </c>
      <c r="D839" s="831">
        <v>0</v>
      </c>
      <c r="E839" s="832" t="s">
        <v>681</v>
      </c>
      <c r="F839" s="834" t="s">
        <v>682</v>
      </c>
      <c r="G839" s="880">
        <f>H839+I839</f>
        <v>0</v>
      </c>
      <c r="H839" s="880">
        <f>H841</f>
        <v>0</v>
      </c>
      <c r="I839" s="880">
        <f>I841</f>
        <v>0</v>
      </c>
    </row>
    <row r="840" spans="1:9" s="641" customFormat="1" ht="10.5" hidden="1" customHeight="1" outlineLevel="1" thickBot="1" x14ac:dyDescent="0.3">
      <c r="A840" s="803"/>
      <c r="B840" s="829"/>
      <c r="C840" s="830"/>
      <c r="D840" s="831"/>
      <c r="E840" s="807" t="s">
        <v>808</v>
      </c>
      <c r="F840" s="834"/>
      <c r="G840" s="880"/>
      <c r="H840" s="880"/>
      <c r="I840" s="880"/>
    </row>
    <row r="841" spans="1:9" s="638" customFormat="1" ht="16.5" hidden="1" outlineLevel="1" thickBot="1" x14ac:dyDescent="0.3">
      <c r="A841" s="803">
        <v>3051</v>
      </c>
      <c r="B841" s="856" t="s">
        <v>99</v>
      </c>
      <c r="C841" s="827">
        <v>5</v>
      </c>
      <c r="D841" s="828">
        <v>1</v>
      </c>
      <c r="E841" s="807" t="s">
        <v>681</v>
      </c>
      <c r="F841" s="840" t="s">
        <v>682</v>
      </c>
      <c r="G841" s="880">
        <f>H841+I841</f>
        <v>0</v>
      </c>
      <c r="H841" s="880">
        <f>H843+H844</f>
        <v>0</v>
      </c>
      <c r="I841" s="880">
        <f>I843+I844</f>
        <v>0</v>
      </c>
    </row>
    <row r="842" spans="1:9" s="638" customFormat="1" ht="36.75" hidden="1" outlineLevel="1" thickBot="1" x14ac:dyDescent="0.3">
      <c r="A842" s="803"/>
      <c r="B842" s="804"/>
      <c r="C842" s="827"/>
      <c r="D842" s="828"/>
      <c r="E842" s="807" t="s">
        <v>12</v>
      </c>
      <c r="F842" s="808"/>
      <c r="G842" s="880"/>
      <c r="H842" s="880"/>
      <c r="I842" s="880"/>
    </row>
    <row r="843" spans="1:9" s="638" customFormat="1" ht="16.5" hidden="1" outlineLevel="1" thickBot="1" x14ac:dyDescent="0.3">
      <c r="A843" s="803"/>
      <c r="B843" s="804"/>
      <c r="C843" s="827"/>
      <c r="D843" s="828"/>
      <c r="E843" s="807" t="s">
        <v>13</v>
      </c>
      <c r="F843" s="808"/>
      <c r="G843" s="880">
        <f>H843+I843</f>
        <v>0</v>
      </c>
      <c r="H843" s="880"/>
      <c r="I843" s="880"/>
    </row>
    <row r="844" spans="1:9" s="638" customFormat="1" ht="16.5" hidden="1" outlineLevel="1" thickBot="1" x14ac:dyDescent="0.3">
      <c r="A844" s="803"/>
      <c r="B844" s="804"/>
      <c r="C844" s="827"/>
      <c r="D844" s="828"/>
      <c r="E844" s="807" t="s">
        <v>13</v>
      </c>
      <c r="F844" s="808"/>
      <c r="G844" s="880">
        <f>H844+I844</f>
        <v>0</v>
      </c>
      <c r="H844" s="880"/>
      <c r="I844" s="880"/>
    </row>
    <row r="845" spans="1:9" s="638" customFormat="1" ht="16.5" hidden="1" outlineLevel="1" thickBot="1" x14ac:dyDescent="0.3">
      <c r="A845" s="803">
        <v>3060</v>
      </c>
      <c r="B845" s="854" t="s">
        <v>99</v>
      </c>
      <c r="C845" s="830">
        <v>6</v>
      </c>
      <c r="D845" s="831">
        <v>0</v>
      </c>
      <c r="E845" s="832" t="s">
        <v>683</v>
      </c>
      <c r="F845" s="834" t="s">
        <v>684</v>
      </c>
      <c r="G845" s="880">
        <f>H845+I845</f>
        <v>0</v>
      </c>
      <c r="H845" s="880">
        <f>H847</f>
        <v>0</v>
      </c>
      <c r="I845" s="880">
        <f>I847</f>
        <v>0</v>
      </c>
    </row>
    <row r="846" spans="1:9" s="641" customFormat="1" ht="10.5" hidden="1" customHeight="1" outlineLevel="1" thickBot="1" x14ac:dyDescent="0.3">
      <c r="A846" s="803"/>
      <c r="B846" s="829"/>
      <c r="C846" s="830"/>
      <c r="D846" s="831"/>
      <c r="E846" s="807" t="s">
        <v>808</v>
      </c>
      <c r="F846" s="834"/>
      <c r="G846" s="880"/>
      <c r="H846" s="880"/>
      <c r="I846" s="880"/>
    </row>
    <row r="847" spans="1:9" s="638" customFormat="1" ht="16.5" hidden="1" outlineLevel="1" thickBot="1" x14ac:dyDescent="0.3">
      <c r="A847" s="803">
        <v>3061</v>
      </c>
      <c r="B847" s="856" t="s">
        <v>99</v>
      </c>
      <c r="C847" s="827">
        <v>6</v>
      </c>
      <c r="D847" s="828">
        <v>1</v>
      </c>
      <c r="E847" s="807" t="s">
        <v>683</v>
      </c>
      <c r="F847" s="840" t="s">
        <v>684</v>
      </c>
      <c r="G847" s="880">
        <f>H847+I847</f>
        <v>0</v>
      </c>
      <c r="H847" s="880">
        <f>H849+H850</f>
        <v>0</v>
      </c>
      <c r="I847" s="880">
        <f>I849+I850</f>
        <v>0</v>
      </c>
    </row>
    <row r="848" spans="1:9" s="638" customFormat="1" ht="36.75" hidden="1" outlineLevel="1" thickBot="1" x14ac:dyDescent="0.3">
      <c r="A848" s="803"/>
      <c r="B848" s="804"/>
      <c r="C848" s="827"/>
      <c r="D848" s="828"/>
      <c r="E848" s="807" t="s">
        <v>12</v>
      </c>
      <c r="F848" s="808"/>
      <c r="G848" s="880"/>
      <c r="H848" s="880"/>
      <c r="I848" s="880"/>
    </row>
    <row r="849" spans="1:9" s="638" customFormat="1" ht="16.5" hidden="1" outlineLevel="1" thickBot="1" x14ac:dyDescent="0.3">
      <c r="A849" s="803"/>
      <c r="B849" s="804"/>
      <c r="C849" s="827"/>
      <c r="D849" s="828"/>
      <c r="E849" s="807" t="s">
        <v>13</v>
      </c>
      <c r="F849" s="808"/>
      <c r="G849" s="880">
        <f>H849+I849</f>
        <v>0</v>
      </c>
      <c r="H849" s="880"/>
      <c r="I849" s="880"/>
    </row>
    <row r="850" spans="1:9" s="638" customFormat="1" ht="16.5" hidden="1" outlineLevel="1" thickBot="1" x14ac:dyDescent="0.3">
      <c r="A850" s="803"/>
      <c r="B850" s="804"/>
      <c r="C850" s="827"/>
      <c r="D850" s="828"/>
      <c r="E850" s="807" t="s">
        <v>13</v>
      </c>
      <c r="F850" s="808"/>
      <c r="G850" s="880">
        <f>H850+I850</f>
        <v>0</v>
      </c>
      <c r="H850" s="880"/>
      <c r="I850" s="880"/>
    </row>
    <row r="851" spans="1:9" s="638" customFormat="1" ht="29.25" hidden="1" outlineLevel="1" thickBot="1" x14ac:dyDescent="0.3">
      <c r="A851" s="803">
        <v>3070</v>
      </c>
      <c r="B851" s="854" t="s">
        <v>99</v>
      </c>
      <c r="C851" s="830">
        <v>7</v>
      </c>
      <c r="D851" s="831">
        <v>0</v>
      </c>
      <c r="E851" s="832" t="s">
        <v>685</v>
      </c>
      <c r="F851" s="834" t="s">
        <v>686</v>
      </c>
      <c r="G851" s="880">
        <f>H851+I851</f>
        <v>0</v>
      </c>
      <c r="H851" s="880">
        <f>H853</f>
        <v>0</v>
      </c>
      <c r="I851" s="880">
        <f>I853</f>
        <v>0</v>
      </c>
    </row>
    <row r="852" spans="1:9" s="641" customFormat="1" ht="20.25" hidden="1" customHeight="1" outlineLevel="1" thickBot="1" x14ac:dyDescent="0.3">
      <c r="A852" s="803"/>
      <c r="B852" s="829"/>
      <c r="C852" s="830"/>
      <c r="D852" s="831"/>
      <c r="E852" s="807" t="s">
        <v>808</v>
      </c>
      <c r="F852" s="834"/>
      <c r="G852" s="880"/>
      <c r="H852" s="880"/>
      <c r="I852" s="880"/>
    </row>
    <row r="853" spans="1:9" s="638" customFormat="1" ht="14.25" customHeight="1" outlineLevel="1" thickBot="1" x14ac:dyDescent="0.3">
      <c r="A853" s="803">
        <v>3071</v>
      </c>
      <c r="B853" s="856" t="s">
        <v>99</v>
      </c>
      <c r="C853" s="827">
        <v>7</v>
      </c>
      <c r="D853" s="828">
        <v>1</v>
      </c>
      <c r="E853" s="807" t="s">
        <v>685</v>
      </c>
      <c r="F853" s="840" t="s">
        <v>688</v>
      </c>
      <c r="G853" s="880">
        <f>H853+I853</f>
        <v>0</v>
      </c>
      <c r="H853" s="880">
        <f>H855+H856</f>
        <v>0</v>
      </c>
      <c r="I853" s="880">
        <f>I855+I856</f>
        <v>0</v>
      </c>
    </row>
    <row r="854" spans="1:9" s="638" customFormat="1" ht="15" customHeight="1" outlineLevel="1" thickBot="1" x14ac:dyDescent="0.3">
      <c r="A854" s="803"/>
      <c r="B854" s="804"/>
      <c r="C854" s="827"/>
      <c r="D854" s="828"/>
      <c r="E854" s="807" t="s">
        <v>12</v>
      </c>
      <c r="F854" s="808"/>
      <c r="G854" s="880"/>
      <c r="H854" s="880"/>
      <c r="I854" s="880"/>
    </row>
    <row r="855" spans="1:9" s="638" customFormat="1" ht="17.25" customHeight="1" outlineLevel="1" thickBot="1" x14ac:dyDescent="0.3">
      <c r="A855" s="803"/>
      <c r="B855" s="804"/>
      <c r="C855" s="827"/>
      <c r="D855" s="828"/>
      <c r="E855" s="807" t="s">
        <v>13</v>
      </c>
      <c r="F855" s="808"/>
      <c r="G855" s="880">
        <f>H855+I855</f>
        <v>0</v>
      </c>
      <c r="H855" s="880"/>
      <c r="I855" s="880"/>
    </row>
    <row r="856" spans="1:9" s="638" customFormat="1" ht="18" customHeight="1" outlineLevel="1" thickBot="1" x14ac:dyDescent="0.3">
      <c r="A856" s="803"/>
      <c r="B856" s="804"/>
      <c r="C856" s="827"/>
      <c r="D856" s="828"/>
      <c r="E856" s="807" t="s">
        <v>13</v>
      </c>
      <c r="F856" s="808"/>
      <c r="G856" s="880">
        <f>H856+I856</f>
        <v>0</v>
      </c>
      <c r="H856" s="880"/>
      <c r="I856" s="880"/>
    </row>
    <row r="857" spans="1:9" s="638" customFormat="1" ht="13.5" customHeight="1" outlineLevel="1" thickBot="1" x14ac:dyDescent="0.3">
      <c r="A857" s="803">
        <v>3080</v>
      </c>
      <c r="B857" s="854" t="s">
        <v>99</v>
      </c>
      <c r="C857" s="830">
        <v>8</v>
      </c>
      <c r="D857" s="831">
        <v>0</v>
      </c>
      <c r="E857" s="832" t="s">
        <v>689</v>
      </c>
      <c r="F857" s="834" t="s">
        <v>690</v>
      </c>
      <c r="G857" s="880">
        <f>H857+I857</f>
        <v>0</v>
      </c>
      <c r="H857" s="880">
        <f>H859</f>
        <v>0</v>
      </c>
      <c r="I857" s="880">
        <f>I859</f>
        <v>0</v>
      </c>
    </row>
    <row r="858" spans="1:9" s="641" customFormat="1" ht="14.25" customHeight="1" outlineLevel="1" thickBot="1" x14ac:dyDescent="0.3">
      <c r="A858" s="803"/>
      <c r="B858" s="829"/>
      <c r="C858" s="830"/>
      <c r="D858" s="831"/>
      <c r="E858" s="807" t="s">
        <v>808</v>
      </c>
      <c r="F858" s="834"/>
      <c r="G858" s="880"/>
      <c r="H858" s="880"/>
      <c r="I858" s="880"/>
    </row>
    <row r="859" spans="1:9" s="638" customFormat="1" ht="13.5" customHeight="1" outlineLevel="1" thickBot="1" x14ac:dyDescent="0.3">
      <c r="A859" s="803">
        <v>3081</v>
      </c>
      <c r="B859" s="856" t="s">
        <v>99</v>
      </c>
      <c r="C859" s="827">
        <v>8</v>
      </c>
      <c r="D859" s="828">
        <v>1</v>
      </c>
      <c r="E859" s="807" t="s">
        <v>689</v>
      </c>
      <c r="F859" s="840" t="s">
        <v>691</v>
      </c>
      <c r="G859" s="880">
        <f>H859+I859</f>
        <v>0</v>
      </c>
      <c r="H859" s="880"/>
      <c r="I859" s="880">
        <f>I861</f>
        <v>0</v>
      </c>
    </row>
    <row r="860" spans="1:9" s="641" customFormat="1" ht="15.75" customHeight="1" outlineLevel="1" thickBot="1" x14ac:dyDescent="0.3">
      <c r="A860" s="803"/>
      <c r="B860" s="829"/>
      <c r="C860" s="830"/>
      <c r="D860" s="831"/>
      <c r="E860" s="807" t="s">
        <v>808</v>
      </c>
      <c r="F860" s="834"/>
      <c r="G860" s="880"/>
      <c r="H860" s="880"/>
      <c r="I860" s="880"/>
    </row>
    <row r="861" spans="1:9" s="638" customFormat="1" ht="29.25" thickBot="1" x14ac:dyDescent="0.3">
      <c r="A861" s="803">
        <v>3070</v>
      </c>
      <c r="B861" s="854" t="s">
        <v>99</v>
      </c>
      <c r="C861" s="830">
        <v>7</v>
      </c>
      <c r="D861" s="831">
        <v>0</v>
      </c>
      <c r="E861" s="832" t="s">
        <v>293</v>
      </c>
      <c r="F861" s="834" t="s">
        <v>693</v>
      </c>
      <c r="G861" s="711">
        <f>H861+I861</f>
        <v>25000</v>
      </c>
      <c r="H861" s="711">
        <f>H863+H867</f>
        <v>25000</v>
      </c>
      <c r="I861" s="881">
        <f>I863+I867</f>
        <v>0</v>
      </c>
    </row>
    <row r="862" spans="1:9" s="641" customFormat="1" ht="9.75" customHeight="1" thickBot="1" x14ac:dyDescent="0.3">
      <c r="A862" s="803"/>
      <c r="B862" s="829"/>
      <c r="C862" s="830"/>
      <c r="D862" s="831"/>
      <c r="E862" s="807" t="s">
        <v>808</v>
      </c>
      <c r="F862" s="834"/>
      <c r="G862" s="881"/>
      <c r="H862" s="881"/>
      <c r="I862" s="881"/>
    </row>
    <row r="863" spans="1:9" s="638" customFormat="1" ht="17.25" hidden="1" customHeight="1" thickBot="1" x14ac:dyDescent="0.3">
      <c r="A863" s="882">
        <v>3091</v>
      </c>
      <c r="B863" s="856" t="s">
        <v>99</v>
      </c>
      <c r="C863" s="883">
        <v>9</v>
      </c>
      <c r="D863" s="884">
        <v>1</v>
      </c>
      <c r="E863" s="885" t="s">
        <v>692</v>
      </c>
      <c r="F863" s="886" t="s">
        <v>694</v>
      </c>
      <c r="G863" s="881">
        <f>H863+I863</f>
        <v>0</v>
      </c>
      <c r="H863" s="881">
        <f>H865+H866</f>
        <v>0</v>
      </c>
      <c r="I863" s="881">
        <f>I865+I866</f>
        <v>0</v>
      </c>
    </row>
    <row r="864" spans="1:9" s="638" customFormat="1" ht="36.75" hidden="1" thickBot="1" x14ac:dyDescent="0.3">
      <c r="A864" s="803"/>
      <c r="B864" s="804"/>
      <c r="C864" s="827"/>
      <c r="D864" s="828"/>
      <c r="E864" s="807" t="s">
        <v>12</v>
      </c>
      <c r="F864" s="808"/>
      <c r="G864" s="881"/>
      <c r="H864" s="881"/>
      <c r="I864" s="881"/>
    </row>
    <row r="865" spans="1:15" s="638" customFormat="1" ht="16.5" hidden="1" thickBot="1" x14ac:dyDescent="0.3">
      <c r="A865" s="803"/>
      <c r="B865" s="804"/>
      <c r="C865" s="827"/>
      <c r="D865" s="828"/>
      <c r="E865" s="807" t="s">
        <v>13</v>
      </c>
      <c r="F865" s="808"/>
      <c r="G865" s="881">
        <f>H865+I865</f>
        <v>0</v>
      </c>
      <c r="H865" s="881"/>
      <c r="I865" s="881"/>
    </row>
    <row r="866" spans="1:15" s="638" customFormat="1" ht="16.5" hidden="1" thickBot="1" x14ac:dyDescent="0.3">
      <c r="A866" s="803"/>
      <c r="B866" s="804"/>
      <c r="C866" s="827"/>
      <c r="D866" s="828"/>
      <c r="E866" s="807" t="s">
        <v>13</v>
      </c>
      <c r="F866" s="808"/>
      <c r="G866" s="881">
        <f>H866+I866</f>
        <v>0</v>
      </c>
      <c r="H866" s="881"/>
      <c r="I866" s="881"/>
    </row>
    <row r="867" spans="1:15" s="638" customFormat="1" ht="30" customHeight="1" thickBot="1" x14ac:dyDescent="0.3">
      <c r="A867" s="882">
        <v>3071</v>
      </c>
      <c r="B867" s="856" t="s">
        <v>99</v>
      </c>
      <c r="C867" s="883">
        <v>7</v>
      </c>
      <c r="D867" s="884">
        <v>1</v>
      </c>
      <c r="E867" s="887" t="s">
        <v>293</v>
      </c>
      <c r="F867" s="886"/>
      <c r="G867" s="711">
        <f>H867+I867</f>
        <v>25000</v>
      </c>
      <c r="H867" s="711">
        <f>H869+H870</f>
        <v>25000</v>
      </c>
      <c r="I867" s="711">
        <f>I869+I870</f>
        <v>0</v>
      </c>
    </row>
    <row r="868" spans="1:15" s="638" customFormat="1" ht="36.75" thickBot="1" x14ac:dyDescent="0.3">
      <c r="A868" s="803"/>
      <c r="B868" s="804"/>
      <c r="C868" s="827"/>
      <c r="D868" s="828"/>
      <c r="E868" s="807" t="s">
        <v>12</v>
      </c>
      <c r="F868" s="808"/>
      <c r="G868" s="880"/>
      <c r="H868" s="880"/>
      <c r="I868" s="880"/>
      <c r="O868" s="635"/>
    </row>
    <row r="869" spans="1:15" s="638" customFormat="1" ht="23.25" customHeight="1" thickBot="1" x14ac:dyDescent="0.3">
      <c r="A869" s="803"/>
      <c r="B869" s="804"/>
      <c r="C869" s="827"/>
      <c r="D869" s="828"/>
      <c r="E869" s="807">
        <v>4729</v>
      </c>
      <c r="F869" s="808"/>
      <c r="G869" s="711">
        <f>H869+I869</f>
        <v>22000</v>
      </c>
      <c r="H869" s="711">
        <v>22000</v>
      </c>
      <c r="I869" s="881"/>
      <c r="O869" s="635"/>
    </row>
    <row r="870" spans="1:15" s="638" customFormat="1" ht="23.25" customHeight="1" thickBot="1" x14ac:dyDescent="0.3">
      <c r="A870" s="803"/>
      <c r="B870" s="804"/>
      <c r="C870" s="827"/>
      <c r="D870" s="828"/>
      <c r="E870" s="807" t="s">
        <v>974</v>
      </c>
      <c r="F870" s="808"/>
      <c r="G870" s="711">
        <f>H870+I870</f>
        <v>3000</v>
      </c>
      <c r="H870" s="711">
        <v>3000</v>
      </c>
      <c r="I870" s="881"/>
      <c r="O870" s="635"/>
    </row>
    <row r="871" spans="1:15" s="847" customFormat="1" ht="32.25" customHeight="1" thickBot="1" x14ac:dyDescent="0.25">
      <c r="A871" s="888">
        <v>3100</v>
      </c>
      <c r="B871" s="889" t="s">
        <v>100</v>
      </c>
      <c r="C871" s="889">
        <v>0</v>
      </c>
      <c r="D871" s="890">
        <v>0</v>
      </c>
      <c r="E871" s="891" t="s">
        <v>877</v>
      </c>
      <c r="F871" s="892"/>
      <c r="G871" s="621"/>
      <c r="H871" s="711">
        <f>H873</f>
        <v>350000</v>
      </c>
      <c r="I871" s="880">
        <f>I873</f>
        <v>0</v>
      </c>
      <c r="O871" s="631"/>
    </row>
    <row r="872" spans="1:15" s="638" customFormat="1" ht="15" customHeight="1" thickBot="1" x14ac:dyDescent="0.3">
      <c r="A872" s="882"/>
      <c r="B872" s="829"/>
      <c r="C872" s="849"/>
      <c r="D872" s="850"/>
      <c r="E872" s="807" t="s">
        <v>807</v>
      </c>
      <c r="F872" s="851"/>
      <c r="G872" s="880"/>
      <c r="H872" s="880"/>
      <c r="I872" s="880"/>
      <c r="O872" s="635"/>
    </row>
    <row r="873" spans="1:15" s="638" customFormat="1" ht="21.75" customHeight="1" thickBot="1" x14ac:dyDescent="0.3">
      <c r="A873" s="882">
        <v>3110</v>
      </c>
      <c r="B873" s="893" t="s">
        <v>100</v>
      </c>
      <c r="C873" s="893">
        <v>1</v>
      </c>
      <c r="D873" s="894">
        <v>0</v>
      </c>
      <c r="E873" s="877" t="s">
        <v>737</v>
      </c>
      <c r="F873" s="840"/>
      <c r="G873" s="711"/>
      <c r="H873" s="711">
        <f>H875</f>
        <v>350000</v>
      </c>
      <c r="I873" s="711">
        <f>I875</f>
        <v>0</v>
      </c>
      <c r="O873" s="635"/>
    </row>
    <row r="874" spans="1:15" s="641" customFormat="1" ht="16.5" customHeight="1" thickBot="1" x14ac:dyDescent="0.3">
      <c r="A874" s="882"/>
      <c r="B874" s="829"/>
      <c r="C874" s="830"/>
      <c r="D874" s="831"/>
      <c r="E874" s="807" t="s">
        <v>808</v>
      </c>
      <c r="F874" s="834"/>
      <c r="G874" s="711"/>
      <c r="H874" s="711"/>
      <c r="I874" s="711"/>
    </row>
    <row r="875" spans="1:15" s="638" customFormat="1" ht="16.5" thickBot="1" x14ac:dyDescent="0.3">
      <c r="A875" s="895">
        <v>3112</v>
      </c>
      <c r="B875" s="896" t="s">
        <v>100</v>
      </c>
      <c r="C875" s="896">
        <v>1</v>
      </c>
      <c r="D875" s="897">
        <v>2</v>
      </c>
      <c r="E875" s="898" t="s">
        <v>738</v>
      </c>
      <c r="F875" s="899"/>
      <c r="G875" s="711"/>
      <c r="H875" s="711">
        <f>SUM(H877:H878)</f>
        <v>350000</v>
      </c>
      <c r="I875" s="711">
        <f>SUM(I877:I878)</f>
        <v>0</v>
      </c>
    </row>
    <row r="876" spans="1:15" s="638" customFormat="1" ht="24.75" customHeight="1" thickBot="1" x14ac:dyDescent="0.3">
      <c r="A876" s="803"/>
      <c r="B876" s="804"/>
      <c r="C876" s="827"/>
      <c r="D876" s="828"/>
      <c r="E876" s="807" t="s">
        <v>12</v>
      </c>
      <c r="F876" s="808"/>
      <c r="G876" s="711"/>
      <c r="H876" s="711"/>
      <c r="I876" s="711"/>
    </row>
    <row r="877" spans="1:15" s="638" customFormat="1" ht="15" customHeight="1" thickBot="1" x14ac:dyDescent="0.3">
      <c r="A877" s="803"/>
      <c r="B877" s="804"/>
      <c r="C877" s="827"/>
      <c r="D877" s="828"/>
      <c r="E877" s="807">
        <v>4891</v>
      </c>
      <c r="F877" s="808"/>
      <c r="G877" s="711"/>
      <c r="H877" s="711">
        <f>Sheet1!F141</f>
        <v>350000</v>
      </c>
      <c r="I877" s="711"/>
    </row>
    <row r="878" spans="1:15" s="638" customFormat="1" ht="16.5" hidden="1" thickBot="1" x14ac:dyDescent="0.3">
      <c r="A878" s="803"/>
      <c r="B878" s="804"/>
      <c r="C878" s="827"/>
      <c r="D878" s="828"/>
      <c r="E878" s="807" t="s">
        <v>13</v>
      </c>
      <c r="F878" s="808"/>
      <c r="G878" s="880">
        <f>H878+I878</f>
        <v>0</v>
      </c>
      <c r="H878" s="621"/>
      <c r="I878" s="621"/>
    </row>
    <row r="879" spans="1:15" s="638" customFormat="1" x14ac:dyDescent="0.25">
      <c r="A879" s="900"/>
      <c r="B879" s="901"/>
      <c r="C879" s="902"/>
      <c r="D879" s="903"/>
      <c r="E879" s="904"/>
      <c r="F879" s="905"/>
    </row>
    <row r="880" spans="1:15" x14ac:dyDescent="0.25">
      <c r="B880" s="603"/>
      <c r="C880" s="600"/>
      <c r="D880" s="601"/>
    </row>
    <row r="881" spans="2:7" x14ac:dyDescent="0.25">
      <c r="B881" s="603"/>
      <c r="C881" s="600"/>
      <c r="D881" s="601"/>
      <c r="E881" s="81"/>
    </row>
    <row r="882" spans="2:7" x14ac:dyDescent="0.25">
      <c r="B882" s="603"/>
      <c r="C882" s="604"/>
      <c r="D882" s="605"/>
    </row>
    <row r="890" spans="2:7" ht="28.5" customHeight="1" x14ac:dyDescent="0.25">
      <c r="E890" s="1052"/>
      <c r="F890" s="1052"/>
      <c r="G890" s="1052"/>
    </row>
  </sheetData>
  <mergeCells count="12">
    <mergeCell ref="H5:I5"/>
    <mergeCell ref="E890:G890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հավելված</vt:lpstr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2023-12-19T12:12:01Z</cp:lastPrinted>
  <dcterms:created xsi:type="dcterms:W3CDTF">1996-10-14T23:33:28Z</dcterms:created>
  <dcterms:modified xsi:type="dcterms:W3CDTF">2023-12-20T10:50:49Z</dcterms:modified>
</cp:coreProperties>
</file>