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-105" yWindow="-105" windowWidth="23250" windowHeight="12450" activeTab="1"/>
  </bookViews>
  <sheets>
    <sheet name="Կազմ" sheetId="9" r:id="rId1"/>
    <sheet name="Հատված 1" sheetId="8" r:id="rId2"/>
    <sheet name="Հատված 2" sheetId="3" r:id="rId3"/>
    <sheet name="Հատված 3" sheetId="4" r:id="rId4"/>
    <sheet name="Հատված 4-5" sheetId="5" r:id="rId5"/>
    <sheet name="Հատված 6" sheetId="12" r:id="rId6"/>
    <sheet name="Sheet1" sheetId="13" r:id="rId7"/>
  </sheets>
  <definedNames>
    <definedName name="_xlnm.Print_Titles" localSheetId="1">'Հատված 1'!$4:$7</definedName>
    <definedName name="_xlnm.Print_Titles" localSheetId="2">'Հատված 2'!$5:$7</definedName>
    <definedName name="_xlnm.Print_Titles" localSheetId="3">'Հատված 3'!$5:$7</definedName>
    <definedName name="_xlnm.Print_Titles" localSheetId="5">'Հատված 6'!$5:$7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87" i="8" l="1"/>
  <c r="D88" i="8"/>
  <c r="D91" i="8"/>
  <c r="E17" i="8" l="1"/>
  <c r="E16" i="8" s="1"/>
  <c r="F520" i="12" l="1"/>
  <c r="F519" i="12"/>
  <c r="E86" i="8" l="1"/>
  <c r="D92" i="8"/>
  <c r="F510" i="12" l="1"/>
  <c r="F509" i="12"/>
  <c r="F508" i="12"/>
  <c r="F506" i="12"/>
  <c r="F505" i="12"/>
  <c r="F504" i="12"/>
  <c r="F501" i="12"/>
  <c r="F500" i="12"/>
  <c r="F499" i="12"/>
  <c r="F157" i="4"/>
  <c r="F136" i="4" l="1"/>
  <c r="G190" i="12" l="1"/>
  <c r="D13" i="8" l="1"/>
  <c r="F178" i="12"/>
  <c r="F102" i="12"/>
  <c r="F33" i="12"/>
  <c r="F196" i="12"/>
  <c r="F243" i="12"/>
  <c r="D23" i="4"/>
  <c r="D40" i="8" l="1"/>
  <c r="E10" i="8"/>
  <c r="G64" i="12" l="1"/>
  <c r="G55" i="12" s="1"/>
  <c r="H17" i="3"/>
  <c r="G379" i="12"/>
  <c r="E43" i="4"/>
  <c r="E46" i="4"/>
  <c r="H379" i="12" l="1"/>
  <c r="F54" i="5"/>
  <c r="G542" i="12"/>
  <c r="G370" i="12"/>
  <c r="F82" i="12"/>
  <c r="F544" i="12"/>
  <c r="F373" i="12"/>
  <c r="F331" i="12"/>
  <c r="F104" i="12"/>
  <c r="F86" i="12"/>
  <c r="F85" i="12"/>
  <c r="H74" i="12"/>
  <c r="G11" i="12"/>
  <c r="D26" i="4"/>
  <c r="F327" i="12"/>
  <c r="F22" i="12"/>
  <c r="F54" i="12"/>
  <c r="F21" i="12"/>
  <c r="F19" i="12"/>
  <c r="D36" i="4"/>
  <c r="F132" i="4" l="1"/>
  <c r="D135" i="4" l="1"/>
  <c r="G24" i="3" l="1"/>
  <c r="H10" i="3"/>
  <c r="D25" i="8" l="1"/>
  <c r="E41" i="4"/>
  <c r="D139" i="4"/>
  <c r="F246" i="12"/>
  <c r="E50" i="5"/>
  <c r="F556" i="12" l="1"/>
  <c r="F105" i="12"/>
  <c r="F103" i="12"/>
  <c r="G478" i="12"/>
  <c r="F482" i="12"/>
  <c r="F577" i="12"/>
  <c r="F192" i="12"/>
  <c r="G496" i="12"/>
  <c r="F198" i="12" l="1"/>
  <c r="G511" i="12"/>
  <c r="F480" i="12"/>
  <c r="F547" i="12"/>
  <c r="F565" i="12"/>
  <c r="F548" i="12"/>
  <c r="F578" i="12"/>
  <c r="F579" i="12"/>
  <c r="F498" i="12"/>
  <c r="G484" i="12"/>
  <c r="F316" i="12"/>
  <c r="H67" i="3"/>
  <c r="F106" i="12"/>
  <c r="G222" i="3"/>
  <c r="D11" i="8"/>
  <c r="D12" i="8"/>
  <c r="G105" i="3"/>
  <c r="G68" i="3" l="1"/>
  <c r="D23" i="8"/>
  <c r="G541" i="12"/>
  <c r="F524" i="12"/>
  <c r="F319" i="12" l="1"/>
  <c r="H370" i="12"/>
  <c r="F376" i="12"/>
  <c r="F377" i="12"/>
  <c r="F375" i="12"/>
  <c r="F374" i="12"/>
  <c r="F372" i="12"/>
  <c r="F371" i="12"/>
  <c r="H542" i="12"/>
  <c r="F557" i="12"/>
  <c r="F549" i="12"/>
  <c r="F545" i="12"/>
  <c r="F382" i="12"/>
  <c r="F245" i="12"/>
  <c r="F242" i="12"/>
  <c r="F241" i="12"/>
  <c r="G208" i="12"/>
  <c r="F197" i="12"/>
  <c r="F194" i="12"/>
  <c r="F195" i="12"/>
  <c r="D54" i="5"/>
  <c r="F140" i="4"/>
  <c r="F131" i="4" s="1"/>
  <c r="F130" i="4" s="1"/>
  <c r="F8" i="4" s="1"/>
  <c r="F370" i="12" l="1"/>
  <c r="D134" i="4"/>
  <c r="F76" i="12"/>
  <c r="F546" i="12"/>
  <c r="F383" i="12"/>
  <c r="F317" i="12"/>
  <c r="F24" i="12"/>
  <c r="F17" i="12"/>
  <c r="F16" i="12"/>
  <c r="F15" i="12"/>
  <c r="D137" i="4" l="1"/>
  <c r="D138" i="4"/>
  <c r="D12" i="4"/>
  <c r="D15" i="8"/>
  <c r="E14" i="8"/>
  <c r="D14" i="8" s="1"/>
  <c r="H213" i="3"/>
  <c r="H83" i="3"/>
  <c r="H63" i="3" s="1"/>
  <c r="G348" i="12"/>
  <c r="D44" i="4"/>
  <c r="F315" i="12"/>
  <c r="G239" i="12"/>
  <c r="F20" i="12"/>
  <c r="G33" i="3"/>
  <c r="H35" i="3"/>
  <c r="I35" i="3"/>
  <c r="G36" i="3"/>
  <c r="H37" i="3"/>
  <c r="I37" i="3"/>
  <c r="G38" i="3"/>
  <c r="H39" i="3"/>
  <c r="I39" i="3"/>
  <c r="G39" i="3" s="1"/>
  <c r="G40" i="3"/>
  <c r="H41" i="3"/>
  <c r="I41" i="3"/>
  <c r="G42" i="3"/>
  <c r="H43" i="3"/>
  <c r="G44" i="3"/>
  <c r="H46" i="3"/>
  <c r="I46" i="3"/>
  <c r="G46" i="3" s="1"/>
  <c r="G47" i="3"/>
  <c r="G48" i="3"/>
  <c r="G49" i="3"/>
  <c r="H50" i="3"/>
  <c r="I50" i="3"/>
  <c r="G51" i="3"/>
  <c r="H52" i="3"/>
  <c r="I52" i="3"/>
  <c r="G53" i="3"/>
  <c r="G54" i="3"/>
  <c r="H55" i="3"/>
  <c r="H45" i="3" s="1"/>
  <c r="I55" i="3"/>
  <c r="G56" i="3"/>
  <c r="H57" i="3"/>
  <c r="G57" i="3" s="1"/>
  <c r="I57" i="3"/>
  <c r="G58" i="3"/>
  <c r="H59" i="3"/>
  <c r="I59" i="3"/>
  <c r="G59" i="3" s="1"/>
  <c r="G60" i="3"/>
  <c r="H61" i="3"/>
  <c r="I61" i="3"/>
  <c r="G62" i="3"/>
  <c r="H64" i="3"/>
  <c r="I64" i="3"/>
  <c r="G65" i="3"/>
  <c r="G66" i="3"/>
  <c r="I67" i="3"/>
  <c r="G69" i="3"/>
  <c r="G70" i="3"/>
  <c r="G71" i="3"/>
  <c r="H72" i="3"/>
  <c r="I72" i="3"/>
  <c r="G73" i="3"/>
  <c r="G74" i="3"/>
  <c r="G75" i="3"/>
  <c r="G76" i="3"/>
  <c r="G77" i="3"/>
  <c r="G78" i="3"/>
  <c r="H79" i="3"/>
  <c r="I79" i="3"/>
  <c r="G80" i="3"/>
  <c r="G81" i="3"/>
  <c r="G82" i="3"/>
  <c r="I83" i="3"/>
  <c r="G84" i="3"/>
  <c r="G85" i="3"/>
  <c r="G86" i="3"/>
  <c r="G87" i="3"/>
  <c r="G88" i="3"/>
  <c r="H89" i="3"/>
  <c r="I89" i="3"/>
  <c r="G90" i="3"/>
  <c r="H91" i="3"/>
  <c r="I91" i="3"/>
  <c r="G92" i="3"/>
  <c r="G93" i="3"/>
  <c r="G94" i="3"/>
  <c r="G95" i="3"/>
  <c r="H96" i="3"/>
  <c r="G96" i="3" s="1"/>
  <c r="I96" i="3"/>
  <c r="G97" i="3"/>
  <c r="G98" i="3"/>
  <c r="G99" i="3"/>
  <c r="G100" i="3"/>
  <c r="G101" i="3"/>
  <c r="G102" i="3"/>
  <c r="G103" i="3"/>
  <c r="H104" i="3"/>
  <c r="I104" i="3"/>
  <c r="H107" i="3"/>
  <c r="I107" i="3"/>
  <c r="G108" i="3"/>
  <c r="H109" i="3"/>
  <c r="I109" i="3"/>
  <c r="G110" i="3"/>
  <c r="H111" i="3"/>
  <c r="I111" i="3"/>
  <c r="G112" i="3"/>
  <c r="I113" i="3"/>
  <c r="G113" i="3" s="1"/>
  <c r="G114" i="3"/>
  <c r="H115" i="3"/>
  <c r="I115" i="3"/>
  <c r="G116" i="3"/>
  <c r="H117" i="3"/>
  <c r="I117" i="3"/>
  <c r="H120" i="3"/>
  <c r="I120" i="3"/>
  <c r="G121" i="3"/>
  <c r="H122" i="3"/>
  <c r="I122" i="3"/>
  <c r="G123" i="3"/>
  <c r="H124" i="3"/>
  <c r="I124" i="3"/>
  <c r="G125" i="3"/>
  <c r="H126" i="3"/>
  <c r="I126" i="3"/>
  <c r="G127" i="3"/>
  <c r="H128" i="3"/>
  <c r="I128" i="3"/>
  <c r="G129" i="3"/>
  <c r="H130" i="3"/>
  <c r="I130" i="3"/>
  <c r="G131" i="3"/>
  <c r="H133" i="3"/>
  <c r="I133" i="3"/>
  <c r="G134" i="3"/>
  <c r="G135" i="3"/>
  <c r="G136" i="3"/>
  <c r="H137" i="3"/>
  <c r="I137" i="3"/>
  <c r="G138" i="3"/>
  <c r="G139" i="3"/>
  <c r="G140" i="3"/>
  <c r="G141" i="3"/>
  <c r="H142" i="3"/>
  <c r="G142" i="3" s="1"/>
  <c r="I142" i="3"/>
  <c r="G143" i="3"/>
  <c r="G144" i="3"/>
  <c r="G145" i="3"/>
  <c r="G146" i="3"/>
  <c r="H147" i="3"/>
  <c r="I147" i="3"/>
  <c r="I132" i="3" s="1"/>
  <c r="G148" i="3"/>
  <c r="H149" i="3"/>
  <c r="I149" i="3"/>
  <c r="G150" i="3"/>
  <c r="H151" i="3"/>
  <c r="G151" i="3" s="1"/>
  <c r="I151" i="3"/>
  <c r="G152" i="3"/>
  <c r="G153" i="3"/>
  <c r="I155" i="3"/>
  <c r="G155" i="3" s="1"/>
  <c r="G156" i="3"/>
  <c r="H157" i="3"/>
  <c r="I157" i="3"/>
  <c r="G158" i="3"/>
  <c r="G159" i="3"/>
  <c r="G160" i="3"/>
  <c r="G161" i="3"/>
  <c r="G162" i="3"/>
  <c r="G163" i="3"/>
  <c r="G164" i="3"/>
  <c r="H165" i="3"/>
  <c r="I165" i="3"/>
  <c r="G166" i="3"/>
  <c r="G167" i="3"/>
  <c r="G168" i="3"/>
  <c r="H169" i="3"/>
  <c r="I169" i="3"/>
  <c r="G170" i="3"/>
  <c r="G171" i="3"/>
  <c r="G172" i="3"/>
  <c r="H173" i="3"/>
  <c r="I173" i="3"/>
  <c r="G174" i="3"/>
  <c r="H175" i="3"/>
  <c r="I175" i="3"/>
  <c r="G176" i="3"/>
  <c r="H178" i="3"/>
  <c r="I178" i="3"/>
  <c r="G179" i="3"/>
  <c r="G180" i="3"/>
  <c r="H181" i="3"/>
  <c r="I181" i="3"/>
  <c r="G182" i="3"/>
  <c r="G183" i="3"/>
  <c r="H184" i="3"/>
  <c r="I184" i="3"/>
  <c r="G185" i="3"/>
  <c r="G186" i="3"/>
  <c r="H187" i="3"/>
  <c r="I187" i="3"/>
  <c r="G188" i="3"/>
  <c r="G189" i="3"/>
  <c r="H190" i="3"/>
  <c r="I190" i="3"/>
  <c r="F244" i="12"/>
  <c r="F199" i="12"/>
  <c r="F326" i="12"/>
  <c r="F26" i="12"/>
  <c r="F25" i="12"/>
  <c r="F23" i="12"/>
  <c r="H220" i="3"/>
  <c r="F28" i="12"/>
  <c r="D37" i="8"/>
  <c r="F479" i="12"/>
  <c r="F481" i="12"/>
  <c r="F193" i="12"/>
  <c r="F647" i="12"/>
  <c r="F648" i="12"/>
  <c r="G645" i="12"/>
  <c r="F66" i="12"/>
  <c r="H27" i="3"/>
  <c r="H25" i="3"/>
  <c r="H207" i="3"/>
  <c r="D10" i="8"/>
  <c r="E77" i="8"/>
  <c r="D77" i="8" s="1"/>
  <c r="D86" i="8"/>
  <c r="I23" i="3"/>
  <c r="H215" i="3"/>
  <c r="H217" i="3"/>
  <c r="I215" i="3"/>
  <c r="I217" i="3"/>
  <c r="G217" i="3" s="1"/>
  <c r="E62" i="5"/>
  <c r="E61" i="5" s="1"/>
  <c r="F63" i="5"/>
  <c r="D63" i="5" s="1"/>
  <c r="F67" i="5"/>
  <c r="D67" i="5" s="1"/>
  <c r="F70" i="5"/>
  <c r="D70" i="5" s="1"/>
  <c r="F24" i="5"/>
  <c r="D25" i="5"/>
  <c r="D26" i="5"/>
  <c r="F29" i="5"/>
  <c r="F28" i="5" s="1"/>
  <c r="D28" i="5" s="1"/>
  <c r="D30" i="5"/>
  <c r="D31" i="5"/>
  <c r="F32" i="5"/>
  <c r="D32" i="5" s="1"/>
  <c r="D33" i="5"/>
  <c r="D34" i="5"/>
  <c r="E36" i="5"/>
  <c r="E35" i="5" s="1"/>
  <c r="F36" i="5"/>
  <c r="D37" i="5"/>
  <c r="D38" i="5"/>
  <c r="E39" i="5"/>
  <c r="F39" i="5"/>
  <c r="F35" i="5" s="1"/>
  <c r="D40" i="5"/>
  <c r="D41" i="5"/>
  <c r="F43" i="5"/>
  <c r="D43" i="5" s="1"/>
  <c r="D44" i="5"/>
  <c r="D45" i="5"/>
  <c r="D46" i="5"/>
  <c r="E47" i="5"/>
  <c r="F47" i="5"/>
  <c r="D48" i="5"/>
  <c r="D49" i="5"/>
  <c r="E21" i="5"/>
  <c r="D60" i="5"/>
  <c r="D64" i="5"/>
  <c r="D65" i="5"/>
  <c r="D68" i="5"/>
  <c r="D69" i="5"/>
  <c r="D71" i="5"/>
  <c r="D72" i="5"/>
  <c r="E11" i="4"/>
  <c r="E17" i="4"/>
  <c r="E20" i="4"/>
  <c r="D20" i="4" s="1"/>
  <c r="E28" i="4"/>
  <c r="D28" i="4" s="1"/>
  <c r="E32" i="4"/>
  <c r="D32" i="4" s="1"/>
  <c r="D41" i="4"/>
  <c r="D46" i="4"/>
  <c r="D43" i="4"/>
  <c r="D113" i="4"/>
  <c r="E127" i="4"/>
  <c r="D110" i="4"/>
  <c r="E102" i="4"/>
  <c r="D102" i="4" s="1"/>
  <c r="F170" i="4"/>
  <c r="D136" i="4"/>
  <c r="D13" i="4"/>
  <c r="D14" i="4"/>
  <c r="E15" i="4"/>
  <c r="D15" i="4" s="1"/>
  <c r="D16" i="4"/>
  <c r="F17" i="4"/>
  <c r="F10" i="4" s="1"/>
  <c r="F9" i="4" s="1"/>
  <c r="D18" i="4"/>
  <c r="D21" i="4"/>
  <c r="D22" i="4"/>
  <c r="D24" i="4"/>
  <c r="D25" i="4"/>
  <c r="D27" i="4"/>
  <c r="D29" i="4"/>
  <c r="D30" i="4"/>
  <c r="D31" i="4"/>
  <c r="D33" i="4"/>
  <c r="D34" i="4"/>
  <c r="D35" i="4"/>
  <c r="D37" i="4"/>
  <c r="D38" i="4"/>
  <c r="D39" i="4"/>
  <c r="D40" i="4"/>
  <c r="D42" i="4"/>
  <c r="D45" i="4"/>
  <c r="D47" i="4"/>
  <c r="D48" i="4"/>
  <c r="D49" i="4"/>
  <c r="D50" i="4"/>
  <c r="D51" i="4"/>
  <c r="D52" i="4"/>
  <c r="D53" i="4"/>
  <c r="D54" i="4"/>
  <c r="E55" i="4"/>
  <c r="D55" i="4" s="1"/>
  <c r="D56" i="4"/>
  <c r="D57" i="4"/>
  <c r="D58" i="4"/>
  <c r="E59" i="4"/>
  <c r="D59" i="4"/>
  <c r="D60" i="4"/>
  <c r="D61" i="4"/>
  <c r="E62" i="4"/>
  <c r="D62" i="4" s="1"/>
  <c r="D63" i="4"/>
  <c r="D64" i="4"/>
  <c r="D65" i="4"/>
  <c r="E67" i="4"/>
  <c r="D68" i="4"/>
  <c r="D69" i="4"/>
  <c r="E70" i="4"/>
  <c r="D70" i="4" s="1"/>
  <c r="D71" i="4"/>
  <c r="D72" i="4"/>
  <c r="E74" i="4"/>
  <c r="D75" i="4"/>
  <c r="D76" i="4"/>
  <c r="E77" i="4"/>
  <c r="D77" i="4" s="1"/>
  <c r="D78" i="4"/>
  <c r="D79" i="4"/>
  <c r="D81" i="4"/>
  <c r="D82" i="4"/>
  <c r="E84" i="4"/>
  <c r="F84" i="4"/>
  <c r="F83" i="4" s="1"/>
  <c r="F80" i="4" s="1"/>
  <c r="D85" i="4"/>
  <c r="D86" i="4"/>
  <c r="D87" i="4"/>
  <c r="D88" i="4"/>
  <c r="D90" i="4"/>
  <c r="D91" i="4"/>
  <c r="E93" i="4"/>
  <c r="F93" i="4"/>
  <c r="D93" i="4" s="1"/>
  <c r="F92" i="4"/>
  <c r="D92" i="4" s="1"/>
  <c r="D94" i="4"/>
  <c r="D95" i="4"/>
  <c r="D96" i="4"/>
  <c r="D97" i="4"/>
  <c r="E99" i="4"/>
  <c r="D99" i="4" s="1"/>
  <c r="D100" i="4"/>
  <c r="D101" i="4"/>
  <c r="D103" i="4"/>
  <c r="D104" i="4"/>
  <c r="D105" i="4"/>
  <c r="D106" i="4"/>
  <c r="E107" i="4"/>
  <c r="D107" i="4" s="1"/>
  <c r="D108" i="4"/>
  <c r="D111" i="4"/>
  <c r="D112" i="4"/>
  <c r="D114" i="4"/>
  <c r="D115" i="4"/>
  <c r="D116" i="4"/>
  <c r="D117" i="4"/>
  <c r="E118" i="4"/>
  <c r="D118" i="4" s="1"/>
  <c r="D119" i="4"/>
  <c r="E120" i="4"/>
  <c r="D120" i="4" s="1"/>
  <c r="D121" i="4"/>
  <c r="D122" i="4"/>
  <c r="E123" i="4"/>
  <c r="D123" i="4" s="1"/>
  <c r="D124" i="4"/>
  <c r="D126" i="4"/>
  <c r="F128" i="4"/>
  <c r="D128" i="4" s="1"/>
  <c r="D133" i="4"/>
  <c r="D141" i="4"/>
  <c r="D143" i="4"/>
  <c r="D144" i="4"/>
  <c r="F145" i="4"/>
  <c r="D145" i="4" s="1"/>
  <c r="D146" i="4"/>
  <c r="D147" i="4"/>
  <c r="D148" i="4"/>
  <c r="D149" i="4"/>
  <c r="F150" i="4"/>
  <c r="D150" i="4" s="1"/>
  <c r="D151" i="4"/>
  <c r="F152" i="4"/>
  <c r="D152" i="4" s="1"/>
  <c r="D153" i="4"/>
  <c r="D154" i="4"/>
  <c r="D155" i="4"/>
  <c r="D156" i="4"/>
  <c r="F158" i="4"/>
  <c r="D158" i="4" s="1"/>
  <c r="D159" i="4"/>
  <c r="D160" i="4"/>
  <c r="D161" i="4"/>
  <c r="D163" i="4"/>
  <c r="F164" i="4"/>
  <c r="F162" i="4" s="1"/>
  <c r="D162" i="4" s="1"/>
  <c r="D165" i="4"/>
  <c r="D166" i="4"/>
  <c r="D167" i="4"/>
  <c r="F168" i="4"/>
  <c r="D168" i="4" s="1"/>
  <c r="D169" i="4"/>
  <c r="D171" i="4"/>
  <c r="D172" i="4"/>
  <c r="D173" i="4"/>
  <c r="D174" i="4"/>
  <c r="G11" i="3"/>
  <c r="G12" i="3"/>
  <c r="G13" i="3"/>
  <c r="H14" i="3"/>
  <c r="I14" i="3"/>
  <c r="I10" i="3" s="1"/>
  <c r="G15" i="3"/>
  <c r="G16" i="3"/>
  <c r="I17" i="3"/>
  <c r="G18" i="3"/>
  <c r="G19" i="3"/>
  <c r="G20" i="3"/>
  <c r="H21" i="3"/>
  <c r="I21" i="3"/>
  <c r="G22" i="3"/>
  <c r="H23" i="3"/>
  <c r="I25" i="3"/>
  <c r="G26" i="3"/>
  <c r="G28" i="3"/>
  <c r="G31" i="3"/>
  <c r="G32" i="3"/>
  <c r="G191" i="3"/>
  <c r="G192" i="3"/>
  <c r="H193" i="3"/>
  <c r="I193" i="3"/>
  <c r="G194" i="3"/>
  <c r="H195" i="3"/>
  <c r="I195" i="3"/>
  <c r="G196" i="3"/>
  <c r="H197" i="3"/>
  <c r="I197" i="3"/>
  <c r="G198" i="3"/>
  <c r="H200" i="3"/>
  <c r="I200" i="3"/>
  <c r="G201" i="3"/>
  <c r="G202" i="3"/>
  <c r="H203" i="3"/>
  <c r="I203" i="3"/>
  <c r="G204" i="3"/>
  <c r="H205" i="3"/>
  <c r="I205" i="3"/>
  <c r="G206" i="3"/>
  <c r="I207" i="3"/>
  <c r="G208" i="3"/>
  <c r="H209" i="3"/>
  <c r="I209" i="3"/>
  <c r="G210" i="3"/>
  <c r="H211" i="3"/>
  <c r="I211" i="3"/>
  <c r="G212" i="3"/>
  <c r="I213" i="3"/>
  <c r="G214" i="3"/>
  <c r="G216" i="3"/>
  <c r="G218" i="3"/>
  <c r="G219" i="3"/>
  <c r="I220" i="3"/>
  <c r="G221" i="3"/>
  <c r="D18" i="8"/>
  <c r="D19" i="8"/>
  <c r="D20" i="8"/>
  <c r="D21" i="8"/>
  <c r="D22" i="8"/>
  <c r="D24" i="8"/>
  <c r="E26" i="8"/>
  <c r="D33" i="8"/>
  <c r="D34" i="8"/>
  <c r="D35" i="8"/>
  <c r="D36" i="8"/>
  <c r="E42" i="8"/>
  <c r="D42" i="8" s="1"/>
  <c r="D43" i="8"/>
  <c r="D44" i="8"/>
  <c r="E46" i="8"/>
  <c r="E45" i="8" s="1"/>
  <c r="D45" i="8" s="1"/>
  <c r="D47" i="8"/>
  <c r="D48" i="8"/>
  <c r="D49" i="8"/>
  <c r="D50" i="8"/>
  <c r="E52" i="8"/>
  <c r="D53" i="8"/>
  <c r="F54" i="8"/>
  <c r="D54" i="8" s="1"/>
  <c r="D55" i="8"/>
  <c r="E56" i="8"/>
  <c r="D56" i="8" s="1"/>
  <c r="D57" i="8"/>
  <c r="F58" i="8"/>
  <c r="D59" i="8"/>
  <c r="D61" i="8"/>
  <c r="D62" i="8"/>
  <c r="D63" i="8"/>
  <c r="D65" i="8"/>
  <c r="D66" i="8"/>
  <c r="D67" i="8"/>
  <c r="F68" i="8"/>
  <c r="D68" i="8" s="1"/>
  <c r="D69" i="8"/>
  <c r="D70" i="8"/>
  <c r="D71" i="8"/>
  <c r="F73" i="8"/>
  <c r="D73" i="8" s="1"/>
  <c r="D74" i="8"/>
  <c r="E75" i="8"/>
  <c r="D76" i="8"/>
  <c r="D78" i="8"/>
  <c r="D79" i="8"/>
  <c r="D80" i="8"/>
  <c r="D81" i="8"/>
  <c r="E82" i="8"/>
  <c r="D83" i="8"/>
  <c r="D84" i="8"/>
  <c r="D85" i="8"/>
  <c r="D87" i="8"/>
  <c r="D89" i="8"/>
  <c r="D90" i="8"/>
  <c r="F96" i="8"/>
  <c r="D96" i="8" s="1"/>
  <c r="D97" i="8"/>
  <c r="D98" i="8"/>
  <c r="E99" i="8"/>
  <c r="F99" i="8"/>
  <c r="D100" i="8"/>
  <c r="D101" i="8"/>
  <c r="D102" i="8"/>
  <c r="G37" i="12"/>
  <c r="F38" i="12"/>
  <c r="G41" i="12"/>
  <c r="G46" i="12"/>
  <c r="G50" i="12"/>
  <c r="F51" i="12"/>
  <c r="G69" i="12"/>
  <c r="G74" i="12"/>
  <c r="G73" i="12" s="1"/>
  <c r="G89" i="12"/>
  <c r="G88" i="12" s="1"/>
  <c r="G94" i="12"/>
  <c r="F95" i="12"/>
  <c r="G97" i="12"/>
  <c r="G109" i="12"/>
  <c r="G108" i="12" s="1"/>
  <c r="G114" i="12"/>
  <c r="G113" i="12" s="1"/>
  <c r="G119" i="12"/>
  <c r="G118" i="12" s="1"/>
  <c r="F120" i="12"/>
  <c r="G123" i="12"/>
  <c r="G126" i="12"/>
  <c r="G125" i="12" s="1"/>
  <c r="G132" i="12"/>
  <c r="G136" i="12"/>
  <c r="F137" i="12"/>
  <c r="G140" i="12"/>
  <c r="G150" i="12"/>
  <c r="G154" i="12"/>
  <c r="G159" i="12"/>
  <c r="G158" i="12" s="1"/>
  <c r="G164" i="12"/>
  <c r="G163" i="12" s="1"/>
  <c r="G169" i="12"/>
  <c r="G168" i="12" s="1"/>
  <c r="G174" i="12"/>
  <c r="G173" i="12" s="1"/>
  <c r="G181" i="12"/>
  <c r="G185" i="12"/>
  <c r="G200" i="12"/>
  <c r="F201" i="12"/>
  <c r="G204" i="12"/>
  <c r="G189" i="12"/>
  <c r="G213" i="12"/>
  <c r="G217" i="12"/>
  <c r="G221" i="12"/>
  <c r="F222" i="12"/>
  <c r="G226" i="12"/>
  <c r="G230" i="12"/>
  <c r="G234" i="12"/>
  <c r="F235" i="12"/>
  <c r="G249" i="12"/>
  <c r="G253" i="12"/>
  <c r="G257" i="12"/>
  <c r="G261" i="12"/>
  <c r="G266" i="12"/>
  <c r="G265" i="12" s="1"/>
  <c r="G271" i="12"/>
  <c r="G275" i="12"/>
  <c r="G279" i="12"/>
  <c r="G283" i="12"/>
  <c r="G288" i="12"/>
  <c r="F289" i="12"/>
  <c r="G292" i="12"/>
  <c r="G296" i="12"/>
  <c r="G300" i="12"/>
  <c r="G305" i="12"/>
  <c r="G304" i="12" s="1"/>
  <c r="G311" i="12"/>
  <c r="G310" i="12" s="1"/>
  <c r="G322" i="12"/>
  <c r="G321" i="12" s="1"/>
  <c r="G329" i="12"/>
  <c r="G328" i="12" s="1"/>
  <c r="F330" i="12"/>
  <c r="G334" i="12"/>
  <c r="G333" i="12" s="1"/>
  <c r="G339" i="12"/>
  <c r="G338" i="12" s="1"/>
  <c r="G344" i="12"/>
  <c r="G343" i="12" s="1"/>
  <c r="F345" i="12"/>
  <c r="G356" i="12"/>
  <c r="G355" i="12" s="1"/>
  <c r="G361" i="12"/>
  <c r="G360" i="12" s="1"/>
  <c r="G366" i="12"/>
  <c r="G365" i="12" s="1"/>
  <c r="G378" i="12"/>
  <c r="G354" i="12" s="1"/>
  <c r="G387" i="12"/>
  <c r="G386" i="12" s="1"/>
  <c r="G392" i="12"/>
  <c r="G391" i="12" s="1"/>
  <c r="G398" i="12"/>
  <c r="G402" i="12"/>
  <c r="G406" i="12"/>
  <c r="G411" i="12"/>
  <c r="G415" i="12"/>
  <c r="G419" i="12"/>
  <c r="G423" i="12"/>
  <c r="G428" i="12"/>
  <c r="G432" i="12"/>
  <c r="G436" i="12"/>
  <c r="G440" i="12"/>
  <c r="G445" i="12"/>
  <c r="G444" i="12" s="1"/>
  <c r="G450" i="12"/>
  <c r="G449" i="12" s="1"/>
  <c r="F451" i="12"/>
  <c r="G455" i="12"/>
  <c r="G459" i="12"/>
  <c r="G464" i="12"/>
  <c r="G470" i="12"/>
  <c r="G474" i="12"/>
  <c r="F485" i="12"/>
  <c r="G488" i="12"/>
  <c r="G492" i="12"/>
  <c r="G503" i="12"/>
  <c r="G507" i="12"/>
  <c r="G516" i="12"/>
  <c r="G526" i="12"/>
  <c r="G531" i="12"/>
  <c r="G530" i="12" s="1"/>
  <c r="G536" i="12"/>
  <c r="G535" i="12" s="1"/>
  <c r="G552" i="12"/>
  <c r="G559" i="12"/>
  <c r="F560" i="12"/>
  <c r="G569" i="12"/>
  <c r="G573" i="12"/>
  <c r="G585" i="12"/>
  <c r="G580" i="12" s="1"/>
  <c r="G590" i="12"/>
  <c r="G594" i="12"/>
  <c r="G599" i="12"/>
  <c r="G598" i="12" s="1"/>
  <c r="G604" i="12"/>
  <c r="G609" i="12"/>
  <c r="G608" i="12" s="1"/>
  <c r="G615" i="12"/>
  <c r="G619" i="12"/>
  <c r="G624" i="12"/>
  <c r="G623" i="12" s="1"/>
  <c r="F625" i="12"/>
  <c r="G628" i="12"/>
  <c r="G631" i="12"/>
  <c r="G636" i="12"/>
  <c r="G635" i="12" s="1"/>
  <c r="G641" i="12"/>
  <c r="G653" i="12"/>
  <c r="F654" i="12"/>
  <c r="G657" i="12"/>
  <c r="H46" i="12"/>
  <c r="H50" i="12"/>
  <c r="H69" i="12"/>
  <c r="H68" i="12" s="1"/>
  <c r="H89" i="12"/>
  <c r="H88" i="12" s="1"/>
  <c r="H94" i="12"/>
  <c r="H97" i="12"/>
  <c r="H109" i="12"/>
  <c r="H108" i="12" s="1"/>
  <c r="H114" i="12"/>
  <c r="H113" i="12" s="1"/>
  <c r="H119" i="12"/>
  <c r="H118" i="12" s="1"/>
  <c r="H123" i="12"/>
  <c r="H126" i="12"/>
  <c r="H125" i="12" s="1"/>
  <c r="H132" i="12"/>
  <c r="H136" i="12"/>
  <c r="H140" i="12"/>
  <c r="H145" i="12"/>
  <c r="H144" i="12" s="1"/>
  <c r="H150" i="12"/>
  <c r="H159" i="12"/>
  <c r="H158" i="12" s="1"/>
  <c r="H164" i="12"/>
  <c r="H163" i="12" s="1"/>
  <c r="H169" i="12"/>
  <c r="H168" i="12" s="1"/>
  <c r="H174" i="12"/>
  <c r="H173" i="12" s="1"/>
  <c r="H181" i="12"/>
  <c r="H180" i="12" s="1"/>
  <c r="H213" i="12"/>
  <c r="H212" i="12" s="1"/>
  <c r="H226" i="12"/>
  <c r="H225" i="12" s="1"/>
  <c r="H239" i="12"/>
  <c r="H249" i="12"/>
  <c r="H253" i="12"/>
  <c r="H257" i="12"/>
  <c r="H261" i="12"/>
  <c r="H266" i="12"/>
  <c r="H271" i="12"/>
  <c r="H275" i="12"/>
  <c r="H279" i="12"/>
  <c r="H283" i="12"/>
  <c r="H288" i="12"/>
  <c r="H292" i="12"/>
  <c r="H296" i="12"/>
  <c r="H300" i="12"/>
  <c r="H322" i="12"/>
  <c r="H321" i="12" s="1"/>
  <c r="H311" i="12" s="1"/>
  <c r="H310" i="12" s="1"/>
  <c r="H329" i="12"/>
  <c r="H328" i="12" s="1"/>
  <c r="H334" i="12"/>
  <c r="H333" i="12" s="1"/>
  <c r="H339" i="12"/>
  <c r="H344" i="12"/>
  <c r="H343" i="12" s="1"/>
  <c r="H356" i="12"/>
  <c r="H355" i="12" s="1"/>
  <c r="H361" i="12"/>
  <c r="H366" i="12"/>
  <c r="H365" i="12" s="1"/>
  <c r="H387" i="12"/>
  <c r="H386" i="12" s="1"/>
  <c r="H392" i="12"/>
  <c r="H391" i="12" s="1"/>
  <c r="H398" i="12"/>
  <c r="H402" i="12"/>
  <c r="H406" i="12"/>
  <c r="H411" i="12"/>
  <c r="H415" i="12"/>
  <c r="H419" i="12"/>
  <c r="H423" i="12"/>
  <c r="F423" i="12" s="1"/>
  <c r="H428" i="12"/>
  <c r="H432" i="12"/>
  <c r="H436" i="12"/>
  <c r="H440" i="12"/>
  <c r="H445" i="12"/>
  <c r="H444" i="12" s="1"/>
  <c r="H450" i="12"/>
  <c r="H449" i="12" s="1"/>
  <c r="H455" i="12"/>
  <c r="H459" i="12"/>
  <c r="H454" i="12" s="1"/>
  <c r="H465" i="12"/>
  <c r="H464" i="12" s="1"/>
  <c r="H470" i="12"/>
  <c r="H474" i="12"/>
  <c r="H484" i="12"/>
  <c r="H478" i="12" s="1"/>
  <c r="H488" i="12"/>
  <c r="H492" i="12"/>
  <c r="H503" i="12"/>
  <c r="H507" i="12"/>
  <c r="H511" i="12"/>
  <c r="F511" i="12" s="1"/>
  <c r="H522" i="12"/>
  <c r="F522" i="12" s="1"/>
  <c r="F542" i="12"/>
  <c r="H552" i="12"/>
  <c r="H559" i="12"/>
  <c r="H569" i="12"/>
  <c r="H573" i="12"/>
  <c r="H581" i="12"/>
  <c r="H585" i="12"/>
  <c r="H590" i="12"/>
  <c r="H594" i="12"/>
  <c r="H599" i="12"/>
  <c r="H598" i="12" s="1"/>
  <c r="H604" i="12"/>
  <c r="H603" i="12" s="1"/>
  <c r="H609" i="12"/>
  <c r="H608" i="12" s="1"/>
  <c r="H615" i="12"/>
  <c r="H619" i="12"/>
  <c r="F619" i="12" s="1"/>
  <c r="H624" i="12"/>
  <c r="H623" i="12" s="1"/>
  <c r="H628" i="12"/>
  <c r="H631" i="12"/>
  <c r="H636" i="12"/>
  <c r="H635" i="12" s="1"/>
  <c r="H641" i="12"/>
  <c r="H640" i="12" s="1"/>
  <c r="H646" i="12"/>
  <c r="H645" i="12" s="1"/>
  <c r="H653" i="12"/>
  <c r="H657" i="12"/>
  <c r="H663" i="12"/>
  <c r="H662" i="12" s="1"/>
  <c r="H661" i="12" s="1"/>
  <c r="F12" i="12"/>
  <c r="F13" i="12"/>
  <c r="F14" i="12"/>
  <c r="F18" i="12"/>
  <c r="F27" i="12"/>
  <c r="F29" i="12"/>
  <c r="F30" i="12"/>
  <c r="F31" i="12"/>
  <c r="F32" i="12"/>
  <c r="F34" i="12"/>
  <c r="F35" i="12"/>
  <c r="F36" i="12"/>
  <c r="H37" i="12"/>
  <c r="F39" i="12"/>
  <c r="F40" i="12"/>
  <c r="H41" i="12"/>
  <c r="F41" i="12" s="1"/>
  <c r="F42" i="12"/>
  <c r="F43" i="12"/>
  <c r="F44" i="12"/>
  <c r="F47" i="12"/>
  <c r="F48" i="12"/>
  <c r="F49" i="12"/>
  <c r="F52" i="12"/>
  <c r="F53" i="12"/>
  <c r="F57" i="12"/>
  <c r="F58" i="12"/>
  <c r="F59" i="12"/>
  <c r="F61" i="12"/>
  <c r="F62" i="12"/>
  <c r="F63" i="12"/>
  <c r="F65" i="12"/>
  <c r="F67" i="12"/>
  <c r="F70" i="12"/>
  <c r="F71" i="12"/>
  <c r="F72" i="12"/>
  <c r="F77" i="12"/>
  <c r="F81" i="12"/>
  <c r="F83" i="12"/>
  <c r="F84" i="12"/>
  <c r="F87" i="12"/>
  <c r="F90" i="12"/>
  <c r="F91" i="12"/>
  <c r="F92" i="12"/>
  <c r="F96" i="12"/>
  <c r="F98" i="12"/>
  <c r="F99" i="12"/>
  <c r="F100" i="12"/>
  <c r="F101" i="12"/>
  <c r="F111" i="12"/>
  <c r="F112" i="12"/>
  <c r="F115" i="12"/>
  <c r="F116" i="12"/>
  <c r="F117" i="12"/>
  <c r="F121" i="12"/>
  <c r="F122" i="12"/>
  <c r="F124" i="12"/>
  <c r="F128" i="12"/>
  <c r="F129" i="12"/>
  <c r="F133" i="12"/>
  <c r="F134" i="12"/>
  <c r="F135" i="12"/>
  <c r="F138" i="12"/>
  <c r="F139" i="12"/>
  <c r="F141" i="12"/>
  <c r="F142" i="12"/>
  <c r="F143" i="12"/>
  <c r="F146" i="12"/>
  <c r="F147" i="12"/>
  <c r="F148" i="12"/>
  <c r="F151" i="12"/>
  <c r="F152" i="12"/>
  <c r="F153" i="12"/>
  <c r="H154" i="12"/>
  <c r="F155" i="12"/>
  <c r="F156" i="12"/>
  <c r="F157" i="12"/>
  <c r="F160" i="12"/>
  <c r="F161" i="12"/>
  <c r="F162" i="12"/>
  <c r="F165" i="12"/>
  <c r="F166" i="12"/>
  <c r="F167" i="12"/>
  <c r="F170" i="12"/>
  <c r="F171" i="12"/>
  <c r="F172" i="12"/>
  <c r="F175" i="12"/>
  <c r="F176" i="12"/>
  <c r="F177" i="12"/>
  <c r="F182" i="12"/>
  <c r="F183" i="12"/>
  <c r="F184" i="12"/>
  <c r="H185" i="12"/>
  <c r="F186" i="12"/>
  <c r="F187" i="12"/>
  <c r="F188" i="12"/>
  <c r="H200" i="12"/>
  <c r="F202" i="12"/>
  <c r="F203" i="12"/>
  <c r="H204" i="12"/>
  <c r="H190" i="12"/>
  <c r="H189" i="12" s="1"/>
  <c r="F205" i="12"/>
  <c r="F206" i="12"/>
  <c r="F207" i="12"/>
  <c r="H208" i="12"/>
  <c r="F208" i="12" s="1"/>
  <c r="F209" i="12"/>
  <c r="F210" i="12"/>
  <c r="F211" i="12"/>
  <c r="F214" i="12"/>
  <c r="F215" i="12"/>
  <c r="F216" i="12"/>
  <c r="H217" i="12"/>
  <c r="F218" i="12"/>
  <c r="F219" i="12"/>
  <c r="F220" i="12"/>
  <c r="H221" i="12"/>
  <c r="F223" i="12"/>
  <c r="F224" i="12"/>
  <c r="F227" i="12"/>
  <c r="F228" i="12"/>
  <c r="F229" i="12"/>
  <c r="H230" i="12"/>
  <c r="F231" i="12"/>
  <c r="F232" i="12"/>
  <c r="F233" i="12"/>
  <c r="H234" i="12"/>
  <c r="F236" i="12"/>
  <c r="F237" i="12"/>
  <c r="F240" i="12"/>
  <c r="F247" i="12"/>
  <c r="F248" i="12"/>
  <c r="F250" i="12"/>
  <c r="F251" i="12"/>
  <c r="F252" i="12"/>
  <c r="F254" i="12"/>
  <c r="F255" i="12"/>
  <c r="F256" i="12"/>
  <c r="F258" i="12"/>
  <c r="F259" i="12"/>
  <c r="F260" i="12"/>
  <c r="F262" i="12"/>
  <c r="F263" i="12"/>
  <c r="F264" i="12"/>
  <c r="F267" i="12"/>
  <c r="F268" i="12"/>
  <c r="F269" i="12"/>
  <c r="F272" i="12"/>
  <c r="F273" i="12"/>
  <c r="F274" i="12"/>
  <c r="F276" i="12"/>
  <c r="F277" i="12"/>
  <c r="F278" i="12"/>
  <c r="F280" i="12"/>
  <c r="F281" i="12"/>
  <c r="F282" i="12"/>
  <c r="F284" i="12"/>
  <c r="F285" i="12"/>
  <c r="F286" i="12"/>
  <c r="F290" i="12"/>
  <c r="F291" i="12"/>
  <c r="F293" i="12"/>
  <c r="F294" i="12"/>
  <c r="F295" i="12"/>
  <c r="F297" i="12"/>
  <c r="F298" i="12"/>
  <c r="F299" i="12"/>
  <c r="F301" i="12"/>
  <c r="F302" i="12"/>
  <c r="F303" i="12"/>
  <c r="F306" i="12"/>
  <c r="F307" i="12"/>
  <c r="H304" i="12" s="1"/>
  <c r="F308" i="12"/>
  <c r="F312" i="12"/>
  <c r="F314" i="12"/>
  <c r="F318" i="12"/>
  <c r="F320" i="12"/>
  <c r="F323" i="12"/>
  <c r="F324" i="12"/>
  <c r="F325" i="12"/>
  <c r="F332" i="12"/>
  <c r="F335" i="12"/>
  <c r="F336" i="12"/>
  <c r="F337" i="12"/>
  <c r="F340" i="12"/>
  <c r="F341" i="12"/>
  <c r="F342" i="12"/>
  <c r="F346" i="12"/>
  <c r="F347" i="12"/>
  <c r="F357" i="12"/>
  <c r="F358" i="12"/>
  <c r="F359" i="12"/>
  <c r="F362" i="12"/>
  <c r="F363" i="12"/>
  <c r="F364" i="12"/>
  <c r="F367" i="12"/>
  <c r="F368" i="12"/>
  <c r="F369" i="12"/>
  <c r="F381" i="12"/>
  <c r="F384" i="12"/>
  <c r="F385" i="12"/>
  <c r="F388" i="12"/>
  <c r="F389" i="12"/>
  <c r="F390" i="12"/>
  <c r="F393" i="12"/>
  <c r="F394" i="12"/>
  <c r="F395" i="12"/>
  <c r="F399" i="12"/>
  <c r="F400" i="12"/>
  <c r="F401" i="12"/>
  <c r="F403" i="12"/>
  <c r="F404" i="12"/>
  <c r="F405" i="12"/>
  <c r="F407" i="12"/>
  <c r="F408" i="12"/>
  <c r="F409" i="12"/>
  <c r="F412" i="12"/>
  <c r="F413" i="12"/>
  <c r="F414" i="12"/>
  <c r="F417" i="12"/>
  <c r="F418" i="12"/>
  <c r="F420" i="12"/>
  <c r="F421" i="12"/>
  <c r="F422" i="12"/>
  <c r="F424" i="12"/>
  <c r="F425" i="12"/>
  <c r="F426" i="12"/>
  <c r="F429" i="12"/>
  <c r="F430" i="12"/>
  <c r="F431" i="12"/>
  <c r="F433" i="12"/>
  <c r="F434" i="12"/>
  <c r="F435" i="12"/>
  <c r="F437" i="12"/>
  <c r="F438" i="12"/>
  <c r="F439" i="12"/>
  <c r="F441" i="12"/>
  <c r="F442" i="12"/>
  <c r="F443" i="12"/>
  <c r="F446" i="12"/>
  <c r="F447" i="12"/>
  <c r="F448" i="12"/>
  <c r="F452" i="12"/>
  <c r="F453" i="12"/>
  <c r="F456" i="12"/>
  <c r="F457" i="12"/>
  <c r="F458" i="12"/>
  <c r="F460" i="12"/>
  <c r="F461" i="12"/>
  <c r="F462" i="12"/>
  <c r="F466" i="12"/>
  <c r="F467" i="12"/>
  <c r="F468" i="12"/>
  <c r="F471" i="12"/>
  <c r="F472" i="12"/>
  <c r="F473" i="12"/>
  <c r="F475" i="12"/>
  <c r="F476" i="12"/>
  <c r="F477" i="12"/>
  <c r="F483" i="12"/>
  <c r="F486" i="12"/>
  <c r="F487" i="12"/>
  <c r="F489" i="12"/>
  <c r="F490" i="12"/>
  <c r="F491" i="12"/>
  <c r="F493" i="12"/>
  <c r="F494" i="12"/>
  <c r="F495" i="12"/>
  <c r="F497" i="12"/>
  <c r="F512" i="12"/>
  <c r="F513" i="12"/>
  <c r="F514" i="12"/>
  <c r="H516" i="12"/>
  <c r="H526" i="12"/>
  <c r="F517" i="12"/>
  <c r="F518" i="12"/>
  <c r="F521" i="12"/>
  <c r="F523" i="12"/>
  <c r="F525" i="12"/>
  <c r="F527" i="12"/>
  <c r="F528" i="12"/>
  <c r="F529" i="12"/>
  <c r="H531" i="12"/>
  <c r="H530" i="12" s="1"/>
  <c r="F532" i="12"/>
  <c r="F533" i="12"/>
  <c r="F534" i="12"/>
  <c r="H536" i="12"/>
  <c r="H535" i="12" s="1"/>
  <c r="F537" i="12"/>
  <c r="F538" i="12"/>
  <c r="F539" i="12"/>
  <c r="F543" i="12"/>
  <c r="F550" i="12"/>
  <c r="F551" i="12"/>
  <c r="F553" i="12"/>
  <c r="F554" i="12"/>
  <c r="F555" i="12"/>
  <c r="F561" i="12"/>
  <c r="F562" i="12"/>
  <c r="F564" i="12"/>
  <c r="F566" i="12"/>
  <c r="F567" i="12"/>
  <c r="F571" i="12"/>
  <c r="F572" i="12"/>
  <c r="F574" i="12"/>
  <c r="F575" i="12"/>
  <c r="F576" i="12"/>
  <c r="F582" i="12"/>
  <c r="F583" i="12"/>
  <c r="F584" i="12"/>
  <c r="F586" i="12"/>
  <c r="F587" i="12"/>
  <c r="F588" i="12"/>
  <c r="F591" i="12"/>
  <c r="F592" i="12"/>
  <c r="F593" i="12"/>
  <c r="F595" i="12"/>
  <c r="F596" i="12"/>
  <c r="F597" i="12"/>
  <c r="F600" i="12"/>
  <c r="F601" i="12"/>
  <c r="F602" i="12"/>
  <c r="F605" i="12"/>
  <c r="F606" i="12"/>
  <c r="F607" i="12"/>
  <c r="F610" i="12"/>
  <c r="F611" i="12"/>
  <c r="F612" i="12"/>
  <c r="F617" i="12"/>
  <c r="F618" i="12"/>
  <c r="F620" i="12"/>
  <c r="F621" i="12"/>
  <c r="F622" i="12"/>
  <c r="F626" i="12"/>
  <c r="F627" i="12"/>
  <c r="F629" i="12"/>
  <c r="F633" i="12"/>
  <c r="F634" i="12"/>
  <c r="F637" i="12"/>
  <c r="F638" i="12"/>
  <c r="F639" i="12"/>
  <c r="F642" i="12"/>
  <c r="F643" i="12"/>
  <c r="F644" i="12"/>
  <c r="F649" i="12"/>
  <c r="F655" i="12"/>
  <c r="F656" i="12"/>
  <c r="F658" i="12"/>
  <c r="F659" i="12"/>
  <c r="F660" i="12"/>
  <c r="F665" i="12"/>
  <c r="F666" i="12"/>
  <c r="D36" i="5"/>
  <c r="D24" i="5"/>
  <c r="E60" i="8"/>
  <c r="D52" i="8"/>
  <c r="D170" i="4"/>
  <c r="F664" i="12"/>
  <c r="F616" i="12"/>
  <c r="F570" i="12"/>
  <c r="F127" i="12"/>
  <c r="F80" i="12"/>
  <c r="F632" i="12"/>
  <c r="F416" i="12"/>
  <c r="F380" i="12"/>
  <c r="F191" i="12"/>
  <c r="F110" i="12"/>
  <c r="F75" i="12"/>
  <c r="G137" i="3"/>
  <c r="H30" i="3"/>
  <c r="H29" i="3" s="1"/>
  <c r="F344" i="12"/>
  <c r="G603" i="12"/>
  <c r="G662" i="12"/>
  <c r="G661" i="12" s="1"/>
  <c r="D164" i="4"/>
  <c r="H360" i="12"/>
  <c r="G630" i="12"/>
  <c r="G133" i="3"/>
  <c r="G68" i="12"/>
  <c r="D74" i="4"/>
  <c r="D82" i="8" l="1"/>
  <c r="E72" i="8"/>
  <c r="F590" i="12"/>
  <c r="D75" i="8"/>
  <c r="F279" i="12"/>
  <c r="F507" i="12"/>
  <c r="I63" i="3"/>
  <c r="G63" i="3" s="1"/>
  <c r="G55" i="3"/>
  <c r="F503" i="12"/>
  <c r="F415" i="12"/>
  <c r="F253" i="12"/>
  <c r="F406" i="12"/>
  <c r="G130" i="3"/>
  <c r="G175" i="3"/>
  <c r="G91" i="3"/>
  <c r="G173" i="3"/>
  <c r="G21" i="3"/>
  <c r="G14" i="3"/>
  <c r="E66" i="4"/>
  <c r="D66" i="4" s="1"/>
  <c r="G614" i="12"/>
  <c r="G149" i="12"/>
  <c r="G145" i="12" s="1"/>
  <c r="G144" i="12" s="1"/>
  <c r="F144" i="12" s="1"/>
  <c r="F488" i="12"/>
  <c r="F631" i="12"/>
  <c r="F123" i="12"/>
  <c r="F470" i="12"/>
  <c r="G93" i="12"/>
  <c r="G79" i="12" s="1"/>
  <c r="H79" i="12"/>
  <c r="H78" i="12" s="1"/>
  <c r="F213" i="12"/>
  <c r="G122" i="3"/>
  <c r="G115" i="3"/>
  <c r="F436" i="12"/>
  <c r="F275" i="12"/>
  <c r="F234" i="12"/>
  <c r="F204" i="12"/>
  <c r="H614" i="12"/>
  <c r="F226" i="12"/>
  <c r="G52" i="3"/>
  <c r="E10" i="4"/>
  <c r="F221" i="12"/>
  <c r="G215" i="3"/>
  <c r="G207" i="3"/>
  <c r="G89" i="3"/>
  <c r="F645" i="12"/>
  <c r="F411" i="12"/>
  <c r="F136" i="12"/>
  <c r="F94" i="12"/>
  <c r="F322" i="12"/>
  <c r="F159" i="12"/>
  <c r="F339" i="12"/>
  <c r="F239" i="12"/>
  <c r="F150" i="12"/>
  <c r="F97" i="12"/>
  <c r="F288" i="12"/>
  <c r="F271" i="12"/>
  <c r="F37" i="12"/>
  <c r="D60" i="8"/>
  <c r="E51" i="8"/>
  <c r="F140" i="12"/>
  <c r="G469" i="12"/>
  <c r="I177" i="3"/>
  <c r="H149" i="12"/>
  <c r="F169" i="12"/>
  <c r="F366" i="12"/>
  <c r="G212" i="12"/>
  <c r="F356" i="12"/>
  <c r="E98" i="4"/>
  <c r="D98" i="4" s="1"/>
  <c r="F526" i="12"/>
  <c r="F200" i="12"/>
  <c r="H568" i="12"/>
  <c r="F379" i="12"/>
  <c r="F334" i="12"/>
  <c r="F300" i="12"/>
  <c r="F292" i="12"/>
  <c r="F266" i="12"/>
  <c r="F257" i="12"/>
  <c r="F249" i="12"/>
  <c r="F56" i="12"/>
  <c r="G287" i="12"/>
  <c r="F72" i="8"/>
  <c r="G211" i="3"/>
  <c r="G205" i="3"/>
  <c r="G197" i="3"/>
  <c r="G193" i="3"/>
  <c r="D47" i="5"/>
  <c r="G220" i="3"/>
  <c r="G190" i="3"/>
  <c r="G187" i="3"/>
  <c r="G184" i="3"/>
  <c r="G149" i="3"/>
  <c r="G147" i="3"/>
  <c r="G111" i="3"/>
  <c r="H132" i="3"/>
  <c r="G132" i="3" s="1"/>
  <c r="G79" i="3"/>
  <c r="G72" i="3"/>
  <c r="G64" i="3"/>
  <c r="G35" i="3"/>
  <c r="H154" i="3"/>
  <c r="G104" i="3"/>
  <c r="G169" i="3"/>
  <c r="H563" i="12"/>
  <c r="H515" i="12"/>
  <c r="F552" i="12"/>
  <c r="F474" i="12"/>
  <c r="F440" i="12"/>
  <c r="F432" i="12"/>
  <c r="G410" i="12"/>
  <c r="G397" i="12"/>
  <c r="G270" i="12"/>
  <c r="F217" i="12"/>
  <c r="G180" i="12"/>
  <c r="F180" i="12" s="1"/>
  <c r="F60" i="12"/>
  <c r="F657" i="12"/>
  <c r="F653" i="12"/>
  <c r="F628" i="12"/>
  <c r="F604" i="12"/>
  <c r="F594" i="12"/>
  <c r="F585" i="12"/>
  <c r="F492" i="12"/>
  <c r="G502" i="12"/>
  <c r="F51" i="8"/>
  <c r="G181" i="3"/>
  <c r="G165" i="3"/>
  <c r="F189" i="12"/>
  <c r="G126" i="3"/>
  <c r="D140" i="4"/>
  <c r="F311" i="12"/>
  <c r="G178" i="3"/>
  <c r="H106" i="3"/>
  <c r="F163" i="12"/>
  <c r="I199" i="3"/>
  <c r="H119" i="3"/>
  <c r="G107" i="3"/>
  <c r="H34" i="3"/>
  <c r="F109" i="12"/>
  <c r="F636" i="12"/>
  <c r="F181" i="12"/>
  <c r="F536" i="12"/>
  <c r="D11" i="4"/>
  <c r="D67" i="4"/>
  <c r="D46" i="8"/>
  <c r="F154" i="12"/>
  <c r="F569" i="12"/>
  <c r="H45" i="12"/>
  <c r="G568" i="12"/>
  <c r="G195" i="3"/>
  <c r="G23" i="3"/>
  <c r="D84" i="4"/>
  <c r="G157" i="3"/>
  <c r="G128" i="3"/>
  <c r="G120" i="3"/>
  <c r="G117" i="3"/>
  <c r="G109" i="3"/>
  <c r="G50" i="3"/>
  <c r="G37" i="3"/>
  <c r="H265" i="12"/>
  <c r="F265" i="12" s="1"/>
  <c r="F387" i="12"/>
  <c r="F603" i="12"/>
  <c r="F119" i="12"/>
  <c r="G589" i="12"/>
  <c r="D58" i="8"/>
  <c r="F398" i="12"/>
  <c r="I119" i="3"/>
  <c r="H93" i="12"/>
  <c r="F93" i="12" s="1"/>
  <c r="F450" i="12"/>
  <c r="F531" i="12"/>
  <c r="F190" i="12"/>
  <c r="H287" i="12"/>
  <c r="F287" i="12" s="1"/>
  <c r="F55" i="12"/>
  <c r="F661" i="12"/>
  <c r="F114" i="12"/>
  <c r="H338" i="12"/>
  <c r="F338" i="12" s="1"/>
  <c r="F127" i="4"/>
  <c r="D127" i="4" s="1"/>
  <c r="E125" i="4" s="1"/>
  <c r="F66" i="5"/>
  <c r="F62" i="5" s="1"/>
  <c r="F61" i="5" s="1"/>
  <c r="D61" i="5" s="1"/>
  <c r="D29" i="5"/>
  <c r="F455" i="12"/>
  <c r="G209" i="3"/>
  <c r="G203" i="3"/>
  <c r="G200" i="3"/>
  <c r="G25" i="3"/>
  <c r="D17" i="4"/>
  <c r="H177" i="3"/>
  <c r="G124" i="3"/>
  <c r="I106" i="3"/>
  <c r="G83" i="3"/>
  <c r="G67" i="3"/>
  <c r="G61" i="3"/>
  <c r="G41" i="3"/>
  <c r="G213" i="3"/>
  <c r="H410" i="12"/>
  <c r="F333" i="12"/>
  <c r="H541" i="12"/>
  <c r="F541" i="12" s="1"/>
  <c r="F484" i="12"/>
  <c r="F168" i="12"/>
  <c r="F530" i="12"/>
  <c r="G225" i="12"/>
  <c r="F225" i="12" s="1"/>
  <c r="F212" i="12"/>
  <c r="H652" i="12"/>
  <c r="H651" i="12" s="1"/>
  <c r="H650" i="12" s="1"/>
  <c r="H589" i="12"/>
  <c r="H580" i="12"/>
  <c r="F580" i="12" s="1"/>
  <c r="H502" i="12"/>
  <c r="H496" i="12" s="1"/>
  <c r="F173" i="12"/>
  <c r="F118" i="12"/>
  <c r="H107" i="12"/>
  <c r="F641" i="12"/>
  <c r="F608" i="12"/>
  <c r="F449" i="12"/>
  <c r="F343" i="12"/>
  <c r="F321" i="12"/>
  <c r="F304" i="12"/>
  <c r="F296" i="12"/>
  <c r="F283" i="12"/>
  <c r="F261" i="12"/>
  <c r="G238" i="12"/>
  <c r="G179" i="12" s="1"/>
  <c r="F185" i="12"/>
  <c r="F164" i="12"/>
  <c r="F132" i="12"/>
  <c r="G45" i="12"/>
  <c r="F478" i="12"/>
  <c r="F149" i="12"/>
  <c r="F623" i="12"/>
  <c r="F535" i="12"/>
  <c r="H427" i="12"/>
  <c r="F386" i="12"/>
  <c r="H270" i="12"/>
  <c r="F270" i="12" s="1"/>
  <c r="H238" i="12"/>
  <c r="H179" i="12" s="1"/>
  <c r="H131" i="12"/>
  <c r="H130" i="12" s="1"/>
  <c r="F68" i="12"/>
  <c r="G652" i="12"/>
  <c r="G651" i="12" s="1"/>
  <c r="F624" i="12"/>
  <c r="F615" i="12"/>
  <c r="F516" i="12"/>
  <c r="G454" i="12"/>
  <c r="F454" i="12" s="1"/>
  <c r="F428" i="12"/>
  <c r="F419" i="12"/>
  <c r="F402" i="12"/>
  <c r="F360" i="12"/>
  <c r="F328" i="12"/>
  <c r="F125" i="12"/>
  <c r="F113" i="12"/>
  <c r="E19" i="4"/>
  <c r="G10" i="12"/>
  <c r="D99" i="8"/>
  <c r="F464" i="12"/>
  <c r="E27" i="5"/>
  <c r="D35" i="5"/>
  <c r="F158" i="12"/>
  <c r="F365" i="12"/>
  <c r="F598" i="12"/>
  <c r="F310" i="12"/>
  <c r="G309" i="12"/>
  <c r="F355" i="12"/>
  <c r="F108" i="12"/>
  <c r="G107" i="12"/>
  <c r="G10" i="3"/>
  <c r="F74" i="12"/>
  <c r="H73" i="12"/>
  <c r="F73" i="12" s="1"/>
  <c r="F635" i="12"/>
  <c r="F444" i="12"/>
  <c r="F391" i="12"/>
  <c r="F88" i="12"/>
  <c r="I154" i="3"/>
  <c r="I45" i="3"/>
  <c r="I43" i="3" s="1"/>
  <c r="G43" i="3" s="1"/>
  <c r="F662" i="12"/>
  <c r="F46" i="12"/>
  <c r="F445" i="12"/>
  <c r="F646" i="12"/>
  <c r="F573" i="12"/>
  <c r="F465" i="12"/>
  <c r="F459" i="12"/>
  <c r="F174" i="12"/>
  <c r="F392" i="12"/>
  <c r="H397" i="12"/>
  <c r="F305" i="12"/>
  <c r="F126" i="12"/>
  <c r="G131" i="12"/>
  <c r="F609" i="12"/>
  <c r="E80" i="4"/>
  <c r="D80" i="4" s="1"/>
  <c r="F27" i="5"/>
  <c r="F23" i="5" s="1"/>
  <c r="D39" i="5"/>
  <c r="H630" i="12"/>
  <c r="H378" i="12"/>
  <c r="G640" i="12"/>
  <c r="F640" i="12" s="1"/>
  <c r="D26" i="8"/>
  <c r="H199" i="3"/>
  <c r="G515" i="12"/>
  <c r="F361" i="12"/>
  <c r="F581" i="12"/>
  <c r="F663" i="12"/>
  <c r="F599" i="12"/>
  <c r="F559" i="12"/>
  <c r="G427" i="12"/>
  <c r="F69" i="12"/>
  <c r="F230" i="12"/>
  <c r="F89" i="12"/>
  <c r="F50" i="12"/>
  <c r="F329" i="12"/>
  <c r="F89" i="4"/>
  <c r="D89" i="4" s="1"/>
  <c r="F8" i="8" l="1"/>
  <c r="F427" i="12"/>
  <c r="D62" i="5"/>
  <c r="F502" i="12"/>
  <c r="F145" i="12"/>
  <c r="F496" i="12"/>
  <c r="H469" i="12"/>
  <c r="H463" i="12" s="1"/>
  <c r="F614" i="12"/>
  <c r="F410" i="12"/>
  <c r="D10" i="4"/>
  <c r="G463" i="12"/>
  <c r="D19" i="4"/>
  <c r="F45" i="12"/>
  <c r="H558" i="12"/>
  <c r="H540" i="12" s="1"/>
  <c r="H11" i="12"/>
  <c r="F79" i="12"/>
  <c r="G78" i="12"/>
  <c r="F78" i="12" s="1"/>
  <c r="D51" i="8"/>
  <c r="F652" i="12"/>
  <c r="D72" i="8"/>
  <c r="G177" i="3"/>
  <c r="H309" i="12"/>
  <c r="F309" i="12" s="1"/>
  <c r="F568" i="12"/>
  <c r="G563" i="12"/>
  <c r="F515" i="12"/>
  <c r="F378" i="12"/>
  <c r="F354" i="12" s="1"/>
  <c r="H354" i="12"/>
  <c r="G154" i="3"/>
  <c r="G119" i="3"/>
  <c r="G106" i="3"/>
  <c r="D66" i="5"/>
  <c r="F589" i="12"/>
  <c r="F107" i="12"/>
  <c r="G199" i="3"/>
  <c r="F238" i="12"/>
  <c r="H613" i="12"/>
  <c r="F630" i="12"/>
  <c r="G130" i="12"/>
  <c r="F130" i="12" s="1"/>
  <c r="F131" i="12"/>
  <c r="E23" i="5"/>
  <c r="D27" i="5"/>
  <c r="G45" i="3"/>
  <c r="D50" i="5"/>
  <c r="F397" i="12"/>
  <c r="H396" i="12"/>
  <c r="F651" i="12"/>
  <c r="G650" i="12"/>
  <c r="F650" i="12" s="1"/>
  <c r="E73" i="4"/>
  <c r="I34" i="3"/>
  <c r="G396" i="12"/>
  <c r="F469" i="12" l="1"/>
  <c r="H10" i="12"/>
  <c r="F11" i="12"/>
  <c r="G9" i="12"/>
  <c r="F396" i="12"/>
  <c r="G558" i="12"/>
  <c r="F563" i="12"/>
  <c r="F179" i="12"/>
  <c r="E59" i="5"/>
  <c r="D23" i="5"/>
  <c r="D73" i="4"/>
  <c r="D21" i="5"/>
  <c r="F42" i="5"/>
  <c r="F22" i="5" s="1"/>
  <c r="I30" i="3"/>
  <c r="G34" i="3"/>
  <c r="G613" i="12"/>
  <c r="F613" i="12" l="1"/>
  <c r="F10" i="12"/>
  <c r="H9" i="12"/>
  <c r="H8" i="12" s="1"/>
  <c r="F558" i="12"/>
  <c r="G540" i="12"/>
  <c r="G8" i="12" s="1"/>
  <c r="I29" i="3"/>
  <c r="G30" i="3"/>
  <c r="E42" i="5"/>
  <c r="C9" i="5"/>
  <c r="F9" i="12" l="1"/>
  <c r="F540" i="12"/>
  <c r="I27" i="3"/>
  <c r="I9" i="3" s="1"/>
  <c r="I8" i="3" s="1"/>
  <c r="G29" i="3"/>
  <c r="D42" i="5"/>
  <c r="E22" i="5"/>
  <c r="D22" i="5" s="1"/>
  <c r="G27" i="3" l="1"/>
  <c r="F8" i="12" l="1"/>
  <c r="F463" i="12"/>
  <c r="D132" i="4"/>
  <c r="D131" i="4"/>
  <c r="D130" i="4" l="1"/>
  <c r="G17" i="3" l="1"/>
  <c r="H9" i="3"/>
  <c r="G9" i="3" l="1"/>
  <c r="H8" i="3"/>
  <c r="G8" i="3" s="1"/>
  <c r="F64" i="12"/>
  <c r="D125" i="4"/>
  <c r="E109" i="4"/>
  <c r="E9" i="4" s="1"/>
  <c r="D109" i="4" l="1"/>
  <c r="E8" i="4"/>
  <c r="D9" i="4" l="1"/>
  <c r="D17" i="8" l="1"/>
  <c r="D16" i="8"/>
  <c r="E9" i="8" l="1"/>
  <c r="E8" i="8" s="1"/>
  <c r="D8" i="8" s="1"/>
  <c r="D157" i="4"/>
  <c r="D8" i="4"/>
  <c r="D9" i="8" l="1"/>
</calcChain>
</file>

<file path=xl/sharedStrings.xml><?xml version="1.0" encoding="utf-8"?>
<sst xmlns="http://schemas.openxmlformats.org/spreadsheetml/2006/main" count="2438" uniqueCount="1037">
  <si>
    <t xml:space="preserve">ÀÝ¹Ñ³Ýáõñ µÝáõÛÃÇ ÑÇí³Ý¹³Ýáó³ÛÇÝ Í³é³ÛáõÃÛáõÝÝ»ñ </t>
  </si>
  <si>
    <t>General hospital services</t>
  </si>
  <si>
    <t>Ø³ëÝ³·Çï³óí³Í ÑÇí³Ý¹³Ýáó³ÛÇÝ Í³é³ÛáõÃÛáõÝÝ»ñ</t>
  </si>
  <si>
    <t>Specialized hospital services</t>
  </si>
  <si>
    <t>´ÅßÏ³Ï³Ý, Ùáñ ¨ Ù³ÝÏ³Ý Ï»ÝïñáÝÝ»ñÇ  Í³é³ÛáõÃÛáõÝÝ»ñ</t>
  </si>
  <si>
    <t>Medical and maternity center services</t>
  </si>
  <si>
    <t>ÐÇí³Ý¹Ç ËÝ³ÙùÇ ¨ ³éáÕçáõÃÛ³Ý í»ñ³Ï³Ý·ÝÙ³Ý ïÝ³ÛÇÝ Í³é³ÛáõÃÛáõÝÝ»ñ</t>
  </si>
  <si>
    <t>Nursing and convalescent home services</t>
  </si>
  <si>
    <t>Ð³Ýñ³ÛÇÝ ³éáÕç³å³Ñ³Ï³Ý Í³é³ÛáõÃÛáõÝÝ»ñ</t>
  </si>
  <si>
    <t>Public Health Services</t>
  </si>
  <si>
    <t>Public health services</t>
  </si>
  <si>
    <t xml:space="preserve">²éáÕç³å³ÑáõÃÛ³Ý ·Íáí Ñ»ï³½áï³Ï³Ý ¨ Ý³Ë³·Í³ÛÇÝ ³ßË³ï³ÝùÝ»ñ </t>
  </si>
  <si>
    <t>R&amp;D Health</t>
  </si>
  <si>
    <t>²éáÕç³å³ÑáõÃÛáõÝ (³ÛÉ ¹³ë»ñÇÝ ãå³ïÏ³ÝáÕ)</t>
  </si>
  <si>
    <t>Health Not Elsewhere Classified</t>
  </si>
  <si>
    <t>Health not elsewhere classified</t>
  </si>
  <si>
    <t>RECREATION, CULTURE and RELIGION</t>
  </si>
  <si>
    <t>Ð³Ý·ëïÇ ¨ ëåáñïÇ Í³é³ÛáõÃÛáõÝÝ»ñ</t>
  </si>
  <si>
    <t>Recreational and Sporting Services</t>
  </si>
  <si>
    <t>Recreational and sporting services</t>
  </si>
  <si>
    <t>Cultural Services</t>
  </si>
  <si>
    <t>Cultural services</t>
  </si>
  <si>
    <t>Broadcasting and Publishing Services</t>
  </si>
  <si>
    <t>Broadcasting and publishing services</t>
  </si>
  <si>
    <t>Religious and Other Community Services</t>
  </si>
  <si>
    <t>Religious and other community services</t>
  </si>
  <si>
    <t>Ð³Ý·ëïÇ, Ùß³ÏáõÛÃÇ ¨ ÏñáÝÇ ·Íáí Ñ»ï³½áï³Ï³Ý ¨ Ý³Ë³·Í³ÛÇÝ ³ßË³ï³ÝùÝ»ñ</t>
  </si>
  <si>
    <t>R&amp;D Recreation, Culture and Religion</t>
  </si>
  <si>
    <t>R&amp;D Recreation, culture and religion</t>
  </si>
  <si>
    <t>Ð³Ý·Çëï, Ùß³ÏáõÛÃ ¨ ÏñáÝ (³ÛÉ ¹³ë»ñÇÝ ãå³ïÏ³ÝáÕ)</t>
  </si>
  <si>
    <t>ºÏ³Ùï³ï»ë³ÏÝ»ñÁ</t>
  </si>
  <si>
    <t>¶áõÛù³Ñ³ñÏ Ñ³Ù³ÛÝùÝ»ñÇ í³ñã³Ï³Ý ï³ñ³ÍùÝ»ñáõÙ ·ïÝíáÕ ß»Ýù»ñÇ ¨ ßÇÝáõÃÛáõÝÝ»ñÇ Ñ³Ù³ñ</t>
  </si>
  <si>
    <t>ÐáÕÇ Ñ³ñÏ Ñ³Ù³ÛÝùÝ»ñÇ í³ñã³Ï³Ý ï³ñ³ÍùÝ»ñáõÙ ·ïÝíáÕ ÑáÕÇ Ñ³Ù³ñ</t>
  </si>
  <si>
    <t>¶áõÛù³Ñ³ñÏ ÷áË³¹ñ³ÙÇçáóÝ»ñÇ Ñ³Ù³ñ</t>
  </si>
  <si>
    <t>³³) ÐÇÙÝ³Ï³Ý ßÇÝáõÃÛáõÝÝ»ñÇ Ñ³Ù³ñ</t>
  </si>
  <si>
    <t>³µ) àã ÑÇÙÝ³Ï³Ý ßÇÝáõÃÛáõÝÝ»ñÇ Ñ³Ù³ñ</t>
  </si>
  <si>
    <t>´Ûáõç»ï³ÛÇÝ Í³Ëë»ñÇ ·áñÍ³é³Ï³Ý ¹³ë³Ï³ñ·Ù³Ý µ³ÅÇÝÝ»ñÇ, ËÙµ»ñÇ ¨ ¹³ë»ñÇ, ÇÝãå»ë Ý³¨ µÛáõç»ï³ÛÇÝ Í³Ëë»ñÇ ïÝï»ë³·Çï³Ï³Ý ¹³ë³Ï³ñ·Ù³Ý Ñá¹í³ÍÝ»ñÇ ³Ýí³ÝáõÙÝ»ñÁ</t>
  </si>
  <si>
    <t>·) Ð³Ù³ÛÝùÇ í³ñã³Ï³Ý ï³ñ³ÍùáõÙ ß»Ýù»ñÇ, ßÇÝáõÃÛáõÝÝ»ñÇ, ù³Õ³ù³ßÇÝ³Ï³Ý ³ÛÉ ûµÛ»ÏïÝ»ñÇ  ù³Ý¹Ù³Ý ÃáõÛÉïíáõÃÛ³Ý Ñ³Ù³ñ</t>
  </si>
  <si>
    <t>») Ð³Ù³ÛÝùÇ ï³ñ³ÍùáõÙ µ³óûÃÛ³ í³×³éù Ï³½Ù³Ï»ñå»Éáõ ÃáõÛÉïíáõÃÛ³Ý Ñ³Ù³ñ</t>
  </si>
  <si>
    <t xml:space="preserve">³) ø³Õ³ù³óÇ³Ï³Ý Ï³óáõÃÛ³Ý ³Ïï»ñ ·ñ³Ýó»Éáõ, ¹ñ³Ýó Ù³ëÇÝ ù³Õ³ù³óÇÝ»ñÇÝ ÏñÏÝ³ÏÇ íÏ³Û³Ï³ÝÝ»ñ, ù³Õ³ù³óÇ³Ï³Ý Ï³óáõÃÛ³Ý ³Ïï»ñáõÙ Ï³ï³ñí³Í ·ñ³éáõÙÝ»ñáõÙ ÷á÷áËáõÃÛáõÝÝ»ñ, Éñ³óáõÙÝ»ñ, áõÕÕáõÙÝ»ñ Ï³ï³ñ»Éáõ ¨ í»ñ³Ï³Ý·ÝÙ³Ý Ï³å³ÏóáõÃÛ³Ùµ íÏ³Û³Ï³ÝÝ»ñ ï³Éáõ Ñ³Ù³ñ </t>
  </si>
  <si>
    <t>³) ºÏ³Ùï³Ñ³ñÏ</t>
  </si>
  <si>
    <t xml:space="preserve">Ð³Ù³ÛÝùÇ µÛáõç» Ùáõïù³·ñíáÕ ³ñï³ùÇÝ å³ßïáÝ³Ï³Ý ¹ñ³Ù³ßÝáñÑÝ»ñ` ëï³óí³Í ÙÇç³½·³ÛÇÝ Ï³½Ù³Ï»ñåáõÃÛáõÝÝ»ñÇó ÁÝÃ³óÇÏ Í³Ëë»ñÇ ýÇÝ³Ýë³íáñÙ³Ý Ýå³ï³Ïáí </t>
  </si>
  <si>
    <t xml:space="preserve">Ð³Ù³ÛÝùÇ µÛáõç» Ùáõïù³·ñíáÕ ³ñï³ùÇÝ å³ßïáÝ³Ï³Ý ¹ñ³Ù³ßÝáñÑÝ»ñ` ëï³óí³Í ÙÇç³½·³ÛÇÝ Ï³½Ù³Ï»ñåáõÃÛáõÝÝ»ñÇó Ï³åÇï³É Í³Ëë»ñÇ ýÇÝ³Ýë³íáñÙ³Ý Ýå³ï³Ïáí </t>
  </si>
  <si>
    <t>³) ä»ï³Ï³Ý µÛáõç»Çó ýÇÝ³Ýë³Ï³Ý Ñ³Ù³Ñ³ñÃ»óÙ³Ý ëÏ½µáõÝùáí ïñ³Ù³¹ñíáÕ ¹áï³óÇ³Ý»ñ</t>
  </si>
  <si>
    <t>µ³) Ð³Ù³ÛÝùÇ µÛáõç»Ç »Ï³ÙáõïÝ»ñÁ Ýí³½»óÝáÕ` ÐÐ ûñ»ÝùÝ»ñÇ ÏÇñ³ñÏÙ³Ý ³ñ¹ÛáõÝùáõÙ Ñ³Ù³ÛÝùÇ µÛáõç»Ç »Ï³ÙáõïÝ»ñÇ ÏáñáõëïÝ»ñÇ å»ïáõÃÛ³Ý ÏáÕÙÇó ÷áËÑ³ïáõóíáÕ ·áõÙ³ñÝ»ñ</t>
  </si>
  <si>
    <t xml:space="preserve">3. ²ÚÈ ºÎ²ØàôîÜºð, ³Û¹ ÃíáõÙ`  
(ïáÕ 1310 + ïáÕ 1320 + ïáÕ 1330 + ïáÕ 1340 + ïáÕ 1350 + ïáÕ 1360 + ïáÕ 1370 + ïáÕ 1380+1390)
</t>
  </si>
  <si>
    <t>Ð³Ù³ÛÝùÇ ë»÷³Ï³ÝáõÃÛáõÝ Ñ³Ý¹Çë³óáÕ, ³Û¹ ÃíáõÙ` ïÇñ³½áõñÏ, Ñ³Ù³ÛÝùÇÝ áñå»ë ë»÷³Ï³ÝáõÃÛáõÝ ³Ýó³Í ³åñ³ÝùÝ»ñÇ (µ³ó³éáõÃÛ³Ùµ ÑÇÙÝ³Ï³Ý ÙÇçáó, áã ÝÛáõÃ³Ï³Ý Ï³Ù µ³ñÓñ³ñÅ»ù ³ÏïÇí Ñ³Ý¹Çë³óáÕ, ÇÝãå»ë Ý³¨ Ñ³Ù³ÛÝùÇ å³ÑáõëïÝ»ñáõÙ å³ÑíáÕ ³åñ³Ýù³ÝÛáõÃ³Ï³Ý ³ñÅ»ùÝ»ñÇ) í³×³éùÇó Ùáõïù»ñ</t>
  </si>
  <si>
    <t>1343</t>
  </si>
  <si>
    <t xml:space="preserve">3.5 ì³ñã³Ï³Ý ·³ÝÓáõÙÝ»ñ, ³Û¹ ÃíáõÙ`
(ïáÕ 1351 + ïáÕ 1352)  </t>
  </si>
  <si>
    <t>3.8 Î³åÇï³É áã å³ßïáÝ³Ï³Ý ¹ñ³Ù³ßÝáñÑÝ»ñ, ³Û¹ ÃíáõÙ`  
(ïáÕ 1381 + ïáÕ 1382)</t>
  </si>
  <si>
    <t>ÜíÇñ³ïíáõÃÛ³Ý, Å³é³Ý·áõÃÛ³Ý Çñ³íáõÝùáí  ýÇ½ÇÏ³Ï³Ý ³ÝÓ³ÝóÇó ¨ Ï³½Ù³Ï»ñåáõÃÛáõÝÝ»ñÇó Ñ³Ù³ÛÝùÇÝ, í»ñçÇÝÇë »ÝÃ³Ï³ µÛáõç»ï³ÛÇÝ ÑÇÙÝ³ñÏÝ»ñÇ ïÝûñÇÝÙ³ÝÝ ³Ýó³Í ·áõÛùÇ (ÑÇÙÝ³Ï³Ý ÙÇçáó Ï³Ù áã ÝÛáõÃ³Ï³Ý ³ÏïÇí ãÑ³Ý¹Çë³óáÕ) Çñ³óáõÙÇó ¨ ¹ñ³Ù³Ï³Ý ÙÇçáóÝ»ñÇó Ï³åÇï³É Í³Ëë»ñÇ ýÇÝ³Ýë³íáñÙ³Ý Ñ³Ù³ñ Ñ³Ù³ÛÝùÇ µÛáõç» ëï³óí³Í Ùáõïù»ñ` ïñ³Ù³¹ñí³Í ³ñï³ùÇÝ ³ÕµÛáõñÝ»ñÇó</t>
  </si>
  <si>
    <t>úñ»Ýùáí ¨ Çñ³í³Ï³Ý ³ÛÉ ³Ïï»ñáí ë³ÑÙ³Ýí³Í` Ñ³Ù³ÛÝùÇ µÛáõç» Ùáõïù³·ñÙ³Ý »ÝÃ³Ï³ ³ÛÉ »Ï³ÙáõïÝ»ñ</t>
  </si>
  <si>
    <t>îºÔºÎàôÂÚàôÜÜºð</t>
  </si>
  <si>
    <t>¶Ìàì ²è²ÜÒÆÜ òàôò²ÜÆÞÜºðÆ ìºð²´ºðÚ²È</t>
  </si>
  <si>
    <t>³å³éùÁ ï³ñ»ëÏ½µÇ ¹ñáõÃÛ³Ùµ</t>
  </si>
  <si>
    <t>ïíÛ³É ï³ñí³ Ñ³ßí³ñÏ³ÛÇÝ ·áõÙ³ñÁ</t>
  </si>
  <si>
    <t>ÐáÕÇ Ñ³ñÏ Ñ³Ù³ÛÝùÝ»ñÇ í³ñã³Ï³Ý ï³ñ³ÍùÝ»ñáõÙ ·ïÝíáÕ ÑáÕ»ñÇ Ñ³Ù³ñ</t>
  </si>
  <si>
    <t>¶áõù³Ñ³ñÏ ÷áË³¹ñ³ÙÇçáóÝ»ñÇ Ñ³Ù³ñ</t>
  </si>
  <si>
    <t>ÐáÕ»ñÇ í³ñÓ³Ï³ÉáõÃÛ³Ý í³ñÓ³í×³ñÝ»ñ</t>
  </si>
  <si>
    <t>²ÛÉ ·áõÛùÇ í³ñÓ³Ï³ÉáõÃÛ³Ý í³ñÓ³í×³ñÝ»ñ</t>
  </si>
  <si>
    <t>¶àôÚø²Ð²ðÎÆ ºì ÐàÔÆ Ð²ðÎÆ, ÐàÔºðÆ ºì ²ÚÈ ¶àôÚøÆ ì²ðÒ²Î²ÈàôÂÚ²Ü ì²ðÒ²ìÖ²ðÜºðÆ</t>
  </si>
  <si>
    <t>µ) Ð³Ù³ÛÝùÇ í³ñã³Ï³Ý ï³ñ³ÍùáõÙ ß»Ýù»ñÇ, ßÇÝáõÃÛáõÝÝ»ñÇ, ù³Õ³ù³ßÇÝ³Ï³Ý ³ÛÉ ûµÛ»ÏïÝ»ñÇ í»ñ³Ï³éáõóÙ³Ý, áõÅ»Õ³óÙ³Ý, í»ñ³Ï³Ý·ÝÙ³Ý, ³ñ¹Ç³Ï³Ý³óÙ³Ý ³ßË³ï³ÝùÝ»ñ (µ³ó³éáõÃÛ³Ùµ ÐÐ ûñ»Ýë¹ñáõÃÛ³Ùµ ë³ÑÙ³Ýí³Í` ßÇÝ³ñ³ñáõÃÛ³Ý ÃáõÛÉïíáõÃÛáõÝ ãå³Ñ³ÝçíáÕ ¹»åù»ñÇ) Ï³ï³ñ»Éáõ ÃáõÛÉïíáõÃÛ³Ý Ñ³Ù³ñ</t>
  </si>
  <si>
    <t xml:space="preserve">µ) ä»ï³Ï³Ý µÛáõç»Çó Ñ³Ù³ÛÝùÇ í³ñã³Ï³Ý µÛáõç»ÇÝ ïñ³Ù³¹ñíáÕ ³ÛÉ ¹áï³óÇ³Ý»ñ, ³Û¹ ÃíáõÙ`  </t>
  </si>
  <si>
    <t>µµ)  ä»ï³Ï³Ý µÛáõç»Çó Ñ³Ù³ÛÝùÇ í³ñã³Ï³Ý µÛáõç»ÇÝ ïñ³Ù³¹ñíáÕ ³ÛÉ ¹áï³óÇ³Ý»ñ</t>
  </si>
  <si>
    <t>·) ä»ï³Ï³Ý µÛáõç»Çó Ñ³Ù³ÛÝùÇ í³ñã³Ï³Ý µÛáõç»ÇÝ ïñ³Ù³¹ñíáÕ Ýå³ï³Ï³ÛÇÝ Ñ³ïÏ³óáõÙÝ»ñ (ëáõµí»ÝóÇ³Ý»ñ)</t>
  </si>
  <si>
    <t>´³ÝÏ»ñáõÙ Ñ³Ù³ÛÝùÇ µÛáõç»Ç Å³Ù³Ý³Ï³íáñ ³½³ï ÙÇçáóÝ»ñÇ ï»Õ³µ³ßËáõÙÇó ¨ ¹»åá½ÇïÝ»ñÇó ëï³óí³Í ïáÏáë³í×³ñÝ»ñ</t>
  </si>
  <si>
    <t>´³ÅÝ»ïÇñ³Ï³Ý ÁÝÏ»ñáõÃÛáõÝÝ»ñáõÙ Ñ³Ù³ÛÝùÇ Ù³ëÝ³ÏóáõÃÛ³Ý ¹ÇÙ³ó Ñ³Ù³ÛÝùÇ µÛáõç» Ùáõïù³·ñíáÕ ß³Ñ³µ³ÅÇÝÝ»ñ</t>
  </si>
  <si>
    <t>µ) Þ³ÑáõÃ³Ñ³ñÏ</t>
  </si>
  <si>
    <t>·) úñ»Ýùáí å»ï³Ï³Ý µÛáõç» ³Ùñ³·ñíáÕ Ñ³ñÏ»ñÇó ¨  ³ÛÉ å³ñï³¹Çñ í×³ñÝ»ñÇó Ù³ëÑ³ÝáõÙÝ»ñ Ñ³Ù³ÛÝùÝ»ñÇ µÛáõç»Ý»ñ</t>
  </si>
  <si>
    <t>µ) ²ÛÉ Ñ³Ù³ÛÝùÝ»ñÇó Ï³åÇï³É Í³Ëë»ñÇ ýÇÝ³Ýë³íáñÙ³Ý Ýå³ï³Ïáí ëï³óíáÕ å³ßïáÝ³Ï³Ý ¹ñ³Ù³ßÝáñÑÝ»ñ, áñÇó`</t>
  </si>
  <si>
    <t>³å³éùÁ ï³ñ»í»ñçÇ ¹ñáõÃÛ³Ùµ</t>
  </si>
  <si>
    <t>N</t>
  </si>
  <si>
    <t>²</t>
  </si>
  <si>
    <t xml:space="preserve">Ð³Ù³ÛÝùÇ ë»÷³Ï³ÝáõÃÛáõÝ Ñ³Ù³ñíáÕ ÑáÕ»ñÇ  í³ñÓ³í×³ñÝ»ñ </t>
  </si>
  <si>
    <t xml:space="preserve">Ð³Ù³ÛÝùÇ í³ñã³Ï³Ý ï³ñ³ÍùáõÙ ·ïÝíáÕ å»ï³Ï³Ý ë»÷³Ï³ÝáõÃÛáõÝ Ñ³Ù³ñíáÕ ÑáÕ»ñÇ í³ñÓ³í×³ñÝ»ñ </t>
  </si>
  <si>
    <t>3.4 Ð³Ù³ÛÝùÇ µÛáõç»Ç »Ï³ÙáõïÝ»ñ ³åñ³ÝùÝ»ñÇ Ù³ï³Ï³ñ³ñáõÙÇó ¨ Í³é³ÛáõÃÛáõÝÝ»ñÇ Ù³ïáõóáõÙÇó, ³Û¹ ÃíáõÙ` 
(ïáÕ 1341 + ïáÕ 1342+ïáÕ 1343)</t>
  </si>
  <si>
    <t>úñ»Ýùáí ë³ÑÙ³Ýí³Í ¹»åù»ñáõÙ Ñ³Ù³ÛÝù³ÛÇÝ ÑÇÙÝ³ñÏÝ»ñÇ ÏáÕÙÇó ³é³Ýó ï»Õ³Ï³Ý ïáõñùÇ ·³ÝÓÙ³Ý Ù³ïáõóíáÕ Í³é³ÛáõÃÛáõÝÝ»ñÇ Ï³Ù Ï³ï³ñíáÕ ·áñÍáÕáõÃÛáõÝÝ»ñÇ ¹ÇÙ³ó ëï³óíáÕ (·³ÝÓíáÕ) ³ÛÉ í×³ñÝ»ñ</t>
  </si>
  <si>
    <t>ÜíÇñ³ïíáõÃÛ³Ý, Å³é³Ý·áõÃÛ³Ý Çñ³íáõÝùáí  ýÇ½ÇÏ³Ï³Ý ³ÝÓ³ÝóÇó ¨ Ï³½Ù³Ï»ñåáõÃÛáõÝÝ»ñÇó Ñ³Ù³ÛÝùÇÝ, í»ñçÇÝÇë »ÝÃ³Ï³ µÛáõç»ï³ÛÇÝ ÑÇÙÝ³ñÏÝ»ñÇ ïÝûñÇÝÙ³ÝÝ ³Ýó³Í ·áõÛùÇ (ÑÇÙÝ³Ï³Ý ÙÇçáó Ï³Ù áã ÝÛáõÃ³Ï³Ý ³ÏïÇí ãÑ³Ý¹Çë³óáÕ) Çñ³óáõÙÇó ¨ ¹ñ³Ù³Ï³Ý ÙÇçáóÝ»ñÇó Ï³åÇï³É Í³Ëë»ñÇ Çñ³Ï³Ý³óÙ³Ý Ñ³Ù³ñ Ñ³Ù³ÛÝùÇ µÛáõç» ëï³óí³Í Ùáõïù»ñ` ïñ³Ù³¹ñí³Í Ý»ñùÇÝ ³ÕµÛáõñÝ»ñÇó</t>
  </si>
  <si>
    <t xml:space="preserve"> -êáõµëÇ¹Ç³Ý»ñ áã å»ï³Ï³Ý (áã h³Ù³ÛÝù³ÛÇÝ) áã ýÇÝ³Ýë³Ï³Ý Ï³½Ù³Ï»ñåáõÃÛáõÝÝ»ñÇÝ </t>
  </si>
  <si>
    <t xml:space="preserve"> 1.1. ²ñÅ»ÃÕÃ»ñ (µ³ó³éáõÃÛ³Ùµ µ³ÅÝ»ïáÙë»ñÇ ¨ Ï³åÇï³ÉáõÙ ³ÛÉ Ù³ëÝ³ÏóáõÃÛ³Ý), áñÇó
 (ïáÕ 8112+ïáÕ 8113)</t>
  </si>
  <si>
    <t>2.1. ´³ÅÝ»ïáÙë»ñ ¨ Ï³åÇï³ÉáõÙ ³ÛÉ Ù³ëÝ³ÏóáõÃÛáõÝ, áñÇó` 8162+8163+8164</t>
  </si>
  <si>
    <t>2.2. öáË³ïíáõÃÛáõÝÝ»ñ, áñÇó`  8171+8172</t>
  </si>
  <si>
    <t>ÐáÕÇ Çñ³óáõÙÇó Ùáõïù»ñ</t>
  </si>
  <si>
    <t xml:space="preserve"> 2.3.2. Ð³Ù³ÛÝùÇ µÛáõç»Ç ýáÝ¹³ÛÇÝ Ù³ëÇ ÙÇçáóÝ»ñÇ ï³ñ»ëÏ½µÇ ÙÝ³óáñ¹, áñÇó`  
(ïáÕ 8195 + ïáÕ 8196)</t>
  </si>
  <si>
    <t xml:space="preserve">ÀÝ¹Ñ³Ýáõñ µÝáõÛÃÇ Ñ³Ýñ³ÛÇÝ Í³é³ÛáõÃÛáõÝÝ»ñ (³ÛÉ ¹³ë»ñÇÝ ãå³ïÏ³ÝáÕ), áñÇó` </t>
  </si>
  <si>
    <t>Ð³ë³ñ³Ï³Ï³Ý Ï³ñ· ¨ ³Ýíï³Ý·áõÃÛáõÝ (³ÛÉ ¹³ë»ñÇÝ ãå³ïÏ³ÝáÕ), áñÇó`</t>
  </si>
  <si>
    <t>´Ý³Ï³ñ³Ý³ÛÇÝ ßÇÝ³ñ³ñáõÃÛ³Ý ¨ ÏáÙáõÝ³É Í³é³ÛáõÃÛáõÝÝ»ñÇ ·Íáí Ñ»ï³½áï³Ï³Ý ¨ Ý³Ë³·Í³ÛÇÝ ³ßË³ï³ÝùÝ»ñ, áñÇó`</t>
  </si>
  <si>
    <t>²éáÕç³å³ÑáõÃÛ³Ý ·Íáí Ñ»ï³½áï³Ï³Ý ¨ Ý³Ë³·Í³ÛÇÝ ³ßË³ï³ÝùÝ»ñ , áñÇó`</t>
  </si>
  <si>
    <t>Àëï Ù³Ï³ñ¹³ÏÝ»ñÇ ã¹³ë³Ï³ñ·íáÕ ÏñÃáõÃÛáõÝ, áñÇó`</t>
  </si>
  <si>
    <t>³) ä»ï³Ï³Ý µÛáõç»Çó Ï³åÇï³É Í³Ëë»ñÇ ýÇÝ³Ýë³íáñÙ³Ý Ýå³ï³Ï³ÛÇÝ Ñ³ïÏ³óáõÙÝ»ñ (ëáõµí»ÝóÇ³Ý»ñ)</t>
  </si>
  <si>
    <t xml:space="preserve">Ð³Ù³ÛÝùÇ í³ñã³Ï³Ý ï³ñ³ÍùáõÙ ·ïÝíáÕ å»ïáõÃÛ³Ý ¨ Ñ³Ù³ÛÝùÇ ë»÷³Ï³ÝáõÃÛ³ÝÁ å³ïÏ³ÝáÕ ÑáÕ³Ù³ë»ñÇ Ï³éáõó³å³ïÙ³Ý Çñ³íáõÝùÇ ¹ÇÙ³ó ·³ÝÓíáÕ í³ñÓ³í×³ñÝ»ñ </t>
  </si>
  <si>
    <t>²ÛÉ ·áõÛùÇ í³ñÓ³Ï³ÉáõÃÛáõÝÇó Ùáõïù»ñ</t>
  </si>
  <si>
    <t>î»Õ³Ï³Ý í×³ñÝ»ñ</t>
  </si>
  <si>
    <t xml:space="preserve">Ð³Ù³ÛÝùÇ í³ñã³Ï³Ý ï³ñ³ÍùáõÙ ÇÝùÝ³Ï³Ù Ï³éáõóí³Í ß»Ýù»ñÇ, ßÇÝáõÃÛáõÝÝ»ñÇ ûñÇÝ³Ï³Ý³óÙ³Ý Ñ³Ù³ñ í×³ñÝ»ñ </t>
  </si>
  <si>
    <t xml:space="preserve">Ð³Ù³ÛÝùÇ ·áõÛùÇÝ å³ï×³é³Í íÝ³ëÝ»ñÇ ÷áËÑ³ïáõóáõÙÇó Ùáõïù»ñ </t>
  </si>
  <si>
    <t>ì³ñã³Ï³Ý µÛáõç»Ç å³Ñáõëï³ÛÇÝ ýáÝ¹Çó ýáÝ¹³ÛÇÝ µÛáõç» Ï³ï³ñíáÕ Ñ³ïÏ³óáõÙÝ»ñÇó Ùáõïù»ñ</t>
  </si>
  <si>
    <t>Ð²Ø²ÚÜøÆ ´ÚàôæºÆ ºÎ²ØàôîÜºðÀ</t>
  </si>
  <si>
    <t>1111</t>
  </si>
  <si>
    <t>1112</t>
  </si>
  <si>
    <t>1121</t>
  </si>
  <si>
    <t>1131</t>
  </si>
  <si>
    <t>1132</t>
  </si>
  <si>
    <t>1133</t>
  </si>
  <si>
    <t>1134</t>
  </si>
  <si>
    <t>1135</t>
  </si>
  <si>
    <t>1136</t>
  </si>
  <si>
    <t>1137</t>
  </si>
  <si>
    <t>1138</t>
  </si>
  <si>
    <t>1139</t>
  </si>
  <si>
    <t>1140</t>
  </si>
  <si>
    <t>1141</t>
  </si>
  <si>
    <t>1142</t>
  </si>
  <si>
    <t>1143</t>
  </si>
  <si>
    <t>1144</t>
  </si>
  <si>
    <t>1151</t>
  </si>
  <si>
    <t>1152</t>
  </si>
  <si>
    <t>1153</t>
  </si>
  <si>
    <t>1160</t>
  </si>
  <si>
    <t>1161</t>
  </si>
  <si>
    <t>1162</t>
  </si>
  <si>
    <t>1163</t>
  </si>
  <si>
    <t>1164</t>
  </si>
  <si>
    <t>1211</t>
  </si>
  <si>
    <t>1230</t>
  </si>
  <si>
    <t>1231</t>
  </si>
  <si>
    <t>1240</t>
  </si>
  <si>
    <t>1241</t>
  </si>
  <si>
    <t>1250</t>
  </si>
  <si>
    <t>1251</t>
  </si>
  <si>
    <t>1254</t>
  </si>
  <si>
    <t>1255</t>
  </si>
  <si>
    <t>1256</t>
  </si>
  <si>
    <t>1257</t>
  </si>
  <si>
    <t>1258</t>
  </si>
  <si>
    <t>1259</t>
  </si>
  <si>
    <t>1260</t>
  </si>
  <si>
    <t>1261</t>
  </si>
  <si>
    <t>1262</t>
  </si>
  <si>
    <t>1263</t>
  </si>
  <si>
    <t>1311</t>
  </si>
  <si>
    <t>1320</t>
  </si>
  <si>
    <t>1321</t>
  </si>
  <si>
    <t>1330</t>
  </si>
  <si>
    <t>1331</t>
  </si>
  <si>
    <t>1332</t>
  </si>
  <si>
    <t>1333</t>
  </si>
  <si>
    <t>1350</t>
  </si>
  <si>
    <t>1351</t>
  </si>
  <si>
    <t>1352</t>
  </si>
  <si>
    <t>1380</t>
  </si>
  <si>
    <t>1381</t>
  </si>
  <si>
    <t>1382</t>
  </si>
  <si>
    <t>Recreation, Culture and Religion Not Elsewhere Classified</t>
  </si>
  <si>
    <t>Recreation, culture and religion not elsewhere classified</t>
  </si>
  <si>
    <t>EDUCATION</t>
  </si>
  <si>
    <t>Pre-primary and Primary Education</t>
  </si>
  <si>
    <t xml:space="preserve">Ü³Ë³¹åñáó³Ï³Ý ÏñÃáõÃÛáõÝ </t>
  </si>
  <si>
    <t>Pre-primary education</t>
  </si>
  <si>
    <t>Primary education</t>
  </si>
  <si>
    <t>Secondary Education</t>
  </si>
  <si>
    <t>Lower-secondary education</t>
  </si>
  <si>
    <t>Upper-secondary education</t>
  </si>
  <si>
    <t>Post-secondary Non-tertiary Education</t>
  </si>
  <si>
    <t>Post-secondary non-tertiary education</t>
  </si>
  <si>
    <t>Tertiary Education</t>
  </si>
  <si>
    <t>First stage of tertiary education</t>
  </si>
  <si>
    <t>Second stage of tertiary education</t>
  </si>
  <si>
    <t>Education Not Definable By Level</t>
  </si>
  <si>
    <t>Education not definable by level</t>
  </si>
  <si>
    <t xml:space="preserve">ÎñÃáõÃÛ³ÝÁ ïñ³Ù³¹ñíáÕ ûÅ³Ý¹³Ï Í³é³ÛáõÃÛáõÝÝ»ñ </t>
  </si>
  <si>
    <t>Susidiary Services to Education</t>
  </si>
  <si>
    <t>Susidiary services to education</t>
  </si>
  <si>
    <t>ÎñÃáõÃÛ³Ý áÉáñïáõÙ Ñ»ï³½áï³Ï³Ý ¨ Ý³Ë³·Í³ÛÇÝ ³ßË³ï³ÝùÝ»ñ</t>
  </si>
  <si>
    <t>R&amp;D Education</t>
  </si>
  <si>
    <t>ÎñÃáõÃÛáõÝ (³ÛÉ ¹³ë»ñÇÝ ãå³ïÏ³ÝáÕ)</t>
  </si>
  <si>
    <t>Education Not Elsewhere Classified</t>
  </si>
  <si>
    <t>Education not elsewhere classified</t>
  </si>
  <si>
    <t>SOCIAL PROTECTION</t>
  </si>
  <si>
    <t>Sickness and Disability</t>
  </si>
  <si>
    <t>ì³ï³éáÕçáõÃÛáõÝ</t>
  </si>
  <si>
    <t>Sickness</t>
  </si>
  <si>
    <t>²Ý³ßË³ïáõÝ³ÏáõÃÛáõÝ</t>
  </si>
  <si>
    <t>Disability</t>
  </si>
  <si>
    <t>Ì»ñáõÃÛáõÝ</t>
  </si>
  <si>
    <t>Old Age</t>
  </si>
  <si>
    <t>Old age</t>
  </si>
  <si>
    <t xml:space="preserve">Ð³ñ³½³ïÇÝ Ïáñóñ³Í ³ÝÓÇÝù </t>
  </si>
  <si>
    <t>Survivors</t>
  </si>
  <si>
    <t>ÀÝï³ÝÇùÇ ³Ý¹³ÙÝ»ñ ¨ ½³í³ÏÝ»ñ</t>
  </si>
  <si>
    <t>Family and Children</t>
  </si>
  <si>
    <t>Family and children</t>
  </si>
  <si>
    <t>¶áñÍ³½ñÏáõÃÛáõÝ</t>
  </si>
  <si>
    <t>Unemployment</t>
  </si>
  <si>
    <t xml:space="preserve">´Ý³Ï³ñ³Ý³ÛÇÝ ³å³ÑáíáõÙ </t>
  </si>
  <si>
    <t>Housing</t>
  </si>
  <si>
    <t xml:space="preserve">êáóÇ³É³Ï³Ý Ñ³ïáõÏ ³ñïáÝáõÃÛáõÝÝ»ñ (³ÛÉ ¹³ë»ñÇÝ ãå³ïÏ³ÝáÕ) </t>
  </si>
  <si>
    <t>Social Exclusion Not Elsewhere Classified</t>
  </si>
  <si>
    <t>ÐáÕÇ Ñ³ñÏÇ ¨ ·áõÛù³Ñ³ñÏÇ ·Íáí Ñ³Ù³ÛÝùÇ µÛáõç» í×³ñáõÙÝ»ñÇ µÝ³·³í³éáõÙ µ³ó³Ñ³Ûïí³Í Ñ³ñÏ³ÛÇÝ ûñ»Ýë¹ñáõÃÛ³Ý Ë³ËïáõÙÝ»ñÇ Ñ³Ù³ñ Ñ³ñÏ³ïáõÝ»ñÇó ·³ÝÓíáÕ ïáõÛÅ»ñ ¨ ïáõ·³ÝùÝ»ñ, áñáÝù ã»Ý Ñ³ßí³ñÏíáõÙ ³Û¹ Ñ³ñÏ»ñÇ ·áõÙ³ñÝ»ñÇ ÝÏ³ïÙ³Ùµ</t>
  </si>
  <si>
    <t>Social exclusion not elsewhere classified</t>
  </si>
  <si>
    <t>R&amp;D Social Protection</t>
  </si>
  <si>
    <t>R&amp;D Social protection</t>
  </si>
  <si>
    <t>êáóÇ³É³Ï³Ý å³ßïå³ÝáõÃÛáõÝ (³ÛÉ ¹³ë»ñÇÝ ãå³ïÏ³ÝáÕ)</t>
  </si>
  <si>
    <t>Social Protection Not Elsewhere Classified</t>
  </si>
  <si>
    <t>Social protection not elsewhere classified</t>
  </si>
  <si>
    <t>´³-ÅÇÝ</t>
  </si>
  <si>
    <t xml:space="preserve">úñ»Ýë¹Çñ ¨ ·áñÍ³¹Çñ Ù³ñÙÇÝÝ»ñ,å»ï³Ï³Ý Ï³é³í³ñáõÙ </t>
  </si>
  <si>
    <t>²ñï³ùÇÝ ïÝï»ë³Ï³Ý ³ç³ÏóáõÃÛáõÝ</t>
  </si>
  <si>
    <t>êàòÆ²È²Î²Ü ²ä²ÐàìàôÂÚ²Ü Üä²êîÜºð, ³Û¹ ÃíáõÙ`</t>
  </si>
  <si>
    <t>úñ»Ýë¹Çñ ¨ ·áñÍ³¹Çñ Ù³ñÙÇÝÝ»ñ, å»ï³Ï³Ý Ï³é³í³ñáõÙ, ‎ýÇÝ³Ýë³Ï³Ý ¨ Ñ³ñÏ³µÛáõç»ï³ÛÇÝ Ñ³ñ³µ»ñáõÃÛáõÝÝ»ñ, ³ñï³ùÇÝ Ñ³ñ³µ»ñáõÃÛáõÝÝ»ñ, áñÇó`</t>
  </si>
  <si>
    <t>²ñï³ùÇÝ ïÝï»ë³Ï³Ý û·ÝáõÃÛáõÝ, áñÇó`</t>
  </si>
  <si>
    <t>ÀÝ¹Ñ³Ýáõñ µÝáõÛÃÇ Í³é³ÛáõÃÛáõÝÝ»ñ, áñÇó`</t>
  </si>
  <si>
    <t>ÀÝ¹Ñ³Ýáõñ µÝáõÛÃÇ Ñ»ï³½áï³Ï³Ý ³ßË³ï³Ýù, áñÇó`</t>
  </si>
  <si>
    <t xml:space="preserve">ÀÝ¹Ñ³Ýáõñ µÝáõÛÃÇ Ñ³Ýñ³ÛÇÝ Í³é³ÛáõÃÛáõÝÝ»ñÇ ·Íáí Ñ»ï³½áï³Ï³Ý ¨ Ý³Ë³·Í³ÛÇÝ ³ßË³ï³ÝùÝ»ñ, áñÇó` </t>
  </si>
  <si>
    <t>ÀÝ¹Ñ³Ýáõñ µÝáõÛÃÇ Ñ³Ýñ³ÛÇÝ Í³é³ÛáõÃÛáõÝÝ»ñ (³ÛÉ ¹³ë»ñÇÝ ãå³ïÏ³ÝáÕ), áñÇó`</t>
  </si>
  <si>
    <t xml:space="preserve">ä»ï³Ï³Ý å³ñïùÇ ·Íáí ·áñÍ³éÝáõÃÛáõÝÝ»ñ, áñÇó` </t>
  </si>
  <si>
    <t>Î³é³í³ñáõÃÛ³Ý ï³ñµ»ñ Ù³Ï³ñ¹³ÏÝ»ñÇ ÙÇç¨ Çñ³Ï³Ý³óíáÕ ÁÝ¹Ñ³Ýáõñ µÝáõÛÃÇ ïñ³Ýëý»ñïÝ»ñ, áñÇó`</t>
  </si>
  <si>
    <t>è³½Ù³Ï³Ý å³ßïå³ÝáõÃÛáõÝ, áñÇó`</t>
  </si>
  <si>
    <t>ø³Õ³ù³óÇ³Ï³Ý å³ßïå³ÝáõÃÛáõÝ, áñÇó`</t>
  </si>
  <si>
    <t>²ñï³ùÇÝ é³½Ù³Ï³Ý û·ÝáõÃÛáõÝ, áñÇó`</t>
  </si>
  <si>
    <t>Ð»ï³½áï³Ï³Ý ¨ Ý³Ë³·Í³ÛÇÝ ³ßË³ï³ÝùÝ»ñ å³ßïå³ÝáõÃÛ³Ý áÉáñïáõÙ, áñÇó`</t>
  </si>
  <si>
    <t>ä³ßïå³ÝáõÃÛáõÝ (³ÛÉ ¹³ë»ñÇÝ ãå³ïÏ³ÝáÕ), áñÇó`</t>
  </si>
  <si>
    <t>Ð³ë³ñ³Ï³Ï³Ý Ï³ñ· ¨ ³Ýíï³Ý·áõÃÛáõÝ, áñÇó`</t>
  </si>
  <si>
    <t>öñÏ³ñ³ñ Í³é³ÛáõÃÛáõÝ, áñÇó`</t>
  </si>
  <si>
    <t>¸³ï³Ï³Ý ·áñÍáõÝ»áõÃÛáõÝ ¨ Çñ³í³Ï³Ý å³ßïå³ÝáõÃÛáõÝ, áñÇó`</t>
  </si>
  <si>
    <t>¸³ï³Ë³½áõÃÛáõÝ, áñÇó`</t>
  </si>
  <si>
    <t>Î³É³Ý³í³Ûñ»ñ, áñÇó`</t>
  </si>
  <si>
    <t xml:space="preserve">Ð»ï³½áï³Ï³Ý áõ Ý³Ë³·Í³ÛÇÝ ³ßË³ï³ÝùÝ»ñ Ñ³ë³ñ³Ï³Ï³Ý Ï³ñ·Ç ¨ ³Ýíï³Ý·áõÃÛ³Ý áÉáñïáõÙ, áñÇó` </t>
  </si>
  <si>
    <t>Ð³ë³ñ³Ï³Ï³Ý Ï³ñ· ¨ ³Ýíï³Ý·áõÃÛáõÝ  (³ÛÉ ¹³ë»ñÇÝ ãå³ïÏ³ÝáÕ), áñÇó`</t>
  </si>
  <si>
    <t>ÀÝ¹Ñ³Ýáõñ µÝáõÛÃÇ ïÝï»ë³Ï³Ý, ³é¨ïñ³ÛÇÝ ¨ ³ßË³ï³ÝùÇ ·Íáí Ñ³ñ³µ»ñáõÃÛáõÝÝ»ñ, áñÇó`</t>
  </si>
  <si>
    <t>¶ÛáõÕ³ïÝï»ëáõÃÛáõÝ, ³Ýï³é³ÛÇÝ ïÝï»ëáõÃÛáõÝ, ÓÏÝáñëáõÃÛáõÝ ¨ áñëáñ¹áõÃÛáõÝ, áñÇó`</t>
  </si>
  <si>
    <t>ì³é»ÉÇù ¨ ¿Ý»ñ·»ïÇÏ³, áñÇó`</t>
  </si>
  <si>
    <t>È»éÝ³³ñ¹ÛáõÝ³Ñ³ÝáõÙ, ³ñ¹ÛáõÝ³µ»ñáõÃÛáõÝ ¨ ßÇÝ³ñ³ñáõÃÛáõÝ, áñÇó`</t>
  </si>
  <si>
    <t>îñ³Ýëåáñï, áñÇó`</t>
  </si>
  <si>
    <t>Î³å, áñÇó`</t>
  </si>
  <si>
    <t>²ÛÉ µÝ³·³í³éÝ»ñ, áñÇó`</t>
  </si>
  <si>
    <t>îÝï»ë³Ï³Ý Ñ³ñ³µ»ñáõÃÛáõÝÝ»ñÇ ·Íáí Ñ»ï³½áï³Ï³Ý ¨ Ý³Ë³·Í³ÛÇÝ ³ßË³ï³ÝùÝ»ñ, áñÇó`</t>
  </si>
  <si>
    <t>îÝï»ë³Ï³Ý Ñ³ñ³µ»ñáõÃÛáõÝÝ»ñ (³ÛÉ ¹³ë»ñÇÝ ãå³ïÏ³ÝáÕ), áñÇó`</t>
  </si>
  <si>
    <t>²Õµ³Ñ³ÝáõÙ, áñÇó`</t>
  </si>
  <si>
    <t>Î»Õï³çñ»ñÇ Ñ»é³óáõÙ, áñÇó`</t>
  </si>
  <si>
    <t>Þñç³Ï³ ÙÇç³í³ÛñÇ ³ÕïáïÙ³Ý ¹»Ù å³Ûù³ñ, áñÇó`</t>
  </si>
  <si>
    <t>Î»Ýë³µ³½Ù³½³ÝáõÃÛ³Ý ¨ µÝáõÃÛ³Ý  å³ßïå³ÝáõÃÛáõÝ, áñÇó`</t>
  </si>
  <si>
    <t>Þñç³Ï³ ÙÇç³í³ÛñÇ å³ßïå³ÝáõÃÛ³Ý ·Íáí Ñ»ï³½áï³Ï³Ý ¨ Ý³Ë³·Í³ÛÇÝ ³ßË³ï³ÝùÝ»ñ, áñÇó`</t>
  </si>
  <si>
    <t>Þñç³Ï³ ÙÇç³í³ÛñÇ å³ßïå³ÝáõÃÛáõÝ (³ÛÉ ¹³ë»ñÇÝ ãå³ïÏ³ÝáÕ), áñÇó`</t>
  </si>
  <si>
    <t>´Ý³Ï³ñ³Ý³ÛÇÝ ßÇÝ³ñ³ñáõÃÛáõÝ, áñÇó`</t>
  </si>
  <si>
    <t>Ð³Ù³ÛÝù³ÛÇÝ ½³ñ·³óáõÙ, áñÇó`</t>
  </si>
  <si>
    <t>æñ³Ù³ï³Ï³ñ³ñáõÙ, áñÇó`</t>
  </si>
  <si>
    <t>öáÕáóÝ»ñÇ Éáõë³íáñáõÙ, áñÇó`</t>
  </si>
  <si>
    <t xml:space="preserve">´Ý³Ï³ñ³Ý³ÛÇÝ ßÇÝ³ñ³ñáõÃÛ³Ý ¨ ÏáÙáõÝ³É Í³é³ÛáõÃÛáõÝÝ»ñÇ ·Íáí Ñ»ï³½áï³Ï³Ý ¨ Ý³Ë³·Í³ÛÇÝ ³ßË³ï³ÝùÝ»ñ, áñÇó` </t>
  </si>
  <si>
    <t>´Ý³Ï³ñ³Ý³ÛÇÝ ßÇÝ³ñ³ñáõÃÛ³Ý ¨ ÏáÙáõÝ³É Í³é³ÛáõÃÛáõÝÝ»ñ (³ÛÉ ¹³ë»ñÇÝ ãå³ïÏ³ÝáÕ), áñÇó`</t>
  </si>
  <si>
    <t>´ÅßÏ³Ï³Ý ³åñ³ÝùÝ»ñ, ë³ñù»ñ ¨ ë³ñù³íáñáõÙÝ»ñ, áñÇó`</t>
  </si>
  <si>
    <t>²ñï³ÑÇí³Ý¹³Ýáó³ÛÇÝ Í³é³ÛáõÃÛáõÝÝ»ñ, áñÇó`</t>
  </si>
  <si>
    <t>ÐÇí³Ý¹³Ýáó³ÛÇÝ Í³é³ÛáõÃÛáõÝÝ»ñ, áñÇó`</t>
  </si>
  <si>
    <t>Ð³Ýñ³ÛÇÝ ³éáÕç³å³Ñ³Ï³Ý Í³é³ÛáõÃÛáõÝÝ»ñ, áñÇó`</t>
  </si>
  <si>
    <t xml:space="preserve">²éáÕç³å³ÑáõÃÛ³Ý ·Íáí Ñ»ï³½áï³Ï³Ý ¨ Ý³Ë³·Í³ÛÇÝ ³ßË³ï³ÝùÝ»ñ, áñÇó` </t>
  </si>
  <si>
    <t>²éáÕç³å³ÑáõÃÛáõÝ (³ÛÉ ¹³ë»ñÇÝ ãå³ïÏ³ÝáÕ), áñÇó`</t>
  </si>
  <si>
    <t>Ð³Ý·ëïÇ ¨ ëåáñïÇ Í³é³ÛáõÃÛáõÝÝ»ñ, áñÇó`</t>
  </si>
  <si>
    <t>Øß³ÏáõÃ³ÛÇÝ Í³é³ÛáõÃÛáõÝÝ»ñ, áñÇó`</t>
  </si>
  <si>
    <t>è³¹Çá ¨ Ñ»éáõëï³Ñ³Õáñ¹áõÙÝ»ñÇ Ñ»é³ñÓ³ÏÙ³Ý ¨ Ññ³ï³ñ³Ïã³Ï³Ý Í³é³ÛáõÃÛáõÝÝ»ñ, áñÇó`</t>
  </si>
  <si>
    <t>ÎñáÝ³Ï³Ý ¨ Ñ³ë³ñ³Ï³Ï³Ý ³ÛÉ Í³é³ÛáõÃÛáõÝÝ»ñ, áñÇó`</t>
  </si>
  <si>
    <t>Ð³Ý·ëïÇ, Ùß³ÏáõÛÃÇ ¨ ÏñáÝÇ ·Íáí Ñ»ï³½áï³Ï³Ý ¨ Ý³Ë³·Í³ÛÇÝ ³ßË³ï³ÝùÝ»ñ, áñÇó`</t>
  </si>
  <si>
    <t>Ð³Ý·Çëï, Ùß³ÏáõÛÃ ¨ ÏñáÝ (³ÛÉ ¹³ë»ñÇÝ ãå³ïÏ³ÝáÕ), áñÇó`</t>
  </si>
  <si>
    <t>Ü³Ë³¹åñáó³Ï³Ý ¨ ï³ññ³Ï³Ý ÁÝ¹Ñ³Ýáõñ ÏñÃáõÃÛáõÝ, áñÇó`</t>
  </si>
  <si>
    <t>ØÇçÝ³Ï³ñ· ÁÝ¹Ñ³Ýáõñ ÏñÃáõÃÛáõÝ, áñÇó`</t>
  </si>
  <si>
    <t>Ü³ËÝ³Ï³Ý Ù³ëÝ³·Çï³Ï³Ý (³ñÑ»ëï³·áñÍ³Ï³Ý) ¨ ÙÇçÇÝ Ù³ëÝ³·Çï³Ï³Ý ÏñÃáõÃÛáõÝ, áñÇó`</t>
  </si>
  <si>
    <t>´³ñÓñ³·áõÛÝ ÏñÃáõÃÛáõÝ, áñÇó`</t>
  </si>
  <si>
    <t xml:space="preserve">Àëï Ù³Ï³ñ¹³ÏÝ»ñÇ ã¹³ë³Ï³ñ·íáÕ ÏñÃáõÃÛáõÝ, áñÇó` </t>
  </si>
  <si>
    <t xml:space="preserve">ÎñÃáõÃÛ³ÝÁ ïñ³Ù³¹ñíáÕ ûÅ³Ý¹³Ï Í³é³ÛáõÃÛáõÝÝ»ñ, áñÇó` </t>
  </si>
  <si>
    <t>ÎñÃáõÃÛ³Ý áÉáñïáõÙ Ñ»ï³½áï³Ï³Ý ¨ Ý³Ë³·Í³ÛÇÝ ³ßË³ï³ÝùÝ»ñ, áñÇó`</t>
  </si>
  <si>
    <t>ÎñÃáõÃÛáõÝ (³ÛÉ ¹³ë»ñÇÝ ãå³ïÏ³ÝáÕ), áñÇó`</t>
  </si>
  <si>
    <t>ì³ï³éáÕçáõÃÛáõÝ ¨ ³Ý³ßË³ïáõÝ³ÏáõÃÛáõÝ, áñÇó`</t>
  </si>
  <si>
    <t>Ì»ñáõÃÛáõÝ, áñÇó`</t>
  </si>
  <si>
    <t xml:space="preserve">Ð³ñ³½³ïÇÝ Ïáñóñ³Í ³ÝÓÇÝù, áñÇó` </t>
  </si>
  <si>
    <t>ÀÝï³ÝÇùÇ ³Ý¹³ÙÝ»ñ ¨ ½³í³ÏÝ»ñ, áñÇó`</t>
  </si>
  <si>
    <t>¶áñÍ³½ñÏáõÃÛáõÝ, áñÇó`</t>
  </si>
  <si>
    <t xml:space="preserve">´Ý³Ï³ñ³Ý³ÛÇÝ ³å³ÑáíáõÙ, áñÇó` </t>
  </si>
  <si>
    <t xml:space="preserve">êáóÇ³É³Ï³Ý Ñ³ïáõÏ ³ñïáÝáõÃÛáõÝÝ»ñ (³ÛÉ ¹³ë»ñÇÝ ãå³ïÏ³ÝáÕ), áñÇó` </t>
  </si>
  <si>
    <t>êáóÇ³É³Ï³Ý å³ßïå³ÝáõÃÛ³Ý áÉáñïáõÙ Ñ»ï³½áï³Ï³Ý ¨ Ý³Ë³·Í³ÛÇÝ ³ßË³ï³ÝùÝ»ñ, áñÇó`</t>
  </si>
  <si>
    <t xml:space="preserve">êáóÇ³É³Ï³Ý å³ßïå³ÝáõÃÛ³Ý áÉáñïáõÙ Ñ»ï³½áï³Ï³Ý ¨ Ý³Ë³·Í³ÛÇÝ ³ßË³ï³ÝùÝ»ñ, áñÇó` </t>
  </si>
  <si>
    <t>êáóÇ³É³Ï³Ý å³ßïå³ÝáõÃÛáõÝ (³ÛÉ ¹³ë»ñÇÝ ãå³ïÏ³ÝáÕ), áñÇó`</t>
  </si>
  <si>
    <t xml:space="preserve">ÐÐ Ï³é³í³ñáõÃÛ³Ý ¨ Ñ³Ù³ÛÝùÝ»ñÇ å³Ñáõëï³ÛÇÝ ýáÝ¹, áñÇó` </t>
  </si>
  <si>
    <t>6000</t>
  </si>
  <si>
    <t>6100</t>
  </si>
  <si>
    <t>6110</t>
  </si>
  <si>
    <t>6120</t>
  </si>
  <si>
    <t>6130</t>
  </si>
  <si>
    <t>6200</t>
  </si>
  <si>
    <t>6210</t>
  </si>
  <si>
    <t>6220</t>
  </si>
  <si>
    <t>6221</t>
  </si>
  <si>
    <t>6222</t>
  </si>
  <si>
    <t>6223</t>
  </si>
  <si>
    <t>6300</t>
  </si>
  <si>
    <t>6310</t>
  </si>
  <si>
    <t>6400</t>
  </si>
  <si>
    <t>6410</t>
  </si>
  <si>
    <t>4711</t>
  </si>
  <si>
    <t xml:space="preserve"> - îÝ³ÛÇÝ ïÝï»ëáõÃÛáõÝÝ»ñÇÝ ¹ñ³Ùáí í×³ñíáÕ ëáóÇ³É³Ï³Ý ³å³ÑáíáõÃÛ³Ý í×³ñÝ»ñ</t>
  </si>
  <si>
    <t xml:space="preserve"> - îÝ³ÛÇÝ ïÝï»ëáõÃÛáõÝÝ»ñÇÝ Í³é³ÛáõÃÛáõÝÝ»ñ Ù³ïáõóáÕ` ß³ÑáõÛÃ ãÑ»ï³åÝ¹áÕ Ï³½Ù³Ï»ñåáõÃÛáõÝÝ»ñÇÝ ÝíÇñ³ïíáõÃÛáõÝÝ»ñ</t>
  </si>
  <si>
    <t>ýáÝ¹³ÛÇÝ    Ù³ë</t>
  </si>
  <si>
    <t>6420</t>
  </si>
  <si>
    <t>6430</t>
  </si>
  <si>
    <t>6440</t>
  </si>
  <si>
    <t>8199³</t>
  </si>
  <si>
    <t>²½·³ÛÇÝ ³Ýíï³Ý·áõÃÛáõÝ</t>
  </si>
  <si>
    <t>ä»ï³Ï³Ý å³Ñå³ÝáõÃÛáõÝ</t>
  </si>
  <si>
    <t xml:space="preserve">öñÏ³ñ³ñ Í³é³ÛáõÃÛáõÝ </t>
  </si>
  <si>
    <t>Æñ³í³Ï³Ý å³ßïå³ÝáõÃÛáõÝ</t>
  </si>
  <si>
    <t>¸³ï³Ë³½áõÃÛáõÝ</t>
  </si>
  <si>
    <t>´ÅßÏ³Ï³Ý ë³ñù»ñ ¨ ë³ñù³íáñáõÙÝ»ñ</t>
  </si>
  <si>
    <t xml:space="preserve">êïáÙ³ïáÉá·Ç³Ï³Ý Í³é³ÛáõÃÛáõÝÝ»ñ </t>
  </si>
  <si>
    <t>ÐÐ Ñ³Ù³ÛÝùÝ»ñÇ å³Ñáõëï³ÛÇÝ ýáÝ¹</t>
  </si>
  <si>
    <t xml:space="preserve">îáÕÇ          NN  </t>
  </si>
  <si>
    <t xml:space="preserve">´Ûáõç»ï³ÛÇÝ Í³Ëë»ñÇ ïÝï»ë³·Çï³Ï³Ý ¹³ë³Ï³ñ·Ù³Ý Ñá¹í³ÍÝ»ñÇ </t>
  </si>
  <si>
    <t>³Ýí³ÝáõÙÝ»ñÁ</t>
  </si>
  <si>
    <t xml:space="preserve"> NN </t>
  </si>
  <si>
    <t>3</t>
  </si>
  <si>
    <t xml:space="preserve"> -²ßË³ïáÕÝ»ñÇ ³ßË³ï³í³ñÓ»ñ ¨ Ñ³í»É³í×³ñÝ»ñ</t>
  </si>
  <si>
    <t xml:space="preserve"> - ä³ñ·¨³ïñáõÙÝ»ñ, ¹ñ³Ù³Ï³Ý Ëñ³ËáõëáõÙÝ»ñ ¨ Ñ³ïáõÏ í×³ñÝ»ñ</t>
  </si>
  <si>
    <t xml:space="preserve"> -²ÛÉ í³ñÓ³ïñáõÃÛáõÝÝ»ñ </t>
  </si>
  <si>
    <t xml:space="preserve"> -´Ý»Õ»Ý ³ßË³ï³í³ñÓ»ñ ¨ Ñ³í»É³í×³ñÝ»ñ</t>
  </si>
  <si>
    <t xml:space="preserve"> -ÎáÙáõÝ³É Í³é³ÛáõÃÛáõÝÝ»ñ</t>
  </si>
  <si>
    <t xml:space="preserve"> -Î³åÇ Í³é³ÛáõÃÛáõÝÝ»ñ</t>
  </si>
  <si>
    <t xml:space="preserve"> -²å³Ñáí³·ñ³Ï³Ý Í³Ëë»ñ</t>
  </si>
  <si>
    <t xml:space="preserve"> -¶áõÛùÇ ¨ ë³ñù³íáñáõÙÝ»ñÇ í³ñÓ³Ï³ÉáõÃÛáõÝ</t>
  </si>
  <si>
    <t xml:space="preserve"> -²ñï³·»ñ³ï»ëã³Ï³Ý Í³Ëë»ñ</t>
  </si>
  <si>
    <t xml:space="preserve"> -Ü»ñùÇÝ ·áñÍáõÕáõÙÝ»ñ</t>
  </si>
  <si>
    <t xml:space="preserve"> -²ñï³ë³ÑÙ³ÝÛ³Ý ·áñÍáõÕáõÙÝ»ñÇ ·Íáí Í³Ëë»ñ</t>
  </si>
  <si>
    <t xml:space="preserve"> -²ÛÉ ïñ³Ýëåáñï³ÛÇÝ Í³Ëë»ñ</t>
  </si>
  <si>
    <t xml:space="preserve"> -ì³ñã³Ï³Ý Í³é³ÛáõÃÛáõÝÝ»ñ</t>
  </si>
  <si>
    <t xml:space="preserve"> -Ð³Ù³Ï³ñ·ã³ÛÇÝ Í³é³ÛáõÃÛáõÝÝ»ñ</t>
  </si>
  <si>
    <t xml:space="preserve"> -²ßË³ï³Ï³½ÙÇ Ù³ëÝ³·Çï³Ï³Ý ½³ñ·³óÙ³Ý Í³é³ÛáõÃÛáõÝÝ»ñ</t>
  </si>
  <si>
    <t xml:space="preserve"> -î»Õ³Ï³ïí³Ï³Ý Í³é³ÛáõÃÛáõÝÝ»ñ</t>
  </si>
  <si>
    <t xml:space="preserve"> -Î³é³í³ñã³Ï³Ý Í³é³ÛáõÃÛáõÝÝ»ñ</t>
  </si>
  <si>
    <t xml:space="preserve"> - Î»Ýó³Õ³ÛÇÝ ¨ Ñ³Ýñ³ÛÇÝ ëÝÝ¹Ç Í³é³ÛáõÃÛáõÝÝ»ñ</t>
  </si>
  <si>
    <t xml:space="preserve"> -Ü»ñÏ³Û³óáõóã³Ï³Ý Í³Ëë»ñ</t>
  </si>
  <si>
    <t xml:space="preserve"> -ÀÝ¹Ñ³Ýáõñ µÝáõÛÃÇ ³ÛÉ Í³é³ÛáõÃÛáõÝÝ»ñ</t>
  </si>
  <si>
    <t xml:space="preserve"> -Ø³ëÝ³·Çï³Ï³Ý Í³é³ÛáõÃÛáõÝÝ»ñ</t>
  </si>
  <si>
    <t xml:space="preserve"> -Þ»Ýù»ñÇ ¨ Ï³éáõÛóÝ»ñÇ ÁÝÃ³óÇÏ Ýáñá·áõÙ ¨ å³Ñå³ÝáõÙ</t>
  </si>
  <si>
    <t xml:space="preserve"> -Ø»ù»Ý³Ý»ñÇ ¨ ë³ñù³íáñáõÙÝ»ñÇ ÁÝÃ³óÇÏ Ýáñá·áõÙ ¨ å³Ñå³ÝáõÙ</t>
  </si>
  <si>
    <t>2.4. Ð³Ù³ÛÝùÇ µÛáõç»Ç ýáÝ¹³ÛÇÝ Ù³ëÇ Å³Ù³Ý³Ï³íáñ ³½³ï ÙÇçáóÝ»ñÇ ïñ³Ù³¹ñáõÙ í³ñã³Ï³Ý Ù³ë</t>
  </si>
  <si>
    <t xml:space="preserve">2.5. Ð³Ù³ÛÝùÇ µÛáõç»Ç ýáÝ¹³ÛÇÝ Ù³ëÇ Å³Ù³Ý³Ï³íáñ ³½³ï ÙÇçáóÝ»ñÇó í³ñã³Ï³Ý Ù³ë ïñ³Ù³¹ñí³Í ÙÇçáóÝ»ñÇ í»ñ³¹³ñÓ ýáÝ¹³ÛÇÝ Ù³ë </t>
  </si>
  <si>
    <t xml:space="preserve">  - ³é³Ýó í³ñã³Ï³Ý Ù³ëÇ ÙÇçáóÝ»ñÇ ï³ñ»ëÏ½µÇ ³½³ï ÙÝ³óáñ¹Çó ýáÝ¹³ÛÇÝ  Ù³ë Ùáõïù³·ñÙ³Ý »ÝÃ³Ï³ ·áõÙ³ñÇ </t>
  </si>
  <si>
    <t>ÀÜ¸²ØºÜÀ Ð²ìºÈàôð¸À Î²Ø ¸ºüÆòÆîÀ (ä²Î²êàôð¸À)</t>
  </si>
  <si>
    <t>Ð²Ø²ÚÜøÆ  ´ÚàôæºÆ  Ð²ìºÈàôð¸Æ  ú¶î²¶àðÌØ²Ü  àôÔÔàôÂÚàôÜÜºðÀ  Î²Ø ¸ºüÆòÆîÆ (ä²Î²êàôð¸Æ)  üÆÜ²Üê²ìàðØ²Ü  ²Ô´ÚàôðÜºðÀ</t>
  </si>
  <si>
    <t xml:space="preserve"> -¶ñ³ë»ÝÛ³Ï³ÛÇÝ ÝÛáõÃ»ñ ¨ Ñ³·áõëï</t>
  </si>
  <si>
    <t xml:space="preserve"> -¶ÛáõÕ³ïÝï»ë³Ï³Ý ³åñ³ÝùÝ»ñ</t>
  </si>
  <si>
    <t xml:space="preserve"> -îñ³Ýëåáñï³ÛÇÝ ÝÛáõÃ»ñ</t>
  </si>
  <si>
    <t xml:space="preserve"> -Þñç³Ï³ ÙÇç³í³ÛñÇ å³ßïå³ÝáõÃÛ³Ý ¨ ·Çï³Ï³Ý ÝÛáõÃ»ñ</t>
  </si>
  <si>
    <t xml:space="preserve"> -²éáÕç³å³Ñ³Ï³Ý  ¨ É³µáñ³ïáñ ÝÛáõÃ»ñ</t>
  </si>
  <si>
    <t xml:space="preserve"> -Î»Ýó³Õ³ÛÇÝ ¨ Ñ³Ýñ³ÛÇÝ ëÝÝ¹Ç ÝÛáõÃ»ñ</t>
  </si>
  <si>
    <t xml:space="preserve"> -Ð³ïáõÏ Ýå³ï³Ï³ÛÇÝ ³ÛÉ ÝÛáõÃ»ñ</t>
  </si>
  <si>
    <t xml:space="preserve"> -Ü»ñùÇÝ ³ñÅ»ÃÕÃ»ñÇ ïáÏáë³í×³ñÝ»ñ</t>
  </si>
  <si>
    <t xml:space="preserve"> -Ü»ñùÇÝ í³ñÏ»ñÇ ïáÏáë³í×³ñÝ»ñ</t>
  </si>
  <si>
    <t xml:space="preserve"> -²ñï³ùÇÝ ³ñÅ»ÃÕÃ»ñÇ ·Íáí ïáÏáë³í×³ñÝ»ñ</t>
  </si>
  <si>
    <t xml:space="preserve"> -²ñï³ùÇÝ í³ñÏ»ñÇ ·Íáí ïáÏáë³í×³ñÝ»ñ</t>
  </si>
  <si>
    <t xml:space="preserve"> -öáË³Ý³ÏÙ³Ý Ïáõñë»ñÇ µ³ó³ë³Ï³Ý ï³ñµ»ñáõÃÛáõÝ</t>
  </si>
  <si>
    <t xml:space="preserve"> -îáõÛÅ»ñ</t>
  </si>
  <si>
    <t>1.2.1. ì³ñÏ»ñ, áñÇó`
(ïáÕ 8122+ïáÕ 8130)</t>
  </si>
  <si>
    <t xml:space="preserve">  - í³ñÏ»ñÇ ëï³óáõÙ, áñÇó
(ïáÕ 8123+ïáÕ 8124)</t>
  </si>
  <si>
    <t xml:space="preserve">  - ëï³óí³Í í³ñÏ»ñÇ ÑÇÙÝ³Ï³Ý  ·áõÙ³ñÇ Ù³ñáõÙ, áñÇó`
(ïáÕ 8131+ïáÕ 8132)
</t>
  </si>
  <si>
    <t>1.2.2. öáË³ïíáõÃÛáõÝÝ»ñ, áñÇó` 
(ïáÕ 8141+ïáÕ 8150)</t>
  </si>
  <si>
    <t>µÛáõç»ï³ÛÇÝ ÷áË³ïíáõÃÛáõÝÝ»ñÇ ëï³óáõÙ, áñÇó`
(ïáÕ 8142+ïáÕ 8143)</t>
  </si>
  <si>
    <t xml:space="preserve">  - ëï³óí³Í ÷áË³ïíáõÃÛáõÝÝ»ñÇ ·áõÙ³ñÇ Ù³ñáõÙ, áñÇó`
(ïáÕ 8151+ïáÕ 8152)</t>
  </si>
  <si>
    <t xml:space="preserve"> -öáË³éáõÃÛáõÝÝ»ñÇ ·Íáí ïáõñù»ñ</t>
  </si>
  <si>
    <t xml:space="preserve"> -êáõµëÇ¹Ç³Ý»ñ áã-ýÇÝ³Ýë³Ï³Ý å»ï³Ï³Ý (h³Ù³ÛÝù³ÛÇÝ) Ï³½Ù³Ï»ñåáõÃÛáõÝÝ»ñÇÝ </t>
  </si>
  <si>
    <t xml:space="preserve"> - ï»Õ³Ï³Ý ÇÝùÝ³Ï³é³í³ñÙ³Ý Ù³ñÙÇÝÝ»ñÇÝ,áñÇó` 
(ïáÕ  4535+ïáÕ 4536)</t>
  </si>
  <si>
    <t xml:space="preserve"> - ï»Õ³Ï³Ý ÇÝùÝ³Ï³é³í³ñÙ³Ý Ù³ñÙÇÝÝ»ñÇÝ,áñÇó`     (ïáÕ  4545+ïáÕ 4546)</t>
  </si>
  <si>
    <t xml:space="preserve">1.1 ¶áõÛù³ÛÇÝ Ñ³ñÏ»ñ ³Ýß³ñÅ ·áõÛùÇó, ³Û¹ ÃíáõÙ`  </t>
  </si>
  <si>
    <t xml:space="preserve"> 1.2 ¶áõÛù³ÛÇÝ Ñ³ñÏ»ñ ³ÛÉ ·áõÛùÇó, ³Û¹ ÃíáõÙ`  </t>
  </si>
  <si>
    <t xml:space="preserve">1.3 ²åñ³ÝùÝ»ñÇ û·ï³·áñÍÙ³Ý Ï³Ù ·áñÍáõÝ»áõÃÛ³Ý Çñ³Ï³Ý³óÙ³Ý ÃáõÛÉïíáõÃÛ³Ý í×³ñÝ»ñ, ³Û¹ ÃíáõÙ`  </t>
  </si>
  <si>
    <t>µ) Üáï³ñ³Ï³Ý ·ñ³ë»ÝÛ³ÏÝ»ñÇ ÏáÕÙÇó Ýáï³ñ³Ï³Ý Í³é³ÛáõÃÛáõÝÝ»ñ Ï³ï³ñ»Éáõ, Ýáï³ñ³Ï³Ý Ï³ñ·áí í³í»ñ³óí³Í ÷³ëï³ÃÕÃ»ñÇ ÏñÏÝûñÇÝ³ÏÝ»ñ ï³Éáõ, Ýßí³Í Ù³ñÙÇÝÝ»ñÇ ÏáÕÙÇó ·áñÍ³ñùÝ»ñÇ Ý³Ë³·Í»ñ ¨ ¹ÇÙáõÙÝ»ñ Ï³½Ù»Éáõ, ÷³ëï³ÃÕÃ»ñÇ å³ï×»Ý»ñ Ñ³Ý»Éáõ ¨ ¹ñ³ÝóÇó ù³Õí³ÍùÝ»ñ ï³Éáõ Ñ³Ù³ñ</t>
  </si>
  <si>
    <t xml:space="preserve">2.2 Î³åÇï³É ³ñï³ùÇÝ å³ßïáÝ³Ï³Ý ¹ñ³Ù³ßÝáñÑÝ»ñ` ëï³óí³Í ³ÛÉ å»ïáõÃÛáõÝÝ»ñÇó, ³Û¹ ÃíáõÙ`  </t>
  </si>
  <si>
    <t xml:space="preserve">2.3 ÀÝÃ³óÇÏ ³ñï³ùÇÝ å³ßïáÝ³Ï³Ý ¹ñ³Ù³ßÝáñÑÝ»ñ`  ëï³óí³Í ÙÇç³½·³ÛÇÝ Ï³½Ù³Ï»ñåáõÃÛáõÝÝ»ñÇó, ³Û¹ ÃíáõÙ`  </t>
  </si>
  <si>
    <t xml:space="preserve">2.4 Î³åÇï³É ³ñï³ùÇÝ å³ßïáÝ³Ï³Ý ¹ñ³Ù³ßÝáñÑÝ»ñ`  ëï³óí³Í ÙÇç³½·³ÛÇÝ Ï³½Ù³Ï»ñåáõÃÛáõÝÝ»ñÇó, ³Û¹ ÃíáõÙ`  </t>
  </si>
  <si>
    <t>¹) ÐÐ ³ÛÉ Ñ³Ù³ÛÝùÝ»ñÇ µÛáõç»Ý»ñÇó ÁÝÃ³óÇÏ Í³Ëë»ñÇ ýÇÝ³Ýë³íáñÙ³Ý Ýå³ï³Ïáí ëï³óíáÕ å³ßïáÝ³Ï³Ý ¹ñ³Ù³ßÝáñÑÝ»ñ, áñÇó`</t>
  </si>
  <si>
    <t xml:space="preserve">               ÀÜ¸²ØºÜÀ  ºÎ²ØàôîÜºð,                         ³Û¹ ÃíáõÙ`         
(ïáÕ 1100 + ïáÕ 1200+ïáÕ 1300)</t>
  </si>
  <si>
    <t>1. Ð²ðÎºð ºì îàôðøºð, ³Û¹ ÃíáõÙ`  
(ïáÕ 1110 + ïáÕ 1120 + ïáÕ 1130 + ïáÕ 1150 + ïáÕ 1160)</t>
  </si>
  <si>
    <t>î»Õ³Ï³Ý ïáõñù»ñ, ³Û¹ ÃíáõÙ`  
(ïáÕ 1132 + ïáÕ 1135 + ïáÕ 1136 + ïáÕ 1137 + ïáÕ 1138 + ïáÕ 1139 + ïáÕ 1140 + ïáÕ 1141 + ïáÕ 1142 + ïáÕ 1143 + ïáÕ 1144+ïáÕ 1145)</t>
  </si>
  <si>
    <t>³) Ð³Ù³ÛÝùÇ ï³ñ³ÍùáõÙ Ýáñ ß»Ýù»ñÇ, ßÇÝáõÃÛáõÝÝ»ñÇ (Ý»ñ³éÛ³É áã ÑÇÙÝ³Ï³Ý)  ßÇÝ³ñ³ñáõÃÛáõÝ (ï»Õ³¹ñÙ³Ý) ÃáõÛÉïíáõÃÛ³Ý Ñ³Ù³ñ, áñÇó` 
(ïáÕ 1133 + ïáÕ 1334)</t>
  </si>
  <si>
    <t>Ð³Ù³ÛÝùÇ µÛáõç» í×³ñíáÕ å»ï³Ï³Ý ïáõñù»ñ, ³Û¹ ÃíáõÙ`  
(ïáÕ 1152 + ïáÕ 1153 )</t>
  </si>
  <si>
    <t xml:space="preserve"> 1.5 ²ÛÉ Ñ³ñÏ³ÛÇÝ »Ï³ÙáõïÝ»ñ, ³Û¹ ÃíáõÙ`
(ïáÕ 1161 + ïáÕ 1165 )  </t>
  </si>
  <si>
    <t>úñ»Ýùáí å»ï³Ï³Ý µÛáõç» ³Ùñ³·ñíáÕ Ñ³ñÏ»ñÇó ¨ ³ÛÉ å³ñï³¹Çñ í×³ñÝ»ñÇó  Ù³ëÑ³ÝáõÙÝ»ñ Ñ³Ù³ÛÝùÝ»ñÇ µÛáõç»Ý»ñ, áñÇó` 
(ïáÕ 1162 + ïáÕ 1163 + ïáÕ 1164)</t>
  </si>
  <si>
    <t xml:space="preserve">2. ä²ÞîàÜ²Î²Ü ¸ð²Ø²ÞÜàðÐÜºð, ³Û¹ ÃíáõÙ`
(ïáÕ 1210 + ïáÕ 1220 + ïáÕ 1230 + ïáÕ 1240 + ïáÕ 1250 + ïáÕ 1260)  </t>
  </si>
  <si>
    <t>2.5 ÀÝÃ³óÇÏ Ý»ñùÇÝ å³ßïáÝ³Ï³Ý ¹ñ³Ù³ßÝáñÑÝ»ñ` ëï³óí³Í Ï³é³í³ñÙ³Ý ³ÛÉ Ù³Ï³ñ¹³ÏÝ»ñÇó, áñÇó`
(ïáÕ 1251 + ïáÕ 1254 + ïáÕ 1257 + ïáÕ 1258)</t>
  </si>
  <si>
    <t xml:space="preserve"> 2.6 Î³åÇï³É Ý»ñùÇÝ å³ßïáÝ³Ï³Ý ¹ñ³Ù³ßÝáñÑÝ»ñ` ëï³óí³Í Ï³é³í³ñÙ³Ý ³ÛÉ Ù³Ï³ñ¹³ÏÝ»ñÇó, ³Û¹ ÃíáõÙ`  
(ïáÕ 1261 + ïáÕ 1262)</t>
  </si>
  <si>
    <t xml:space="preserve">3.9 ²ÛÉ »Ï³ÙáõïÝ»ñ, ³Û¹ ÃíáõÙ`
(ïáÕ 1391 + ïáÕ 1392 + ïáÕ 1393)  </t>
  </si>
  <si>
    <t xml:space="preserve">Ð³Ù³ÛÝùÇ µÛáõç» Ùáõïù³·ñíáÕ ³ñï³ùÇÝ å³ßïáÝ³Ï³Ý ¹ñ³Ù³ßÝáñÑÝ»ñ` ëï³óí³Í ³ÛÉ å»ïáõÃÛáõÝÝ»ñÇ ï»Õ³Ï³Ý ÇÝùÝ³Ï³é³í³ñÙ³Ý Ù³ñÙÇÝÝ»ñÇó ÁÝÃ³óÇÏ Í³Ëë»ñÇ ýÇÝ³Ýë³íáñÙ³Ý Ýå³ï³Ïáí </t>
  </si>
  <si>
    <t xml:space="preserve">Ð³Ù³ÛÝùÇ µÛáõç» Ùáõïù³·ñíáÕ ³ñï³ùÇÝ å³ßïáÝ³Ï³Ý ¹ñ³Ù³ßÝáñÑÝ»ñ` ëï³óí³Í ³ÛÉ å»ïáõÃÛáõÝÝ»ñÇ  ï»Õ³Ï³Ý ÇÝùÝ³Ï³é³í³ñÙ³Ý Ù³ñÙÇÝÝ»ñÇó Ï³åÇï³É Í³Ëë»ñÇ ýÇÝ³Ýë³íáñÙ³Ý Ýå³ï³Ïáí </t>
  </si>
  <si>
    <t xml:space="preserve"> ä»ïáõÃÛ³Ý ÏáÕÙÇó ï»Õ³Ï³Ý ÇÝùÝ³Ï³é³í³ñÙ³Ý Ù³ñÙÇÝÝ»ñÇÝ å³ïíÇñ³Ïí³Í ÉÇ³½áñáõÃÛáõÝÝ»ñÇ Çñ³Ï³Ý³óÙ³Ý Í³Ëë»ñÇ ýÇÝ³Ýë³íáñÙ³Ý Ñ³Ù³ñ å»ï³Ï³Ý µÛáõç»Çó ëï³óíáÕ ÙÇçáóÝ»ñ</t>
  </si>
  <si>
    <t>1145</t>
  </si>
  <si>
    <t xml:space="preserve"> -êáõµëÇ¹Ç³Ý»ñ ýÇÝ³Ýë³Ï³Ý å»ï³Ï³Ý (h³Ù³ÛÝù³ÛÇÝ) Ï³½Ù³Ï»ñåáõÃÛáõÝÝ»ñÇÝ </t>
  </si>
  <si>
    <t xml:space="preserve"> - Çñ³í³µ³Ý³Ï³Ý ³ÝÓ³Ýó Ï³ÝáÝ³¹ñ³Ï³Ý Ï³åÇï³ÉáõÙ å»ï³Ï³Ý Ù³ëÝ³ÏóáõÃÛ³Ý, å»ï³Ï³Ý ë»÷³Ï³ÝáõÃÛáõÝ Ñ³Ý¹Çë³óáÕ ³Ýß³ñÅ ·áõÛùÇ (µ³ó³éáõÃÛ³Ùµ ÑáÕ»ñÇ), ³Û¹ ÃíáõÙª ³Ý³í³ñï ßÇÝ³ñ³ñáõÃÛ³Ý ûµÛ»ÏïÝ»ñÇ Ù³ëÝ³íáñ»óáõÙÇó  ³é³ç³ó³Í ÙÇçáóÝ»ñÇó Ñ³Ù³ÛÝùÇ µÛáõç» Ù³ëÑ³ÝáõÙÇó Ùáõïù»ñ</t>
  </si>
  <si>
    <t xml:space="preserve"> - Ñ³Ù³ÛÝù³ÛÇÝ ë»÷³Ï³ÝáõÃÛ³Ý µ³ÅÝ»ïáÙë»ñÇ ¨ Ï³åÇï³ÉáõÙ Ñ³Ù³ÛÝùÇ Ù³ëÝ³ÏóáõÃÛ³Ý Çñ³óáõÙÇó Ùáõïù»ñ</t>
  </si>
  <si>
    <t xml:space="preserve"> - µ³ÅÝ»ïáÙë»ñ ¨ Ï³åÇï³ÉáõÙ ³ÛÉ Ù³ëÝ³ÏóáõÃÛáõÝ Ó»éùµ»ñáõÙ</t>
  </si>
  <si>
    <t xml:space="preserve"> - »ÝÃ³Ï³ ¿ áõÕÕÙ³Ý Ñ³Ù³ÛÝùÇ µÛáõç»Ç í³ñã³Ï³Ý Ù³ëÇó Ý³Ëáñ¹ ï³ñáõÙ ýÇÝ³Ýë³íáñÙ³Ý »ÝÃ³Ï³, ë³Ï³ÛÝ ãýÇÝ³Ýë³íáñí³Í`³éÏ³ å³ñï³íáñáõÃÛáõÝÝ»ñÇ Ï³ï³ñÙ³ÝÁ </t>
  </si>
  <si>
    <t>³Û¹ ÃíáõÙ`</t>
  </si>
  <si>
    <t xml:space="preserve">  Ð²îì²Ì  4</t>
  </si>
  <si>
    <t xml:space="preserve">  - ÑÇÙÝ³Ï³Ý ·áõÙ³ñÇ Ù³ñáõÙ</t>
  </si>
  <si>
    <t xml:space="preserve"> - Ý³ËÏÇÝáõÙ ïñ³Ù³¹ñí³Í ÷áË³ïíáõÃÛáõÝÝ»ñÇ ¹ÇÙ³ó ëï³óíáÕ Ù³ñáõÙÝ»ñÇó Ùáõïù»ñ</t>
  </si>
  <si>
    <t xml:space="preserve"> - ÷áË³ïíáõÃÛáõÝÝ»ñÇ ïñ³Ù³¹ñáõÙ</t>
  </si>
  <si>
    <t xml:space="preserve">  - ÃáÕ³ñÏáõÙÇó ¨ ï»Õ³µ³ßËáõÙÇó Ùáõïù»ñ</t>
  </si>
  <si>
    <t>Ð²îì²Ì  1</t>
  </si>
  <si>
    <t xml:space="preserve"> - ¹ñ³Ù³ßÝáñÑÝ»ñ ÐÐ å»ï³Ï³Ý µÛáõç»ÇÝ  </t>
  </si>
  <si>
    <t xml:space="preserve"> - ¹ñ³Ù³ßÝáñÑÝ»ñ ÐÐ ³ÛÉ Ñ³Ù³ÛÝù»ñÇ µÛáõç»Ý»ñÇÝ  </t>
  </si>
  <si>
    <t>9121</t>
  </si>
  <si>
    <t>6121</t>
  </si>
  <si>
    <t>9122</t>
  </si>
  <si>
    <t>6122</t>
  </si>
  <si>
    <t>³Û¹ ÃíáõÙ` ºñ¨³ÝÇ Ñ³Ù³ù³Õ³ù³ÛÇÝ Í³Ëë»ñÇ ýÇÝ³Ýë³íáñÙ³Ý Ñ³Ù³ñ</t>
  </si>
  <si>
    <t xml:space="preserve"> - ²ÛÉ ÁÝÃ³óÇÏ ¹ñ³Ù³ßÝáñÑÝ»ñ</t>
  </si>
  <si>
    <t xml:space="preserve"> ºñ¨³ÝÇ Ñ³Ù³ù³Õ³ù³ÛÇÝ Í³Ëë»ñÇ ýÇÝ³Ýë³íáñÙ³Ý Ñ³Ù³ñ</t>
  </si>
  <si>
    <t xml:space="preserve">³ÛÉ Ñ³Ù³ÛÝùÝ»ñÇÝ </t>
  </si>
  <si>
    <t xml:space="preserve"> - ÐÐ å»ï³Ï³Ý µÛáõç»ÇÝ</t>
  </si>
  <si>
    <t xml:space="preserve">ÐÐ ³ÛÉ Ñ³Ù³ÛÝùÝ»ñÇÝ </t>
  </si>
  <si>
    <t xml:space="preserve"> - ³ÛÉ</t>
  </si>
  <si>
    <t xml:space="preserve">îáÕÇ NN  </t>
  </si>
  <si>
    <t>å»ï³Ï³Ý µÛáõç»Çó</t>
  </si>
  <si>
    <t xml:space="preserve">  - í³ñÏ»ñÇ ëï³óáõÙ</t>
  </si>
  <si>
    <t>³ÛÉ ³ÕµÛáõñÝ»ñÇó</t>
  </si>
  <si>
    <t xml:space="preserve">  - ëï³óí³Í í³ñÏ»ñÇ ÑÇÙÝ³Ï³Ý  ·áõÙ³ñÇ Ù³ñáõÙ</t>
  </si>
  <si>
    <t>³ÛÉ ³ÕµÛáõñÝ»ñÇÝ</t>
  </si>
  <si>
    <t>ÐÐ ³ÛÉ Ñ³Ù³ÛÝùÝ»ñÇ µÛáõç»Ý»ñÇÝ</t>
  </si>
  <si>
    <t>ÐÐ å»ï³Ï³Ý µÛáõç»ÇÝ</t>
  </si>
  <si>
    <t>ÐÐ å»ï³Ï³Ý µÛáõç»Çó</t>
  </si>
  <si>
    <t>ÐÐ ³ÛÉ Ñ³Ù³ÛÝùÝ»ñÇ µÛáõç»Ý»ñÇó</t>
  </si>
  <si>
    <t xml:space="preserve">  - ëï³óí³Í ÷áË³ïíáõÃÛáõÝÝ»ñÇ ·áõÙ³ñÇ Ù³ñáõÙ</t>
  </si>
  <si>
    <t>í³ñã³Ï³Ý    Ù³ë</t>
  </si>
  <si>
    <t xml:space="preserve">Ð»ï³½áï³Ï³Ý áõ Ý³Ë³·Í³ÛÇÝ ³ßË³ï³ÝùÝ»ñ Ñ³ë³ñ³Ï³Ï³Ý Ï³ñ·Ç ¨ ³Ýíï³Ý·áõÃÛ³Ý áÉáñïáõÙ </t>
  </si>
  <si>
    <t>Ð³ë³ñ³Ï³Ï³Ý Ï³ñ· ¨ ³Ýíï³Ý·áõÃÛáõÝ (³ÛÉ ¹³ë»ñÇÝ ãå³ïÏ³ÝáÕ)</t>
  </si>
  <si>
    <t>9111</t>
  </si>
  <si>
    <t>6111</t>
  </si>
  <si>
    <t>9112</t>
  </si>
  <si>
    <t>6112</t>
  </si>
  <si>
    <t>9213</t>
  </si>
  <si>
    <t>6213</t>
  </si>
  <si>
    <t>9212</t>
  </si>
  <si>
    <t>6212</t>
  </si>
  <si>
    <t xml:space="preserve">  - ÷áË³ïíáõÃÛáõÝÝ»ñÇ ëï³óáõÙ</t>
  </si>
  <si>
    <t>ÀÝ¹³Ù»ÝÁ (ë.4+ë.5)</t>
  </si>
  <si>
    <t xml:space="preserve"> -ÀÝÃ³óÇÏ ¹ñ³Ù³ßÝáñÑÝ»ñ  ÙÇç³½·³ÛÇÝ Ï³½Ù³Ï»ñåáõÃÛáõÝÝ»ñÇÝ</t>
  </si>
  <si>
    <t xml:space="preserve"> - ÀÝÃ³óÇÏ ¹ñ³Ù³ßÝáñÑÝ»ñ å»ï³Ï³Ý ¨ Ñ³Ù³ÛÝùÝ»ñÇ áã ³é¨ïñ³ÛÇÝ Ï³½Ù³Ï»ñåáõÃÛáõÝÝ»ñÇÝ</t>
  </si>
  <si>
    <t xml:space="preserve"> - ÀÝÃ³óÇÏ ¹ñ³Ù³ßÝáñÑÝ»ñ å»ï³Ï³Ý ¨ Ñ³Ù³ÛÝùÝ»ñÇ  ³é¨ïñ³ÛÇÝ Ï³½Ù³Ï»ñåáõÃÛáõÝÝ»ñÇÝ</t>
  </si>
  <si>
    <t xml:space="preserve"> - àã ÝÛáõÃ³Ï³Ý ÑÇÙÝ³Ï³Ý ÙÇçáóÝ»ñ</t>
  </si>
  <si>
    <t xml:space="preserve"> - ¶»á¹»½Ç³Ï³Ý ù³ñï»½³·ñ³Ï³Ý Í³Ëë»ñ</t>
  </si>
  <si>
    <t xml:space="preserve"> - Ü³Ë³·Í³Ñ»ï³½áï³Ï³Ý Í³Ëë»ñ</t>
  </si>
  <si>
    <t xml:space="preserve"> - îñ³Ýëåáñï³ÛÇÝ ë³ñù³íáñáõÙÝ»ñ</t>
  </si>
  <si>
    <t xml:space="preserve"> - ì³ñã³Ï³Ý ë³ñù³íáñáõÙÝ»ñ</t>
  </si>
  <si>
    <t xml:space="preserve"> - ²ÛÉ Ù»ù»Ý³Ý»ñ ¨ ë³ñù³íáñáõÙÝ»ñ</t>
  </si>
  <si>
    <t xml:space="preserve"> - Þ»Ýù»ñÇ ¨ ßÇÝáõÃÛáõÝÝ»ñÇ Ó»éù µ»ñáõÙ</t>
  </si>
  <si>
    <t xml:space="preserve"> - Þ»Ýù»ñÇ ¨ ßÇÝáõÃÛáõÝÝ»ñÇ Ï³éáõóáõÙ</t>
  </si>
  <si>
    <t xml:space="preserve"> - Þ»Ýù»ñÇ ¨ ßÇÝáõÃÛáõÝÝ»ñÇ Ï³åÇï³É í»ñ³Ýáñá·áõÙ</t>
  </si>
  <si>
    <t xml:space="preserve"> -Î³åÇï³É ¹ñ³Ù³ßÝáñÑÝ»ñ ÙÇç³½·³ÛÇÝ Ï³½Ù³Ï»ñåáõÃÛáõÝÝ»ñÇÝ</t>
  </si>
  <si>
    <t>0</t>
  </si>
  <si>
    <t>1</t>
  </si>
  <si>
    <t>2</t>
  </si>
  <si>
    <t>4712</t>
  </si>
  <si>
    <t xml:space="preserve"> - êáóÇ³É³Ï³Ý ³å³ÑáíáõÃÛ³Ý µÝ»Õ»Ý Ýå³ëïÝ»ñ Í³é³ÛáõÃÛáõÝÝ»ñ Ù³ïáõóáÕÝ»ñÇÝ</t>
  </si>
  <si>
    <t xml:space="preserve"> - Ð³Ù³ÛÝù³ÛÇÝ Ýß³Ý³ÏáõÃÛ³Ý é³½Ù³í³ñ³Ï³Ý å³ß³ñÝ»ñ</t>
  </si>
  <si>
    <t xml:space="preserve"> - ÜÛáõÃ»ñ ¨ å³ñ³·³Ý»ñ</t>
  </si>
  <si>
    <t xml:space="preserve"> - ì»ñ³í³×³éùÇ Ñ³Ù³ñ Ý³Ë³ï»ëí³Í ³åñ³ÝùÝ»ñ</t>
  </si>
  <si>
    <t>³Û¹ ÃíáõÙ Í³Ëë»ñÇ í»ñÍ³ÝáõÙÁ` Áëï µÛáõç»ï³ÛÇÝ Í³Ëë»ñÇ ïÝï»ë³·Çï³Ï³Ý ¹³ë³Ï³ñ·Ù³Ý Ñá¹í³ÍÝ»ñÇ</t>
  </si>
  <si>
    <t>......................................................</t>
  </si>
  <si>
    <t>Ðá¹í³ÍÇ NN</t>
  </si>
  <si>
    <t>îáÕÇ NN</t>
  </si>
  <si>
    <t>í³ñã³Ï³Ý Ù³ë</t>
  </si>
  <si>
    <t>ýáÝ¹³ÛÇÝ Ù³ë</t>
  </si>
  <si>
    <t xml:space="preserve">  îáÕÇ NN</t>
  </si>
  <si>
    <t>´Ûáõç»ï³ÛÇÝ Í³Ëë»ñÇ ·áñÍ³é³Ï³Ý ¹³ë³Ï³ñ·Ù³Ý µ³ÅÇÝÝ»ñÇ, ËÙµ»ñÇ ¨ ¹³ë»ñÇ ³Ýí³ÝáõÙÝ»ñÁ</t>
  </si>
  <si>
    <t>(Ñ³½³ñ ¹ñ³ÙÝ»ñáí)</t>
  </si>
  <si>
    <t xml:space="preserve">  ÀÝ¹³Ù»ÝÁ   (ë.7 +ë.8)</t>
  </si>
  <si>
    <t>Ð²îì²Ì 3</t>
  </si>
  <si>
    <t>Ð²Ø²ÚÜøÆ  ´ÚàôæºÆ  Ì²ÊêºðÀ`  Àêî  ´Úàôæºî²ÚÆÜ Ì²ÊêºðÆ îÜîºê²¶Æî²Î²Ü ¸²ê²Î²ð¶Ø²Ü</t>
  </si>
  <si>
    <t xml:space="preserve"> îáÕÇ NN  </t>
  </si>
  <si>
    <t>ÀÝ¹³Ù»ÝÁ (ë.5+ë.6)</t>
  </si>
  <si>
    <t xml:space="preserve">                     </t>
  </si>
  <si>
    <t>Ð²Ø²ÚÜøÆ ´ÚàôæºÆ ØÆæàòÜºðÆ î²ðºìºðæÆ Ð²ìºÈàôð¸À  Î²Ø  ¸ºüÆòÆîÀ  (ä²Î²êàôð¸À)</t>
  </si>
  <si>
    <t xml:space="preserve"> - êå³éÙ³Ý Ñ³Ù³ñ Ý³Ë³ï»ëí³Í å³ß³ñÝ»ñÇ Çñ³óáõÙÇó Ùáõïù»ñ</t>
  </si>
  <si>
    <t xml:space="preserve"> - ì»ñ³í³×³éùÇ Ñ³Ù³ñ ³åñ³ÝùÝ»ñÇ Çñ³óáõÙÇó Ùáõïù»ñ</t>
  </si>
  <si>
    <t xml:space="preserve"> - ²ñï³¹ñ³Ï³Ý å³ß³ñÝ»ñÇ Çñ³óáõÙÇó Ùáõïù»ñ</t>
  </si>
  <si>
    <t>´²ðÒð²ðÄºø ²ÎîÆìÜºðÆ Æð²òàôØÆò Øàôîøºð</t>
  </si>
  <si>
    <t xml:space="preserve"> àâ ÜÚàôÂ²Î²Ü â²ðî²¸ðì²Ì ²ÎîÆìÜºðÆ Æð²òàôØÆò Øàôîøºð</t>
  </si>
  <si>
    <t xml:space="preserve"> è²¼Ø²ì²ð²Î²Ü Ð²Ø²ÚÜø²ÚÆÜ ä²Þ²ðÜºðÆ Æð²òàôØÆò Øàôîøºð</t>
  </si>
  <si>
    <t xml:space="preserve"> -êáõµëÇ¹Ç³Ý»ñ áã å»ï³Ï³Ý (áã h³Ù³ÛÝù³ÛÇÝ) ýÇÝ³Ýë³Ï³Ý  Ï³½Ù³Ï»ñåáõÃÛáõÝÝ»ñÇÝ </t>
  </si>
  <si>
    <t xml:space="preserve"> -Î³åÇï³É ¹ñ³Ù³ßÝáñÑÝ»ñ ûï³ñ»ñÏñÛ³ Ï³é³í³ñáõÃÛáõÝÝ»ñÇÝ</t>
  </si>
  <si>
    <t xml:space="preserve"> -²ßË³ï³í³ñÓÇ ýáÝ¹</t>
  </si>
  <si>
    <t xml:space="preserve"> -²ÛÉ Ñ³ñÏ»ñ</t>
  </si>
  <si>
    <t xml:space="preserve"> -´Ý³Ï³Ý ³Õ»ïÝ»ñÇó ³é³ç³ó³Í íÝ³ëí³ÍùÝ»ñÇ Ï³Ù íÝ³ëÝ»ñÇ í»ñ³Ï³Ý·ÝáõÙ</t>
  </si>
  <si>
    <t xml:space="preserve"> -´³ñÓñ³ñÅ»ù ³ÏïÇíÝ»ñ</t>
  </si>
  <si>
    <t xml:space="preserve"> -ÐáÕ</t>
  </si>
  <si>
    <t xml:space="preserve"> -ÀÝ¹»ñù³ÛÇÝ ³ÏïÇíÝ»ñ</t>
  </si>
  <si>
    <t xml:space="preserve">     X</t>
  </si>
  <si>
    <t>8111</t>
  </si>
  <si>
    <t>8121</t>
  </si>
  <si>
    <t>8131</t>
  </si>
  <si>
    <t>1110</t>
  </si>
  <si>
    <t>1120</t>
  </si>
  <si>
    <t>Þ²ðÄ²Î²Ü ¶àôÚøÆ Æð²òàôØÆò Øàôîøºð</t>
  </si>
  <si>
    <t xml:space="preserve">²ÜÞ²ðÄ ¶àôÚøÆ Æð²òàôØÆò Øàôîøºð </t>
  </si>
  <si>
    <t>1130</t>
  </si>
  <si>
    <t>²ÚÈ ÐÆØÜ²Î²Ü ØÆæàòÜºðÆ Æð²òàôØÆò Øàôîøºð</t>
  </si>
  <si>
    <t>8211</t>
  </si>
  <si>
    <t>1210</t>
  </si>
  <si>
    <t>1220</t>
  </si>
  <si>
    <t>1221</t>
  </si>
  <si>
    <t>8221</t>
  </si>
  <si>
    <t>8222</t>
  </si>
  <si>
    <t>8223</t>
  </si>
  <si>
    <t>1310</t>
  </si>
  <si>
    <t>8311</t>
  </si>
  <si>
    <t>ÐàÔÆ Æð²òàôØÆò Øàôîøºð</t>
  </si>
  <si>
    <t>ú¶î²Î²ð Ð²Ü²ÌàÜºðÆ Æð²òàôØÆò Øàôîøºð</t>
  </si>
  <si>
    <t xml:space="preserve"> ²ÚÈ ´Ü²Î²Ü Ì²¶àôØ àôÜºòàÔ ÐÆØÜ²Î²Ü ØÆæàòÜºðÆ ÆðòàôØÆò Øàôîøºð</t>
  </si>
  <si>
    <t>8411</t>
  </si>
  <si>
    <t>8412</t>
  </si>
  <si>
    <t>8413</t>
  </si>
  <si>
    <t>8414</t>
  </si>
  <si>
    <t>01</t>
  </si>
  <si>
    <t>02</t>
  </si>
  <si>
    <t>03</t>
  </si>
  <si>
    <t xml:space="preserve">ºñ¨³Ý ù³Õ³ùÇ Ñ³Ù³ù³Õ³ù³ÛÇÝ Ýß³Ý³ÏáõÃÛ³Ý Í³Ëë»ñÇ ýÇÝ³Ýë³íáñÙ³Ý Ýå³ï³Ïáí Ó¨³íáñí³Í ÙÇçáóÝ»ñÇó </t>
  </si>
  <si>
    <t>- ³é¨ïñÇ ûµÛ»Ïï»ÝñÇ Ñ³Ù³ñ</t>
  </si>
  <si>
    <t>- Ñ³Ýñ³ÛÇÝ ëÝÝ¹Ç ¨ ½í³ñ×³ÝùÇ  ûµÛ»ÏïÝ»ñÇ Ñ³Ù³ñ</t>
  </si>
  <si>
    <t>- µ³ÕÝÇùÝ»ñÇ (ë³áõÝ³Ý»ñÇ) Ñ³Ù³ñ</t>
  </si>
  <si>
    <t>- Ë³Õ³ïÝ»ñÇ Ï³½Ù³Ï»ñåÙ³Ý Ñ³Ù³ñ</t>
  </si>
  <si>
    <t>- ß³ÑáõÙáí Ë³Õ»ñÇ Ï³½Ù³Ï»ñåÙ³Ý Ñ³Ù³ñ</t>
  </si>
  <si>
    <t>- íÇ×³Ï³Ë³Õ»ñÇ Ï³½Ù³Ï»ñåÙ³Ý Ñ³Ù³ñ</t>
  </si>
  <si>
    <t>04</t>
  </si>
  <si>
    <t>àéá·áõÙ</t>
  </si>
  <si>
    <t>05</t>
  </si>
  <si>
    <t>06</t>
  </si>
  <si>
    <t>07</t>
  </si>
  <si>
    <t>²éáÕç³å³Ñ³Ï³Ý Ñ³ñ³ÏÇó Í³é³ÛáõÃÛáõÝÝ»ñ ¨ Íñ³·ñ»ñ</t>
  </si>
  <si>
    <t>08</t>
  </si>
  <si>
    <t>¶ñ³¹³ñ³ÝÝ»ñ</t>
  </si>
  <si>
    <t>Â³Ý·³ñ³ÝÝ»ñ ¨ óáõó³ëñ³ÑÝ»ñ</t>
  </si>
  <si>
    <t>²ÛÉ Ùß³ÏáõÃ³ÛÇÝ Ï³½Ù³Ï»ñåáõÃÛáõÝÝ»ñ</t>
  </si>
  <si>
    <t>²ñí»ëï</t>
  </si>
  <si>
    <t>ÎÇÝ»Ù³ïá·ñ³ýÇ³</t>
  </si>
  <si>
    <t>Ðáõß³ñÓ³ÝÝ»ñÇ ¨ Ùß³ÏáõÛÃ³ÛÇÝ ³ñÅ»ùÝ»ñÇ í»ñ³Ï³Ý·ÝáõÙ ¨ å³Ñå³ÝáõÙ</t>
  </si>
  <si>
    <t>09</t>
  </si>
  <si>
    <t xml:space="preserve">î³ññ³Ï³Ý ÁÝ¹Ñ³Ýáõñ ÏñÃáõÃÛáõÝ </t>
  </si>
  <si>
    <t>ÐÇÙÝ³Ï³Ý ÁÝ¹Ñ³Ýáõñ ÏñÃáõÃÛáõÝ</t>
  </si>
  <si>
    <t>ØÇçÝ³Ï³ñ·(ÉñÇí) ÁÝ¹Ñ³Ýáõñ ÏñÃáõÃÛáõÝ</t>
  </si>
  <si>
    <t>Ü³ËÝ³Ï³Ý Ù³ëÝ³·Çï³Ï³Ý (³ñÑ»ëï³·áñÍ³Ï³Ý) ÏñÃáõÃÛáõÝ</t>
  </si>
  <si>
    <t>ØÇçÇÝ Ù³ëÝ³·Çï³Ï³Ý ÏñÃáõÃÛáõÝ</t>
  </si>
  <si>
    <t>´³ñÓñ³·áõÛÝ Ù³ëÝ³·Çï³Ï³Ý ÏñÃáõÃÛáõÝ</t>
  </si>
  <si>
    <t>Ð»ïµáõÑ³Ï³Ý Ù³ëÝ³·Çï³Ï³Ý ÏñÃáõÃÛáõÝ</t>
  </si>
  <si>
    <t>²ñï³¹åñáó³Ï³Ý ¹³ëïÇ³ñ³ÏáõÃÛáõÝ</t>
  </si>
  <si>
    <t>Èñ³óáõóÇã ÏñÃáõÃÛáõÝ</t>
  </si>
  <si>
    <t>10</t>
  </si>
  <si>
    <t>11</t>
  </si>
  <si>
    <t>4115</t>
  </si>
  <si>
    <t>4111</t>
  </si>
  <si>
    <t>4112</t>
  </si>
  <si>
    <t>4121</t>
  </si>
  <si>
    <t xml:space="preserve"> -êáóÇ³É³Ï³Ý ³å³ÑáíáõÃÛ³Ý í×³ñÝ»ñ</t>
  </si>
  <si>
    <t>4131</t>
  </si>
  <si>
    <t xml:space="preserve"> -¶áñÍ³éÝ³Ï³Ý ¨ µ³ÝÏ³ÛÇÝ Í³é³ÛáõÃÛáõÝÝ»ñÇ Í³Ëë»ñ</t>
  </si>
  <si>
    <t>4211</t>
  </si>
  <si>
    <t>4212</t>
  </si>
  <si>
    <t>4213</t>
  </si>
  <si>
    <t>4214</t>
  </si>
  <si>
    <t>4215</t>
  </si>
  <si>
    <t>4216</t>
  </si>
  <si>
    <t>4217</t>
  </si>
  <si>
    <t xml:space="preserve">ä»ï³Ï³Ý å³ñïùÇ ·Íáí ·áñÍ³éÝáõÃÛáõÝÝ»ñ </t>
  </si>
  <si>
    <t>Øß³ÏáõÛÃÇ ïÝ»ñ, ³ÏáõÙµÝ»ñ, Ï»ÝïñáÝÝ»ñ</t>
  </si>
  <si>
    <t>Ð»éáõëï³é³¹ÇáÑ³Õáñ¹áõÙÝ»ñ</t>
  </si>
  <si>
    <t>êáóÇ³É³Ï³Ý å³ßïå³ÝáõÃÛ³ÝÁ ïñ³Ù³¹ñíáÕ ûÅ³¹³Ï Í³é³ÛáõÃÛáõÝÝ»ñ (³ÛÉ ¹³ë»ñÇÝ ãå³ïÏ³ÝáÕ)</t>
  </si>
  <si>
    <t xml:space="preserve">  Ð²îì²Ì  5</t>
  </si>
  <si>
    <t xml:space="preserve"> -ì»ñ³å³ïñ³ëïÙ³Ý ¨ áõëáõóÙ³Ý ÝÛáõÃ»ñ (³ßË³ïáÕÝ»ñÇ í»ñ³å³ïñ³ëïáõÙ)</t>
  </si>
  <si>
    <t xml:space="preserve">        ³Û¹ ÃíáõÙ`</t>
  </si>
  <si>
    <t xml:space="preserve">     ³Û¹ ÃíáõÙ`</t>
  </si>
  <si>
    <t xml:space="preserve"> -àã ÝÛáõÃ³Ï³Ý ã³ñï³¹ñí³Í ³ÏïÇíÝ»ñ</t>
  </si>
  <si>
    <t>Ðñ³ï³ñ³ÏãáõÃÛáõÝÝ»ñ, ËÙµ³·ñáõÃÛáõÝÝ»ñ</t>
  </si>
  <si>
    <t>î»Õ»Ï³ïíáõÃÛ³Ý Ó»éùµ»ñáõÙ</t>
  </si>
  <si>
    <t>ÎñáÝ³Ï³Ý ¨ Ñ³ë³ñ³Ï³Ï³Ý ³ÛÉ Í³é³ÛáõÃÛáõÝÝ»ñ</t>
  </si>
  <si>
    <t>ºñÇï³ë³ñ¹³Ï³Ý Íñ³·ñ»ñ</t>
  </si>
  <si>
    <t>ø³Õ³ù³Ï³Ý Ïáõë³ÏóáõÃÛáõÝÝ»ñ, Ñ³ë³ñ³Ï³Ï³Ý Ï³½Ù³Ï»ñåáõÃÛáõÝÝ»ñ, ³ñÑÙÇáõÃÛáõÝÝ»ñ</t>
  </si>
  <si>
    <t xml:space="preserve"> </t>
  </si>
  <si>
    <t>4637</t>
  </si>
  <si>
    <t>4638</t>
  </si>
  <si>
    <t>4639</t>
  </si>
  <si>
    <t xml:space="preserve"> -Î³åÇï³É ¹ñ³Ù³ßÝáñÑÝ»ñ å»ï³Ï³Ý ¨ Ñ³Ù³ÛÝùÝ»ñÇ áã ³é¨ïñ³ÛÇÝ Ï³½Ù³Ï»ñåáõÃÛáõÝÝ»ñÇÝ</t>
  </si>
  <si>
    <t xml:space="preserve"> -Î³åÇï³É ¹ñ³Ù³ßÝáñÑÝ»ñ å»ï³Ï³Ý ¨ Ñ³Ù³ÛÝùÝ»ñÇ  ³é¨ïñ³ÛÇÝ Ï³½Ù³Ï»ñåáõÃÛáõÝÝ»ñÇÝ</t>
  </si>
  <si>
    <t>4655</t>
  </si>
  <si>
    <t>4656</t>
  </si>
  <si>
    <t>4657</t>
  </si>
  <si>
    <t>4726</t>
  </si>
  <si>
    <t>4727</t>
  </si>
  <si>
    <t>4728</t>
  </si>
  <si>
    <t>4729</t>
  </si>
  <si>
    <t xml:space="preserve"> -ÐáõÕ³ñÏ³íáñáõÃÛ³Ý Ýå³ëïÝ»ñ µÛáõç»Çó</t>
  </si>
  <si>
    <t xml:space="preserve"> -ÎñÃ³Ï³Ý, Ùß³ÏáõÃ³ÛÇÝ ¨ ëåáñï³ÛÇÝ Ýå³ëïÝ»ñ µÛáõç»Çó</t>
  </si>
  <si>
    <t xml:space="preserve"> -´Ý³Ï³ñ³Ý³ÛÇÝ Ýå³ëïÝ»ñ µÛáõç»Çó</t>
  </si>
  <si>
    <t xml:space="preserve"> -²ÛÉ Ýå³ëïÝ»ñ µÛáõç»Çó</t>
  </si>
  <si>
    <t xml:space="preserve"> -Î»Ýë³Ãáß³ÏÝ»ñ</t>
  </si>
  <si>
    <t>4741</t>
  </si>
  <si>
    <t>4811</t>
  </si>
  <si>
    <t>4819</t>
  </si>
  <si>
    <t>¹) Ð³Ù³ÛÝùÇ ï³ñ³ÍùáõÙ á·»ÉÇó ËÙÇãùÝ»ñÇ ¨ (Ï³Ù) ÍË³ËáïÇ ³ñï³¹ñ³ÝùÇ í³×³éùÇ, ÇëÏ Ñ³Ýñ³ÛÇÝ ëÝÝ¹Ç ûµÛ»ÏïÝ»ñáõÙ` á·»ÉÇó ËÙÇãùÝ»ñÇ ¨ (Ï³Ù) ÍË³ËáïÇ ³ñï³¹ñ³ÝùÇ Çñ³óÙ³Ý ÃáõÛÉïíáõÃÛ³Ý Ñ³Ù³ñ</t>
  </si>
  <si>
    <t xml:space="preserve">½) Ð³Ù³ÛÝùÇ ï³ñ³ÍùáõÙ Ñ»ÕáõÏ í³é»ÉÇùÇ, ï»ËÝÇÏ³Ï³Ý Ñ»ÕáõÏÝ»ñÇ,  Ñ»ÕáõÏ³óí³Í ·³½»ñÇ Ù³Ýñ³Í³Ë ³é¨ïñÇ Ï»ï»ñáõÙ Ñ»ÕáõÏ í³é»ÉÇùÇ, ï»ËÝÇÏ³Ï³Ý Ñ»ÕáõÏÝ»ñÇ,  Ñ»ÕáõÏ³óí³Í ·³½»ñÇ í³×³éùÇ ÃáõÛÉïíáõÃÛ³Ý Ñ³Ù³ñ </t>
  </si>
  <si>
    <t xml:space="preserve">¿) Ð³Ù³ÛÝùÇ ï³ñ³ÍùáõÙ ³é¨ïñÇ, Ñ³Ýñ³ÛÇÝ ëÝÝ¹Ç, ½í³ñ×³ÝùÇ, ß³ÑáõÙáí Ë³Õ»ñÇ ¨ íÇ×³Ï³Ë³Õ»ñÇ Ï³½Ù³Ï»ñåÙ³Ý ûµÛ»ÏïÝ»ñÁ, µ³ÕÝÇùÝ»ñÁ (ë³áõÝ³Ý»ñÁ), Ë³Õ³ïÝ»ñÁ Å³ÙÁ 24.00-Çó Ñ»ïá ³ßË³ï»Éáõ ÃáõÛÉïíáõÃÛ³Ý Ñ³Ù³ñ </t>
  </si>
  <si>
    <t>Á) Ð³Ù³ù³Õ³ù³ÛÇÝ Ï³ÝáÝÝ»ñÇÝ Ñ³Ù³å³ï³ëË³Ý ºñ¨³Ý ù³Õ³ùÇ ¨ ù³Õ³ù³ÛÇÝ Ñ³Ù³ÛÝùÝ»ñÇ ï³ñ³ÍùáõÙ ÁÝï³ÝÇ Ï»Ý¹³ÝÇÝ»ñ å³Ñ»Éáõ ÃáõÛÉïíáõÃÛ³Ý Ñ³Ù³ñ</t>
  </si>
  <si>
    <t>Ã) Ð³Ù³ÛÝùÇ ï³ñ³ÍùáõÙ ³ñï³ùÇÝ ·áí³½¹ ï»Õ³¹ñ»Éáõ ÃáõÛÉïíáõÃÛ³Ý Ñ³Ù³ñ</t>
  </si>
  <si>
    <t xml:space="preserve">Å) Ð³Ù³ÛÝùÇ ³ñËÇíÇó ÷³ëï³ÃÕÃ»ñÇ å³ï×»Ý»ñ ¨ ÏñÏÝûñÇÝ³ÏÝ»ñ ïñ³Ù³¹ñ»Éáõ Ñ³Ù³ñ </t>
  </si>
  <si>
    <t>Å³) Ð³Ù³ÛÝùÇ ï³ñ³ÍùáõÙ (µ³ó³éáõÃÛ³Ùµ Ã³Õ³ÛÇÝ Ñ³Ù³ÛÝùÝ»ñÇ) Ù³ñ¹³ï³ñ ï³ùëáõ (µ³ó³éáõÃÛ³Ùµ »ñÃáõÕ³ÛÇÝ ï³ùëÇÝ»ñÇ) Í³é³ÛáõÃÛáõÝ Çñ³Ï³Ý³óÝ»Éáõ ÃáõÛÉïíáõÃÛ³Ý Ñ³Ù³ñ</t>
  </si>
  <si>
    <t>Åµ) Â³ÝÏ³ñÅ»ù Ù»ï³ÕÝ»ñÇó å³ïñ³ëïí³Í Çñ»ñÇ Ù³Ýñ³Í³Ë ³éáõí³×³éùÇ ÃáõÛÉïíáõÃÛ³Ý Ñ³Ù³ñ</t>
  </si>
  <si>
    <t>1342</t>
  </si>
  <si>
    <t>1390</t>
  </si>
  <si>
    <t>1391</t>
  </si>
  <si>
    <t>1392</t>
  </si>
  <si>
    <t>1393</t>
  </si>
  <si>
    <t xml:space="preserve"> -ÜíÇñ³ïíáõÃÛáõÝÝ»ñ ³ÛÉ ß³ÑáõÛÃ ãÑ»ï³åÝ¹áÕ Ï³½Ù³Ï»ñåáõÃÛáõÝÝ»ñÇÝ</t>
  </si>
  <si>
    <t>4821</t>
  </si>
  <si>
    <t>4823</t>
  </si>
  <si>
    <t>4824</t>
  </si>
  <si>
    <t xml:space="preserve"> -ä³ñï³¹Çñ í×³ñÝ»ñ</t>
  </si>
  <si>
    <t xml:space="preserve"> -ä»ï³Ï³Ý Ñ³ïí³ÍÇ ï³ñµ»ñ Ù³Ï³ñ¹³ÏÝ»ñÇ ÏáÕÙÇó ÙÇÙÛ³Ýó ÝÏ³ïÙ³Ùµ ÏÇñ³éíáÕ ïáõÛÅ»ñ</t>
  </si>
  <si>
    <t>4831</t>
  </si>
  <si>
    <t>4841</t>
  </si>
  <si>
    <t>4842</t>
  </si>
  <si>
    <t>2.3. Ð³Ù³ÛÝùÇ µÛáõç»Ç ÙÇçáóÝ»ñÇ ï³ñ»ëÏ½µÇ ³½³ï  ÙÝ³óáñ¹Á, ³Û¹ ÃíáõÙ`
(ïáÕ 8191+ïáÕ 8194-ïáÕ8193)</t>
  </si>
  <si>
    <t xml:space="preserve"> - »ÝÃ³Ï³ ¿ áõÕÕÙ³Ý Ñ³Ù³ÛÝùÇ µÛáõç»Ç ýáÝ¹³ÛÇÝ  Ù³ë     
(ïáÕ 8191 - ïáÕ 8192)</t>
  </si>
  <si>
    <t xml:space="preserve"> - í³ñã³Ï³Ý Ù³ëÇ ÙÇçáóÝ»ñÇ ï³ñ»ëÏ½µÇ ³½³ï ÙÝ³óáñ¹Çó ýáÝ¹³ÛÇÝ  Ù³ë Ùáõïù³·ñÙ³Ý »ÝÃ³Ï³ ·áõÙ³ñÁ 
(ïáÕ 8193)</t>
  </si>
  <si>
    <t xml:space="preserve"> -²ÛÉ µÝ³Ï³Ý å³ï×³éÝ»ñáí ëï³ó³Í íÝ³ëí³ÍùÝ»ñÇ í»ñ³Ï³Ý·ÝáõÙ</t>
  </si>
  <si>
    <t xml:space="preserve"> -Î³é³í³ñÙ³Ý Ù³ñÙÇÝÝ»ñÇ ·áñÍáõÝ»áõÃÛ³Ý Ñ»ï¨³Ýùáí ³é³ç³ó³Í íÝ³ëí³ÍùÝ»ñÇ  Ï³Ù íÝ³ëÝ»ñÇ í»ñ³Ï³Ý·ÝáõÙ </t>
  </si>
  <si>
    <t>4851</t>
  </si>
  <si>
    <t>4861</t>
  </si>
  <si>
    <t xml:space="preserve"> -²ÛÉ Í³Ëë»ñ</t>
  </si>
  <si>
    <t>4891</t>
  </si>
  <si>
    <t>5111</t>
  </si>
  <si>
    <t>5112</t>
  </si>
  <si>
    <t>5113</t>
  </si>
  <si>
    <t>5121</t>
  </si>
  <si>
    <t>5122</t>
  </si>
  <si>
    <t>5129</t>
  </si>
  <si>
    <t>5131</t>
  </si>
  <si>
    <t>5132</t>
  </si>
  <si>
    <t xml:space="preserve"> -²×»óíáÕ ³ÏïÇíÝ»ñ</t>
  </si>
  <si>
    <t>5211</t>
  </si>
  <si>
    <t>5221</t>
  </si>
  <si>
    <t>5231</t>
  </si>
  <si>
    <t>5241</t>
  </si>
  <si>
    <t xml:space="preserve"> -êå³éÙ³Ý Ýå³ï³Ïáí å³ÑíáÕ å³ß³ñÝ»ñ</t>
  </si>
  <si>
    <t>5133</t>
  </si>
  <si>
    <t>5134</t>
  </si>
  <si>
    <t>5311</t>
  </si>
  <si>
    <t>5411</t>
  </si>
  <si>
    <t>5421</t>
  </si>
  <si>
    <t>5431</t>
  </si>
  <si>
    <t xml:space="preserve"> -²ÛÉ µÝ³Ï³Ý Í³·áõÙ áõÝ»óáÕ ³ÏïÇíÝ»ñ</t>
  </si>
  <si>
    <t>5441</t>
  </si>
  <si>
    <t>4222</t>
  </si>
  <si>
    <t>4229</t>
  </si>
  <si>
    <t>4231</t>
  </si>
  <si>
    <t>4232</t>
  </si>
  <si>
    <t>4233</t>
  </si>
  <si>
    <t>4234</t>
  </si>
  <si>
    <t>4236</t>
  </si>
  <si>
    <t>4237</t>
  </si>
  <si>
    <t>4239</t>
  </si>
  <si>
    <t>4241</t>
  </si>
  <si>
    <t>4251</t>
  </si>
  <si>
    <t>4252</t>
  </si>
  <si>
    <t>4261</t>
  </si>
  <si>
    <t>4262</t>
  </si>
  <si>
    <t>4263</t>
  </si>
  <si>
    <t>4264</t>
  </si>
  <si>
    <t>4265</t>
  </si>
  <si>
    <t>4266</t>
  </si>
  <si>
    <t>4267</t>
  </si>
  <si>
    <t>4269</t>
  </si>
  <si>
    <t>4411</t>
  </si>
  <si>
    <t>4412</t>
  </si>
  <si>
    <t>4421</t>
  </si>
  <si>
    <t>4422</t>
  </si>
  <si>
    <t>4431</t>
  </si>
  <si>
    <t>4432</t>
  </si>
  <si>
    <t>4433</t>
  </si>
  <si>
    <t>4511</t>
  </si>
  <si>
    <t>4512</t>
  </si>
  <si>
    <t>4521</t>
  </si>
  <si>
    <t>4522</t>
  </si>
  <si>
    <t>4611</t>
  </si>
  <si>
    <t>4612</t>
  </si>
  <si>
    <t>4621</t>
  </si>
  <si>
    <t>4622</t>
  </si>
  <si>
    <t>í³ñã³Ï³Ý µÛáõç»</t>
  </si>
  <si>
    <t>ýáÝ¹³ÛÇÝ µÛáõç»</t>
  </si>
  <si>
    <t xml:space="preserve">        X</t>
  </si>
  <si>
    <t>x</t>
  </si>
  <si>
    <t>1000</t>
  </si>
  <si>
    <t>1100</t>
  </si>
  <si>
    <t>1200</t>
  </si>
  <si>
    <t>1300</t>
  </si>
  <si>
    <t>(Ñ³½³ñ ¹ñ³Ùáí)</t>
  </si>
  <si>
    <t>Description</t>
  </si>
  <si>
    <t>ÊáõÙµ</t>
  </si>
  <si>
    <t>¸³ë</t>
  </si>
  <si>
    <t xml:space="preserve"> X</t>
  </si>
  <si>
    <t>X</t>
  </si>
  <si>
    <t>GENERAL PUBLIC SERVICES</t>
  </si>
  <si>
    <t>Executive and Legislative Organs, Financial and Fiscal Affairs, External Affairs</t>
  </si>
  <si>
    <t>Executive and legislative organs</t>
  </si>
  <si>
    <t xml:space="preserve">üÇÝ³Ýë³Ï³Ý ¨ Ñ³ñÏ³µÛáõç»ï³ÛÇÝ Ñ³ñ³µ»ñáõÃÛáõÝÝ»ñ </t>
  </si>
  <si>
    <t>Financial and fiscal affairs</t>
  </si>
  <si>
    <t xml:space="preserve">²ñï³ùÇÝ Ñ³ñ³µ»ñáõÃÛáõÝÝ»ñ </t>
  </si>
  <si>
    <t>External affairs</t>
  </si>
  <si>
    <t xml:space="preserve">2.1  ÀÝÃ³óÇÏ ³ñï³ùÇÝ å³ßïáÝ³Ï³Ý ¹ñ³Ù³ßÝáñÑÝ»ñ` ëï³óí³Í ³ÛÉ å»ïáõÃÛáõÝÝ»ñÇó, ³Û¹ ÃíáõÙ` </t>
  </si>
  <si>
    <t>Foreign Economic Aid</t>
  </si>
  <si>
    <t>Economic aid to developing countries and countries in transition</t>
  </si>
  <si>
    <t xml:space="preserve">ØÇç³½·³ÛÇÝ Ï³½Ù³Ï»ñåáõÃÛáõÝÝ»ñÇ ÙÇçáóáí ïñ³Ù³¹ñíáÕ ïÝï»ë³Ï³Ý û·ÝáõÃÛáõÝ </t>
  </si>
  <si>
    <t>Economic aid routed through international organizations</t>
  </si>
  <si>
    <t>General Services</t>
  </si>
  <si>
    <t xml:space="preserve">²ßË³ï³Ï³½ÙÇ /Ï³¹ñ»ñÇ/ ·Íáí ÁÝ¹Ñ³Ýáõñ µÝáõÛÃÇ Í³é³ÛáõÃÛáõÝÝ»ñ </t>
  </si>
  <si>
    <t>General personnel services</t>
  </si>
  <si>
    <t xml:space="preserve">Ìñ³·ñÙ³Ý ¨ íÇ×³Ï³·ñ³Ï³Ý ÁÝ¹Ñ³Ýáõñ Í³é³ÛáõÃÛáõÝÝ»ñ </t>
  </si>
  <si>
    <t>Overall planning and statistical services</t>
  </si>
  <si>
    <t xml:space="preserve">ÀÝ¹Ñ³Ýáõñ µÝáõÛÃÇ ³ÛÉ Í³é³ÛáõÃÛáõÝÝ»ñ </t>
  </si>
  <si>
    <t>Other general services</t>
  </si>
  <si>
    <t>Basic Research</t>
  </si>
  <si>
    <t xml:space="preserve">ÀÝ¹Ñ³Ýáõñ µÝáõÛÃÇ Ñ»ï³½áï³Ï³Ý ³ßË³ï³Ýù </t>
  </si>
  <si>
    <t>Basic research</t>
  </si>
  <si>
    <t>R&amp;D General Public Services</t>
  </si>
  <si>
    <t xml:space="preserve">ÀÝ¹Ñ³Ýáõñ µÝáõÛÃÇ Ñ³Ýñ³ÛÇÝ Í³é³ÛáõÃÛáõÝÝ»ñ ·Íáí Ñ»ï³½áï³Ï³Ý ¨ Ý³Ë³·Í³ÛÇÝ ³ßË³ï³ÝùÝ»ñ  </t>
  </si>
  <si>
    <t>R&amp;D General public services</t>
  </si>
  <si>
    <t>General Services Not Elsewhere Classified</t>
  </si>
  <si>
    <t xml:space="preserve">ÀÝ¹Ñ³Ýáõñ µÝáõÛÃÇ Ñ³Ýñ³ÛÇÝ Í³é³ÛáõÃÛáõÝÝ»ñ (³ÛÉ ¹³ë»ñÇÝ ãå³ïÏ³ÝáÕ) </t>
  </si>
  <si>
    <t>General services not elsewhere classified</t>
  </si>
  <si>
    <t>Transfers of a General Character Between Different Levels of Government</t>
  </si>
  <si>
    <t>Transfers of a general character between different levels of government</t>
  </si>
  <si>
    <t>DEFENSE</t>
  </si>
  <si>
    <t>Military Defense</t>
  </si>
  <si>
    <t xml:space="preserve">è³½Ù³Ï³Ý å³ßïå³ÝáõÃÛáõÝ </t>
  </si>
  <si>
    <t>Military defense</t>
  </si>
  <si>
    <t>Civil Defense</t>
  </si>
  <si>
    <t xml:space="preserve">ø³Õ³ù³óÇ³Ï³Ý å³ßïå³ÝáõÃÛáõÝ </t>
  </si>
  <si>
    <t>Civil defense</t>
  </si>
  <si>
    <t>Foreign Military Aid</t>
  </si>
  <si>
    <t xml:space="preserve">²ñï³ùÇÝ é³½Ù³Ï³Ý û·ÝáõÃÛáõÝ </t>
  </si>
  <si>
    <t>Foreign military aid</t>
  </si>
  <si>
    <t>R&amp;D Defense</t>
  </si>
  <si>
    <t>ä³ßïå³ÝáõÃÛáõÝ (³ÛÉ ¹³ë»ñÇÝ ãå³ïÏ³ÝáÕ)</t>
  </si>
  <si>
    <t>Defense Not Elsewhere Classified</t>
  </si>
  <si>
    <t>Defense not elsewhere classified</t>
  </si>
  <si>
    <t>PUBLIC ORDER AND SAFETY</t>
  </si>
  <si>
    <t>àëïÇÏ³ÝáõÃÛáõÝ</t>
  </si>
  <si>
    <t>Police Services</t>
  </si>
  <si>
    <t>Police services</t>
  </si>
  <si>
    <t>Fire Protection Services</t>
  </si>
  <si>
    <t>Fire protection services</t>
  </si>
  <si>
    <t>Law Courts</t>
  </si>
  <si>
    <t xml:space="preserve">¸³ï³ñ³ÝÝ»ñ </t>
  </si>
  <si>
    <t>Law courts</t>
  </si>
  <si>
    <t>Prisons</t>
  </si>
  <si>
    <t xml:space="preserve">Î³É³Ý³í³Ûñ»ñ </t>
  </si>
  <si>
    <t>R&amp;D Public Order and Safety</t>
  </si>
  <si>
    <t>R&amp;D Public order and safety</t>
  </si>
  <si>
    <t>Public Order and Safety Not Elsewhere Classified</t>
  </si>
  <si>
    <t>Public order and safety not elsewhere classified</t>
  </si>
  <si>
    <t>ECONOMIC AFFAIRS</t>
  </si>
  <si>
    <t>1165</t>
  </si>
  <si>
    <t>General Economic, Commercial and Labor Affairs</t>
  </si>
  <si>
    <t xml:space="preserve">ÀÝ¹Ñ³Ýáõñ µÝáõÛÃÇ ïÝï»ë³Ï³Ý ¨ ³é¨ïñ³ÛÇÝ Ñ³ñ³µ»ñáõÃÛáõÝÝ»ñ </t>
  </si>
  <si>
    <t>General economic and commercial affairs</t>
  </si>
  <si>
    <t xml:space="preserve">²ßË³ï³ÝùÇ Ñ»ï Ï³åí³Í ÁÝ¹Ñ³Ýáõñ µÝáõÛÃÇ Ñ³ñ³µ»ñáõÃÛáõÝÝ»ñ </t>
  </si>
  <si>
    <t>General labor affairs</t>
  </si>
  <si>
    <t>Agriculture, Forestry, Fishing and Hunting</t>
  </si>
  <si>
    <t xml:space="preserve">¶ÛáõÕ³ïÝï»ëáõÃÛáõÝ </t>
  </si>
  <si>
    <t>Agriculture</t>
  </si>
  <si>
    <t xml:space="preserve">²Ýï³é³ÛÇÝ ïÝï»ëáõÃÛáõÝ </t>
  </si>
  <si>
    <t>Forestry</t>
  </si>
  <si>
    <t>ÒÏÝáñëáõÃÛáõÝ ¨ áñëáñ¹áõÃÛáõÝ</t>
  </si>
  <si>
    <t>Fishing and hunting</t>
  </si>
  <si>
    <t>Fuel and Energy</t>
  </si>
  <si>
    <t>ø³ñ³ÍáõË  ¨ ³ÛÉ Ï³ñÍñ µÝ³Ï³Ý í³é»ÉÇù</t>
  </si>
  <si>
    <t>Coal and other solid mineral fuels</t>
  </si>
  <si>
    <t xml:space="preserve">Ü³íÃ³ÙÃ»ñù ¨ µÝ³Ï³Ý ·³½ </t>
  </si>
  <si>
    <t>Petroleum and natural gas</t>
  </si>
  <si>
    <t>ØÇçáõÏ³ÛÇÝ í³é»ÉÇù</t>
  </si>
  <si>
    <t>Nuclear fuel</t>
  </si>
  <si>
    <t>ì³é»ÉÇùÇ ³ÛÉ ï»ë³ÏÝ»ñ</t>
  </si>
  <si>
    <t>Other fuels</t>
  </si>
  <si>
    <t xml:space="preserve">¾É»Ïïñ³¿Ý»ñ·Ç³ </t>
  </si>
  <si>
    <t>Electricity</t>
  </si>
  <si>
    <t>àã ¿É»Ïïñ³Ï³Ý ¿Ý»ñ·Ç³</t>
  </si>
  <si>
    <t>Non-electric energy</t>
  </si>
  <si>
    <t>Mining, Manufacturing and Construction</t>
  </si>
  <si>
    <t>Ð³Ýù³ÛÇÝ é»ëáõñëÝ»ñÇ ³ñ¹ÛáõÝ³Ñ³ÝáõÙ, µ³ó³éáõÃÛ³Ùµ µÝ³Ï³Ý í³é»ÉÇùÇ</t>
  </si>
  <si>
    <t>Mining of mineral resources other than mineral fuels</t>
  </si>
  <si>
    <t xml:space="preserve">²ñ¹ÛáõÝ³µ»ñáõÃÛáõÝ </t>
  </si>
  <si>
    <t>Manufacturing</t>
  </si>
  <si>
    <t xml:space="preserve">ÞÇÝ³ñ³ñáõÃÛáõÝ </t>
  </si>
  <si>
    <t>Construction</t>
  </si>
  <si>
    <t>Transport</t>
  </si>
  <si>
    <t xml:space="preserve">×³Ý³å³ñÑ³ÛÇÝ ïñ³Ýëåáñï </t>
  </si>
  <si>
    <t>Road transport</t>
  </si>
  <si>
    <t xml:space="preserve">æñ³ÛÇÝ ïñ³Ýëåáñï </t>
  </si>
  <si>
    <t>Water transport</t>
  </si>
  <si>
    <t xml:space="preserve">ºñÏ³ÃáõÕ³ÛÇÝ ïñ³Ýëåáñï </t>
  </si>
  <si>
    <t>Railway transport</t>
  </si>
  <si>
    <t xml:space="preserve">ú¹³ÛÇÝ ïñ³Ýëåáñï </t>
  </si>
  <si>
    <t>Air transport</t>
  </si>
  <si>
    <t xml:space="preserve">ÊáÕáí³Ï³ß³ñ³ÛÇÝ ¨ ³ÛÉ ïñ³Ýëåáñï </t>
  </si>
  <si>
    <t>Pipeline and other transport</t>
  </si>
  <si>
    <t>Communication</t>
  </si>
  <si>
    <t xml:space="preserve">Î³å </t>
  </si>
  <si>
    <t>Other Industries</t>
  </si>
  <si>
    <t xml:space="preserve">Ø»Í³Í³Ë ¨ Ù³Ýñ³Í³Ë ³é¨ïáõñ, ³åñ³ÝùÝ»ñÇ å³Ñå³ÝáõÙ ¨ å³Ñ»ëï³íáñáõÙ  </t>
  </si>
  <si>
    <t>Distributive trades, storage and warehousing</t>
  </si>
  <si>
    <t>ÐÛáõñ³ÝáóÝ»ñ ¨ Ñ³ë³ñ³Ï³Ï³Ý ëÝÝ¹Ç ûµÛ»ÏïÝ»ñ</t>
  </si>
  <si>
    <t>Hotels and restaurants</t>
  </si>
  <si>
    <t xml:space="preserve">¼µáë³ßñçáõÃÛáõÝ </t>
  </si>
  <si>
    <t>Tourism</t>
  </si>
  <si>
    <t xml:space="preserve">¼³ñ·³óÙ³Ý µ³½Ù³Ýå³ï³Ï Íñ³·ñ»ñ </t>
  </si>
  <si>
    <t>Multipurpose development projects</t>
  </si>
  <si>
    <t>R&amp;D Economic Affairs</t>
  </si>
  <si>
    <t>ÀÝ¹Ñ³Ýáõñ µÝáõÛÃÇ ïÝï»ë³Ï³Ý, ³é¨ïñ³ÛÇÝ ¨ ³ßË³ï³ÝùÇ Ñ³ñó»ñÇ ·Íáí Ñ»ï³½áï³Ï³Ý ¨ Ý³Ë³·Í³ÛÇÝ ³ßË³ï³ÝùÝ»ñ</t>
  </si>
  <si>
    <t>R&amp;D General economic, commercial and labor affairs</t>
  </si>
  <si>
    <t>¶ÛáõÕ³ïÝï»ëáõÃÛ³Ý, ³Ýï³é³ÛÇÝ ïÝï»ëáõÃÛ³Ý, ÓÏÝáñëáõÃÛ³Ý ¨ áñëáñ¹áõÃÛ³Ý ·Íáí Ñ»ï³½áï³Ï³Ý ¨ Ý³Ë³·Í³ÛÇÝ ³ßË³ï³ÝùÝ»ñ</t>
  </si>
  <si>
    <t>R&amp;D Agriculture, forestry, fishing and hunting</t>
  </si>
  <si>
    <t>ì³é»ÉÇùÇ ¨ ¿Ý»ñ·»ïÇÏ³ÛÇ ·Íáí Ñ»ï³½áï³Ï³Ý ¨ Ý³Ë³·Í³ÛÇÝ ³ßË³ï³ÝùÝ»ñ</t>
  </si>
  <si>
    <t>R&amp;D Fuel and energy</t>
  </si>
  <si>
    <t xml:space="preserve">È»éÝ³³ñ¹ÛáõÝ³Ñ³ÝÙ³Ý, ³ñ¹ÛáõÝ³µ»ñáõÃÛ³Ý ¨ ßÇÝ³ñ³ñáõÃÛ³Ý ·Íáí Ñ»ï³½áï³Ï³Ý ¨ Ý³Ë³·Í³ÛÇÝ ³ßË³ï³ÝùÝ»ñ </t>
  </si>
  <si>
    <t>R&amp;D Mining, manufacturing and construction</t>
  </si>
  <si>
    <t>îñ³ÝëåáñïÇ ·Íáí Ñ»ï³½áï³Ï³Ý ¨ Ý³Ë³·Í³ÛÇÝ ³ßË³ï³ÝùÝ»ñ</t>
  </si>
  <si>
    <t>R&amp;D Transport</t>
  </si>
  <si>
    <t>Î³åÇ ·Íáí Ñ»ï³½áï³Ï³Ý ¨ Ý³Ë³·Í³ÛÇÝ ³ßË³ï³ÝùÝ»ñ</t>
  </si>
  <si>
    <t>R&amp;D Communications</t>
  </si>
  <si>
    <t xml:space="preserve"> -ä³Ñáõëï³ÛÇÝ ÙÇçáóÝ»ñ</t>
  </si>
  <si>
    <r>
      <t xml:space="preserve">²ÎàôÜø </t>
    </r>
    <r>
      <rPr>
        <b/>
        <i/>
        <sz val="14"/>
        <rFont val="Arial LatArm"/>
        <family val="2"/>
      </rPr>
      <t xml:space="preserve"> Ð²Ø²ÚÜøÆ</t>
    </r>
  </si>
  <si>
    <t>²ÛÉ µÝ³·³í³éÝ»ñÇ ·Íáí Ñ»ï³½áï³Ï³Ý ¨ Ý³Ë³·Í³ÛÇÝ ³ßË³ï³ÝùÝ»ñ</t>
  </si>
  <si>
    <t>R&amp;D Other industries</t>
  </si>
  <si>
    <t>îÝï»ë³Ï³Ý Ñ³ñ³µ»ñáõÃÛáõÝÝ»ñ (³ÛÉ ¹³ë»ñÇÝ ãå³ïÏ³ÝáÕ)</t>
  </si>
  <si>
    <t>Economic Affairs Not Elsewhere Classified</t>
  </si>
  <si>
    <t>Economic affairs not elsewhere classified</t>
  </si>
  <si>
    <t>ENVIRONMENTAL PROTECTION</t>
  </si>
  <si>
    <t>²Õµ³Ñ³ÝáõÙ</t>
  </si>
  <si>
    <t>Waste Management</t>
  </si>
  <si>
    <t>Waste management</t>
  </si>
  <si>
    <t>Waste Water Management</t>
  </si>
  <si>
    <t xml:space="preserve">Î»Õï³çñ»ñÇ Ñ»é³óáõÙ </t>
  </si>
  <si>
    <t>Waste water management</t>
  </si>
  <si>
    <t>Þñç³Ï³ ÙÇç³í³ÛñÇ ³ÕïáïÙ³Ý ¹»Ù å³Ûù³ñ</t>
  </si>
  <si>
    <t>Pollution Abatement</t>
  </si>
  <si>
    <t>Pollution abatement</t>
  </si>
  <si>
    <t>Î»Ýë³µ³½Ù³½³ÝáõÃÛ³Ý ¨ µÝáõÃÛ³Ý  å³ßïå³ÝáõÃÛáõÝ</t>
  </si>
  <si>
    <t>Protection of Biodiversity and Landscape</t>
  </si>
  <si>
    <t>Protection of biodiversity and landscape</t>
  </si>
  <si>
    <t>Þñç³Ï³ ÙÇç³í³ÛñÇ å³ßïå³ÝáõÃÛ³Ý ·Íáí Ñ»ï³½áï³Ï³Ý ¨ Ý³Ë³·Í³ÛÇÝ ³ßË³ï³ÝùÝ»ñ</t>
  </si>
  <si>
    <t>R&amp;D Environmental Protection</t>
  </si>
  <si>
    <t>R&amp;D Environmental protection</t>
  </si>
  <si>
    <t>Þñç³Ï³ ÙÇç³í³ÛñÇ å³ßïå³ÝáõÃÛáõÝ (³ÛÉ ¹³ë»ñÇÝ ãå³ïÏ³ÝáÕ)</t>
  </si>
  <si>
    <t>Environmental Protection Not Elsewhere Classified</t>
  </si>
  <si>
    <t>Environmental protection not elsewhere classified</t>
  </si>
  <si>
    <t>HOUSING AND COMMUNITY AMENITIES</t>
  </si>
  <si>
    <t>Housing Development</t>
  </si>
  <si>
    <t xml:space="preserve">´Ý³Ï³ñ³Ý³ÛÇÝ ßÇÝ³ñ³ñáõÃÛáõÝ </t>
  </si>
  <si>
    <t>Housing development</t>
  </si>
  <si>
    <t>Ð³Ù³ÛÝù³ÛÇÝ ½³ñ·³óáõÙ</t>
  </si>
  <si>
    <t>Community Development</t>
  </si>
  <si>
    <t>Community development</t>
  </si>
  <si>
    <t>Water Supply</t>
  </si>
  <si>
    <t xml:space="preserve">æñ³Ù³ï³Ï³ñ³ñáõÙ </t>
  </si>
  <si>
    <t>Water supply</t>
  </si>
  <si>
    <t>Street Lighting</t>
  </si>
  <si>
    <t xml:space="preserve">öáÕáóÝ»ñÇ Éáõë³íáñáõÙ </t>
  </si>
  <si>
    <t>Street lighting</t>
  </si>
  <si>
    <t>1334</t>
  </si>
  <si>
    <t>1340</t>
  </si>
  <si>
    <t>1341</t>
  </si>
  <si>
    <t xml:space="preserve">´Ý³Ï³ñ³Ý³ÛÇÝ ßÇÝ³ñ³ñáõÃÛ³Ý ¨ ÏáÙáõÝ³É Í³é³ÛáõÃÛáõÝÝ»ñÇ ·Íáí Ñ»ï³½áï³Ï³Ý ¨ Ý³Ë³·Í³ÛÇÝ ³ßË³ï³ÝùÝ»ñ </t>
  </si>
  <si>
    <t>R&amp;D Housing and Community Amenities</t>
  </si>
  <si>
    <t>R&amp;D Housing and community amenities</t>
  </si>
  <si>
    <t>´Ý³Ï³ñ³Ý³ÛÇÝ ßÇÝ³ñ³ñáõÃÛ³Ý ¨ ÏáÙáõÝ³É Í³é³ÛáõÃÛáõÝÝ»ñ (³ÛÉ ¹³ë»ñÇÝ ãå³ïÏ³ÝáÕ)</t>
  </si>
  <si>
    <t xml:space="preserve"> -ä³Ñáõëï³ÛÇÝ ÙÇçáóÝ»ñ, ³Û¹ ÃíáõÙ`</t>
  </si>
  <si>
    <t>Ñ³Ù³ÛÝùÇ µÛáõç»Ç í³ñã³Ï³Ý Ù³ëÇ å³Ñáõëï³ÛÇÝ ýáÝ¹Çó ýáÝ¹³ÛÇÝ Ù³ë Ï³ï³ñíáÕ Ñ³ïÏ³óáõÙÝ»ñ</t>
  </si>
  <si>
    <t xml:space="preserve">1.2.2. öáË³ïíáõÃÛáõÝÝ»ñ, áñÇó` </t>
  </si>
  <si>
    <t xml:space="preserve"> 2.3.1. Ð³Ù³ÛÝùÇ µÛáõç»Ç í³ñã³Ï³Ý Ù³ëÇ ÙÇçáóÝ»ñÇ ï³ñ»ëÏ½µÇ ³½³ï ÙÝ³óáñ¹, áñÇó` </t>
  </si>
  <si>
    <t>Í³Ëë»ñÇ ýÇÝ³Ýë³íáñÙ³ÝÁ ãáõÕÕí³Í Ñ³Ù³ÛÝùÇ µÛáõç»Ç ÙÇçáóÝ»ñÇ ï³ñ»ëÏ½µÇ ³½³ï ÙÝ³óáñ¹Ç ·áõÙ³ñÁ</t>
  </si>
  <si>
    <t>1.2.1. ì³ñÏ»ñ, áñÇó`</t>
  </si>
  <si>
    <t xml:space="preserve"> 1.1. ²ñÅ»ÃÕÃ»ñ (µ³ó³éáõÃÛ³Ùµ µ³ÅÝ»ïáÙë»ñÇ ¨ Ï³åÇï³ÉáõÙ ³ÛÉ Ù³ëÝ³ÏóáõÃÛ³Ý) , áñÇó`</t>
  </si>
  <si>
    <t>Housing and Community Amenities Not Elsewhere Classified</t>
  </si>
  <si>
    <t>Housing and community amenities not elsewhere classified</t>
  </si>
  <si>
    <t>HEALTH</t>
  </si>
  <si>
    <t>Medical products, Appliances and Equipment</t>
  </si>
  <si>
    <t>¸»Õ³·áñÍ³Ï³Ý ³åñ³ÝùÝ»ñ</t>
  </si>
  <si>
    <t>Pharmaceutical products</t>
  </si>
  <si>
    <t>²ÛÉ µÅßÏ³Ï³Ý ³åñ³ÝùÝ»ñ</t>
  </si>
  <si>
    <t>Other medical products</t>
  </si>
  <si>
    <t>Therapeutic appliances and equipment</t>
  </si>
  <si>
    <t>Outpatient Services</t>
  </si>
  <si>
    <t>ÀÝ¹Ñ³Ýáõñ µÝáõÛÃÇ µÅßÏ³Ï³Ý Í³é³ÛáõÃÛáõÝÝ»ñ</t>
  </si>
  <si>
    <t>General medical services</t>
  </si>
  <si>
    <t>Ø³ëÝ³·Çï³óí³Í µÅßÏ³Ï³Ý Í³é³ÛáõÃÛáõÝÝ»ñ</t>
  </si>
  <si>
    <t>Specialized medical services</t>
  </si>
  <si>
    <t>Dental services</t>
  </si>
  <si>
    <t>ä³ñ³µÅßÏ³Ï³Ý Í³é³ÛáõÃÛáõÝÝ»ñ</t>
  </si>
  <si>
    <t>Paramedical services</t>
  </si>
  <si>
    <t>ÐÐ Îàî²ÚøÆ Ø²ð¼Æ</t>
  </si>
  <si>
    <t>Hospital Services</t>
  </si>
  <si>
    <t>1146</t>
  </si>
  <si>
    <t>Ä·) ²íïáÏ³Û³Ý³ï»ÕÇ Ñ³Ù³ñ</t>
  </si>
  <si>
    <t>1147</t>
  </si>
  <si>
    <t>Ä¹) Ð³Ù³ÛÝùÇ ï³ñ³ÍùáõÙ ·ïÝíáÕ Ë³ÝáõÃÝ»ñáõÙ, Ïñå³ÏÝ»ñáõÙ ï»ËÝÇÏ³Ï³Ý Ñ»ÕáõÏÝ»ñÇ í³×³éùÇ ÃáõÛÉïíáõÃÛ³Ý Ñ³Ù³ñ</t>
  </si>
  <si>
    <t>1148</t>
  </si>
  <si>
    <t>Ð³Ù³ÛÝùÇ ï³ñ³ÍùáõÙ Ñ³Ýñ³ÛÇÝ ëÝÝ¹Ç Ï³½Ù³Ï»ñåÙ³Ý ¨ Çñ³óÙ³Ý ÃáõÛÉïíáõÃÛ³Ý Ñ³Ù³ñ</t>
  </si>
  <si>
    <t>1149</t>
  </si>
  <si>
    <t xml:space="preserve">Ð³Û³ëï³ÝÇ Ð³Ýñ³å»ïáõÃÛ³Ý Ñ³Ù³ÛÝùÝ»ñÇ ³Ýí³ÝáõÙÝ»ñÁ ýÇñÙ³ÛÇÝ ³Ýí³ÝáõÙÝ»ñáõÙ û·ï³·áñÍ»Éáõ ÃáõÛÉïíáõÃÛ³Ý Ñ³Ù³ñ </t>
  </si>
  <si>
    <t>Հ. Ռուբենյան</t>
  </si>
  <si>
    <t xml:space="preserve">ՀԱՄԱՅՆՔԻ ՂԵԿԱՎԱՐ`                     </t>
  </si>
  <si>
    <t xml:space="preserve">                                                                      (²ÝáõÝ, Ñ³Ûñ³ÝáõÝ, ³½·³ÝáõÝ)</t>
  </si>
  <si>
    <r>
      <t xml:space="preserve"> </t>
    </r>
    <r>
      <rPr>
        <b/>
        <u/>
        <sz val="14"/>
        <rFont val="Arial LatArm"/>
        <family val="2"/>
      </rPr>
      <t>Ð²îì²Ì 6</t>
    </r>
  </si>
  <si>
    <r>
      <t xml:space="preserve"> </t>
    </r>
    <r>
      <rPr>
        <b/>
        <sz val="12"/>
        <rFont val="Arial LatArm"/>
        <family val="2"/>
      </rPr>
      <t>Ð²Ø²ÚÜøÆ  ´ÚàôæºÆ Ì²ÊêºðÀ` Àêî ´Úàôæºî²ÚÆÜ Ì²ÊêºðÆ  ¶àðÌ²è²Î²Ü ºì îÜîºê²¶Æî²Î²Ü  ¸²ê²Î²ð¶Ø²Ü</t>
    </r>
  </si>
  <si>
    <r>
      <t xml:space="preserve">         </t>
    </r>
    <r>
      <rPr>
        <b/>
        <sz val="10"/>
        <rFont val="Arial LatArm"/>
        <family val="2"/>
      </rPr>
      <t xml:space="preserve">                                </t>
    </r>
  </si>
  <si>
    <r>
      <t>ÀÜ¸²ØºÜÀ Ì²Êêºð</t>
    </r>
    <r>
      <rPr>
        <b/>
        <sz val="11"/>
        <rFont val="Arial LatArm"/>
        <family val="2"/>
      </rPr>
      <t xml:space="preserve"> </t>
    </r>
    <r>
      <rPr>
        <sz val="8"/>
        <rFont val="Arial LatArm"/>
        <family val="2"/>
      </rPr>
      <t>(ïáÕ2100+ïáÕ2200+ïáÕ2300+ïáÕ2400+ïáÕ2500+ïáÕ2600+ ïáÕ2700+ïáÕ2800+ïáÕ2900+ïáÕ3000+ïáÕ3100)</t>
    </r>
  </si>
  <si>
    <r>
      <t>ÀÜ¸Ð²Üàôð ´ÜàôÚÂÆ Ð²Üð²ÚÆÜ Ì²è²ÚàôÂÚàôÜÜºð, ³Û¹ ÃíáõÙ`</t>
    </r>
    <r>
      <rPr>
        <sz val="8"/>
        <rFont val="Arial LatArm"/>
        <family val="2"/>
      </rPr>
      <t xml:space="preserve"> (ïáÕ2110+ïáÕ2120+ïáÕ2130+ïáÕ2140+ïáÕ2150+ïáÕ2160+ïáÕ2170+ïáÕ2180)                                                                                        </t>
    </r>
  </si>
  <si>
    <r>
      <t xml:space="preserve"> -</t>
    </r>
    <r>
      <rPr>
        <b/>
        <sz val="9"/>
        <rFont val="Arial LatArm"/>
        <family val="2"/>
      </rPr>
      <t>¾Ý»ñ·»ïÇÏ  Í³é³ÛáõÃÛáõÝÝ»ñ</t>
    </r>
  </si>
  <si>
    <r>
      <t xml:space="preserve">ä²Þîä²ÜàôÂÚàôÜ, ³Û¹ ÃíáõÙ` </t>
    </r>
    <r>
      <rPr>
        <sz val="8"/>
        <rFont val="Arial LatArm"/>
        <family val="2"/>
      </rPr>
      <t>(ïáÕ2210+2220+ïáÕ2230+ïáÕ2240+ïáÕ2250)</t>
    </r>
  </si>
  <si>
    <r>
      <t xml:space="preserve">Ð²ê²ð²Î²Î²Ü Î²ð¶, ²Üìî²Ü¶àôÂÚàôÜ ¨ ¸²î²Î²Ü ¶àðÌàôÜºàôÂÚàôÜ, ³Û¹ ÃíáõÙ` </t>
    </r>
    <r>
      <rPr>
        <sz val="8"/>
        <rFont val="Arial LatArm"/>
        <family val="2"/>
      </rPr>
      <t>(ïáÕ2310+ïáÕ2320+ïáÕ2330+ïáÕ2340+ïáÕ2350+ïáÕ2360+ïáÕ2370)</t>
    </r>
  </si>
  <si>
    <r>
      <t>îÜîºê²Î²Ü Ð²ð²´ºðàôÂÚàôÜÜºð, ³Û¹ ÃíáõÙ` (</t>
    </r>
    <r>
      <rPr>
        <sz val="8"/>
        <rFont val="Arial LatArm"/>
        <family val="2"/>
      </rPr>
      <t>ïáÕ2410+ïáÕ2420+ïáÕ2430+ïáÕ2440+ïáÕ2450+ïáÕ2460+ïáÕ2470+ïáÕ2480+ïáÕ2490</t>
    </r>
    <r>
      <rPr>
        <b/>
        <sz val="9"/>
        <rFont val="Arial LatArm"/>
        <family val="2"/>
      </rPr>
      <t>)</t>
    </r>
  </si>
  <si>
    <r>
      <t xml:space="preserve">Þðæ²Î² ØÆæ²ì²ÚðÆ ä²Þîä²ÜàôÂÚàôÜ, 
³Û¹ ÃíáõÙ` </t>
    </r>
    <r>
      <rPr>
        <sz val="8"/>
        <rFont val="Arial LatArm"/>
        <family val="2"/>
      </rPr>
      <t>(ïáÕ2510+ïáÕ2520+ïáÕ2530+ïáÕ2540+ïáÕ2550+ïáÕ2560)</t>
    </r>
  </si>
  <si>
    <r>
      <t xml:space="preserve">´Ü²Î²ð²Ü²ÚÆÜ ÞÆÜ²ð²ðàôÂÚàôÜ ºì ÎàØàôÜ²È Ì²è²ÚàôÂÚàôÜ, ³Û¹ ÃíáõÙ` </t>
    </r>
    <r>
      <rPr>
        <sz val="8"/>
        <rFont val="Arial LatArm"/>
        <family val="2"/>
      </rPr>
      <t>(ïáÕ3610+ïáÕ3620+ïáÕ3630+ïáÕ3640+ïáÕ3650+ïáÕ3660)</t>
    </r>
  </si>
  <si>
    <r>
      <t>²èàÔæ²ä²ÐàôÂÚàôÜ, ³Û¹ ÃíáõÙ` (</t>
    </r>
    <r>
      <rPr>
        <sz val="8"/>
        <rFont val="Arial LatArm"/>
        <family val="2"/>
      </rPr>
      <t>ïáÕ2710+ïáÕ2720+ïáÕ2730+ïáÕ2740+ïáÕ2750+ïáÕ2760</t>
    </r>
    <r>
      <rPr>
        <b/>
        <sz val="9"/>
        <rFont val="Arial LatArm"/>
        <family val="2"/>
      </rPr>
      <t>)</t>
    </r>
  </si>
  <si>
    <r>
      <t xml:space="preserve">Ð²Ü¶Æêî, ØÞ²ÎàôÚÂ ºì ÎðàÜ, ³Û¹ ÃíáõÙ`
</t>
    </r>
    <r>
      <rPr>
        <sz val="8"/>
        <rFont val="Arial LatArm"/>
        <family val="2"/>
      </rPr>
      <t>(ïáÕ2810+ïáÕ2820+ïáÕ2830+ïáÕ2840+ïáÕ2850+ïáÕ2860)</t>
    </r>
  </si>
  <si>
    <r>
      <t xml:space="preserve">ÎðÂàôÂÚàôÜ, ³Û¹ ÃíáõÙ` 
</t>
    </r>
    <r>
      <rPr>
        <sz val="8"/>
        <rFont val="Arial LatArm"/>
        <family val="2"/>
      </rPr>
      <t>(ïáÕ2910+ïáÕ2920+ïáÕ2930+ïáÕ2940+ïáÕ2950+ïáÕ2960+ïáÕ2970+ïáÕ2980)</t>
    </r>
  </si>
  <si>
    <r>
      <t xml:space="preserve">êàòÆ²È²Î²Ü ä²Þîä²ÜàôÂÚàôÜ, ³Û¹ ÃíáõÙ` </t>
    </r>
    <r>
      <rPr>
        <sz val="8"/>
        <rFont val="Arial LatArm"/>
        <family val="2"/>
      </rPr>
      <t xml:space="preserve">(ïáÕ3010+ïáÕ3020+ïáÕ3030+ïáÕ3040+ïáÕ3050+ïáÕ3060+ïáÕ3070+ïáÕ3080+ïáÕ3090) </t>
    </r>
  </si>
  <si>
    <r>
      <t xml:space="preserve">ÐÆØÜ²Î²Ü ´²ÄÆÜÜºðÆÜ â¸²êìàÔ ä²Ðàôêî²ÚÆÜ üàÜ¸ºð, ³Û¹ ÃíáõÙ`
 </t>
    </r>
    <r>
      <rPr>
        <sz val="8"/>
        <rFont val="Arial LatArm"/>
        <family val="2"/>
      </rPr>
      <t>(ïáÕ3110)</t>
    </r>
  </si>
  <si>
    <r>
      <t xml:space="preserve">       </t>
    </r>
    <r>
      <rPr>
        <b/>
        <sz val="12"/>
        <rFont val="Arial LatArm"/>
        <family val="2"/>
      </rPr>
      <t xml:space="preserve">          </t>
    </r>
  </si>
  <si>
    <t xml:space="preserve">-ÀÝ¹Ñ³Ýáõñ µÝáõÛÃÇ ³ÛÉ Í³é³ÛáõÃÛáõÝÝ»ñ </t>
  </si>
  <si>
    <t>-Î³é³í³ñã³Ï³Ý Í³é³ÛáõÃÛáõÝÝ»ñ</t>
  </si>
  <si>
    <t>-²ÛÉ Ù»ù»Ý³Ý»ñ ¨ ë³ñù³íáñáõÙÝ»ñ</t>
  </si>
  <si>
    <t>ÎáÙáõÝ³É Í³é³ÛáõÃÛáõÝÝ»ñ</t>
  </si>
  <si>
    <t xml:space="preserve"> - Þ»Ýù»ñÇ  ¨ Ï³éáõÛóÝ»ñÇ ÁÝÃ³óÇÏ Ýáñá·áõÙ ¨ å³Ñå³ÝáõÙ</t>
  </si>
  <si>
    <t>¶ñ³ë»ÝÛ³Ï³ÛÇÝ ÝÛáõÃ»ñ ¨ Ñ³·áõëï</t>
  </si>
  <si>
    <r>
      <t xml:space="preserve"> </t>
    </r>
    <r>
      <rPr>
        <b/>
        <u/>
        <sz val="14"/>
        <rFont val="Arial LatArm"/>
        <family val="2"/>
      </rPr>
      <t>Ð²îì²Ì 2</t>
    </r>
  </si>
  <si>
    <r>
      <t xml:space="preserve"> </t>
    </r>
    <r>
      <rPr>
        <b/>
        <sz val="12"/>
        <rFont val="Arial LatArm"/>
        <family val="2"/>
      </rPr>
      <t>Ð²Ø²ÚÜøÆ  ´ÚàôæºÆ Ì²ÊêºðÀ` Àêî ´Úàôæºî²ÚÆÜ Ì²ÊêºðÆ  ¶àðÌ²è²Î²Ü ¸²ê²Î²ð¶Ø²Ü</t>
    </r>
  </si>
  <si>
    <r>
      <t>ÀÜ¸Ð²Üàôð ´ÜàôÚÂÆ Ð²Üð²ÚÆÜ Ì²è²ÚàôÂÚàôÜÜºð, ³Û¹ ÃíáõÙ`</t>
    </r>
    <r>
      <rPr>
        <sz val="10"/>
        <rFont val="Arial LatArm"/>
        <family val="2"/>
      </rPr>
      <t xml:space="preserve"> (ïáÕ2110+ïáÕ2120+ïáÕ2130+ïáÕ2140+ïáÕ2150+ïáÕ2160+ïáÕ2170+ïáÕ2180)                                                                                        </t>
    </r>
  </si>
  <si>
    <r>
      <t xml:space="preserve">ä²Þîä²ÜàôÂÚàôÜ, ³Û¹ ÃíáõÙ` </t>
    </r>
    <r>
      <rPr>
        <sz val="10"/>
        <rFont val="Arial LatArm"/>
        <family val="2"/>
      </rPr>
      <t>(ïáÕ2210+2220+ïáÕ2230+ïáÕ2240+ïáÕ2250)</t>
    </r>
  </si>
  <si>
    <r>
      <t xml:space="preserve">Ð²ê²ð²Î²Î²Ü Î²ð¶, ²Üìî²Ü¶àôÂÚàôÜ ¨ ¸²î²Î²Ü ¶àðÌàôÜºàôÂÚàôÜ, ³Û¹ ÃíáõÙ </t>
    </r>
    <r>
      <rPr>
        <sz val="10"/>
        <rFont val="Arial LatArm"/>
        <family val="2"/>
      </rPr>
      <t>(ïáÕ2310+ïáÕ2320+ïáÕ2330+ïáÕ2340+ïáÕ2350+ïáÕ2360+ïáÕ2370)</t>
    </r>
  </si>
  <si>
    <r>
      <t>îÜîºê²Î²Ü Ð²ð²´ºðàôÂÚàôÜÜºð, ³Û¹ ÃíáõÙ` (</t>
    </r>
    <r>
      <rPr>
        <sz val="10"/>
        <rFont val="Arial LatArm"/>
        <family val="2"/>
      </rPr>
      <t>ïáÕ2410+ïáÕ2420+ïáÕ2430+ïáÕ2440+ïáÕ2450+ïáÕ2460+ïáÕ2470+ïáÕ2480+ïáÕ2490</t>
    </r>
    <r>
      <rPr>
        <b/>
        <sz val="10"/>
        <rFont val="Arial LatArm"/>
        <family val="2"/>
      </rPr>
      <t>)</t>
    </r>
  </si>
  <si>
    <r>
      <t xml:space="preserve">Þðæ²Î² ØÆæ²ì²ÚðÆ ä²Þîä²ÜàôÂÚàôÜ,
³Û¹ ÃíáõÙ` </t>
    </r>
    <r>
      <rPr>
        <sz val="10"/>
        <rFont val="Arial LatArm"/>
        <family val="2"/>
      </rPr>
      <t>(ïáÕ2510+ïáÕ2520+ïáÕ2530+ïáÕ2540+ïáÕ2550+ïáÕ2560)</t>
    </r>
  </si>
  <si>
    <r>
      <t xml:space="preserve">´Ü²Î²ð²Ü²ÚÆÜ ÞÆÜ²ð²ðàôÂÚàôÜ ºì ÎàØàôÜ²È Ì²è²ÚàôÂÚàôÜ, ³Û¹ ÃíáõÙ` </t>
    </r>
    <r>
      <rPr>
        <sz val="10"/>
        <rFont val="Arial LatArm"/>
        <family val="2"/>
      </rPr>
      <t>(ïáÕ3610+ïáÕ3620+ïáÕ3630+ïáÕ3640+ïáÕ3650+ïáÕ3660)</t>
    </r>
  </si>
  <si>
    <r>
      <t>²èàÔæ²ä²ÐàôÂÚàôÜ, ³Û¹ ÃíáõÙ` (</t>
    </r>
    <r>
      <rPr>
        <sz val="10"/>
        <rFont val="Arial LatArm"/>
        <family val="2"/>
      </rPr>
      <t>ïáÕ2710+ïáÕ2720+ïáÕ2730+ïáÕ2740+ïáÕ2750+ïáÕ2760</t>
    </r>
    <r>
      <rPr>
        <b/>
        <sz val="10"/>
        <rFont val="Arial LatArm"/>
        <family val="2"/>
      </rPr>
      <t>)</t>
    </r>
  </si>
  <si>
    <r>
      <t xml:space="preserve">Ð²Ü¶Æêî, ØÞ²ÎàôÚÂ ºì ÎðàÜ, ³Û¹ ÃíáõÙ` </t>
    </r>
    <r>
      <rPr>
        <sz val="9"/>
        <rFont val="Arial LatArm"/>
        <family val="2"/>
      </rPr>
      <t>(ïáÕ2810+ïáÕ2820+ïáÕ2830+ïáÕ2840+ïáÕ2850+ïáÕ2860)</t>
    </r>
  </si>
  <si>
    <r>
      <t xml:space="preserve">ÎðÂàôÂÚàôÜ, ³Û¹ ÃíáõÙ` </t>
    </r>
    <r>
      <rPr>
        <sz val="8"/>
        <rFont val="Arial LatArm"/>
        <family val="2"/>
      </rPr>
      <t>(ïáÕ2910+ïáÕ2920+ïáÕ2930+ïáÕ2940+ïáÕ2950+ïáÕ2960+ïáÕ2970+ïáÕ2980)</t>
    </r>
  </si>
  <si>
    <r>
      <t xml:space="preserve">ÐÆØÜ²Î²Ü ´²ÄÆÜÜºðÆÜ â¸²êìàÔ ä²Ðàôêî²ÚÆÜ üàÜ¸ºð, ³Û¹ ÃíáõÙ` 
</t>
    </r>
    <r>
      <rPr>
        <sz val="8"/>
        <rFont val="Arial LatArm"/>
        <family val="2"/>
      </rPr>
      <t>(ïáÕ3110)</t>
    </r>
  </si>
  <si>
    <r>
      <t xml:space="preserve">3.1 îáÏáëÝ»ñ, </t>
    </r>
    <r>
      <rPr>
        <sz val="10"/>
        <rFont val="Arial LatArm"/>
        <family val="2"/>
      </rPr>
      <t xml:space="preserve">³Û¹ ÃíáõÙ`  </t>
    </r>
  </si>
  <si>
    <r>
      <t xml:space="preserve">3.2 Þ³Ñ³µ³ÅÇÝÝ»ñ, </t>
    </r>
    <r>
      <rPr>
        <sz val="10"/>
        <rFont val="Arial LatArm"/>
        <family val="2"/>
      </rPr>
      <t xml:space="preserve">³Û¹ ÃíáõÙ`  </t>
    </r>
  </si>
  <si>
    <r>
      <t xml:space="preserve">3.3 ¶áõÛùÇ í³ñÓ³Ï³ÉáõÃÛáõÝÇó »Ï³ÙáõïÝ»ñ, </t>
    </r>
    <r>
      <rPr>
        <sz val="10"/>
        <rFont val="Arial LatArm"/>
        <family val="2"/>
      </rPr>
      <t>³Û¹ ÃíáõÙ`  
(ïáÕ 1331 + ïáÕ 1332 + ïáÕ 1333 + 1334)</t>
    </r>
  </si>
  <si>
    <r>
      <t xml:space="preserve">ÀÜ¸²ØºÜÀ Ì²Êêºð, ³Û¹ ÃíáõÙ` </t>
    </r>
    <r>
      <rPr>
        <sz val="8"/>
        <rFont val="Arial LatArm"/>
        <family val="2"/>
      </rPr>
      <t>(ïáÕ4050+ïáÕ5000+ïáÕ 6000)</t>
    </r>
  </si>
  <si>
    <r>
      <t xml:space="preserve">². ÀÜÂ²òÆÎ  Ì²Êêºð, ³Û¹ ÃíáõÙ` </t>
    </r>
    <r>
      <rPr>
        <sz val="10"/>
        <rFont val="Arial LatArm"/>
        <family val="2"/>
      </rPr>
      <t xml:space="preserve">(ïáÕ4100+ïáÕ4200+ïáÕ4300+ïáÕ4400+ïáÕ4500+ ïáÕ4600+ïáÕ4700)    </t>
    </r>
    <r>
      <rPr>
        <b/>
        <sz val="10"/>
        <rFont val="Arial LatArm"/>
        <family val="2"/>
      </rPr>
      <t xml:space="preserve">   </t>
    </r>
    <r>
      <rPr>
        <b/>
        <sz val="12"/>
        <rFont val="Arial LatArm"/>
        <family val="2"/>
      </rPr>
      <t xml:space="preserve">                                                                                                                </t>
    </r>
  </si>
  <si>
    <r>
      <t xml:space="preserve">1.1 ²ÞÊ²î²ÜøÆ ì²ðÒ²îðàôÂÚàôÜ, ³Û¹ ÃíáõÙ`
</t>
    </r>
    <r>
      <rPr>
        <sz val="8"/>
        <rFont val="Arial LatArm"/>
        <family val="2"/>
      </rPr>
      <t xml:space="preserve">(ïáÕ4110+ïáÕ4120+ïáÕ4130) </t>
    </r>
    <r>
      <rPr>
        <sz val="10"/>
        <rFont val="Arial LatArm"/>
        <family val="2"/>
      </rPr>
      <t xml:space="preserve"> </t>
    </r>
    <r>
      <rPr>
        <b/>
        <sz val="10"/>
        <rFont val="Arial LatArm"/>
        <family val="2"/>
      </rPr>
      <t xml:space="preserve">                                                                   </t>
    </r>
  </si>
  <si>
    <r>
      <t xml:space="preserve">¸ð²Øàì ìÖ²ðìàÔ ²ÞÊ²î²ì²ðÒºð ºì Ð²ìºÈ²ìÖ²ðÜºð, áñÇó`                    </t>
    </r>
    <r>
      <rPr>
        <sz val="8"/>
        <rFont val="Arial LatArm"/>
        <family val="2"/>
      </rPr>
      <t>(ïáÕ4111+ïáÕ4112+ ïáÕ4114)</t>
    </r>
  </si>
  <si>
    <r>
      <t xml:space="preserve">´ÜºÔºÜ ²ÞÊ²î²ì²ðÒºð ºì Ð²ìºÈ²ìÖ²ðÜºð, áñÇó` 
</t>
    </r>
    <r>
      <rPr>
        <sz val="8"/>
        <rFont val="Arial LatArm"/>
        <family val="2"/>
      </rPr>
      <t>(ïáÕ4121)</t>
    </r>
  </si>
  <si>
    <r>
      <t xml:space="preserve">ö²êî²òÆ êàòÆ²È²Î²Ü ²ä²ÐàìàôÂÚ²Ü ìÖ²ðÜºð, áñÇó` 
</t>
    </r>
    <r>
      <rPr>
        <sz val="8"/>
        <rFont val="Arial LatArm"/>
        <family val="2"/>
      </rPr>
      <t>(ïáÕ4131)</t>
    </r>
  </si>
  <si>
    <r>
      <t xml:space="preserve">1.2 Ì²è²ÚàôÂÚàôÜÜºðÆ ºì ²äð²ÜøÜºðÆ Òºèø ´ºðàôØ, ³Û¹ ÃíáõÙ`  </t>
    </r>
    <r>
      <rPr>
        <sz val="8"/>
        <rFont val="Arial LatArm"/>
        <family val="2"/>
      </rPr>
      <t>(ïáÕ4210+ïáÕ4220+ïáÕ4230+ïáÕ4240+ïáÕ4250+ïáÕ4260)</t>
    </r>
  </si>
  <si>
    <r>
      <t xml:space="preserve">Þ²ðàôÜ²Î²Î²Ü Ì²Êêºð, áñÇó` </t>
    </r>
    <r>
      <rPr>
        <sz val="8"/>
        <rFont val="Arial LatArm"/>
        <family val="2"/>
      </rPr>
      <t>(ïáÕ4211+ïáÕ4212+ïáÕ4213+ïáÕ4214+ïáÕ4215+ïáÕ4216+ïáÕ4217)</t>
    </r>
  </si>
  <si>
    <r>
      <t xml:space="preserve"> ¶àðÌàôÔàôØÜºðÆ ºì Þðæ²¶²ÚàôÂÚàôÜÜºðÆ Ì²Êêºð, áñÇó` 
</t>
    </r>
    <r>
      <rPr>
        <sz val="8"/>
        <rFont val="Arial LatArm"/>
        <family val="2"/>
      </rPr>
      <t>(ïáÕ4221+ïáÕ4222+ïáÕ4223)</t>
    </r>
  </si>
  <si>
    <r>
      <t xml:space="preserve">ä²ÚØ²Ü²¶ð²ÚÆÜ ²ÚÈ Ì²è²ÚàôÂÚàôÜÜºðÆ Òºèø ´ºðàôØ, áñÇó` </t>
    </r>
    <r>
      <rPr>
        <sz val="8"/>
        <rFont val="Arial LatArm"/>
        <family val="2"/>
      </rPr>
      <t>(ïáÕ4231+ïáÕ4232+ïáÕ4233+ïáÕ4234+ïáÕ4235+ïáÕ4236+ïáÕ4237+ïáÕ4238)</t>
    </r>
  </si>
  <si>
    <r>
      <t xml:space="preserve"> ²ÚÈ Ø²êÜ²¶Æî²Î²Ü Ì²è²ÚàôÂÚàôÜÜºðÆ Òºèø ´ºðàôØ, áñÇó`  
</t>
    </r>
    <r>
      <rPr>
        <sz val="8"/>
        <rFont val="Arial LatArm"/>
        <family val="2"/>
      </rPr>
      <t>(ïáÕ 4241)</t>
    </r>
  </si>
  <si>
    <r>
      <t xml:space="preserve">ÀÜÂ²òÆÎ Üàðà¶àôØ ºì ä²Ðä²ÜàôØ, áñÇó (Í³é³ÛáõÃÛáõÝÝ»ñ ¨ ÝÛáõÃ»ñ) 
</t>
    </r>
    <r>
      <rPr>
        <sz val="8"/>
        <rFont val="Arial LatArm"/>
        <family val="2"/>
      </rPr>
      <t>(ïáÕ4251+ïáÕ4252)</t>
    </r>
  </si>
  <si>
    <r>
      <t xml:space="preserve"> ÜÚàôÂºð, áñÇó </t>
    </r>
    <r>
      <rPr>
        <sz val="8"/>
        <rFont val="Arial LatArm"/>
        <family val="2"/>
      </rPr>
      <t>(ïáÕ4261+ïáÕ4262+ïáÕ4263+ïáÕ4264+ïáÕ4265+ïáÕ4266+ïáÕ4267+ïáÕ4268)</t>
    </r>
  </si>
  <si>
    <r>
      <t xml:space="preserve"> </t>
    </r>
    <r>
      <rPr>
        <b/>
        <sz val="9"/>
        <color indexed="8"/>
        <rFont val="Arial LatArm"/>
        <family val="2"/>
      </rPr>
      <t xml:space="preserve">1.3 îàÎàê²ìÖ²ðÜºð, ³Û¹ ÃíáõÙ 
</t>
    </r>
    <r>
      <rPr>
        <sz val="8"/>
        <color indexed="8"/>
        <rFont val="Arial LatArm"/>
        <family val="2"/>
      </rPr>
      <t>(ïáÕ4310+ïáÕ 4320+ïáÕ4330)</t>
    </r>
  </si>
  <si>
    <r>
      <t xml:space="preserve">ÜºðøÆÜ îàÎàê²ìÖ²ðÜºð, áñÇó
 </t>
    </r>
    <r>
      <rPr>
        <sz val="8"/>
        <color indexed="8"/>
        <rFont val="Arial LatArm"/>
        <family val="2"/>
      </rPr>
      <t>(ïáÕ4311+ïáÕ4312)</t>
    </r>
  </si>
  <si>
    <r>
      <t>²ðî²øÆÜ îàÎàê²ìÖ²ðÜºð, áñÇó</t>
    </r>
    <r>
      <rPr>
        <b/>
        <i/>
        <sz val="8"/>
        <color indexed="8"/>
        <rFont val="Arial LatArm"/>
        <family val="2"/>
      </rPr>
      <t xml:space="preserve"> 
</t>
    </r>
    <r>
      <rPr>
        <sz val="8"/>
        <color indexed="8"/>
        <rFont val="Arial LatArm"/>
        <family val="2"/>
      </rPr>
      <t>(ïáÕ4321+ïáÕ4322)</t>
    </r>
  </si>
  <si>
    <r>
      <t xml:space="preserve">öàÊ²èàôÂÚàôÜÜºðÆ Ðºî Î²äì²Ì ìÖ²ðÜºð, áñÇó` 
</t>
    </r>
    <r>
      <rPr>
        <sz val="8"/>
        <color indexed="8"/>
        <rFont val="Arial LatArm"/>
        <family val="2"/>
      </rPr>
      <t xml:space="preserve">(ïáÕ4331+ïáÕ4332+ïáÕ4333) </t>
    </r>
  </si>
  <si>
    <r>
      <t>1.4 êàô´êÆ¸Æ²Üºð, ³Û¹ ÃíáõÙ</t>
    </r>
    <r>
      <rPr>
        <b/>
        <sz val="8"/>
        <color indexed="8"/>
        <rFont val="Arial LatArm"/>
        <family val="2"/>
      </rPr>
      <t xml:space="preserve"> </t>
    </r>
    <r>
      <rPr>
        <sz val="8"/>
        <color indexed="8"/>
        <rFont val="Arial LatArm"/>
        <family val="2"/>
      </rPr>
      <t xml:space="preserve"> 
(ïáÕ4410+ïáÕ4420)</t>
    </r>
  </si>
  <si>
    <r>
      <t xml:space="preserve">êàô´êÆ¸Æ²Üºð äºî²Î²Ü (Ð²Ø²ÚÜø²ÚÆÜ) Î²¼Ø²ÎºðäàôÂÚàôÜÜºðÆÜ, áñÇó` </t>
    </r>
    <r>
      <rPr>
        <sz val="8"/>
        <color indexed="8"/>
        <rFont val="Arial LatArm"/>
        <family val="2"/>
      </rPr>
      <t>(ïáÕ4411+ïáÕ4412)</t>
    </r>
  </si>
  <si>
    <r>
      <t>êàô´êÆ¸Æ²Üºð àâ äºî²Î²Ü (àâ Ð²Ø²ÚÜø²ÚÆÜ) Î²¼Ø²ÎºðäàôÂÚàôÜÜºðÆÜ, áñÇó`</t>
    </r>
    <r>
      <rPr>
        <b/>
        <i/>
        <sz val="8"/>
        <color indexed="8"/>
        <rFont val="Arial LatArm"/>
        <family val="2"/>
      </rPr>
      <t xml:space="preserve"> 
</t>
    </r>
    <r>
      <rPr>
        <sz val="8"/>
        <color indexed="8"/>
        <rFont val="Arial LatArm"/>
        <family val="2"/>
      </rPr>
      <t>(ïáÕ4421+ïáÕ4422)</t>
    </r>
  </si>
  <si>
    <r>
      <t xml:space="preserve">1.5 ¸ð²Ø²ÞÜàðÐÜºð, ³Û¹ ÃíáõÙ` </t>
    </r>
    <r>
      <rPr>
        <sz val="8"/>
        <color indexed="8"/>
        <rFont val="Arial LatArm"/>
        <family val="2"/>
      </rPr>
      <t>(ïáÕ4510+ïáÕ4520+ïáÕ4530+ïáÕ4540)</t>
    </r>
  </si>
  <si>
    <r>
      <t>¸ð²Ø²ÞÜàðÐÜºð úî²ðºðÎðÚ² Î²è²ì²ðàôÂÚàôÜÜºðÆÜ, áñÇó`</t>
    </r>
    <r>
      <rPr>
        <sz val="8"/>
        <color indexed="8"/>
        <rFont val="Arial LatArm"/>
        <family val="2"/>
      </rPr>
      <t xml:space="preserve"> 
(ïáÕ4511+ïáÕ4512)</t>
    </r>
  </si>
  <si>
    <r>
      <t xml:space="preserve"> -</t>
    </r>
    <r>
      <rPr>
        <b/>
        <sz val="9"/>
        <color indexed="8"/>
        <rFont val="Arial LatArm"/>
        <family val="2"/>
      </rPr>
      <t>ÀÝÃ³óÇÏ ¹ñ³Ù³ßÝáñÑÝ»ñ ûï³ñ»ñÏñÛ³ Ï³é³í³ñáõÃÛáõÝÝ»ñÇÝ</t>
    </r>
  </si>
  <si>
    <r>
      <t xml:space="preserve">¸ð²Ø²ÞÜàðÐÜºð ØÆæ²¼¶²ÚÆÜ Î²¼Ø²ÎºðäàôÂÚàôÜÜºðÆÜ, áñÇó` </t>
    </r>
    <r>
      <rPr>
        <sz val="8"/>
        <color indexed="8"/>
        <rFont val="Arial LatArm"/>
        <family val="2"/>
      </rPr>
      <t xml:space="preserve"> (ïáÕ4521+ïáÕ4522)</t>
    </r>
  </si>
  <si>
    <r>
      <t>ÀÜÂ²òÆÎ ¸ð²Ø²ÞÜàðÐÜºð äºî²Î²Ü Ð²îì²ÌÆ ²ÚÈ Ø²Î²ð¸²ÎÜºðÆÜ, áñÇó`</t>
    </r>
    <r>
      <rPr>
        <i/>
        <sz val="9"/>
        <color indexed="8"/>
        <rFont val="Arial LatArm"/>
        <family val="2"/>
      </rPr>
      <t xml:space="preserve"> </t>
    </r>
    <r>
      <rPr>
        <i/>
        <sz val="8"/>
        <color indexed="8"/>
        <rFont val="Arial LatArm"/>
        <family val="2"/>
      </rPr>
      <t>(ïáÕ4531+ïáÕ4532+ïáÕ4533)</t>
    </r>
  </si>
  <si>
    <r>
      <t xml:space="preserve"> - ²ÛÉ ÁÝÃ³óÇÏ ¹ñ³Ù³ßÝáñÑÝ»ñ, ³Û¹ ÃíáõÙ`            </t>
    </r>
    <r>
      <rPr>
        <sz val="9"/>
        <rFont val="Arial LatArm"/>
        <family val="2"/>
      </rPr>
      <t>(ïáÕ 4534+ïáÕ 4537 +ïáÕ 4538)</t>
    </r>
  </si>
  <si>
    <r>
      <t>Î²äÆî²È ¸ð²Ø²ÞÜàðÐÜºð äºî²Î²Ü Ð²îì²ÌÆ ²ÚÈ Ø²Î²ð¸²ÎÜºðÆÜ, áñÇó`</t>
    </r>
    <r>
      <rPr>
        <sz val="9"/>
        <color indexed="8"/>
        <rFont val="Arial LatArm"/>
        <family val="2"/>
      </rPr>
      <t xml:space="preserve"> </t>
    </r>
    <r>
      <rPr>
        <sz val="8"/>
        <color indexed="8"/>
        <rFont val="Arial LatArm"/>
        <family val="2"/>
      </rPr>
      <t>(ïáÕ4541+ïáÕ4542+ïáÕ4543)</t>
    </r>
  </si>
  <si>
    <r>
      <t xml:space="preserve"> -²ÛÉ Ï³åÇï³É ¹ñ³Ù³ßÝáñÑÝ»ñ, ³Û¹ ÃíáõÙ`             </t>
    </r>
    <r>
      <rPr>
        <sz val="9"/>
        <rFont val="Arial LatArm"/>
        <family val="2"/>
      </rPr>
      <t xml:space="preserve"> (ïáÕ 4544+ïáÕ 4547 +ïáÕ 4548)</t>
    </r>
  </si>
  <si>
    <r>
      <t xml:space="preserve">1.6 êàòÆ²È²Î²Ü Üä²êîÜºð ºì ÎºÜê²ÂàÞ²ÎÜºð, ³Û¹ ÃíáõÙ`
</t>
    </r>
    <r>
      <rPr>
        <sz val="8"/>
        <color indexed="8"/>
        <rFont val="Arial LatArm"/>
        <family val="2"/>
      </rPr>
      <t>(ïáÕ4610+ïáÕ4630+ïáÕ4640)</t>
    </r>
  </si>
  <si>
    <r>
      <t xml:space="preserve"> êàòÆ²È²Î²Ü ú¶ÜàôÂÚ²Ü ¸ð²Ø²Î²Ü ²ðî²Ð²ÚîàôÂÚ²Ø´ Üä²êîÜºð (´ÚàôæºÆò), áñÇó`
 </t>
    </r>
    <r>
      <rPr>
        <sz val="8"/>
        <color indexed="8"/>
        <rFont val="Arial LatArm"/>
        <family val="2"/>
      </rPr>
      <t xml:space="preserve">(ïáÕ4631+ïáÕ4632+ïáÕ4633+ïáÕ4634) </t>
    </r>
  </si>
  <si>
    <r>
      <t xml:space="preserve"> ÎºÜê²ÂàÞ²ÎÜºð, áñÇó` 
</t>
    </r>
    <r>
      <rPr>
        <sz val="8"/>
        <color indexed="8"/>
        <rFont val="Arial LatArm"/>
        <family val="2"/>
      </rPr>
      <t xml:space="preserve">(ïáÕ4641) </t>
    </r>
  </si>
  <si>
    <r>
      <t xml:space="preserve">1.7 ²ÚÈ Ì²Êêºð, ³Û¹ ÃíáõÙ` </t>
    </r>
    <r>
      <rPr>
        <sz val="8"/>
        <rFont val="Arial LatArm"/>
        <family val="2"/>
      </rPr>
      <t>(ïáÕ4710+ïáÕ4720+ïáÕ4730+ïáÕ4740+ïáÕ4750+ïáÕ4760+ïáÕ4770)</t>
    </r>
  </si>
  <si>
    <r>
      <t xml:space="preserve">ÜìÆð²îìàôÂÚàôÜÜºð àâ Î²è²ì²ð²Î²Ü (Ð²ê²ð²Î²Î²Ü) Î²¼Ø²ÎºðäàôÂÚàôÜÜºðÆÜ, áñÇó` 
</t>
    </r>
    <r>
      <rPr>
        <sz val="8"/>
        <rFont val="Arial LatArm"/>
        <family val="2"/>
      </rPr>
      <t xml:space="preserve">(ïáÕ4711+ïáÕ4712) </t>
    </r>
  </si>
  <si>
    <r>
      <t xml:space="preserve">Ð²ðÎºð, ä²ðî²¸Æð ìÖ²ðÜºð ºì îàôÚÄºð, àðàÜø Î²è²ì²ðØ²Ü î²ð´ºð Ø²Î²ð¸²ÎÜºðÆ ÎàÔØÆò ÎÆð²èìàôØ ºÜ ØÆØÚ²Üò ÜÎ²îØ²Ø´, áñÇó` </t>
    </r>
    <r>
      <rPr>
        <sz val="8"/>
        <color indexed="8"/>
        <rFont val="Arial LatArm"/>
        <family val="2"/>
      </rPr>
      <t>(ïáÕ4721+ïáÕ4722+ïáÕ4723+ïáÕ4724)</t>
    </r>
  </si>
  <si>
    <r>
      <t xml:space="preserve">¸²î²ð²ÜÜºðÆ ÎàÔØÆò ÜÞ²Ü²Îì²Ì îàôÚÄºð ºì îàô¶²ÜøÜºð, áñÇó` 
</t>
    </r>
    <r>
      <rPr>
        <sz val="8"/>
        <color indexed="8"/>
        <rFont val="Arial LatArm"/>
        <family val="2"/>
      </rPr>
      <t>(ïáÕ4731)</t>
    </r>
  </si>
  <si>
    <r>
      <t xml:space="preserve"> -</t>
    </r>
    <r>
      <rPr>
        <b/>
        <sz val="9"/>
        <color indexed="8"/>
        <rFont val="Arial LatArm"/>
        <family val="2"/>
      </rPr>
      <t>¸³ï³ñ³ÝÝ»ñÇ ÏáÕÙÇó Ýß³Ý³Ïí³Í ïáõÛÅ»ñ ¨ ïáõ·³ÝùÝ»ñ</t>
    </r>
  </si>
  <si>
    <r>
      <t xml:space="preserve"> </t>
    </r>
    <r>
      <rPr>
        <b/>
        <i/>
        <sz val="9"/>
        <color indexed="8"/>
        <rFont val="Arial LatArm"/>
        <family val="2"/>
      </rPr>
      <t xml:space="preserve">´Ü²Î²Ü ²ÔºîÜºðÆò Î²Ø ²ÚÈ ´Ü²Î²Ü ä²îÖ²èÜºðàì ²è²æ²ò²Ì ìÜ²êÜºðÆ Î²Ø ìÜ²êì²ÌøÜºðÆ ìºð²Î²Ü¶ÜàôØ, áñÇó` </t>
    </r>
    <r>
      <rPr>
        <sz val="8"/>
        <color indexed="8"/>
        <rFont val="Arial LatArm"/>
        <family val="2"/>
      </rPr>
      <t>(ïáÕ4741+ïáÕ4742)</t>
    </r>
  </si>
  <si>
    <r>
      <t xml:space="preserve">Î²è²ì²ðØ²Ü Ø²ðØÆÜÜºðÆ ¶àðÌàôÜºàôÂÚ²Ü Ðºîºì²Üøàì ²è²æ²ò²Ì ìÜ²êÜºðÆ Î²Ø ìÜ²êì²ÌøÜºðÆ </t>
    </r>
    <r>
      <rPr>
        <sz val="9"/>
        <color indexed="8"/>
        <rFont val="Arial LatArm"/>
        <family val="2"/>
      </rPr>
      <t xml:space="preserve"> </t>
    </r>
    <r>
      <rPr>
        <b/>
        <i/>
        <sz val="9"/>
        <color indexed="8"/>
        <rFont val="Arial LatArm"/>
        <family val="2"/>
      </rPr>
      <t xml:space="preserve">ìºð²Î²Ü¶ÜàôØ, áñÇó 
</t>
    </r>
    <r>
      <rPr>
        <sz val="8"/>
        <color indexed="8"/>
        <rFont val="Arial LatArm"/>
        <family val="2"/>
      </rPr>
      <t>(ïáÕ4751)</t>
    </r>
  </si>
  <si>
    <r>
      <t xml:space="preserve"> </t>
    </r>
    <r>
      <rPr>
        <b/>
        <i/>
        <sz val="9"/>
        <color indexed="8"/>
        <rFont val="Arial LatArm"/>
        <family val="2"/>
      </rPr>
      <t xml:space="preserve">²ÚÈ Ì²Êêºð, áñÇó`
 </t>
    </r>
    <r>
      <rPr>
        <sz val="9"/>
        <color indexed="8"/>
        <rFont val="Arial LatArm"/>
        <family val="2"/>
      </rPr>
      <t>(ïáÕ4761)</t>
    </r>
  </si>
  <si>
    <r>
      <t xml:space="preserve">ä²Ðàôêî²ÚÆÜ ØÆæàòÜºð, áñÇó` 
</t>
    </r>
    <r>
      <rPr>
        <sz val="9"/>
        <color indexed="8"/>
        <rFont val="Arial LatArm"/>
        <family val="2"/>
      </rPr>
      <t>(ïáÕ4771)</t>
    </r>
  </si>
  <si>
    <r>
      <t xml:space="preserve">´. àâ üÆÜ²Üê²Î²Ü ²ÎîÆìÜºðÆ ¶Ìàì Ì²Êêºð, ³Û¹ ÃíáõÙ`                     </t>
    </r>
    <r>
      <rPr>
        <sz val="10"/>
        <color indexed="8"/>
        <rFont val="Arial LatArm"/>
        <family val="2"/>
      </rPr>
      <t>(ïáÕ5100+ïáÕ5200+ïáÕ5300+ïáÕ5400)</t>
    </r>
  </si>
  <si>
    <r>
      <t xml:space="preserve">1.1. ÐÆØÜ²Î²Ü ØÆæàòÜºð, ³Û¹ ÃíáõÙ`
</t>
    </r>
    <r>
      <rPr>
        <sz val="8"/>
        <color indexed="8"/>
        <rFont val="Arial LatArm"/>
        <family val="2"/>
      </rPr>
      <t>(ïáÕ5110+ïáÕ5120+ïáÕ5130)</t>
    </r>
  </si>
  <si>
    <r>
      <t xml:space="preserve">ÞºÜøºð ºì ÞÆÜàôÂÚàôÜÜºð, áñÇó`              </t>
    </r>
    <r>
      <rPr>
        <sz val="8"/>
        <color indexed="8"/>
        <rFont val="Arial LatArm"/>
        <family val="2"/>
      </rPr>
      <t>(ïáÕ5111+ïáÕ5112+ïáÕ5113)</t>
    </r>
  </si>
  <si>
    <r>
      <t xml:space="preserve">ØºøºÜ²Üºð ºì ê²ðø²ìàðàôØÜºð, áñÇó`        </t>
    </r>
    <r>
      <rPr>
        <sz val="8"/>
        <color indexed="8"/>
        <rFont val="Arial LatArm"/>
        <family val="2"/>
      </rPr>
      <t>(ïáÕ5121+ ïáÕ5122+ïáÕ5123)</t>
    </r>
  </si>
  <si>
    <r>
      <t xml:space="preserve"> ²ÚÈ ÐÆØÜ²Î²Ü ØÆæàòÜºð, áñÇó`
</t>
    </r>
    <r>
      <rPr>
        <sz val="8"/>
        <color indexed="8"/>
        <rFont val="Arial LatArm"/>
        <family val="2"/>
      </rPr>
      <t>(ïáÕ 5131+ïáÕ 5132+ïáÕ 5133+ ïáÕ5134)</t>
    </r>
  </si>
  <si>
    <r>
      <t xml:space="preserve">1.2 ä²Þ²ðÜºð, ³Û¹ ÃíáõÙ` </t>
    </r>
    <r>
      <rPr>
        <sz val="8"/>
        <color indexed="8"/>
        <rFont val="Arial LatArm"/>
        <family val="2"/>
      </rPr>
      <t>(ïáÕ5211+ïáÕ5221+ïáÕ5231+ïáÕ5241)</t>
    </r>
  </si>
  <si>
    <r>
      <t xml:space="preserve">1.3 ´²ðÒð²ðÄºø ²ÎîÆìÜºð, ³Û¹ ÃíáõÙ`
</t>
    </r>
    <r>
      <rPr>
        <sz val="8"/>
        <color indexed="8"/>
        <rFont val="Arial LatArm"/>
        <family val="2"/>
      </rPr>
      <t>(ïáÕ 5311)</t>
    </r>
  </si>
  <si>
    <r>
      <t xml:space="preserve">1.4 â²ðî²¸ðì²Ì ԱԿՏԻՎՆԵՐ, ³Û¹ ÃíáõÙ`              </t>
    </r>
    <r>
      <rPr>
        <sz val="8"/>
        <rFont val="Arial LatArm"/>
        <family val="2"/>
      </rPr>
      <t>(ïáÕ 5411+ïáÕ 5421+ïáÕ 5431+ïáÕ5441)</t>
    </r>
  </si>
  <si>
    <r>
      <t xml:space="preserve"> ¶. àâ üÆÜ²Üê²Î²Ü ²ÎîÆìÜºðÆ Æð²òàôØÆò Øàôîøºð, ³Û¹ ÃíáõÙ` </t>
    </r>
    <r>
      <rPr>
        <sz val="10"/>
        <rFont val="Arial LatArm"/>
        <family val="2"/>
      </rPr>
      <t>(ïáÕ6100+ïáÕ6200+ïáÕ6300+ïáÕ6400)</t>
    </r>
  </si>
  <si>
    <r>
      <t>ÐÆØÜ²Î²Ü ØÆæàòÜºðÆ Æð²òàôØÆò Øàôîøºð, ³Û¹ ÃíáõÙ`</t>
    </r>
    <r>
      <rPr>
        <sz val="10"/>
        <rFont val="Arial LatArm"/>
        <family val="2"/>
      </rPr>
      <t xml:space="preserve"> (ïáÕ6110+ïáÕ6120+ïáÕ6130) </t>
    </r>
  </si>
  <si>
    <r>
      <t xml:space="preserve">ä²Þ²ðÜºðÆ Æð²òàôØÆò Øàôîøºð, ³Û¹ ÃíáõÙ`
</t>
    </r>
    <r>
      <rPr>
        <b/>
        <i/>
        <sz val="11"/>
        <rFont val="Arial LatArm"/>
        <family val="2"/>
      </rPr>
      <t xml:space="preserve"> </t>
    </r>
    <r>
      <rPr>
        <sz val="10"/>
        <rFont val="Arial LatArm"/>
        <family val="2"/>
      </rPr>
      <t>(ïáÕ6210+ïáÕ6220)</t>
    </r>
  </si>
  <si>
    <r>
      <t xml:space="preserve">²ÚÈ ä²Þ²ðÜºðÆ Æð²òàôØÆò Øàôîøºð, áñÇó` 
</t>
    </r>
    <r>
      <rPr>
        <i/>
        <sz val="10"/>
        <rFont val="Arial LatArm"/>
        <family val="2"/>
      </rPr>
      <t>(ïáÕ6221+ïáÕ6222+ïáÕ6223)</t>
    </r>
  </si>
  <si>
    <r>
      <t xml:space="preserve">´²ðÒð²ðÄºø ²ÎîÆìÜºðÆ Æð²òàôØÆò Øàôîøºð, ³Û¹ ÃíáõÙ` 
</t>
    </r>
    <r>
      <rPr>
        <sz val="10"/>
        <rFont val="Arial LatArm"/>
        <family val="2"/>
      </rPr>
      <t>(ïáÕ 6310)</t>
    </r>
  </si>
  <si>
    <r>
      <t>â²ðî²¸ðì²Ì ²ÎîÆìÜºðÆ Æð²òàôØÆò Øàôîøºð, ³Û¹ ÃíáõÙ`</t>
    </r>
    <r>
      <rPr>
        <b/>
        <i/>
        <sz val="11"/>
        <rFont val="Arial LatArm"/>
        <family val="2"/>
      </rPr>
      <t xml:space="preserve">     </t>
    </r>
    <r>
      <rPr>
        <sz val="10"/>
        <rFont val="Arial LatArm"/>
        <family val="2"/>
      </rPr>
      <t>(ïáÕ6410+ïáÕ6420+ïáÕ6430+ïáÕ6440)</t>
    </r>
  </si>
  <si>
    <r>
      <t xml:space="preserve">ÀÜ¸²ØºÜÀ, ³Û¹ ÃíáõÙ`
</t>
    </r>
    <r>
      <rPr>
        <sz val="9"/>
        <rFont val="Arial LatArm"/>
        <family val="2"/>
      </rPr>
      <t>(ïáÕ 8100+ïáÕ 8200), (ïáÕ 8000 Ñ³Ï³é³Ï Ýß³Ýáí)</t>
    </r>
  </si>
  <si>
    <r>
      <t xml:space="preserve"> ². ÜºðøÆÜ ²Ô´ÚàôðÜºð, ³Û¹ ÃíáõÙ`
</t>
    </r>
    <r>
      <rPr>
        <sz val="9"/>
        <rFont val="Arial LatArm"/>
        <family val="2"/>
      </rPr>
      <t>(ïáÕ 8110+ïáÕ 8160), (ïáÕ8010-ïáÕ8200)</t>
    </r>
  </si>
  <si>
    <r>
      <t xml:space="preserve">1. öàÊ²èàô ØÆæàòÜºð, ³Û¹ ÃíáõÙ` 
</t>
    </r>
    <r>
      <rPr>
        <i/>
        <sz val="9"/>
        <rFont val="Arial LatArm"/>
        <family val="2"/>
      </rPr>
      <t>(ïáÕ 8111+ïáÕ 8120)</t>
    </r>
  </si>
  <si>
    <r>
      <t>1.2. ì³ñÏ»ñ ¨ ÷áË³ïíáõÃÛáõÝÝ»ñ (ëï³óáõÙ ¨ Ù³ñáõÙ), ³Û¹ ÃíáõÙ`
(</t>
    </r>
    <r>
      <rPr>
        <sz val="9"/>
        <rFont val="Arial LatArm"/>
        <family val="2"/>
      </rPr>
      <t>ïáÕ 8121+ïáÕ8140)</t>
    </r>
    <r>
      <rPr>
        <b/>
        <sz val="9"/>
        <rFont val="Arial LatArm"/>
        <family val="2"/>
      </rPr>
      <t xml:space="preserve"> </t>
    </r>
  </si>
  <si>
    <r>
      <t xml:space="preserve">2. üÆÜ²Üê²Î²Ü ²ÎîÆìÜºð, ³Û¹ ÃíáõÙ`
</t>
    </r>
    <r>
      <rPr>
        <i/>
        <sz val="9"/>
        <rFont val="Arial LatArm"/>
        <family val="2"/>
      </rPr>
      <t>(ïáÕ8161+ïáÕ8170+ïáÕ8190-ïáÕ8197+ïáÕ8198+ïáÕ8199)</t>
    </r>
  </si>
  <si>
    <r>
      <t xml:space="preserve">2.6. Ð³Ù³ÛÝùÇ µÛáõç»Ç Ñ³ßíáõÙ ÙÇçáóÝ»ñÇ ÙÝ³óáñ¹Ý»ñÁ Ñ³ßí»ïáõ Å³Ù³Ý³Ï³Ñ³ïí³ÍáõÙ, áñÇó`
</t>
    </r>
    <r>
      <rPr>
        <sz val="9"/>
        <rFont val="Arial LatArm"/>
        <family val="2"/>
      </rPr>
      <t>(ïáÕ8010- ïáÕ 8110 - ïáÕ 8161 - ïáÕ 8170- ïáÕ 8190- ïáÕ 8197- ïáÕ 8198 - ïáÕ 8210)</t>
    </r>
  </si>
  <si>
    <r>
      <t xml:space="preserve">´. ²ðî²øÆÜ ²Ô´ÚàôðÜºð, ³Û¹ ÃíáõÙ` 
</t>
    </r>
    <r>
      <rPr>
        <sz val="9"/>
        <rFont val="Arial LatArm"/>
        <family val="2"/>
      </rPr>
      <t>(ïáÕ 8210)</t>
    </r>
  </si>
  <si>
    <r>
      <t xml:space="preserve">1. öàÊ²èàô ØÆæàòÜºð, ³Û¹ ÃíáõÙ` 
</t>
    </r>
    <r>
      <rPr>
        <i/>
        <sz val="9"/>
        <rFont val="Arial LatArm"/>
        <family val="2"/>
      </rPr>
      <t>(ïáÕ 8211+ïáÕ 8220)</t>
    </r>
  </si>
  <si>
    <r>
      <t xml:space="preserve">1.2. ì³ñÏ»ñ ¨ ÷áË³ïíáõÃÛáõÝÝ»ñ(ëï³óáõÙ ¨ Ù³ñáõÙ), ³Û¹ ÃíáõÙ 
   </t>
    </r>
    <r>
      <rPr>
        <sz val="9"/>
        <rFont val="Arial LatArm"/>
        <family val="2"/>
      </rPr>
      <t>ïáÕ 8221+ïáÕ 8240</t>
    </r>
  </si>
  <si>
    <t>²ñï³ë³ÑÙ³ÝÛ³Ý ·áñÍáÕáõÙÝ»ñÇ ·Íáí Í³Ëë»ñ</t>
  </si>
  <si>
    <t>¶áõÛùÇ ¨ ë³ñù³íáñáõÙÝ»ñÇ í³ñÓ³Ï³ÉáõÃÛáõÝ</t>
  </si>
  <si>
    <t>îñ³Ýëåáñï³ÛÇÝ ÝÛáõÃ»ñ</t>
  </si>
  <si>
    <t>²ßË³ï³Ï³½ÙÇ Ù³ëÝ³·Çï³Ï³Ý ½³ñ·³óÙ³Ý Í³é³ÛáõÃÛáõÝÝ»ñ</t>
  </si>
  <si>
    <t xml:space="preserve"> -Ü³Ë³·Í³Ñ»ï³½áï³Ï³Ý Í³Ëë </t>
  </si>
  <si>
    <t>*</t>
  </si>
  <si>
    <t xml:space="preserve">-æñ³Ù³ï³Ï³ñ³ñáõÙ </t>
  </si>
  <si>
    <t>1113</t>
  </si>
  <si>
    <t>Համայնքի բյուջե մուտքագրվող անշարժ գույքի հարկ</t>
  </si>
  <si>
    <t xml:space="preserve"> -¶ÛáõÕ³ïÝï»ë³Ï³Ý ³åñ³ÝùÝ»ñ </t>
  </si>
  <si>
    <t xml:space="preserve"> -Î³åÇï³É ¹ñ³Ù³ßÝáñÑ å»ï³Ï³Ý ¨ Ñ³Ù³ÛÝùÝ»ñÇ áã ³é¨ïñ³ÛÇÝ Ï³½Ù³Ï»ñåáõÃÛáõÝÝ»ñÇÝ</t>
  </si>
  <si>
    <t>2023 Âì²Î²ÜÆ ´Úàôæº</t>
  </si>
  <si>
    <t xml:space="preserve">                 Ð³í»Éí³Í               ²ÏáõÝùÇ Ñ³Ù³ÛÝքÇ ³í³·³Ýáõ 2022Ã. Դեկտեմբերի 28 -Ç N 110  -Ü áñáßÙ³Ý</t>
  </si>
  <si>
    <t>Համայնքի կողմից կազմակերպվող մրցույթների և աճուրդների մասնակցության համար</t>
  </si>
  <si>
    <t>Համայնքի կողմից աղբահանության վճար վճարողների համար աղբահանության աշխատանքները կազմակերպելու համար</t>
  </si>
  <si>
    <t>Համայնքային ենթակայության մանկապարտեզի ծառայությունից օգտվողների համար</t>
  </si>
  <si>
    <t>1361</t>
  </si>
  <si>
    <t>ì³ñã³Ï³Ý Çñ³í³Ë³ËïáõÙÝ»ñÇ Ñ³Ù³ñ ï»Õ³Ï³Ý ÇÝùÝ³Ï³é³í³ñÙ³Ý Ù³ñÙÇÝÝ»ñÇ ÏáÕÙÇó å³ï³ëË³Ý³ïíáõÃÛ³Ý ÙÇçáóÝ»ñÇ ÏÇñ³éáõÙÇó »Ï³ÙáõïÝ»ñ</t>
  </si>
  <si>
    <t>1362</t>
  </si>
  <si>
    <t>Øáõïù»ñ Ñ³Ù³ÛÝùÇ µÛáõç»Ç ÝÏ³ïÙ³Ùµ ëï³ÝÓÝ³Í å³ÛÙ³Ý³·ñ³ÛÇÝ å³ñï³íáñáõÃÛáõÝÝ»ñÇ ãÏ³ï³ñÙ³Ý ¹ÇÙ³ó ·³ÝÓíáÕ ïáõÛÅ»ñÇó</t>
  </si>
  <si>
    <t xml:space="preserve">3.6 Øáõïù»ñ ïáõÛÅ»ñÇó, ïáõ·³ÝùÝ»ñÇó, ³Û¹ ÃíáõÙ`
(ïáÕ 1361 + ïáÕ 1362)   </t>
  </si>
  <si>
    <t>1360</t>
  </si>
  <si>
    <t>²ÛÉ ï»Õ³Ï³Ý í×³ñÝ»ñ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</si>
</sst>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000"/>
    <numFmt numFmtId="165" formatCode="000"/>
    <numFmt numFmtId="166" formatCode="0.0"/>
    <numFmt numFmtId="167" formatCode="#\ ##0.0"/>
    <numFmt numFmtId="168" formatCode="0.0_ ;\-0.0\ "/>
  </numFmts>
  <fonts count="51" x14ac:knownFonts="1">
    <font>
      <sz val="10"/>
      <name val="Arial"/>
    </font>
    <font>
      <sz val="8"/>
      <name val="Arial"/>
      <family val="2"/>
    </font>
    <font>
      <b/>
      <i/>
      <sz val="26"/>
      <name val="Arial LatArm"/>
      <family val="2"/>
    </font>
    <font>
      <b/>
      <i/>
      <sz val="16"/>
      <name val="Arial LatArm"/>
      <family val="2"/>
    </font>
    <font>
      <b/>
      <i/>
      <sz val="14"/>
      <name val="Arial LatArm"/>
      <family val="2"/>
    </font>
    <font>
      <b/>
      <i/>
      <sz val="18"/>
      <name val="Arial LatArm"/>
      <family val="2"/>
    </font>
    <font>
      <b/>
      <sz val="14"/>
      <name val="Arial LatArm"/>
      <family val="2"/>
    </font>
    <font>
      <b/>
      <u/>
      <sz val="14"/>
      <name val="Arial LatArm"/>
      <family val="2"/>
    </font>
    <font>
      <sz val="12"/>
      <name val="Arial LatArm"/>
      <family val="2"/>
    </font>
    <font>
      <b/>
      <sz val="12"/>
      <name val="Arial LatArm"/>
      <family val="2"/>
    </font>
    <font>
      <sz val="10"/>
      <name val="Arial LatArm"/>
      <family val="2"/>
    </font>
    <font>
      <b/>
      <sz val="10"/>
      <name val="Arial LatArm"/>
      <family val="2"/>
    </font>
    <font>
      <sz val="8"/>
      <name val="Arial LatArm"/>
      <family val="2"/>
    </font>
    <font>
      <b/>
      <sz val="8"/>
      <name val="Arial LatArm"/>
      <family val="2"/>
    </font>
    <font>
      <b/>
      <i/>
      <sz val="8"/>
      <name val="Arial LatArm"/>
      <family val="2"/>
    </font>
    <font>
      <b/>
      <sz val="9"/>
      <name val="Arial LatArm"/>
      <family val="2"/>
    </font>
    <font>
      <sz val="9"/>
      <name val="Arial LatArm"/>
      <family val="2"/>
    </font>
    <font>
      <sz val="8"/>
      <color indexed="10"/>
      <name val="Arial LatArm"/>
      <family val="2"/>
    </font>
    <font>
      <b/>
      <i/>
      <sz val="9"/>
      <name val="Arial LatArm"/>
      <family val="2"/>
    </font>
    <font>
      <b/>
      <sz val="11"/>
      <name val="Arial LatArm"/>
      <family val="2"/>
    </font>
    <font>
      <b/>
      <i/>
      <sz val="12"/>
      <name val="Arial LatArm"/>
      <family val="2"/>
    </font>
    <font>
      <b/>
      <sz val="9"/>
      <color indexed="8"/>
      <name val="Arial LatArm"/>
      <family val="2"/>
    </font>
    <font>
      <b/>
      <i/>
      <sz val="10"/>
      <name val="Arial LatArm"/>
      <family val="2"/>
    </font>
    <font>
      <sz val="11"/>
      <name val="Arial LatArm"/>
      <family val="2"/>
    </font>
    <font>
      <b/>
      <i/>
      <u/>
      <sz val="14"/>
      <name val="Arial LatArm"/>
      <family val="2"/>
    </font>
    <font>
      <b/>
      <i/>
      <sz val="30"/>
      <name val="Arial LatArm"/>
      <family val="2"/>
    </font>
    <font>
      <sz val="14"/>
      <name val="Arial LatArm"/>
      <family val="2"/>
    </font>
    <font>
      <u/>
      <sz val="14"/>
      <name val="Arial LatArm"/>
      <family val="2"/>
    </font>
    <font>
      <sz val="6"/>
      <name val="Arial LatArm"/>
      <family val="2"/>
    </font>
    <font>
      <b/>
      <sz val="9"/>
      <color indexed="10"/>
      <name val="Arial LatArm"/>
      <family val="2"/>
    </font>
    <font>
      <sz val="10"/>
      <color indexed="8"/>
      <name val="Arial LatArm"/>
      <family val="2"/>
    </font>
    <font>
      <i/>
      <sz val="10"/>
      <name val="Arial LatArm"/>
      <family val="2"/>
    </font>
    <font>
      <sz val="10"/>
      <name val="Arial Armenian"/>
      <family val="2"/>
    </font>
    <font>
      <b/>
      <sz val="10"/>
      <name val="Arial Armenian"/>
      <family val="2"/>
    </font>
    <font>
      <sz val="9"/>
      <name val="Arial Armenian"/>
      <family val="2"/>
    </font>
    <font>
      <sz val="10"/>
      <color indexed="10"/>
      <name val="Arial Armenian"/>
      <family val="2"/>
    </font>
    <font>
      <b/>
      <i/>
      <sz val="11"/>
      <name val="Arial LatArm"/>
      <family val="2"/>
    </font>
    <font>
      <i/>
      <sz val="11"/>
      <name val="Arial LatArm"/>
      <family val="2"/>
    </font>
    <font>
      <b/>
      <sz val="10.5"/>
      <name val="Arial LatArm"/>
      <family val="2"/>
    </font>
    <font>
      <b/>
      <i/>
      <sz val="9"/>
      <color indexed="8"/>
      <name val="Arial LatArm"/>
      <family val="2"/>
    </font>
    <font>
      <sz val="8"/>
      <color indexed="8"/>
      <name val="Arial LatArm"/>
      <family val="2"/>
    </font>
    <font>
      <b/>
      <i/>
      <sz val="8"/>
      <color indexed="8"/>
      <name val="Arial LatArm"/>
      <family val="2"/>
    </font>
    <font>
      <b/>
      <sz val="8"/>
      <color indexed="8"/>
      <name val="Arial LatArm"/>
      <family val="2"/>
    </font>
    <font>
      <sz val="9"/>
      <color indexed="8"/>
      <name val="Arial LatArm"/>
      <family val="2"/>
    </font>
    <font>
      <i/>
      <sz val="9"/>
      <color indexed="8"/>
      <name val="Arial LatArm"/>
      <family val="2"/>
    </font>
    <font>
      <i/>
      <sz val="8"/>
      <color indexed="8"/>
      <name val="Arial LatArm"/>
      <family val="2"/>
    </font>
    <font>
      <b/>
      <sz val="10"/>
      <color indexed="8"/>
      <name val="Arial LatArm"/>
      <family val="2"/>
    </font>
    <font>
      <b/>
      <sz val="12"/>
      <color indexed="8"/>
      <name val="Arial LatArm"/>
      <family val="2"/>
    </font>
    <font>
      <i/>
      <sz val="9"/>
      <name val="Arial LatArm"/>
      <family val="2"/>
    </font>
    <font>
      <sz val="10"/>
      <color indexed="10"/>
      <name val="Arial LatArm"/>
      <family val="2"/>
    </font>
    <font>
      <b/>
      <sz val="9"/>
      <name val="Arial Armenian"/>
      <family val="2"/>
    </font>
  </fonts>
  <fills count="8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10" fillId="0" borderId="8" applyNumberFormat="0" applyFill="0" applyProtection="0">
      <alignment horizontal="left" vertical="center" wrapText="1"/>
    </xf>
    <xf numFmtId="0" fontId="10" fillId="0" borderId="8" applyNumberFormat="0" applyFill="0" applyProtection="0">
      <alignment horizontal="center" vertical="center"/>
    </xf>
  </cellStyleXfs>
  <cellXfs count="306">
    <xf numFmtId="0" fontId="0" fillId="0" borderId="0" xfId="0"/>
    <xf numFmtId="0" fontId="8" fillId="0" borderId="0" xfId="0" applyFont="1" applyFill="1" applyBorder="1"/>
    <xf numFmtId="0" fontId="10" fillId="0" borderId="0" xfId="0" applyFont="1" applyFill="1" applyBorder="1"/>
    <xf numFmtId="164" fontId="11" fillId="0" borderId="0" xfId="0" applyNumberFormat="1" applyFont="1" applyFill="1" applyBorder="1" applyAlignment="1">
      <alignment horizontal="center" vertical="top"/>
    </xf>
    <xf numFmtId="0" fontId="11" fillId="0" borderId="0" xfId="0" applyFont="1" applyFill="1" applyBorder="1" applyAlignment="1">
      <alignment horizontal="center" vertical="top"/>
    </xf>
    <xf numFmtId="0" fontId="11" fillId="0" borderId="0" xfId="0" applyFont="1" applyFill="1" applyBorder="1" applyAlignment="1">
      <alignment horizontal="right" vertical="top"/>
    </xf>
    <xf numFmtId="0" fontId="12" fillId="0" borderId="0" xfId="0" applyFont="1" applyFill="1" applyBorder="1"/>
    <xf numFmtId="164" fontId="9" fillId="0" borderId="0" xfId="0" applyNumberFormat="1" applyFont="1" applyFill="1" applyBorder="1" applyAlignment="1">
      <alignment horizontal="center" vertical="top"/>
    </xf>
    <xf numFmtId="0" fontId="9" fillId="0" borderId="0" xfId="0" applyFont="1" applyFill="1" applyBorder="1" applyAlignment="1">
      <alignment horizontal="center" vertical="top"/>
    </xf>
    <xf numFmtId="0" fontId="9" fillId="0" borderId="0" xfId="0" applyFont="1" applyFill="1" applyBorder="1" applyAlignment="1">
      <alignment horizontal="left" vertical="top" wrapText="1"/>
    </xf>
    <xf numFmtId="0" fontId="12" fillId="0" borderId="0" xfId="0" applyFont="1" applyFill="1" applyBorder="1" applyAlignment="1">
      <alignment horizontal="center"/>
    </xf>
    <xf numFmtId="0" fontId="15" fillId="0" borderId="1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/>
    </xf>
    <xf numFmtId="0" fontId="16" fillId="0" borderId="1" xfId="0" applyFont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 wrapText="1"/>
    </xf>
    <xf numFmtId="0" fontId="17" fillId="0" borderId="1" xfId="0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top" wrapText="1" readingOrder="1"/>
    </xf>
    <xf numFmtId="166" fontId="10" fillId="0" borderId="1" xfId="0" applyNumberFormat="1" applyFont="1" applyBorder="1" applyAlignment="1">
      <alignment horizontal="right" vertical="center"/>
    </xf>
    <xf numFmtId="166" fontId="10" fillId="2" borderId="1" xfId="0" applyNumberFormat="1" applyFont="1" applyFill="1" applyBorder="1" applyAlignment="1">
      <alignment horizontal="right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/>
    </xf>
    <xf numFmtId="0" fontId="19" fillId="0" borderId="1" xfId="0" applyNumberFormat="1" applyFont="1" applyFill="1" applyBorder="1" applyAlignment="1">
      <alignment horizontal="center" vertical="top" wrapText="1" readingOrder="1"/>
    </xf>
    <xf numFmtId="166" fontId="10" fillId="2" borderId="1" xfId="0" applyNumberFormat="1" applyFont="1" applyFill="1" applyBorder="1" applyAlignment="1">
      <alignment horizontal="right" vertical="center"/>
    </xf>
    <xf numFmtId="0" fontId="8" fillId="0" borderId="0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vertical="center"/>
    </xf>
    <xf numFmtId="0" fontId="18" fillId="0" borderId="1" xfId="0" applyNumberFormat="1" applyFont="1" applyFill="1" applyBorder="1" applyAlignment="1">
      <alignment horizontal="left" vertical="top" wrapText="1" readingOrder="1"/>
    </xf>
    <xf numFmtId="0" fontId="20" fillId="0" borderId="0" xfId="0" applyFont="1" applyFill="1" applyBorder="1"/>
    <xf numFmtId="49" fontId="12" fillId="0" borderId="1" xfId="0" applyNumberFormat="1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 vertical="center"/>
    </xf>
    <xf numFmtId="0" fontId="16" fillId="0" borderId="1" xfId="0" applyNumberFormat="1" applyFont="1" applyFill="1" applyBorder="1" applyAlignment="1">
      <alignment horizontal="left" vertical="top" wrapText="1" readingOrder="1"/>
    </xf>
    <xf numFmtId="166" fontId="10" fillId="2" borderId="1" xfId="0" applyNumberFormat="1" applyFont="1" applyFill="1" applyBorder="1" applyAlignment="1">
      <alignment horizontal="right"/>
    </xf>
    <xf numFmtId="166" fontId="10" fillId="0" borderId="1" xfId="0" applyNumberFormat="1" applyFont="1" applyFill="1" applyBorder="1" applyAlignment="1">
      <alignment horizontal="right"/>
    </xf>
    <xf numFmtId="0" fontId="12" fillId="3" borderId="1" xfId="0" applyFont="1" applyFill="1" applyBorder="1" applyAlignment="1">
      <alignment horizontal="center" vertical="center"/>
    </xf>
    <xf numFmtId="49" fontId="15" fillId="0" borderId="1" xfId="0" applyNumberFormat="1" applyFont="1" applyFill="1" applyBorder="1" applyAlignment="1">
      <alignment vertical="top" wrapText="1"/>
    </xf>
    <xf numFmtId="49" fontId="18" fillId="0" borderId="1" xfId="0" applyNumberFormat="1" applyFont="1" applyFill="1" applyBorder="1" applyAlignment="1">
      <alignment vertical="top" wrapText="1"/>
    </xf>
    <xf numFmtId="0" fontId="15" fillId="0" borderId="1" xfId="0" applyFont="1" applyFill="1" applyBorder="1" applyAlignment="1">
      <alignment vertical="top" wrapText="1"/>
    </xf>
    <xf numFmtId="49" fontId="21" fillId="0" borderId="1" xfId="0" applyNumberFormat="1" applyFont="1" applyFill="1" applyBorder="1" applyAlignment="1">
      <alignment vertical="top" wrapText="1"/>
    </xf>
    <xf numFmtId="0" fontId="16" fillId="0" borderId="1" xfId="0" applyNumberFormat="1" applyFont="1" applyFill="1" applyBorder="1" applyAlignment="1">
      <alignment vertical="top" wrapText="1" readingOrder="1"/>
    </xf>
    <xf numFmtId="0" fontId="15" fillId="0" borderId="1" xfId="0" applyNumberFormat="1" applyFont="1" applyFill="1" applyBorder="1" applyAlignment="1">
      <alignment horizontal="center" vertical="top" wrapText="1" readingOrder="1"/>
    </xf>
    <xf numFmtId="0" fontId="18" fillId="0" borderId="1" xfId="0" applyFont="1" applyFill="1" applyBorder="1" applyAlignment="1">
      <alignment horizontal="left" vertical="top" wrapText="1"/>
    </xf>
    <xf numFmtId="0" fontId="16" fillId="0" borderId="1" xfId="0" applyFont="1" applyFill="1" applyBorder="1" applyAlignment="1">
      <alignment horizontal="left" vertical="top" wrapText="1"/>
    </xf>
    <xf numFmtId="166" fontId="22" fillId="0" borderId="1" xfId="0" applyNumberFormat="1" applyFont="1" applyFill="1" applyBorder="1" applyAlignment="1">
      <alignment horizontal="right"/>
    </xf>
    <xf numFmtId="0" fontId="15" fillId="0" borderId="1" xfId="0" applyFont="1" applyBorder="1" applyAlignment="1">
      <alignment vertical="top" wrapText="1"/>
    </xf>
    <xf numFmtId="0" fontId="13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top" wrapText="1"/>
    </xf>
    <xf numFmtId="49" fontId="12" fillId="0" borderId="1" xfId="0" applyNumberFormat="1" applyFont="1" applyFill="1" applyBorder="1" applyAlignment="1">
      <alignment horizontal="center" vertical="top"/>
    </xf>
    <xf numFmtId="49" fontId="12" fillId="0" borderId="0" xfId="0" applyNumberFormat="1" applyFont="1" applyFill="1" applyBorder="1" applyAlignment="1">
      <alignment horizontal="center" vertical="top"/>
    </xf>
    <xf numFmtId="165" fontId="14" fillId="0" borderId="0" xfId="0" applyNumberFormat="1" applyFont="1" applyFill="1" applyBorder="1" applyAlignment="1">
      <alignment horizontal="center" vertical="top"/>
    </xf>
    <xf numFmtId="165" fontId="12" fillId="0" borderId="0" xfId="0" applyNumberFormat="1" applyFont="1" applyFill="1" applyBorder="1" applyAlignment="1">
      <alignment horizontal="center" vertical="top"/>
    </xf>
    <xf numFmtId="0" fontId="23" fillId="0" borderId="0" xfId="0" applyFont="1" applyFill="1" applyBorder="1" applyAlignment="1">
      <alignment horizontal="left" vertical="top" wrapText="1"/>
    </xf>
    <xf numFmtId="164" fontId="12" fillId="0" borderId="0" xfId="0" applyNumberFormat="1" applyFont="1" applyFill="1" applyBorder="1" applyAlignment="1">
      <alignment horizontal="center" vertical="top"/>
    </xf>
    <xf numFmtId="0" fontId="14" fillId="0" borderId="0" xfId="0" applyFont="1" applyFill="1" applyBorder="1" applyAlignment="1">
      <alignment horizontal="center" vertical="top"/>
    </xf>
    <xf numFmtId="0" fontId="12" fillId="0" borderId="0" xfId="0" applyFont="1" applyFill="1" applyBorder="1" applyAlignment="1">
      <alignment horizontal="center" vertical="top"/>
    </xf>
    <xf numFmtId="164" fontId="16" fillId="0" borderId="0" xfId="0" applyNumberFormat="1" applyFont="1" applyFill="1" applyBorder="1" applyAlignment="1">
      <alignment horizontal="center" vertical="top"/>
    </xf>
    <xf numFmtId="0" fontId="18" fillId="0" borderId="0" xfId="0" applyFont="1" applyFill="1" applyBorder="1" applyAlignment="1">
      <alignment horizontal="center" vertical="top"/>
    </xf>
    <xf numFmtId="0" fontId="16" fillId="0" borderId="0" xfId="0" applyFont="1" applyFill="1" applyBorder="1" applyAlignment="1">
      <alignment horizontal="center" vertical="top"/>
    </xf>
    <xf numFmtId="0" fontId="10" fillId="0" borderId="0" xfId="0" applyFont="1"/>
    <xf numFmtId="0" fontId="8" fillId="0" borderId="0" xfId="0" applyFont="1"/>
    <xf numFmtId="0" fontId="12" fillId="0" borderId="0" xfId="0" applyFont="1"/>
    <xf numFmtId="0" fontId="10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0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vertical="center"/>
    </xf>
    <xf numFmtId="0" fontId="10" fillId="0" borderId="0" xfId="0" applyFont="1" applyAlignment="1">
      <alignment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166" fontId="10" fillId="0" borderId="1" xfId="0" applyNumberFormat="1" applyFont="1" applyFill="1" applyBorder="1" applyAlignment="1">
      <alignment horizontal="right" vertical="center"/>
    </xf>
    <xf numFmtId="0" fontId="10" fillId="0" borderId="0" xfId="0" applyFont="1" applyFill="1" applyAlignment="1">
      <alignment vertical="center" wrapText="1"/>
    </xf>
    <xf numFmtId="0" fontId="16" fillId="0" borderId="0" xfId="0" applyFont="1" applyFill="1" applyAlignment="1">
      <alignment horizontal="right" vertical="center"/>
    </xf>
    <xf numFmtId="0" fontId="10" fillId="3" borderId="0" xfId="0" applyFont="1" applyFill="1" applyAlignment="1">
      <alignment horizontal="center" vertical="center"/>
    </xf>
    <xf numFmtId="0" fontId="15" fillId="0" borderId="2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vertical="center" wrapText="1"/>
    </xf>
    <xf numFmtId="166" fontId="10" fillId="0" borderId="1" xfId="0" applyNumberFormat="1" applyFont="1" applyBorder="1" applyAlignment="1">
      <alignment vertical="center"/>
    </xf>
    <xf numFmtId="0" fontId="10" fillId="0" borderId="1" xfId="0" applyFont="1" applyBorder="1" applyAlignment="1">
      <alignment horizontal="center" vertical="center"/>
    </xf>
    <xf numFmtId="0" fontId="10" fillId="3" borderId="0" xfId="0" applyFont="1" applyFill="1" applyAlignment="1">
      <alignment vertical="center"/>
    </xf>
    <xf numFmtId="167" fontId="10" fillId="0" borderId="0" xfId="0" applyNumberFormat="1" applyFont="1" applyBorder="1" applyAlignment="1" applyProtection="1">
      <alignment horizontal="center" vertical="top"/>
      <protection locked="0"/>
    </xf>
    <xf numFmtId="0" fontId="10" fillId="0" borderId="0" xfId="0" applyFont="1" applyAlignment="1">
      <alignment horizontal="center" vertical="top"/>
    </xf>
    <xf numFmtId="49" fontId="10" fillId="0" borderId="0" xfId="0" applyNumberFormat="1" applyFont="1" applyAlignment="1" applyProtection="1">
      <alignment horizontal="center" vertical="top"/>
      <protection locked="0"/>
    </xf>
    <xf numFmtId="49" fontId="16" fillId="0" borderId="0" xfId="0" applyNumberFormat="1" applyFont="1" applyAlignment="1" applyProtection="1">
      <alignment horizontal="center" vertical="top"/>
      <protection locked="0"/>
    </xf>
    <xf numFmtId="0" fontId="10" fillId="0" borderId="0" xfId="0" applyFont="1" applyAlignment="1" applyProtection="1">
      <alignment horizontal="center" vertical="top"/>
      <protection locked="0"/>
    </xf>
    <xf numFmtId="49" fontId="4" fillId="0" borderId="0" xfId="0" applyNumberFormat="1" applyFont="1" applyAlignment="1" applyProtection="1">
      <alignment horizontal="center" vertical="top"/>
      <protection locked="0"/>
    </xf>
    <xf numFmtId="49" fontId="24" fillId="0" borderId="0" xfId="0" applyNumberFormat="1" applyFont="1" applyAlignment="1" applyProtection="1">
      <alignment horizontal="center" vertical="top"/>
      <protection locked="0"/>
    </xf>
    <xf numFmtId="49" fontId="25" fillId="0" borderId="0" xfId="0" applyNumberFormat="1" applyFont="1" applyAlignment="1" applyProtection="1">
      <alignment horizontal="center" vertical="top"/>
      <protection locked="0"/>
    </xf>
    <xf numFmtId="0" fontId="26" fillId="0" borderId="0" xfId="0" applyFont="1" applyAlignment="1" applyProtection="1">
      <alignment horizontal="center" vertical="top"/>
      <protection locked="0"/>
    </xf>
    <xf numFmtId="49" fontId="26" fillId="0" borderId="0" xfId="0" applyNumberFormat="1" applyFont="1" applyAlignment="1" applyProtection="1">
      <alignment horizontal="center" vertical="top"/>
      <protection locked="0"/>
    </xf>
    <xf numFmtId="0" fontId="8" fillId="0" borderId="0" xfId="0" applyFont="1" applyAlignment="1" applyProtection="1">
      <alignment horizontal="left" vertical="top"/>
      <protection locked="0"/>
    </xf>
    <xf numFmtId="0" fontId="12" fillId="0" borderId="3" xfId="0" applyFont="1" applyBorder="1" applyAlignment="1"/>
    <xf numFmtId="0" fontId="23" fillId="0" borderId="0" xfId="0" applyFont="1" applyFill="1" applyBorder="1" applyAlignment="1">
      <alignment vertical="top" wrapText="1"/>
    </xf>
    <xf numFmtId="0" fontId="10" fillId="0" borderId="0" xfId="0" applyFont="1" applyAlignment="1">
      <alignment horizontal="center" vertical="center"/>
    </xf>
    <xf numFmtId="0" fontId="16" fillId="0" borderId="0" xfId="0" applyFont="1"/>
    <xf numFmtId="0" fontId="15" fillId="3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49" fontId="15" fillId="3" borderId="1" xfId="0" applyNumberFormat="1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/>
    </xf>
    <xf numFmtId="0" fontId="17" fillId="3" borderId="1" xfId="0" applyFont="1" applyFill="1" applyBorder="1" applyAlignment="1">
      <alignment horizontal="center" vertical="center"/>
    </xf>
    <xf numFmtId="49" fontId="15" fillId="3" borderId="1" xfId="0" applyNumberFormat="1" applyFont="1" applyFill="1" applyBorder="1" applyAlignment="1">
      <alignment horizontal="center"/>
    </xf>
    <xf numFmtId="166" fontId="10" fillId="0" borderId="1" xfId="0" applyNumberFormat="1" applyFont="1" applyBorder="1" applyAlignment="1">
      <alignment horizontal="right"/>
    </xf>
    <xf numFmtId="49" fontId="16" fillId="3" borderId="1" xfId="0" applyNumberFormat="1" applyFont="1" applyFill="1" applyBorder="1" applyAlignment="1">
      <alignment horizontal="center" vertical="center"/>
    </xf>
    <xf numFmtId="49" fontId="16" fillId="3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/>
    </xf>
    <xf numFmtId="49" fontId="21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/>
    </xf>
    <xf numFmtId="0" fontId="12" fillId="3" borderId="1" xfId="0" applyFont="1" applyFill="1" applyBorder="1" applyAlignment="1">
      <alignment horizontal="center"/>
    </xf>
    <xf numFmtId="49" fontId="29" fillId="0" borderId="1" xfId="0" applyNumberFormat="1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49" fontId="21" fillId="0" borderId="1" xfId="0" applyNumberFormat="1" applyFont="1" applyFill="1" applyBorder="1" applyAlignment="1">
      <alignment horizontal="center" vertical="top" wrapText="1"/>
    </xf>
    <xf numFmtId="49" fontId="10" fillId="0" borderId="1" xfId="0" applyNumberFormat="1" applyFont="1" applyFill="1" applyBorder="1" applyAlignment="1">
      <alignment horizontal="center" wrapText="1"/>
    </xf>
    <xf numFmtId="49" fontId="10" fillId="3" borderId="1" xfId="0" applyNumberFormat="1" applyFont="1" applyFill="1" applyBorder="1" applyAlignment="1">
      <alignment horizontal="center" wrapText="1"/>
    </xf>
    <xf numFmtId="168" fontId="10" fillId="0" borderId="1" xfId="0" applyNumberFormat="1" applyFont="1" applyBorder="1" applyAlignment="1">
      <alignment horizontal="right"/>
    </xf>
    <xf numFmtId="0" fontId="10" fillId="0" borderId="1" xfId="0" applyFont="1" applyBorder="1" applyAlignment="1"/>
    <xf numFmtId="0" fontId="10" fillId="0" borderId="0" xfId="0" applyFont="1" applyAlignment="1"/>
    <xf numFmtId="49" fontId="10" fillId="0" borderId="1" xfId="0" applyNumberFormat="1" applyFont="1" applyFill="1" applyBorder="1" applyAlignment="1">
      <alignment horizontal="center" vertical="top" wrapText="1"/>
    </xf>
    <xf numFmtId="49" fontId="10" fillId="3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/>
    <xf numFmtId="49" fontId="30" fillId="0" borderId="1" xfId="0" applyNumberFormat="1" applyFont="1" applyFill="1" applyBorder="1" applyAlignment="1">
      <alignment horizontal="center" vertical="top" wrapText="1"/>
    </xf>
    <xf numFmtId="166" fontId="31" fillId="0" borderId="1" xfId="0" applyNumberFormat="1" applyFont="1" applyBorder="1" applyAlignment="1">
      <alignment horizontal="right"/>
    </xf>
    <xf numFmtId="0" fontId="22" fillId="0" borderId="0" xfId="0" applyFont="1"/>
    <xf numFmtId="49" fontId="10" fillId="0" borderId="1" xfId="0" applyNumberFormat="1" applyFont="1" applyBorder="1" applyAlignment="1">
      <alignment horizontal="center" vertical="center"/>
    </xf>
    <xf numFmtId="49" fontId="30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/>
    </xf>
    <xf numFmtId="49" fontId="30" fillId="0" borderId="1" xfId="0" applyNumberFormat="1" applyFont="1" applyFill="1" applyBorder="1" applyAlignment="1">
      <alignment horizontal="center" wrapText="1"/>
    </xf>
    <xf numFmtId="0" fontId="12" fillId="3" borderId="0" xfId="0" applyFont="1" applyFill="1" applyBorder="1" applyAlignment="1">
      <alignment horizontal="center" vertical="center"/>
    </xf>
    <xf numFmtId="49" fontId="16" fillId="3" borderId="0" xfId="0" applyNumberFormat="1" applyFont="1" applyFill="1" applyBorder="1" applyAlignment="1">
      <alignment horizontal="center" vertical="top"/>
    </xf>
    <xf numFmtId="0" fontId="10" fillId="0" borderId="0" xfId="0" applyFont="1" applyBorder="1"/>
    <xf numFmtId="0" fontId="11" fillId="0" borderId="0" xfId="0" applyFont="1" applyBorder="1" applyAlignment="1">
      <alignment horizontal="center"/>
    </xf>
    <xf numFmtId="0" fontId="16" fillId="0" borderId="0" xfId="0" applyFont="1" applyBorder="1"/>
    <xf numFmtId="0" fontId="32" fillId="0" borderId="0" xfId="0" applyFont="1"/>
    <xf numFmtId="0" fontId="32" fillId="0" borderId="0" xfId="0" applyFont="1" applyBorder="1"/>
    <xf numFmtId="0" fontId="33" fillId="0" borderId="0" xfId="0" applyFont="1"/>
    <xf numFmtId="0" fontId="35" fillId="0" borderId="0" xfId="0" applyFont="1"/>
    <xf numFmtId="0" fontId="34" fillId="0" borderId="0" xfId="0" applyFont="1" applyBorder="1"/>
    <xf numFmtId="0" fontId="34" fillId="0" borderId="0" xfId="0" applyFont="1"/>
    <xf numFmtId="0" fontId="15" fillId="0" borderId="1" xfId="0" applyNumberFormat="1" applyFont="1" applyFill="1" applyBorder="1" applyAlignment="1">
      <alignment horizontal="left" vertical="top" wrapText="1" readingOrder="1"/>
    </xf>
    <xf numFmtId="0" fontId="12" fillId="0" borderId="1" xfId="0" applyFont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/>
    </xf>
    <xf numFmtId="165" fontId="36" fillId="0" borderId="1" xfId="0" applyNumberFormat="1" applyFont="1" applyFill="1" applyBorder="1" applyAlignment="1">
      <alignment horizontal="center" vertical="center" wrapText="1"/>
    </xf>
    <xf numFmtId="166" fontId="10" fillId="0" borderId="1" xfId="0" applyNumberFormat="1" applyFont="1" applyBorder="1" applyAlignment="1">
      <alignment horizontal="right" vertical="center" wrapText="1"/>
    </xf>
    <xf numFmtId="0" fontId="11" fillId="0" borderId="1" xfId="0" applyNumberFormat="1" applyFont="1" applyFill="1" applyBorder="1" applyAlignment="1">
      <alignment horizontal="center" vertical="top" wrapText="1" readingOrder="1"/>
    </xf>
    <xf numFmtId="165" fontId="19" fillId="0" borderId="1" xfId="0" applyNumberFormat="1" applyFont="1" applyFill="1" applyBorder="1" applyAlignment="1">
      <alignment horizontal="center" vertical="center" wrapText="1"/>
    </xf>
    <xf numFmtId="0" fontId="36" fillId="0" borderId="1" xfId="0" applyNumberFormat="1" applyFont="1" applyFill="1" applyBorder="1" applyAlignment="1">
      <alignment horizontal="left" vertical="top" wrapText="1" readingOrder="1"/>
    </xf>
    <xf numFmtId="49" fontId="12" fillId="0" borderId="1" xfId="0" applyNumberFormat="1" applyFont="1" applyFill="1" applyBorder="1" applyAlignment="1">
      <alignment horizontal="center" vertical="center" wrapText="1"/>
    </xf>
    <xf numFmtId="165" fontId="23" fillId="0" borderId="1" xfId="0" applyNumberFormat="1" applyFont="1" applyFill="1" applyBorder="1" applyAlignment="1">
      <alignment vertical="top" wrapText="1"/>
    </xf>
    <xf numFmtId="166" fontId="10" fillId="0" borderId="1" xfId="0" applyNumberFormat="1" applyFont="1" applyFill="1" applyBorder="1" applyAlignment="1">
      <alignment horizontal="right" vertical="center" wrapText="1"/>
    </xf>
    <xf numFmtId="0" fontId="36" fillId="0" borderId="1" xfId="0" applyNumberFormat="1" applyFont="1" applyFill="1" applyBorder="1" applyAlignment="1">
      <alignment horizontal="justify" vertical="top" wrapText="1" readingOrder="1"/>
    </xf>
    <xf numFmtId="0" fontId="16" fillId="0" borderId="1" xfId="0" applyNumberFormat="1" applyFont="1" applyFill="1" applyBorder="1" applyAlignment="1">
      <alignment vertical="center" wrapText="1" readingOrder="1"/>
    </xf>
    <xf numFmtId="165" fontId="36" fillId="0" borderId="1" xfId="0" applyNumberFormat="1" applyFont="1" applyFill="1" applyBorder="1" applyAlignment="1">
      <alignment vertical="top" wrapText="1"/>
    </xf>
    <xf numFmtId="0" fontId="23" fillId="0" borderId="1" xfId="0" applyFont="1" applyFill="1" applyBorder="1" applyAlignment="1">
      <alignment vertical="top" wrapText="1"/>
    </xf>
    <xf numFmtId="0" fontId="19" fillId="0" borderId="1" xfId="0" applyFont="1" applyFill="1" applyBorder="1" applyAlignment="1">
      <alignment horizontal="center" vertical="center" wrapText="1"/>
    </xf>
    <xf numFmtId="0" fontId="36" fillId="0" borderId="1" xfId="0" applyFont="1" applyFill="1" applyBorder="1" applyAlignment="1">
      <alignment vertical="top" wrapText="1"/>
    </xf>
    <xf numFmtId="164" fontId="23" fillId="0" borderId="1" xfId="0" applyNumberFormat="1" applyFont="1" applyFill="1" applyBorder="1" applyAlignment="1">
      <alignment vertical="top" wrapText="1"/>
    </xf>
    <xf numFmtId="0" fontId="37" fillId="0" borderId="1" xfId="0" applyNumberFormat="1" applyFont="1" applyFill="1" applyBorder="1" applyAlignment="1">
      <alignment horizontal="left" vertical="top" wrapText="1" readingOrder="1"/>
    </xf>
    <xf numFmtId="166" fontId="22" fillId="0" borderId="1" xfId="0" applyNumberFormat="1" applyFont="1" applyFill="1" applyBorder="1" applyAlignment="1">
      <alignment horizontal="right" vertical="center" wrapText="1"/>
    </xf>
    <xf numFmtId="0" fontId="15" fillId="0" borderId="1" xfId="0" applyFont="1" applyFill="1" applyBorder="1" applyAlignment="1">
      <alignment horizontal="left" vertical="top" wrapText="1"/>
    </xf>
    <xf numFmtId="0" fontId="23" fillId="0" borderId="1" xfId="0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top" wrapText="1"/>
    </xf>
    <xf numFmtId="0" fontId="10" fillId="0" borderId="0" xfId="0" applyFont="1" applyFill="1" applyAlignment="1">
      <alignment horizontal="right" vertical="center"/>
    </xf>
    <xf numFmtId="0" fontId="15" fillId="0" borderId="1" xfId="0" applyFont="1" applyFill="1" applyBorder="1" applyAlignment="1">
      <alignment horizontal="centerContinuous" vertical="center" wrapText="1"/>
    </xf>
    <xf numFmtId="49" fontId="10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38" fillId="0" borderId="1" xfId="0" quotePrefix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top" wrapText="1"/>
    </xf>
    <xf numFmtId="0" fontId="11" fillId="0" borderId="1" xfId="0" quotePrefix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vertical="top" wrapText="1"/>
    </xf>
    <xf numFmtId="0" fontId="11" fillId="0" borderId="1" xfId="0" applyFont="1" applyFill="1" applyBorder="1" applyAlignment="1">
      <alignment horizontal="center" vertical="center"/>
    </xf>
    <xf numFmtId="49" fontId="10" fillId="0" borderId="1" xfId="0" quotePrefix="1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left" vertical="top" wrapText="1"/>
    </xf>
    <xf numFmtId="166" fontId="10" fillId="4" borderId="1" xfId="0" applyNumberFormat="1" applyFont="1" applyFill="1" applyBorder="1" applyAlignment="1">
      <alignment horizontal="right" vertical="center"/>
    </xf>
    <xf numFmtId="0" fontId="10" fillId="0" borderId="1" xfId="0" applyFont="1" applyFill="1" applyBorder="1" applyAlignment="1">
      <alignment horizontal="left" vertical="top" wrapText="1"/>
    </xf>
    <xf numFmtId="166" fontId="10" fillId="7" borderId="1" xfId="0" applyNumberFormat="1" applyFont="1" applyFill="1" applyBorder="1" applyAlignment="1">
      <alignment horizontal="right" vertical="center"/>
    </xf>
    <xf numFmtId="49" fontId="10" fillId="0" borderId="1" xfId="0" applyNumberFormat="1" applyFont="1" applyFill="1" applyBorder="1" applyAlignment="1">
      <alignment horizontal="centerContinuous" vertical="center"/>
    </xf>
    <xf numFmtId="1" fontId="10" fillId="0" borderId="1" xfId="0" applyNumberFormat="1" applyFont="1" applyFill="1" applyBorder="1" applyAlignment="1">
      <alignment horizontal="center" vertical="center" wrapText="1"/>
    </xf>
    <xf numFmtId="49" fontId="11" fillId="0" borderId="1" xfId="0" quotePrefix="1" applyNumberFormat="1" applyFont="1" applyFill="1" applyBorder="1" applyAlignment="1">
      <alignment horizontal="center" vertical="center"/>
    </xf>
    <xf numFmtId="1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center" vertical="top" wrapText="1"/>
    </xf>
    <xf numFmtId="0" fontId="11" fillId="3" borderId="1" xfId="0" applyFont="1" applyFill="1" applyBorder="1" applyAlignment="1">
      <alignment vertical="top" wrapText="1"/>
    </xf>
    <xf numFmtId="49" fontId="39" fillId="0" borderId="1" xfId="0" applyNumberFormat="1" applyFont="1" applyFill="1" applyBorder="1" applyAlignment="1">
      <alignment vertical="top" wrapText="1"/>
    </xf>
    <xf numFmtId="49" fontId="43" fillId="0" borderId="1" xfId="0" applyNumberFormat="1" applyFont="1" applyFill="1" applyBorder="1" applyAlignment="1">
      <alignment vertical="top" wrapText="1"/>
    </xf>
    <xf numFmtId="0" fontId="16" fillId="0" borderId="1" xfId="0" applyFont="1" applyBorder="1" applyAlignment="1">
      <alignment vertical="top" wrapText="1"/>
    </xf>
    <xf numFmtId="0" fontId="18" fillId="3" borderId="1" xfId="0" applyFont="1" applyFill="1" applyBorder="1" applyAlignment="1">
      <alignment horizontal="left" vertical="top" wrapText="1"/>
    </xf>
    <xf numFmtId="49" fontId="11" fillId="0" borderId="1" xfId="0" applyNumberFormat="1" applyFont="1" applyFill="1" applyBorder="1" applyAlignment="1">
      <alignment vertical="top" wrapText="1"/>
    </xf>
    <xf numFmtId="49" fontId="46" fillId="0" borderId="1" xfId="0" applyNumberFormat="1" applyFont="1" applyFill="1" applyBorder="1" applyAlignment="1">
      <alignment vertical="top" wrapText="1"/>
    </xf>
    <xf numFmtId="49" fontId="44" fillId="0" borderId="1" xfId="0" applyNumberFormat="1" applyFont="1" applyFill="1" applyBorder="1" applyAlignment="1">
      <alignment vertical="top" wrapText="1"/>
    </xf>
    <xf numFmtId="49" fontId="47" fillId="0" borderId="1" xfId="0" applyNumberFormat="1" applyFont="1" applyFill="1" applyBorder="1" applyAlignment="1">
      <alignment horizontal="center" vertical="top" wrapText="1"/>
    </xf>
    <xf numFmtId="0" fontId="21" fillId="0" borderId="1" xfId="0" applyFont="1" applyBorder="1" applyAlignment="1">
      <alignment horizontal="left" vertical="top" wrapText="1"/>
    </xf>
    <xf numFmtId="49" fontId="9" fillId="0" borderId="1" xfId="0" applyNumberFormat="1" applyFont="1" applyFill="1" applyBorder="1" applyAlignment="1">
      <alignment vertical="top" wrapText="1"/>
    </xf>
    <xf numFmtId="49" fontId="22" fillId="0" borderId="1" xfId="0" applyNumberFormat="1" applyFont="1" applyFill="1" applyBorder="1" applyAlignment="1">
      <alignment vertical="top" wrapText="1"/>
    </xf>
    <xf numFmtId="49" fontId="10" fillId="0" borderId="1" xfId="0" applyNumberFormat="1" applyFont="1" applyFill="1" applyBorder="1" applyAlignment="1">
      <alignment vertical="top" wrapText="1"/>
    </xf>
    <xf numFmtId="0" fontId="10" fillId="0" borderId="1" xfId="0" applyFont="1" applyFill="1" applyBorder="1" applyAlignment="1">
      <alignment vertical="top" wrapText="1"/>
    </xf>
    <xf numFmtId="49" fontId="19" fillId="0" borderId="1" xfId="0" applyNumberFormat="1" applyFont="1" applyFill="1" applyBorder="1" applyAlignment="1">
      <alignment vertical="top" wrapText="1"/>
    </xf>
    <xf numFmtId="0" fontId="10" fillId="3" borderId="0" xfId="0" applyFont="1" applyFill="1" applyBorder="1" applyAlignment="1">
      <alignment vertical="top" wrapText="1"/>
    </xf>
    <xf numFmtId="0" fontId="11" fillId="0" borderId="0" xfId="0" applyFont="1"/>
    <xf numFmtId="0" fontId="11" fillId="3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/>
    <xf numFmtId="0" fontId="11" fillId="0" borderId="1" xfId="0" applyFont="1" applyBorder="1" applyAlignment="1">
      <alignment horizontal="center" wrapText="1"/>
    </xf>
    <xf numFmtId="0" fontId="9" fillId="0" borderId="0" xfId="0" applyFont="1"/>
    <xf numFmtId="0" fontId="11" fillId="3" borderId="1" xfId="0" applyFont="1" applyFill="1" applyBorder="1" applyAlignment="1">
      <alignment horizontal="centerContinuous" vertical="center" wrapText="1"/>
    </xf>
    <xf numFmtId="49" fontId="11" fillId="3" borderId="1" xfId="0" applyNumberFormat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top" wrapText="1"/>
    </xf>
    <xf numFmtId="0" fontId="11" fillId="0" borderId="1" xfId="0" applyFont="1" applyBorder="1"/>
    <xf numFmtId="166" fontId="11" fillId="0" borderId="1" xfId="0" applyNumberFormat="1" applyFont="1" applyBorder="1" applyAlignment="1">
      <alignment horizontal="right"/>
    </xf>
    <xf numFmtId="166" fontId="11" fillId="2" borderId="1" xfId="0" applyNumberFormat="1" applyFont="1" applyFill="1" applyBorder="1" applyAlignment="1">
      <alignment horizontal="right"/>
    </xf>
    <xf numFmtId="0" fontId="12" fillId="0" borderId="1" xfId="0" applyFont="1" applyBorder="1" applyAlignment="1">
      <alignment vertical="center"/>
    </xf>
    <xf numFmtId="0" fontId="18" fillId="0" borderId="1" xfId="0" applyFont="1" applyBorder="1" applyAlignment="1">
      <alignment vertical="top" wrapText="1"/>
    </xf>
    <xf numFmtId="0" fontId="10" fillId="0" borderId="1" xfId="0" applyFont="1" applyBorder="1" applyAlignment="1">
      <alignment horizontal="center" vertical="center" wrapText="1"/>
    </xf>
    <xf numFmtId="0" fontId="48" fillId="0" borderId="1" xfId="0" applyFont="1" applyBorder="1" applyAlignment="1">
      <alignment vertical="top"/>
    </xf>
    <xf numFmtId="49" fontId="43" fillId="0" borderId="1" xfId="0" applyNumberFormat="1" applyFont="1" applyFill="1" applyBorder="1" applyAlignment="1">
      <alignment horizontal="center" vertical="center" wrapText="1"/>
    </xf>
    <xf numFmtId="166" fontId="49" fillId="0" borderId="1" xfId="0" applyNumberFormat="1" applyFont="1" applyBorder="1" applyAlignment="1">
      <alignment horizontal="right"/>
    </xf>
    <xf numFmtId="0" fontId="48" fillId="0" borderId="1" xfId="0" applyFont="1" applyBorder="1" applyAlignment="1">
      <alignment vertical="top" wrapText="1"/>
    </xf>
    <xf numFmtId="166" fontId="49" fillId="0" borderId="1" xfId="0" applyNumberFormat="1" applyFont="1" applyBorder="1" applyAlignment="1">
      <alignment horizontal="right" vertical="center" wrapText="1"/>
    </xf>
    <xf numFmtId="49" fontId="40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166" fontId="11" fillId="2" borderId="1" xfId="0" applyNumberFormat="1" applyFont="1" applyFill="1" applyBorder="1" applyAlignment="1">
      <alignment horizontal="right" vertical="center" wrapText="1"/>
    </xf>
    <xf numFmtId="0" fontId="13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166" fontId="49" fillId="0" borderId="1" xfId="0" applyNumberFormat="1" applyFont="1" applyFill="1" applyBorder="1" applyAlignment="1">
      <alignment horizontal="right" vertical="center" wrapText="1"/>
    </xf>
    <xf numFmtId="0" fontId="10" fillId="0" borderId="1" xfId="0" applyNumberFormat="1" applyFont="1" applyBorder="1" applyAlignment="1">
      <alignment horizontal="right"/>
    </xf>
    <xf numFmtId="0" fontId="10" fillId="5" borderId="1" xfId="0" applyNumberFormat="1" applyFont="1" applyFill="1" applyBorder="1" applyAlignment="1">
      <alignment horizontal="right"/>
    </xf>
    <xf numFmtId="0" fontId="10" fillId="0" borderId="1" xfId="0" applyNumberFormat="1" applyFont="1" applyBorder="1" applyAlignment="1">
      <alignment horizontal="center" vertical="center" wrapText="1"/>
    </xf>
    <xf numFmtId="0" fontId="10" fillId="6" borderId="1" xfId="0" applyNumberFormat="1" applyFont="1" applyFill="1" applyBorder="1" applyAlignment="1">
      <alignment horizontal="right" vertical="center" wrapText="1"/>
    </xf>
    <xf numFmtId="0" fontId="10" fillId="2" borderId="1" xfId="0" applyNumberFormat="1" applyFont="1" applyFill="1" applyBorder="1" applyAlignment="1">
      <alignment horizontal="center" vertical="center"/>
    </xf>
    <xf numFmtId="0" fontId="10" fillId="6" borderId="1" xfId="0" applyNumberFormat="1" applyFont="1" applyFill="1" applyBorder="1" applyAlignment="1">
      <alignment horizontal="right"/>
    </xf>
    <xf numFmtId="0" fontId="12" fillId="0" borderId="1" xfId="0" applyFont="1" applyBorder="1" applyAlignment="1">
      <alignment vertical="center" wrapText="1"/>
    </xf>
    <xf numFmtId="0" fontId="18" fillId="0" borderId="1" xfId="0" applyFont="1" applyBorder="1" applyAlignment="1">
      <alignment horizontal="center" vertical="top" wrapText="1"/>
    </xf>
    <xf numFmtId="166" fontId="10" fillId="2" borderId="1" xfId="0" applyNumberFormat="1" applyFont="1" applyFill="1" applyBorder="1" applyAlignment="1">
      <alignment horizontal="center" vertical="center"/>
    </xf>
    <xf numFmtId="0" fontId="26" fillId="0" borderId="0" xfId="0" applyFont="1" applyAlignment="1" applyProtection="1">
      <alignment horizontal="center" vertical="top"/>
      <protection locked="0"/>
    </xf>
    <xf numFmtId="0" fontId="26" fillId="0" borderId="0" xfId="0" applyFont="1" applyAlignment="1" applyProtection="1">
      <alignment horizontal="center" vertical="top"/>
      <protection locked="0"/>
    </xf>
    <xf numFmtId="0" fontId="10" fillId="0" borderId="8" xfId="1" applyFont="1" applyFill="1" applyBorder="1" applyAlignment="1">
      <alignment horizontal="left" vertical="center" wrapText="1"/>
    </xf>
    <xf numFmtId="0" fontId="34" fillId="0" borderId="8" xfId="2" applyFont="1" applyFill="1" applyBorder="1" applyAlignment="1">
      <alignment horizontal="center" vertical="center"/>
    </xf>
    <xf numFmtId="49" fontId="34" fillId="0" borderId="1" xfId="0" quotePrefix="1" applyNumberFormat="1" applyFont="1" applyFill="1" applyBorder="1" applyAlignment="1">
      <alignment horizontal="center" vertical="center"/>
    </xf>
    <xf numFmtId="0" fontId="32" fillId="0" borderId="8" xfId="1" applyFont="1" applyFill="1" applyBorder="1" applyAlignment="1">
      <alignment horizontal="left" vertical="center" wrapText="1"/>
    </xf>
    <xf numFmtId="0" fontId="32" fillId="0" borderId="1" xfId="0" applyNumberFormat="1" applyFont="1" applyFill="1" applyBorder="1" applyAlignment="1">
      <alignment horizontal="left" vertical="top" wrapText="1"/>
    </xf>
    <xf numFmtId="0" fontId="10" fillId="0" borderId="1" xfId="0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166" fontId="10" fillId="0" borderId="1" xfId="0" applyNumberFormat="1" applyFont="1" applyFill="1" applyBorder="1" applyAlignment="1">
      <alignment horizontal="right" vertical="center"/>
    </xf>
    <xf numFmtId="49" fontId="10" fillId="0" borderId="1" xfId="0" quotePrefix="1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left" vertical="top" wrapText="1"/>
    </xf>
    <xf numFmtId="166" fontId="10" fillId="7" borderId="1" xfId="0" applyNumberFormat="1" applyFont="1" applyFill="1" applyBorder="1" applyAlignment="1">
      <alignment horizontal="right" vertical="center"/>
    </xf>
    <xf numFmtId="1" fontId="10" fillId="0" borderId="1" xfId="0" applyNumberFormat="1" applyFont="1" applyFill="1" applyBorder="1" applyAlignment="1">
      <alignment horizontal="center" vertical="center" wrapText="1"/>
    </xf>
    <xf numFmtId="49" fontId="50" fillId="0" borderId="1" xfId="0" quotePrefix="1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vertical="top" wrapText="1"/>
    </xf>
    <xf numFmtId="1" fontId="11" fillId="0" borderId="1" xfId="0" applyNumberFormat="1" applyFont="1" applyFill="1" applyBorder="1" applyAlignment="1">
      <alignment horizontal="center" vertical="center" wrapText="1"/>
    </xf>
    <xf numFmtId="0" fontId="34" fillId="0" borderId="0" xfId="2" applyFont="1" applyFill="1" applyBorder="1" applyAlignment="1">
      <alignment horizontal="center" vertical="center"/>
    </xf>
    <xf numFmtId="0" fontId="12" fillId="0" borderId="1" xfId="0" applyFont="1" applyBorder="1" applyAlignment="1">
      <alignment horizontal="left" vertical="top" wrapText="1"/>
    </xf>
    <xf numFmtId="0" fontId="26" fillId="0" borderId="4" xfId="0" applyFont="1" applyBorder="1" applyAlignment="1" applyProtection="1">
      <alignment horizontal="center" vertical="top"/>
      <protection locked="0"/>
    </xf>
    <xf numFmtId="0" fontId="15" fillId="0" borderId="0" xfId="0" applyFont="1" applyAlignment="1">
      <alignment horizontal="center" vertical="top" wrapText="1"/>
    </xf>
    <xf numFmtId="0" fontId="0" fillId="0" borderId="0" xfId="0"/>
    <xf numFmtId="0" fontId="3" fillId="0" borderId="0" xfId="0" applyFont="1" applyAlignment="1" applyProtection="1">
      <alignment horizontal="center" vertical="top"/>
      <protection locked="0"/>
    </xf>
    <xf numFmtId="0" fontId="5" fillId="0" borderId="0" xfId="0" applyFont="1" applyAlignment="1" applyProtection="1">
      <alignment horizontal="center" vertical="top"/>
      <protection locked="0"/>
    </xf>
    <xf numFmtId="0" fontId="9" fillId="0" borderId="0" xfId="0" applyFont="1" applyAlignment="1" applyProtection="1">
      <alignment horizontal="center" vertical="top"/>
      <protection locked="0"/>
    </xf>
    <xf numFmtId="0" fontId="28" fillId="0" borderId="0" xfId="0" applyFont="1" applyAlignment="1">
      <alignment horizontal="center"/>
    </xf>
    <xf numFmtId="0" fontId="26" fillId="0" borderId="0" xfId="0" applyFont="1" applyAlignment="1" applyProtection="1">
      <alignment horizontal="center" vertical="top"/>
      <protection locked="0"/>
    </xf>
    <xf numFmtId="0" fontId="27" fillId="0" borderId="0" xfId="0" applyFont="1" applyAlignment="1" applyProtection="1">
      <alignment horizontal="center" vertical="top"/>
      <protection locked="0"/>
    </xf>
    <xf numFmtId="0" fontId="2" fillId="0" borderId="0" xfId="0" applyFont="1" applyAlignment="1" applyProtection="1">
      <alignment horizontal="center" vertical="top"/>
      <protection locked="0"/>
    </xf>
    <xf numFmtId="0" fontId="10" fillId="0" borderId="0" xfId="0" applyFont="1" applyFill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4" fillId="0" borderId="2" xfId="0" applyFont="1" applyFill="1" applyBorder="1" applyAlignment="1">
      <alignment horizontal="center" vertical="center" wrapText="1"/>
    </xf>
    <xf numFmtId="0" fontId="10" fillId="0" borderId="5" xfId="0" applyFont="1" applyBorder="1"/>
    <xf numFmtId="165" fontId="14" fillId="0" borderId="2" xfId="0" applyNumberFormat="1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center"/>
    </xf>
    <xf numFmtId="0" fontId="16" fillId="0" borderId="7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 wrapText="1"/>
    </xf>
    <xf numFmtId="0" fontId="12" fillId="0" borderId="4" xfId="0" applyFont="1" applyFill="1" applyBorder="1" applyAlignment="1">
      <alignment horizontal="center"/>
    </xf>
    <xf numFmtId="0" fontId="13" fillId="0" borderId="2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1" fillId="0" borderId="2" xfId="0" applyNumberFormat="1" applyFont="1" applyFill="1" applyBorder="1" applyAlignment="1">
      <alignment horizontal="center" vertical="center" wrapText="1" readingOrder="1"/>
    </xf>
    <xf numFmtId="0" fontId="11" fillId="0" borderId="5" xfId="0" applyNumberFormat="1" applyFont="1" applyFill="1" applyBorder="1" applyAlignment="1">
      <alignment horizontal="center" vertical="center" wrapText="1" readingOrder="1"/>
    </xf>
    <xf numFmtId="165" fontId="36" fillId="0" borderId="2" xfId="0" applyNumberFormat="1" applyFont="1" applyFill="1" applyBorder="1" applyAlignment="1">
      <alignment horizontal="center" vertical="center" wrapText="1"/>
    </xf>
    <xf numFmtId="165" fontId="36" fillId="0" borderId="5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horizontal="center" wrapText="1"/>
    </xf>
    <xf numFmtId="0" fontId="15" fillId="3" borderId="1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/>
    <xf numFmtId="0" fontId="11" fillId="0" borderId="1" xfId="0" applyFont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165" fontId="14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 vertical="center" wrapText="1"/>
    </xf>
    <xf numFmtId="0" fontId="15" fillId="0" borderId="1" xfId="0" applyNumberFormat="1" applyFont="1" applyFill="1" applyBorder="1" applyAlignment="1">
      <alignment horizontal="center" vertical="center" wrapText="1" readingOrder="1"/>
    </xf>
    <xf numFmtId="0" fontId="14" fillId="0" borderId="1" xfId="0" applyFont="1" applyFill="1" applyBorder="1" applyAlignment="1">
      <alignment horizontal="center" vertical="center" wrapText="1"/>
    </xf>
  </cellXfs>
  <cellStyles count="3">
    <cellStyle name="cntr_arm10_Bord_900" xfId="2"/>
    <cellStyle name="left_arm10_BordWW_900" xfId="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I22"/>
  <sheetViews>
    <sheetView showGridLines="0" workbookViewId="0">
      <selection activeCell="G1" sqref="G1:I1"/>
    </sheetView>
  </sheetViews>
  <sheetFormatPr defaultColWidth="9.140625" defaultRowHeight="12.75" x14ac:dyDescent="0.2"/>
  <cols>
    <col min="1" max="4" width="9.140625" style="64"/>
    <col min="5" max="5" width="12.85546875" style="64" customWidth="1"/>
    <col min="6" max="6" width="3.85546875" style="64" customWidth="1"/>
    <col min="7" max="8" width="9.140625" style="64"/>
    <col min="9" max="9" width="13.42578125" style="64" customWidth="1"/>
    <col min="10" max="16384" width="9.140625" style="64"/>
  </cols>
  <sheetData>
    <row r="1" spans="1:9" ht="87.75" customHeight="1" x14ac:dyDescent="0.2">
      <c r="A1" s="85"/>
      <c r="B1" s="86"/>
      <c r="C1" s="87"/>
      <c r="D1" s="88"/>
      <c r="E1" s="89"/>
      <c r="F1" s="89"/>
      <c r="G1" s="257" t="s">
        <v>1026</v>
      </c>
      <c r="H1" s="258"/>
      <c r="I1" s="258"/>
    </row>
    <row r="2" spans="1:9" ht="20.25" x14ac:dyDescent="0.2">
      <c r="A2" s="259" t="s">
        <v>900</v>
      </c>
      <c r="B2" s="259"/>
      <c r="C2" s="259"/>
      <c r="D2" s="259"/>
      <c r="E2" s="259"/>
      <c r="F2" s="259"/>
      <c r="G2" s="259"/>
      <c r="H2" s="259"/>
      <c r="I2" s="259"/>
    </row>
    <row r="3" spans="1:9" ht="18" x14ac:dyDescent="0.2">
      <c r="A3" s="86"/>
      <c r="B3" s="86"/>
      <c r="C3" s="90"/>
      <c r="D3" s="88"/>
      <c r="E3" s="89"/>
      <c r="F3" s="89"/>
      <c r="G3" s="89"/>
    </row>
    <row r="4" spans="1:9" ht="22.5" x14ac:dyDescent="0.2">
      <c r="A4" s="260" t="s">
        <v>831</v>
      </c>
      <c r="B4" s="260"/>
      <c r="C4" s="260"/>
      <c r="D4" s="260"/>
      <c r="E4" s="260"/>
      <c r="F4" s="260"/>
      <c r="G4" s="260"/>
      <c r="H4" s="260"/>
      <c r="I4" s="260"/>
    </row>
    <row r="5" spans="1:9" ht="99.75" customHeight="1" x14ac:dyDescent="0.2">
      <c r="A5" s="86"/>
      <c r="B5" s="86"/>
      <c r="C5" s="91"/>
      <c r="D5" s="88"/>
      <c r="E5" s="89"/>
      <c r="F5" s="89"/>
      <c r="G5" s="89"/>
    </row>
    <row r="6" spans="1:9" ht="44.25" customHeight="1" x14ac:dyDescent="0.2">
      <c r="A6" s="265" t="s">
        <v>1025</v>
      </c>
      <c r="B6" s="265"/>
      <c r="C6" s="265"/>
      <c r="D6" s="265"/>
      <c r="E6" s="265"/>
      <c r="F6" s="265"/>
      <c r="G6" s="265"/>
      <c r="H6" s="265"/>
      <c r="I6" s="265"/>
    </row>
    <row r="7" spans="1:9" ht="45" hidden="1" customHeight="1" x14ac:dyDescent="0.2">
      <c r="A7" s="86"/>
      <c r="B7" s="86"/>
      <c r="C7" s="92"/>
      <c r="D7" s="88"/>
      <c r="E7" s="89"/>
      <c r="F7" s="89"/>
      <c r="G7" s="89"/>
    </row>
    <row r="8" spans="1:9" ht="16.5" customHeight="1" x14ac:dyDescent="0.2">
      <c r="A8" s="261"/>
      <c r="B8" s="261"/>
      <c r="C8" s="261"/>
      <c r="D8" s="261"/>
      <c r="E8" s="261"/>
      <c r="F8" s="261"/>
      <c r="G8" s="261"/>
      <c r="H8" s="261"/>
      <c r="I8" s="261"/>
    </row>
    <row r="9" spans="1:9" ht="23.25" customHeight="1" x14ac:dyDescent="0.2">
      <c r="A9" s="93"/>
      <c r="B9" s="93"/>
      <c r="C9" s="93"/>
      <c r="D9" s="93"/>
      <c r="E9" s="238" t="s">
        <v>579</v>
      </c>
      <c r="F9" s="237" t="s">
        <v>579</v>
      </c>
      <c r="G9" s="93"/>
      <c r="H9" s="93"/>
      <c r="I9" s="93"/>
    </row>
    <row r="10" spans="1:9" ht="21" hidden="1" customHeight="1" x14ac:dyDescent="0.2">
      <c r="A10" s="263"/>
      <c r="B10" s="263"/>
      <c r="C10" s="263"/>
      <c r="D10" s="263"/>
      <c r="E10" s="263"/>
      <c r="F10" s="263"/>
      <c r="G10" s="263"/>
      <c r="H10" s="263"/>
      <c r="I10" s="263"/>
    </row>
    <row r="11" spans="1:9" ht="24" customHeight="1" x14ac:dyDescent="0.2">
      <c r="A11" s="86"/>
      <c r="B11" s="86"/>
      <c r="C11" s="89"/>
      <c r="D11" s="88"/>
      <c r="E11" s="89"/>
      <c r="F11" s="89"/>
      <c r="G11" s="89"/>
    </row>
    <row r="12" spans="1:9" ht="18" hidden="1" x14ac:dyDescent="0.2">
      <c r="A12" s="93"/>
      <c r="B12" s="93"/>
      <c r="C12" s="93"/>
      <c r="D12" s="93"/>
      <c r="E12" s="93"/>
      <c r="F12" s="93"/>
      <c r="G12" s="93"/>
    </row>
    <row r="13" spans="1:9" ht="18" hidden="1" x14ac:dyDescent="0.2">
      <c r="A13" s="93"/>
      <c r="B13" s="93"/>
      <c r="C13" s="93"/>
      <c r="D13" s="93"/>
      <c r="E13" s="93"/>
      <c r="F13" s="93"/>
      <c r="G13" s="93"/>
    </row>
    <row r="14" spans="1:9" hidden="1" x14ac:dyDescent="0.2">
      <c r="A14" s="86"/>
      <c r="B14" s="86"/>
      <c r="C14" s="87"/>
      <c r="D14" s="88"/>
      <c r="E14" s="89"/>
      <c r="F14" s="89"/>
      <c r="G14" s="89"/>
    </row>
    <row r="15" spans="1:9" ht="18" x14ac:dyDescent="0.2">
      <c r="A15" s="264"/>
      <c r="B15" s="264"/>
      <c r="C15" s="264"/>
      <c r="D15" s="264"/>
      <c r="E15" s="264"/>
      <c r="F15" s="264"/>
      <c r="G15" s="264"/>
      <c r="H15" s="264"/>
      <c r="I15" s="264"/>
    </row>
    <row r="16" spans="1:9" x14ac:dyDescent="0.2">
      <c r="A16" s="262"/>
      <c r="B16" s="262"/>
      <c r="C16" s="262"/>
      <c r="D16" s="262"/>
      <c r="E16" s="262"/>
      <c r="F16" s="262"/>
      <c r="G16" s="262"/>
      <c r="H16" s="262"/>
      <c r="I16" s="262"/>
    </row>
    <row r="17" spans="1:9" ht="34.5" customHeight="1" x14ac:dyDescent="0.2">
      <c r="A17" s="86"/>
      <c r="B17" s="86"/>
      <c r="C17" s="94"/>
      <c r="D17" s="88"/>
      <c r="E17" s="89"/>
      <c r="F17" s="89"/>
      <c r="G17" s="89"/>
    </row>
    <row r="18" spans="1:9" ht="21" customHeight="1" x14ac:dyDescent="0.2">
      <c r="A18" s="95" t="s">
        <v>911</v>
      </c>
      <c r="F18" s="256" t="s">
        <v>910</v>
      </c>
      <c r="G18" s="256"/>
      <c r="H18" s="256"/>
      <c r="I18" s="256"/>
    </row>
    <row r="19" spans="1:9" x14ac:dyDescent="0.2">
      <c r="D19" s="96" t="s">
        <v>912</v>
      </c>
      <c r="E19" s="96"/>
      <c r="F19" s="96"/>
      <c r="G19" s="96"/>
    </row>
    <row r="22" spans="1:9" x14ac:dyDescent="0.2">
      <c r="F22" s="64" t="s">
        <v>579</v>
      </c>
    </row>
  </sheetData>
  <mergeCells count="9">
    <mergeCell ref="F18:I18"/>
    <mergeCell ref="G1:I1"/>
    <mergeCell ref="A2:I2"/>
    <mergeCell ref="A4:I4"/>
    <mergeCell ref="A8:I8"/>
    <mergeCell ref="A16:I16"/>
    <mergeCell ref="A10:I10"/>
    <mergeCell ref="A15:I15"/>
    <mergeCell ref="A6:I6"/>
  </mergeCells>
  <phoneticPr fontId="1" type="noConversion"/>
  <pageMargins left="0.94488188976377963" right="0.34" top="0.55118110236220474" bottom="0.5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F175"/>
  <sheetViews>
    <sheetView showGridLines="0" tabSelected="1" showWhiteSpace="0" view="pageLayout" topLeftCell="A96" zoomScaleNormal="100" workbookViewId="0">
      <selection activeCell="A105" sqref="A105:F105"/>
    </sheetView>
  </sheetViews>
  <sheetFormatPr defaultColWidth="9.140625" defaultRowHeight="12.75" outlineLevelCol="1" x14ac:dyDescent="0.2"/>
  <cols>
    <col min="1" max="1" width="7" style="69" customWidth="1"/>
    <col min="2" max="2" width="49" style="75" customWidth="1"/>
    <col min="3" max="3" width="8.42578125" style="69" customWidth="1" outlineLevel="1"/>
    <col min="4" max="4" width="10.140625" style="84" customWidth="1"/>
    <col min="5" max="5" width="10.42578125" style="77" customWidth="1"/>
    <col min="6" max="6" width="9.85546875" style="77" customWidth="1"/>
    <col min="7" max="16384" width="9.140625" style="71"/>
  </cols>
  <sheetData>
    <row r="1" spans="1:6" s="64" customFormat="1" ht="18" x14ac:dyDescent="0.25">
      <c r="A1" s="268" t="s">
        <v>401</v>
      </c>
      <c r="B1" s="268"/>
      <c r="C1" s="268"/>
      <c r="D1" s="268"/>
      <c r="E1" s="268"/>
      <c r="F1" s="268"/>
    </row>
    <row r="2" spans="1:6" s="65" customFormat="1" ht="15.75" x14ac:dyDescent="0.25">
      <c r="A2" s="269" t="s">
        <v>96</v>
      </c>
      <c r="B2" s="269"/>
      <c r="C2" s="269"/>
      <c r="D2" s="269"/>
      <c r="E2" s="269"/>
      <c r="F2" s="269"/>
    </row>
    <row r="3" spans="1:6" s="64" customFormat="1" x14ac:dyDescent="0.2">
      <c r="A3" s="66"/>
      <c r="B3" s="67"/>
      <c r="C3" s="68"/>
      <c r="D3" s="67"/>
    </row>
    <row r="4" spans="1:6" x14ac:dyDescent="0.2">
      <c r="B4" s="69"/>
      <c r="D4" s="70"/>
      <c r="E4" s="71"/>
      <c r="F4" s="165" t="s">
        <v>696</v>
      </c>
    </row>
    <row r="5" spans="1:6" x14ac:dyDescent="0.2">
      <c r="A5" s="267" t="s">
        <v>463</v>
      </c>
      <c r="B5" s="267" t="s">
        <v>30</v>
      </c>
      <c r="C5" s="267" t="s">
        <v>462</v>
      </c>
      <c r="D5" s="267" t="s">
        <v>473</v>
      </c>
      <c r="E5" s="166" t="s">
        <v>395</v>
      </c>
      <c r="F5" s="166"/>
    </row>
    <row r="6" spans="1:6" ht="24" x14ac:dyDescent="0.2">
      <c r="A6" s="267"/>
      <c r="B6" s="267"/>
      <c r="C6" s="267"/>
      <c r="D6" s="267"/>
      <c r="E6" s="11" t="s">
        <v>464</v>
      </c>
      <c r="F6" s="11" t="s">
        <v>465</v>
      </c>
    </row>
    <row r="7" spans="1:6" s="69" customFormat="1" x14ac:dyDescent="0.2">
      <c r="A7" s="167">
        <v>1</v>
      </c>
      <c r="B7" s="168">
        <v>2</v>
      </c>
      <c r="C7" s="72">
        <v>3</v>
      </c>
      <c r="D7" s="72">
        <v>4</v>
      </c>
      <c r="E7" s="72">
        <v>5</v>
      </c>
      <c r="F7" s="168">
        <v>6</v>
      </c>
    </row>
    <row r="8" spans="1:6" s="70" customFormat="1" ht="31.5" customHeight="1" x14ac:dyDescent="0.2">
      <c r="A8" s="169" t="s">
        <v>692</v>
      </c>
      <c r="B8" s="170" t="s">
        <v>375</v>
      </c>
      <c r="C8" s="168"/>
      <c r="D8" s="152">
        <f>SUM(E8)</f>
        <v>480956.6</v>
      </c>
      <c r="E8" s="24">
        <f>SUM(E9,E51,E72)</f>
        <v>480956.6</v>
      </c>
      <c r="F8" s="24">
        <f>SUM(F9,F51,F72,F101)</f>
        <v>0</v>
      </c>
    </row>
    <row r="9" spans="1:6" s="73" customFormat="1" ht="14.25" customHeight="1" x14ac:dyDescent="0.2">
      <c r="A9" s="171" t="s">
        <v>693</v>
      </c>
      <c r="B9" s="172" t="s">
        <v>376</v>
      </c>
      <c r="C9" s="173">
        <v>7100</v>
      </c>
      <c r="D9" s="152">
        <f t="shared" ref="D9:D10" si="0">SUM(E9:F9)</f>
        <v>92818</v>
      </c>
      <c r="E9" s="24">
        <f>SUM(E10,E14,E16,E41,E45)</f>
        <v>92818</v>
      </c>
      <c r="F9" s="72" t="s">
        <v>701</v>
      </c>
    </row>
    <row r="10" spans="1:6" s="73" customFormat="1" ht="24.75" customHeight="1" x14ac:dyDescent="0.2">
      <c r="A10" s="171" t="s">
        <v>494</v>
      </c>
      <c r="B10" s="172" t="s">
        <v>367</v>
      </c>
      <c r="C10" s="173">
        <v>7131</v>
      </c>
      <c r="D10" s="152">
        <f t="shared" si="0"/>
        <v>35500</v>
      </c>
      <c r="E10" s="24">
        <f>SUM(E11:E13)</f>
        <v>35500</v>
      </c>
      <c r="F10" s="72" t="s">
        <v>701</v>
      </c>
    </row>
    <row r="11" spans="1:6" ht="27" customHeight="1" x14ac:dyDescent="0.2">
      <c r="A11" s="174" t="s">
        <v>97</v>
      </c>
      <c r="B11" s="175" t="s">
        <v>31</v>
      </c>
      <c r="C11" s="72"/>
      <c r="D11" s="152">
        <f t="shared" ref="D11:D17" si="1">E11</f>
        <v>0</v>
      </c>
      <c r="E11" s="176">
        <v>0</v>
      </c>
      <c r="F11" s="72" t="s">
        <v>701</v>
      </c>
    </row>
    <row r="12" spans="1:6" ht="27" customHeight="1" x14ac:dyDescent="0.2">
      <c r="A12" s="174" t="s">
        <v>98</v>
      </c>
      <c r="B12" s="175" t="s">
        <v>32</v>
      </c>
      <c r="C12" s="72"/>
      <c r="D12" s="152">
        <f t="shared" si="1"/>
        <v>0</v>
      </c>
      <c r="E12" s="176">
        <v>0</v>
      </c>
      <c r="F12" s="72" t="s">
        <v>701</v>
      </c>
    </row>
    <row r="13" spans="1:6" ht="27" customHeight="1" x14ac:dyDescent="0.2">
      <c r="A13" s="174" t="s">
        <v>1021</v>
      </c>
      <c r="B13" s="239" t="s">
        <v>1022</v>
      </c>
      <c r="C13" s="72"/>
      <c r="D13" s="152">
        <f t="shared" si="1"/>
        <v>35500</v>
      </c>
      <c r="E13" s="176">
        <v>35500</v>
      </c>
      <c r="F13" s="72"/>
    </row>
    <row r="14" spans="1:6" s="73" customFormat="1" ht="15" customHeight="1" x14ac:dyDescent="0.2">
      <c r="A14" s="171" t="s">
        <v>495</v>
      </c>
      <c r="B14" s="172" t="s">
        <v>368</v>
      </c>
      <c r="C14" s="173">
        <v>7136</v>
      </c>
      <c r="D14" s="152">
        <f t="shared" si="1"/>
        <v>52000</v>
      </c>
      <c r="E14" s="24">
        <f>E15</f>
        <v>52000</v>
      </c>
      <c r="F14" s="72" t="s">
        <v>701</v>
      </c>
    </row>
    <row r="15" spans="1:6" x14ac:dyDescent="0.2">
      <c r="A15" s="174" t="s">
        <v>99</v>
      </c>
      <c r="B15" s="175" t="s">
        <v>33</v>
      </c>
      <c r="C15" s="72"/>
      <c r="D15" s="152">
        <f t="shared" si="1"/>
        <v>52000</v>
      </c>
      <c r="E15" s="176">
        <v>52000</v>
      </c>
      <c r="F15" s="72" t="s">
        <v>701</v>
      </c>
    </row>
    <row r="16" spans="1:6" s="73" customFormat="1" ht="26.25" customHeight="1" x14ac:dyDescent="0.2">
      <c r="A16" s="171" t="s">
        <v>498</v>
      </c>
      <c r="B16" s="172" t="s">
        <v>369</v>
      </c>
      <c r="C16" s="173">
        <v>7145</v>
      </c>
      <c r="D16" s="152">
        <f t="shared" si="1"/>
        <v>5318</v>
      </c>
      <c r="E16" s="24">
        <f>E17</f>
        <v>5318</v>
      </c>
      <c r="F16" s="72" t="s">
        <v>701</v>
      </c>
    </row>
    <row r="17" spans="1:6" ht="14.25" customHeight="1" x14ac:dyDescent="0.2">
      <c r="A17" s="174" t="s">
        <v>100</v>
      </c>
      <c r="B17" s="175" t="s">
        <v>377</v>
      </c>
      <c r="C17" s="72">
        <v>71452</v>
      </c>
      <c r="D17" s="152">
        <f t="shared" si="1"/>
        <v>5318</v>
      </c>
      <c r="E17" s="74">
        <f>E19+E23+E25+E40</f>
        <v>5318</v>
      </c>
      <c r="F17" s="72" t="s">
        <v>701</v>
      </c>
    </row>
    <row r="18" spans="1:6" s="70" customFormat="1" ht="38.25" customHeight="1" x14ac:dyDescent="0.2">
      <c r="A18" s="174" t="s">
        <v>101</v>
      </c>
      <c r="B18" s="177" t="s">
        <v>378</v>
      </c>
      <c r="C18" s="72"/>
      <c r="D18" s="74">
        <f>SUM(E18:F18)</f>
        <v>0</v>
      </c>
      <c r="E18" s="74"/>
      <c r="F18" s="72" t="s">
        <v>701</v>
      </c>
    </row>
    <row r="19" spans="1:6" s="70" customFormat="1" x14ac:dyDescent="0.2">
      <c r="A19" s="174" t="s">
        <v>102</v>
      </c>
      <c r="B19" s="177" t="s">
        <v>34</v>
      </c>
      <c r="C19" s="72"/>
      <c r="D19" s="74">
        <f t="shared" ref="D19:D37" si="2">SUM(E19:F19)</f>
        <v>4000</v>
      </c>
      <c r="E19" s="74">
        <v>4000</v>
      </c>
      <c r="F19" s="72" t="s">
        <v>701</v>
      </c>
    </row>
    <row r="20" spans="1:6" s="70" customFormat="1" ht="12.75" customHeight="1" x14ac:dyDescent="0.2">
      <c r="A20" s="174" t="s">
        <v>103</v>
      </c>
      <c r="B20" s="177" t="s">
        <v>35</v>
      </c>
      <c r="C20" s="72"/>
      <c r="D20" s="74">
        <f t="shared" si="2"/>
        <v>0</v>
      </c>
      <c r="E20" s="74"/>
      <c r="F20" s="72" t="s">
        <v>701</v>
      </c>
    </row>
    <row r="21" spans="1:6" s="70" customFormat="1" ht="92.25" customHeight="1" x14ac:dyDescent="0.2">
      <c r="A21" s="174" t="s">
        <v>104</v>
      </c>
      <c r="B21" s="177" t="s">
        <v>61</v>
      </c>
      <c r="C21" s="72"/>
      <c r="D21" s="74">
        <f t="shared" si="2"/>
        <v>0</v>
      </c>
      <c r="E21" s="74"/>
      <c r="F21" s="72" t="s">
        <v>701</v>
      </c>
    </row>
    <row r="22" spans="1:6" s="70" customFormat="1" ht="38.25" x14ac:dyDescent="0.2">
      <c r="A22" s="167" t="s">
        <v>105</v>
      </c>
      <c r="B22" s="177" t="s">
        <v>37</v>
      </c>
      <c r="C22" s="72"/>
      <c r="D22" s="74">
        <f t="shared" si="2"/>
        <v>0</v>
      </c>
      <c r="E22" s="74"/>
      <c r="F22" s="72" t="s">
        <v>701</v>
      </c>
    </row>
    <row r="23" spans="1:6" s="70" customFormat="1" ht="53.25" customHeight="1" x14ac:dyDescent="0.2">
      <c r="A23" s="174" t="s">
        <v>106</v>
      </c>
      <c r="B23" s="177" t="s">
        <v>600</v>
      </c>
      <c r="C23" s="72"/>
      <c r="D23" s="74">
        <f t="shared" si="2"/>
        <v>900</v>
      </c>
      <c r="E23" s="178">
        <v>900</v>
      </c>
      <c r="F23" s="72" t="s">
        <v>701</v>
      </c>
    </row>
    <row r="24" spans="1:6" s="70" customFormat="1" ht="25.5" x14ac:dyDescent="0.2">
      <c r="A24" s="174" t="s">
        <v>107</v>
      </c>
      <c r="B24" s="177" t="s">
        <v>38</v>
      </c>
      <c r="C24" s="72"/>
      <c r="D24" s="74">
        <f t="shared" si="2"/>
        <v>0</v>
      </c>
      <c r="E24" s="74"/>
      <c r="F24" s="72" t="s">
        <v>701</v>
      </c>
    </row>
    <row r="25" spans="1:6" s="70" customFormat="1" ht="51.75" customHeight="1" x14ac:dyDescent="0.2">
      <c r="A25" s="174" t="s">
        <v>108</v>
      </c>
      <c r="B25" s="177" t="s">
        <v>601</v>
      </c>
      <c r="C25" s="72"/>
      <c r="D25" s="74">
        <f t="shared" si="2"/>
        <v>218</v>
      </c>
      <c r="E25" s="74">
        <v>218</v>
      </c>
      <c r="F25" s="72" t="s">
        <v>701</v>
      </c>
    </row>
    <row r="26" spans="1:6" s="70" customFormat="1" ht="63.75" x14ac:dyDescent="0.2">
      <c r="A26" s="174" t="s">
        <v>109</v>
      </c>
      <c r="B26" s="177" t="s">
        <v>602</v>
      </c>
      <c r="C26" s="72"/>
      <c r="D26" s="74">
        <f t="shared" si="2"/>
        <v>0</v>
      </c>
      <c r="E26" s="30">
        <f>SUM(E27:E32)</f>
        <v>0</v>
      </c>
      <c r="F26" s="72" t="s">
        <v>701</v>
      </c>
    </row>
    <row r="27" spans="1:6" s="70" customFormat="1" hidden="1" x14ac:dyDescent="0.2">
      <c r="A27" s="174"/>
      <c r="B27" s="177" t="s">
        <v>520</v>
      </c>
      <c r="C27" s="72"/>
      <c r="D27" s="74"/>
      <c r="E27" s="74"/>
      <c r="F27" s="72"/>
    </row>
    <row r="28" spans="1:6" s="70" customFormat="1" hidden="1" x14ac:dyDescent="0.2">
      <c r="A28" s="174"/>
      <c r="B28" s="177" t="s">
        <v>521</v>
      </c>
      <c r="C28" s="72"/>
      <c r="D28" s="74"/>
      <c r="E28" s="74"/>
      <c r="F28" s="72"/>
    </row>
    <row r="29" spans="1:6" s="70" customFormat="1" hidden="1" x14ac:dyDescent="0.2">
      <c r="A29" s="174"/>
      <c r="B29" s="177" t="s">
        <v>522</v>
      </c>
      <c r="C29" s="72"/>
      <c r="D29" s="74"/>
      <c r="E29" s="74"/>
      <c r="F29" s="72"/>
    </row>
    <row r="30" spans="1:6" s="70" customFormat="1" hidden="1" x14ac:dyDescent="0.2">
      <c r="A30" s="174"/>
      <c r="B30" s="177" t="s">
        <v>523</v>
      </c>
      <c r="C30" s="72"/>
      <c r="D30" s="74"/>
      <c r="E30" s="74"/>
      <c r="F30" s="72"/>
    </row>
    <row r="31" spans="1:6" s="70" customFormat="1" hidden="1" x14ac:dyDescent="0.2">
      <c r="A31" s="174"/>
      <c r="B31" s="177" t="s">
        <v>524</v>
      </c>
      <c r="C31" s="72"/>
      <c r="D31" s="74"/>
      <c r="E31" s="74"/>
      <c r="F31" s="72"/>
    </row>
    <row r="32" spans="1:6" s="70" customFormat="1" hidden="1" x14ac:dyDescent="0.2">
      <c r="A32" s="174"/>
      <c r="B32" s="177" t="s">
        <v>525</v>
      </c>
      <c r="C32" s="72"/>
      <c r="D32" s="74"/>
      <c r="E32" s="74"/>
      <c r="F32" s="72"/>
    </row>
    <row r="33" spans="1:6" s="70" customFormat="1" ht="38.25" customHeight="1" x14ac:dyDescent="0.2">
      <c r="A33" s="174" t="s">
        <v>110</v>
      </c>
      <c r="B33" s="177" t="s">
        <v>603</v>
      </c>
      <c r="C33" s="72"/>
      <c r="D33" s="74">
        <f t="shared" si="2"/>
        <v>0</v>
      </c>
      <c r="E33" s="74"/>
      <c r="F33" s="72" t="s">
        <v>701</v>
      </c>
    </row>
    <row r="34" spans="1:6" s="70" customFormat="1" ht="25.5" x14ac:dyDescent="0.2">
      <c r="A34" s="174" t="s">
        <v>111</v>
      </c>
      <c r="B34" s="177" t="s">
        <v>604</v>
      </c>
      <c r="C34" s="72"/>
      <c r="D34" s="74">
        <f t="shared" si="2"/>
        <v>0</v>
      </c>
      <c r="E34" s="74"/>
      <c r="F34" s="72" t="s">
        <v>701</v>
      </c>
    </row>
    <row r="35" spans="1:6" s="70" customFormat="1" ht="25.5" x14ac:dyDescent="0.2">
      <c r="A35" s="174" t="s">
        <v>112</v>
      </c>
      <c r="B35" s="177" t="s">
        <v>605</v>
      </c>
      <c r="C35" s="72"/>
      <c r="D35" s="74">
        <f t="shared" si="2"/>
        <v>0</v>
      </c>
      <c r="E35" s="74"/>
      <c r="F35" s="72" t="s">
        <v>701</v>
      </c>
    </row>
    <row r="36" spans="1:6" s="70" customFormat="1" ht="52.5" customHeight="1" x14ac:dyDescent="0.2">
      <c r="A36" s="174" t="s">
        <v>113</v>
      </c>
      <c r="B36" s="177" t="s">
        <v>606</v>
      </c>
      <c r="C36" s="72"/>
      <c r="D36" s="74">
        <f t="shared" si="2"/>
        <v>0</v>
      </c>
      <c r="E36" s="74"/>
      <c r="F36" s="72" t="s">
        <v>701</v>
      </c>
    </row>
    <row r="37" spans="1:6" s="70" customFormat="1" ht="27.75" customHeight="1" x14ac:dyDescent="0.2">
      <c r="A37" s="174" t="s">
        <v>389</v>
      </c>
      <c r="B37" s="177" t="s">
        <v>607</v>
      </c>
      <c r="C37" s="72"/>
      <c r="D37" s="74">
        <f t="shared" si="2"/>
        <v>0</v>
      </c>
      <c r="E37" s="74"/>
      <c r="F37" s="72" t="s">
        <v>701</v>
      </c>
    </row>
    <row r="38" spans="1:6" s="70" customFormat="1" ht="27.75" customHeight="1" x14ac:dyDescent="0.2">
      <c r="A38" s="167" t="s">
        <v>902</v>
      </c>
      <c r="B38" s="177" t="s">
        <v>903</v>
      </c>
      <c r="C38" s="72"/>
      <c r="D38" s="74">
        <v>0</v>
      </c>
      <c r="E38" s="74"/>
      <c r="F38" s="72"/>
    </row>
    <row r="39" spans="1:6" s="70" customFormat="1" ht="40.5" customHeight="1" x14ac:dyDescent="0.2">
      <c r="A39" s="167" t="s">
        <v>904</v>
      </c>
      <c r="B39" s="177" t="s">
        <v>905</v>
      </c>
      <c r="C39" s="72"/>
      <c r="D39" s="74">
        <v>0</v>
      </c>
      <c r="E39" s="74"/>
      <c r="F39" s="72"/>
    </row>
    <row r="40" spans="1:6" s="70" customFormat="1" ht="27" customHeight="1" x14ac:dyDescent="0.2">
      <c r="A40" s="167" t="s">
        <v>906</v>
      </c>
      <c r="B40" s="177" t="s">
        <v>907</v>
      </c>
      <c r="C40" s="72"/>
      <c r="D40" s="74">
        <f t="shared" ref="D40" si="3">SUM(E40:F40)</f>
        <v>200</v>
      </c>
      <c r="E40" s="74">
        <v>200</v>
      </c>
      <c r="F40" s="72"/>
    </row>
    <row r="41" spans="1:6" s="73" customFormat="1" ht="26.25" customHeight="1" x14ac:dyDescent="0.2">
      <c r="A41" s="167" t="s">
        <v>908</v>
      </c>
      <c r="B41" s="177" t="s">
        <v>909</v>
      </c>
      <c r="C41" s="72"/>
      <c r="D41" s="74">
        <v>0</v>
      </c>
      <c r="E41" s="74"/>
      <c r="F41" s="72" t="s">
        <v>701</v>
      </c>
    </row>
    <row r="42" spans="1:6" ht="14.25" customHeight="1" x14ac:dyDescent="0.2">
      <c r="A42" s="174" t="s">
        <v>114</v>
      </c>
      <c r="B42" s="175" t="s">
        <v>379</v>
      </c>
      <c r="C42" s="72"/>
      <c r="D42" s="74">
        <f>SUM(E42:F42)</f>
        <v>0</v>
      </c>
      <c r="E42" s="30">
        <f>SUM(E43:E44)</f>
        <v>0</v>
      </c>
      <c r="F42" s="72" t="s">
        <v>701</v>
      </c>
    </row>
    <row r="43" spans="1:6" s="70" customFormat="1" ht="77.25" customHeight="1" x14ac:dyDescent="0.2">
      <c r="A43" s="174" t="s">
        <v>115</v>
      </c>
      <c r="B43" s="177" t="s">
        <v>39</v>
      </c>
      <c r="C43" s="72"/>
      <c r="D43" s="74">
        <f>SUM(E43:F43)</f>
        <v>0</v>
      </c>
      <c r="E43" s="74"/>
      <c r="F43" s="72" t="s">
        <v>701</v>
      </c>
    </row>
    <row r="44" spans="1:6" s="70" customFormat="1" ht="75.75" customHeight="1" x14ac:dyDescent="0.2">
      <c r="A44" s="167" t="s">
        <v>116</v>
      </c>
      <c r="B44" s="177" t="s">
        <v>370</v>
      </c>
      <c r="C44" s="72"/>
      <c r="D44" s="74">
        <f>SUM(E44:F44)</f>
        <v>0</v>
      </c>
      <c r="E44" s="74"/>
      <c r="F44" s="72" t="s">
        <v>701</v>
      </c>
    </row>
    <row r="45" spans="1:6" s="73" customFormat="1" ht="14.25" customHeight="1" x14ac:dyDescent="0.2">
      <c r="A45" s="171" t="s">
        <v>117</v>
      </c>
      <c r="B45" s="172" t="s">
        <v>380</v>
      </c>
      <c r="C45" s="173">
        <v>7161</v>
      </c>
      <c r="D45" s="152">
        <f t="shared" ref="D45:D97" si="4">SUM(E45:F45)</f>
        <v>0</v>
      </c>
      <c r="E45" s="24">
        <f>SUM(E46+E50)</f>
        <v>0</v>
      </c>
      <c r="F45" s="72" t="s">
        <v>701</v>
      </c>
    </row>
    <row r="46" spans="1:6" ht="38.25" customHeight="1" x14ac:dyDescent="0.2">
      <c r="A46" s="174" t="s">
        <v>118</v>
      </c>
      <c r="B46" s="175" t="s">
        <v>381</v>
      </c>
      <c r="C46" s="72"/>
      <c r="D46" s="152">
        <f t="shared" si="4"/>
        <v>0</v>
      </c>
      <c r="E46" s="30">
        <f>SUM(E47:E49)</f>
        <v>0</v>
      </c>
      <c r="F46" s="72" t="s">
        <v>701</v>
      </c>
    </row>
    <row r="47" spans="1:6" s="70" customFormat="1" x14ac:dyDescent="0.2">
      <c r="A47" s="179" t="s">
        <v>119</v>
      </c>
      <c r="B47" s="177" t="s">
        <v>40</v>
      </c>
      <c r="C47" s="72"/>
      <c r="D47" s="152">
        <f t="shared" si="4"/>
        <v>0</v>
      </c>
      <c r="E47" s="74"/>
      <c r="F47" s="72" t="s">
        <v>701</v>
      </c>
    </row>
    <row r="48" spans="1:6" s="70" customFormat="1" x14ac:dyDescent="0.2">
      <c r="A48" s="179" t="s">
        <v>120</v>
      </c>
      <c r="B48" s="177" t="s">
        <v>67</v>
      </c>
      <c r="C48" s="72"/>
      <c r="D48" s="152">
        <f t="shared" si="4"/>
        <v>0</v>
      </c>
      <c r="E48" s="74"/>
      <c r="F48" s="72" t="s">
        <v>701</v>
      </c>
    </row>
    <row r="49" spans="1:6" s="70" customFormat="1" ht="38.25" x14ac:dyDescent="0.2">
      <c r="A49" s="179" t="s">
        <v>121</v>
      </c>
      <c r="B49" s="177" t="s">
        <v>68</v>
      </c>
      <c r="C49" s="72"/>
      <c r="D49" s="152">
        <f t="shared" si="4"/>
        <v>0</v>
      </c>
      <c r="E49" s="74"/>
      <c r="F49" s="72" t="s">
        <v>701</v>
      </c>
    </row>
    <row r="50" spans="1:6" s="70" customFormat="1" ht="64.5" customHeight="1" x14ac:dyDescent="0.2">
      <c r="A50" s="179" t="s">
        <v>762</v>
      </c>
      <c r="B50" s="177" t="s">
        <v>197</v>
      </c>
      <c r="C50" s="72"/>
      <c r="D50" s="74">
        <f t="shared" si="4"/>
        <v>0</v>
      </c>
      <c r="E50" s="74"/>
      <c r="F50" s="72" t="s">
        <v>701</v>
      </c>
    </row>
    <row r="51" spans="1:6" s="73" customFormat="1" ht="13.5" customHeight="1" x14ac:dyDescent="0.2">
      <c r="A51" s="171" t="s">
        <v>694</v>
      </c>
      <c r="B51" s="172" t="s">
        <v>382</v>
      </c>
      <c r="C51" s="173">
        <v>7300</v>
      </c>
      <c r="D51" s="74">
        <f t="shared" si="4"/>
        <v>312138.59999999998</v>
      </c>
      <c r="E51" s="24">
        <f>SUM(E52+E56+E60)</f>
        <v>312138.59999999998</v>
      </c>
      <c r="F51" s="24">
        <f>SUM(F54+F58+F68)</f>
        <v>0</v>
      </c>
    </row>
    <row r="52" spans="1:6" s="73" customFormat="1" ht="27.75" customHeight="1" x14ac:dyDescent="0.2">
      <c r="A52" s="171" t="s">
        <v>501</v>
      </c>
      <c r="B52" s="172" t="s">
        <v>709</v>
      </c>
      <c r="C52" s="173">
        <v>7311</v>
      </c>
      <c r="D52" s="74">
        <f t="shared" si="4"/>
        <v>0</v>
      </c>
      <c r="E52" s="24">
        <f>SUM(E53)</f>
        <v>0</v>
      </c>
      <c r="F52" s="72" t="s">
        <v>701</v>
      </c>
    </row>
    <row r="53" spans="1:6" ht="52.5" customHeight="1" x14ac:dyDescent="0.2">
      <c r="A53" s="174" t="s">
        <v>122</v>
      </c>
      <c r="B53" s="175" t="s">
        <v>386</v>
      </c>
      <c r="C53" s="180"/>
      <c r="D53" s="74">
        <f t="shared" si="4"/>
        <v>0</v>
      </c>
      <c r="E53" s="74"/>
      <c r="F53" s="72" t="s">
        <v>701</v>
      </c>
    </row>
    <row r="54" spans="1:6" s="73" customFormat="1" ht="27.75" customHeight="1" x14ac:dyDescent="0.2">
      <c r="A54" s="181" t="s">
        <v>502</v>
      </c>
      <c r="B54" s="172" t="s">
        <v>371</v>
      </c>
      <c r="C54" s="182">
        <v>7312</v>
      </c>
      <c r="D54" s="74">
        <f t="shared" si="4"/>
        <v>0</v>
      </c>
      <c r="E54" s="72" t="s">
        <v>701</v>
      </c>
      <c r="F54" s="30">
        <f>SUM(F55)</f>
        <v>0</v>
      </c>
    </row>
    <row r="55" spans="1:6" ht="52.5" customHeight="1" x14ac:dyDescent="0.2">
      <c r="A55" s="167" t="s">
        <v>503</v>
      </c>
      <c r="B55" s="175" t="s">
        <v>387</v>
      </c>
      <c r="C55" s="180"/>
      <c r="D55" s="74">
        <f t="shared" si="4"/>
        <v>0</v>
      </c>
      <c r="E55" s="72" t="s">
        <v>701</v>
      </c>
      <c r="F55" s="74"/>
    </row>
    <row r="56" spans="1:6" s="73" customFormat="1" ht="38.25" x14ac:dyDescent="0.2">
      <c r="A56" s="181" t="s">
        <v>123</v>
      </c>
      <c r="B56" s="172" t="s">
        <v>372</v>
      </c>
      <c r="C56" s="182">
        <v>7321</v>
      </c>
      <c r="D56" s="74">
        <f t="shared" si="4"/>
        <v>0</v>
      </c>
      <c r="E56" s="30">
        <f>SUM(E57)</f>
        <v>0</v>
      </c>
      <c r="F56" s="72" t="s">
        <v>701</v>
      </c>
    </row>
    <row r="57" spans="1:6" ht="51" x14ac:dyDescent="0.2">
      <c r="A57" s="174" t="s">
        <v>124</v>
      </c>
      <c r="B57" s="175" t="s">
        <v>41</v>
      </c>
      <c r="C57" s="180"/>
      <c r="D57" s="74">
        <f t="shared" si="4"/>
        <v>0</v>
      </c>
      <c r="E57" s="74"/>
      <c r="F57" s="72" t="s">
        <v>701</v>
      </c>
    </row>
    <row r="58" spans="1:6" s="73" customFormat="1" ht="38.25" x14ac:dyDescent="0.2">
      <c r="A58" s="181" t="s">
        <v>125</v>
      </c>
      <c r="B58" s="172" t="s">
        <v>373</v>
      </c>
      <c r="C58" s="182">
        <v>7322</v>
      </c>
      <c r="D58" s="74">
        <f t="shared" si="4"/>
        <v>0</v>
      </c>
      <c r="E58" s="72" t="s">
        <v>701</v>
      </c>
      <c r="F58" s="30">
        <f>SUM(F59)</f>
        <v>0</v>
      </c>
    </row>
    <row r="59" spans="1:6" ht="51" x14ac:dyDescent="0.2">
      <c r="A59" s="174" t="s">
        <v>126</v>
      </c>
      <c r="B59" s="175" t="s">
        <v>42</v>
      </c>
      <c r="C59" s="180"/>
      <c r="D59" s="74">
        <f t="shared" si="4"/>
        <v>0</v>
      </c>
      <c r="E59" s="72" t="s">
        <v>701</v>
      </c>
      <c r="F59" s="74"/>
    </row>
    <row r="60" spans="1:6" s="73" customFormat="1" ht="26.25" customHeight="1" x14ac:dyDescent="0.2">
      <c r="A60" s="171" t="s">
        <v>127</v>
      </c>
      <c r="B60" s="172" t="s">
        <v>383</v>
      </c>
      <c r="C60" s="173">
        <v>7331</v>
      </c>
      <c r="D60" s="74">
        <f t="shared" si="4"/>
        <v>312138.59999999998</v>
      </c>
      <c r="E60" s="24">
        <f>SUM(E61+E62+E65+E66)</f>
        <v>312138.59999999998</v>
      </c>
      <c r="F60" s="72" t="s">
        <v>701</v>
      </c>
    </row>
    <row r="61" spans="1:6" ht="27" customHeight="1" x14ac:dyDescent="0.2">
      <c r="A61" s="174" t="s">
        <v>128</v>
      </c>
      <c r="B61" s="175" t="s">
        <v>43</v>
      </c>
      <c r="C61" s="72"/>
      <c r="D61" s="74">
        <f t="shared" si="4"/>
        <v>312138.59999999998</v>
      </c>
      <c r="E61" s="178">
        <v>312138.59999999998</v>
      </c>
      <c r="F61" s="72" t="s">
        <v>701</v>
      </c>
    </row>
    <row r="62" spans="1:6" ht="25.5" x14ac:dyDescent="0.2">
      <c r="A62" s="174" t="s">
        <v>129</v>
      </c>
      <c r="B62" s="175" t="s">
        <v>62</v>
      </c>
      <c r="C62" s="180"/>
      <c r="D62" s="74">
        <f t="shared" si="4"/>
        <v>0</v>
      </c>
      <c r="E62" s="30">
        <v>0</v>
      </c>
      <c r="F62" s="72" t="s">
        <v>701</v>
      </c>
    </row>
    <row r="63" spans="1:6" ht="51" x14ac:dyDescent="0.2">
      <c r="A63" s="174" t="s">
        <v>130</v>
      </c>
      <c r="B63" s="177" t="s">
        <v>44</v>
      </c>
      <c r="C63" s="72"/>
      <c r="D63" s="74">
        <f t="shared" si="4"/>
        <v>0</v>
      </c>
      <c r="E63" s="74"/>
      <c r="F63" s="72" t="s">
        <v>701</v>
      </c>
    </row>
    <row r="64" spans="1:6" ht="25.5" x14ac:dyDescent="0.2">
      <c r="A64" s="174" t="s">
        <v>131</v>
      </c>
      <c r="B64" s="177" t="s">
        <v>63</v>
      </c>
      <c r="C64" s="72"/>
      <c r="D64" s="74">
        <v>0</v>
      </c>
      <c r="E64" s="74">
        <v>0</v>
      </c>
      <c r="F64" s="72" t="s">
        <v>701</v>
      </c>
    </row>
    <row r="65" spans="1:6" ht="38.25" x14ac:dyDescent="0.2">
      <c r="A65" s="174" t="s">
        <v>132</v>
      </c>
      <c r="B65" s="175" t="s">
        <v>64</v>
      </c>
      <c r="C65" s="180"/>
      <c r="D65" s="74">
        <f t="shared" si="4"/>
        <v>0</v>
      </c>
      <c r="E65" s="74"/>
      <c r="F65" s="72" t="s">
        <v>701</v>
      </c>
    </row>
    <row r="66" spans="1:6" ht="38.25" x14ac:dyDescent="0.2">
      <c r="A66" s="174" t="s">
        <v>133</v>
      </c>
      <c r="B66" s="175" t="s">
        <v>374</v>
      </c>
      <c r="C66" s="180"/>
      <c r="D66" s="74">
        <f t="shared" si="4"/>
        <v>0</v>
      </c>
      <c r="E66" s="74"/>
      <c r="F66" s="72" t="s">
        <v>701</v>
      </c>
    </row>
    <row r="67" spans="1:6" ht="27" customHeight="1" x14ac:dyDescent="0.2">
      <c r="A67" s="174" t="s">
        <v>134</v>
      </c>
      <c r="B67" s="177" t="s">
        <v>519</v>
      </c>
      <c r="C67" s="180"/>
      <c r="D67" s="74">
        <f t="shared" si="4"/>
        <v>0</v>
      </c>
      <c r="E67" s="74"/>
      <c r="F67" s="72" t="s">
        <v>701</v>
      </c>
    </row>
    <row r="68" spans="1:6" s="73" customFormat="1" ht="27" customHeight="1" x14ac:dyDescent="0.2">
      <c r="A68" s="171" t="s">
        <v>135</v>
      </c>
      <c r="B68" s="172" t="s">
        <v>384</v>
      </c>
      <c r="C68" s="173">
        <v>7332</v>
      </c>
      <c r="D68" s="74">
        <f t="shared" si="4"/>
        <v>0</v>
      </c>
      <c r="E68" s="72" t="s">
        <v>701</v>
      </c>
      <c r="F68" s="30">
        <f>SUM(F69:F70)</f>
        <v>0</v>
      </c>
    </row>
    <row r="69" spans="1:6" ht="38.25" x14ac:dyDescent="0.2">
      <c r="A69" s="174" t="s">
        <v>136</v>
      </c>
      <c r="B69" s="175" t="s">
        <v>89</v>
      </c>
      <c r="C69" s="180"/>
      <c r="D69" s="74">
        <f t="shared" si="4"/>
        <v>0</v>
      </c>
      <c r="E69" s="72" t="s">
        <v>701</v>
      </c>
      <c r="F69" s="74"/>
    </row>
    <row r="70" spans="1:6" ht="38.25" x14ac:dyDescent="0.2">
      <c r="A70" s="174" t="s">
        <v>137</v>
      </c>
      <c r="B70" s="175" t="s">
        <v>69</v>
      </c>
      <c r="C70" s="180"/>
      <c r="D70" s="74">
        <f t="shared" si="4"/>
        <v>0</v>
      </c>
      <c r="E70" s="72" t="s">
        <v>701</v>
      </c>
      <c r="F70" s="74"/>
    </row>
    <row r="71" spans="1:6" ht="27.75" customHeight="1" x14ac:dyDescent="0.2">
      <c r="A71" s="174" t="s">
        <v>138</v>
      </c>
      <c r="B71" s="177" t="s">
        <v>519</v>
      </c>
      <c r="C71" s="180"/>
      <c r="D71" s="74">
        <f t="shared" si="4"/>
        <v>0</v>
      </c>
      <c r="E71" s="72" t="s">
        <v>701</v>
      </c>
      <c r="F71" s="74"/>
    </row>
    <row r="72" spans="1:6" s="73" customFormat="1" ht="13.5" customHeight="1" x14ac:dyDescent="0.2">
      <c r="A72" s="171" t="s">
        <v>695</v>
      </c>
      <c r="B72" s="172" t="s">
        <v>45</v>
      </c>
      <c r="C72" s="173">
        <v>7400</v>
      </c>
      <c r="D72" s="74">
        <f t="shared" si="4"/>
        <v>76000</v>
      </c>
      <c r="E72" s="24">
        <f>SUM(E75+E77+E82+E86+E99+E93)</f>
        <v>76000</v>
      </c>
      <c r="F72" s="24">
        <f>SUM(F73+F96)</f>
        <v>0</v>
      </c>
    </row>
    <row r="73" spans="1:6" s="73" customFormat="1" x14ac:dyDescent="0.2">
      <c r="A73" s="171" t="s">
        <v>507</v>
      </c>
      <c r="B73" s="172" t="s">
        <v>948</v>
      </c>
      <c r="C73" s="173">
        <v>7411</v>
      </c>
      <c r="D73" s="74">
        <f t="shared" si="4"/>
        <v>0</v>
      </c>
      <c r="E73" s="72" t="s">
        <v>701</v>
      </c>
      <c r="F73" s="30">
        <f>SUM(F74)</f>
        <v>0</v>
      </c>
    </row>
    <row r="74" spans="1:6" ht="39" customHeight="1" x14ac:dyDescent="0.2">
      <c r="A74" s="174" t="s">
        <v>139</v>
      </c>
      <c r="B74" s="175" t="s">
        <v>65</v>
      </c>
      <c r="C74" s="180"/>
      <c r="D74" s="74">
        <f t="shared" si="4"/>
        <v>0</v>
      </c>
      <c r="E74" s="72" t="s">
        <v>701</v>
      </c>
      <c r="F74" s="74"/>
    </row>
    <row r="75" spans="1:6" s="73" customFormat="1" x14ac:dyDescent="0.2">
      <c r="A75" s="171" t="s">
        <v>140</v>
      </c>
      <c r="B75" s="172" t="s">
        <v>949</v>
      </c>
      <c r="C75" s="173">
        <v>7412</v>
      </c>
      <c r="D75" s="74">
        <f t="shared" si="4"/>
        <v>0</v>
      </c>
      <c r="E75" s="24">
        <f>SUM(E76)</f>
        <v>0</v>
      </c>
      <c r="F75" s="72" t="s">
        <v>701</v>
      </c>
    </row>
    <row r="76" spans="1:6" ht="38.25" x14ac:dyDescent="0.2">
      <c r="A76" s="174" t="s">
        <v>141</v>
      </c>
      <c r="B76" s="175" t="s">
        <v>66</v>
      </c>
      <c r="C76" s="180"/>
      <c r="D76" s="74">
        <f t="shared" si="4"/>
        <v>0</v>
      </c>
      <c r="E76" s="74"/>
      <c r="F76" s="72" t="s">
        <v>701</v>
      </c>
    </row>
    <row r="77" spans="1:6" s="73" customFormat="1" ht="14.25" customHeight="1" x14ac:dyDescent="0.2">
      <c r="A77" s="171" t="s">
        <v>142</v>
      </c>
      <c r="B77" s="172" t="s">
        <v>950</v>
      </c>
      <c r="C77" s="173">
        <v>7415</v>
      </c>
      <c r="D77" s="74">
        <f t="shared" si="4"/>
        <v>9000</v>
      </c>
      <c r="E77" s="24">
        <f>SUM(E78:E81)</f>
        <v>9000</v>
      </c>
      <c r="F77" s="72" t="s">
        <v>701</v>
      </c>
    </row>
    <row r="78" spans="1:6" ht="29.25" customHeight="1" x14ac:dyDescent="0.2">
      <c r="A78" s="174" t="s">
        <v>143</v>
      </c>
      <c r="B78" s="175" t="s">
        <v>73</v>
      </c>
      <c r="C78" s="180"/>
      <c r="D78" s="74">
        <f t="shared" si="4"/>
        <v>8500</v>
      </c>
      <c r="E78" s="178">
        <v>8500</v>
      </c>
      <c r="F78" s="72" t="s">
        <v>701</v>
      </c>
    </row>
    <row r="79" spans="1:6" ht="38.25" x14ac:dyDescent="0.2">
      <c r="A79" s="174" t="s">
        <v>144</v>
      </c>
      <c r="B79" s="175" t="s">
        <v>74</v>
      </c>
      <c r="C79" s="180"/>
      <c r="D79" s="74">
        <f t="shared" si="4"/>
        <v>0</v>
      </c>
      <c r="E79" s="74"/>
      <c r="F79" s="72" t="s">
        <v>701</v>
      </c>
    </row>
    <row r="80" spans="1:6" ht="51" x14ac:dyDescent="0.2">
      <c r="A80" s="174" t="s">
        <v>145</v>
      </c>
      <c r="B80" s="175" t="s">
        <v>90</v>
      </c>
      <c r="C80" s="180"/>
      <c r="D80" s="74">
        <f t="shared" si="4"/>
        <v>0</v>
      </c>
      <c r="E80" s="74"/>
      <c r="F80" s="72" t="s">
        <v>701</v>
      </c>
    </row>
    <row r="81" spans="1:6" x14ac:dyDescent="0.2">
      <c r="A81" s="167" t="s">
        <v>869</v>
      </c>
      <c r="B81" s="175" t="s">
        <v>91</v>
      </c>
      <c r="C81" s="180"/>
      <c r="D81" s="74">
        <f t="shared" si="4"/>
        <v>500</v>
      </c>
      <c r="E81" s="74">
        <v>500</v>
      </c>
      <c r="F81" s="72" t="s">
        <v>701</v>
      </c>
    </row>
    <row r="82" spans="1:6" s="73" customFormat="1" ht="38.25" customHeight="1" x14ac:dyDescent="0.2">
      <c r="A82" s="171" t="s">
        <v>870</v>
      </c>
      <c r="B82" s="172" t="s">
        <v>75</v>
      </c>
      <c r="C82" s="173">
        <v>7421</v>
      </c>
      <c r="D82" s="74">
        <f t="shared" si="4"/>
        <v>1500</v>
      </c>
      <c r="E82" s="24">
        <f>SUM(E83:E85)</f>
        <v>1500</v>
      </c>
      <c r="F82" s="72" t="s">
        <v>701</v>
      </c>
    </row>
    <row r="83" spans="1:6" ht="78" customHeight="1" x14ac:dyDescent="0.2">
      <c r="A83" s="174" t="s">
        <v>871</v>
      </c>
      <c r="B83" s="175" t="s">
        <v>46</v>
      </c>
      <c r="C83" s="180"/>
      <c r="D83" s="74">
        <f t="shared" si="4"/>
        <v>0</v>
      </c>
      <c r="E83" s="74"/>
      <c r="F83" s="72" t="s">
        <v>701</v>
      </c>
    </row>
    <row r="84" spans="1:6" s="73" customFormat="1" ht="52.5" customHeight="1" x14ac:dyDescent="0.2">
      <c r="A84" s="174" t="s">
        <v>608</v>
      </c>
      <c r="B84" s="175" t="s">
        <v>388</v>
      </c>
      <c r="C84" s="72"/>
      <c r="D84" s="74">
        <f t="shared" si="4"/>
        <v>0</v>
      </c>
      <c r="E84" s="74"/>
      <c r="F84" s="72" t="s">
        <v>701</v>
      </c>
    </row>
    <row r="85" spans="1:6" s="73" customFormat="1" ht="64.5" customHeight="1" x14ac:dyDescent="0.2">
      <c r="A85" s="167" t="s">
        <v>47</v>
      </c>
      <c r="B85" s="175" t="s">
        <v>76</v>
      </c>
      <c r="C85" s="72"/>
      <c r="D85" s="74">
        <f t="shared" si="4"/>
        <v>1500</v>
      </c>
      <c r="E85" s="74">
        <v>1500</v>
      </c>
      <c r="F85" s="72"/>
    </row>
    <row r="86" spans="1:6" s="73" customFormat="1" ht="14.25" customHeight="1" x14ac:dyDescent="0.2">
      <c r="A86" s="171" t="s">
        <v>146</v>
      </c>
      <c r="B86" s="172" t="s">
        <v>48</v>
      </c>
      <c r="C86" s="173">
        <v>7422</v>
      </c>
      <c r="D86" s="74">
        <f t="shared" si="4"/>
        <v>61500</v>
      </c>
      <c r="E86" s="24">
        <f>E87+E92</f>
        <v>61500</v>
      </c>
      <c r="F86" s="72" t="s">
        <v>701</v>
      </c>
    </row>
    <row r="87" spans="1:6" s="73" customFormat="1" ht="18" customHeight="1" x14ac:dyDescent="0.2">
      <c r="A87" s="174" t="s">
        <v>147</v>
      </c>
      <c r="B87" s="175" t="s">
        <v>92</v>
      </c>
      <c r="C87" s="183"/>
      <c r="D87" s="74">
        <f t="shared" si="4"/>
        <v>35500</v>
      </c>
      <c r="E87" s="74">
        <f>E89+E90+E88+E91</f>
        <v>35500</v>
      </c>
      <c r="F87" s="72" t="s">
        <v>701</v>
      </c>
    </row>
    <row r="88" spans="1:6" s="73" customFormat="1" ht="30" customHeight="1" x14ac:dyDescent="0.2">
      <c r="A88" s="240">
        <v>13505</v>
      </c>
      <c r="B88" s="242" t="s">
        <v>1027</v>
      </c>
      <c r="C88" s="173"/>
      <c r="D88" s="246">
        <f t="shared" si="4"/>
        <v>1500</v>
      </c>
      <c r="E88" s="24">
        <v>1500</v>
      </c>
      <c r="F88" s="72" t="s">
        <v>701</v>
      </c>
    </row>
    <row r="89" spans="1:6" ht="38.25" customHeight="1" x14ac:dyDescent="0.2">
      <c r="A89" s="240">
        <v>13507</v>
      </c>
      <c r="B89" s="242" t="s">
        <v>1028</v>
      </c>
      <c r="C89" s="180"/>
      <c r="D89" s="74">
        <f t="shared" si="4"/>
        <v>9000</v>
      </c>
      <c r="E89" s="178">
        <v>9000</v>
      </c>
      <c r="F89" s="72" t="s">
        <v>701</v>
      </c>
    </row>
    <row r="90" spans="1:6" s="73" customFormat="1" ht="27" customHeight="1" x14ac:dyDescent="0.2">
      <c r="A90" s="240">
        <v>13513</v>
      </c>
      <c r="B90" s="242" t="s">
        <v>1029</v>
      </c>
      <c r="C90" s="173"/>
      <c r="D90" s="74">
        <f t="shared" si="4"/>
        <v>13000</v>
      </c>
      <c r="E90" s="30">
        <v>13000</v>
      </c>
      <c r="F90" s="72" t="s">
        <v>701</v>
      </c>
    </row>
    <row r="91" spans="1:6" s="245" customFormat="1" ht="27" customHeight="1" x14ac:dyDescent="0.2">
      <c r="A91" s="254">
        <v>13520</v>
      </c>
      <c r="B91" s="255" t="s">
        <v>1036</v>
      </c>
      <c r="C91" s="173"/>
      <c r="D91" s="246">
        <f t="shared" si="4"/>
        <v>12000</v>
      </c>
      <c r="E91" s="30">
        <v>12000</v>
      </c>
      <c r="F91" s="244"/>
    </row>
    <row r="92" spans="1:6" s="73" customFormat="1" ht="45" customHeight="1" x14ac:dyDescent="0.2">
      <c r="A92" s="241" t="s">
        <v>148</v>
      </c>
      <c r="B92" s="243" t="s">
        <v>93</v>
      </c>
      <c r="C92" s="180"/>
      <c r="D92" s="74">
        <f>E92</f>
        <v>26000</v>
      </c>
      <c r="E92" s="74">
        <v>26000</v>
      </c>
      <c r="F92" s="72" t="s">
        <v>701</v>
      </c>
    </row>
    <row r="93" spans="1:6" s="245" customFormat="1" ht="45" customHeight="1" x14ac:dyDescent="0.2">
      <c r="A93" s="251" t="s">
        <v>1035</v>
      </c>
      <c r="B93" s="252" t="s">
        <v>1034</v>
      </c>
      <c r="C93" s="253">
        <v>7431</v>
      </c>
      <c r="D93" s="246">
        <v>3000</v>
      </c>
      <c r="E93" s="246">
        <v>3000</v>
      </c>
      <c r="F93" s="244"/>
    </row>
    <row r="94" spans="1:6" s="73" customFormat="1" ht="45" customHeight="1" x14ac:dyDescent="0.2">
      <c r="A94" s="247" t="s">
        <v>1030</v>
      </c>
      <c r="B94" s="248" t="s">
        <v>1031</v>
      </c>
      <c r="C94" s="250"/>
      <c r="D94" s="246">
        <v>3000</v>
      </c>
      <c r="E94" s="249">
        <v>3000</v>
      </c>
      <c r="F94" s="244" t="s">
        <v>701</v>
      </c>
    </row>
    <row r="95" spans="1:6" s="73" customFormat="1" ht="45" customHeight="1" x14ac:dyDescent="0.2">
      <c r="A95" s="247" t="s">
        <v>1032</v>
      </c>
      <c r="B95" s="248" t="s">
        <v>1033</v>
      </c>
      <c r="C95" s="250"/>
      <c r="D95" s="246">
        <v>0</v>
      </c>
      <c r="E95" s="246"/>
      <c r="F95" s="244" t="s">
        <v>701</v>
      </c>
    </row>
    <row r="96" spans="1:6" s="73" customFormat="1" ht="26.25" customHeight="1" x14ac:dyDescent="0.2">
      <c r="A96" s="171" t="s">
        <v>149</v>
      </c>
      <c r="B96" s="172" t="s">
        <v>49</v>
      </c>
      <c r="C96" s="173">
        <v>7442</v>
      </c>
      <c r="D96" s="74">
        <f t="shared" si="4"/>
        <v>0</v>
      </c>
      <c r="E96" s="72" t="s">
        <v>701</v>
      </c>
      <c r="F96" s="30">
        <f>SUM(F97:F98)</f>
        <v>0</v>
      </c>
    </row>
    <row r="97" spans="1:6" ht="102.75" customHeight="1" x14ac:dyDescent="0.2">
      <c r="A97" s="174" t="s">
        <v>150</v>
      </c>
      <c r="B97" s="175" t="s">
        <v>50</v>
      </c>
      <c r="C97" s="180"/>
      <c r="D97" s="74">
        <f t="shared" si="4"/>
        <v>0</v>
      </c>
      <c r="E97" s="72" t="s">
        <v>701</v>
      </c>
      <c r="F97" s="74"/>
    </row>
    <row r="98" spans="1:6" s="73" customFormat="1" ht="103.5" customHeight="1" x14ac:dyDescent="0.2">
      <c r="A98" s="174" t="s">
        <v>151</v>
      </c>
      <c r="B98" s="175" t="s">
        <v>77</v>
      </c>
      <c r="C98" s="180"/>
      <c r="D98" s="74">
        <f>SUM(E98:F98)</f>
        <v>0</v>
      </c>
      <c r="E98" s="72" t="s">
        <v>701</v>
      </c>
      <c r="F98" s="74"/>
    </row>
    <row r="99" spans="1:6" s="73" customFormat="1" ht="13.5" customHeight="1" x14ac:dyDescent="0.2">
      <c r="A99" s="174" t="s">
        <v>609</v>
      </c>
      <c r="B99" s="172" t="s">
        <v>385</v>
      </c>
      <c r="C99" s="173">
        <v>7451</v>
      </c>
      <c r="D99" s="74">
        <f>SUM(E99:F99)</f>
        <v>1000</v>
      </c>
      <c r="E99" s="152">
        <f>SUM(E102)</f>
        <v>1000</v>
      </c>
      <c r="F99" s="30">
        <f>SUM(F100:F102)</f>
        <v>0</v>
      </c>
    </row>
    <row r="100" spans="1:6" ht="25.5" x14ac:dyDescent="0.2">
      <c r="A100" s="174" t="s">
        <v>610</v>
      </c>
      <c r="B100" s="175" t="s">
        <v>94</v>
      </c>
      <c r="C100" s="180"/>
      <c r="D100" s="74">
        <f>SUM(E100:F100)</f>
        <v>0</v>
      </c>
      <c r="E100" s="72" t="s">
        <v>701</v>
      </c>
      <c r="F100" s="74"/>
    </row>
    <row r="101" spans="1:6" ht="25.5" x14ac:dyDescent="0.2">
      <c r="A101" s="174" t="s">
        <v>611</v>
      </c>
      <c r="B101" s="175" t="s">
        <v>95</v>
      </c>
      <c r="C101" s="180"/>
      <c r="D101" s="74">
        <f>SUM(E101:F101)</f>
        <v>0</v>
      </c>
      <c r="E101" s="72" t="s">
        <v>701</v>
      </c>
      <c r="F101" s="74"/>
    </row>
    <row r="102" spans="1:6" ht="27" customHeight="1" x14ac:dyDescent="0.2">
      <c r="A102" s="174" t="s">
        <v>612</v>
      </c>
      <c r="B102" s="175" t="s">
        <v>51</v>
      </c>
      <c r="C102" s="180"/>
      <c r="D102" s="74">
        <f>SUM(E102:F102)</f>
        <v>1000</v>
      </c>
      <c r="E102" s="74">
        <v>1000</v>
      </c>
      <c r="F102" s="74"/>
    </row>
    <row r="103" spans="1:6" x14ac:dyDescent="0.2">
      <c r="C103" s="71"/>
      <c r="D103" s="71"/>
      <c r="E103" s="71"/>
      <c r="F103" s="71"/>
    </row>
    <row r="104" spans="1:6" x14ac:dyDescent="0.2">
      <c r="C104" s="71"/>
      <c r="D104" s="71"/>
      <c r="E104" s="71"/>
      <c r="F104" s="71"/>
    </row>
    <row r="105" spans="1:6" x14ac:dyDescent="0.2">
      <c r="A105" s="266" t="s">
        <v>52</v>
      </c>
      <c r="B105" s="266"/>
      <c r="C105" s="266"/>
      <c r="D105" s="266"/>
      <c r="E105" s="266"/>
      <c r="F105" s="266"/>
    </row>
    <row r="106" spans="1:6" x14ac:dyDescent="0.2">
      <c r="A106" s="266" t="s">
        <v>60</v>
      </c>
      <c r="B106" s="266"/>
      <c r="C106" s="266"/>
      <c r="D106" s="266"/>
      <c r="E106" s="266"/>
      <c r="F106" s="266"/>
    </row>
    <row r="107" spans="1:6" x14ac:dyDescent="0.2">
      <c r="A107" s="266" t="s">
        <v>53</v>
      </c>
      <c r="B107" s="266"/>
      <c r="C107" s="266"/>
      <c r="D107" s="266"/>
      <c r="E107" s="266"/>
      <c r="F107" s="266"/>
    </row>
    <row r="108" spans="1:6" x14ac:dyDescent="0.2">
      <c r="C108" s="71"/>
      <c r="D108" s="71"/>
      <c r="E108" s="76" t="s">
        <v>696</v>
      </c>
    </row>
    <row r="109" spans="1:6" ht="42" customHeight="1" x14ac:dyDescent="0.2">
      <c r="A109" s="78" t="s">
        <v>71</v>
      </c>
      <c r="B109" s="78" t="s">
        <v>30</v>
      </c>
      <c r="C109" s="79" t="s">
        <v>54</v>
      </c>
      <c r="D109" s="79" t="s">
        <v>70</v>
      </c>
      <c r="E109" s="79" t="s">
        <v>55</v>
      </c>
      <c r="F109" s="71"/>
    </row>
    <row r="110" spans="1:6" x14ac:dyDescent="0.2">
      <c r="A110" s="11" t="s">
        <v>72</v>
      </c>
      <c r="B110" s="80"/>
      <c r="C110" s="13">
        <v>1</v>
      </c>
      <c r="D110" s="13">
        <v>2</v>
      </c>
      <c r="E110" s="13">
        <v>3</v>
      </c>
      <c r="F110" s="71"/>
    </row>
    <row r="111" spans="1:6" ht="38.25" x14ac:dyDescent="0.2">
      <c r="A111" s="72">
        <v>1</v>
      </c>
      <c r="B111" s="81" t="s">
        <v>31</v>
      </c>
      <c r="C111" s="74" t="s">
        <v>579</v>
      </c>
      <c r="D111" s="74" t="s">
        <v>579</v>
      </c>
      <c r="E111" s="74" t="s">
        <v>579</v>
      </c>
      <c r="F111" s="71"/>
    </row>
    <row r="112" spans="1:6" ht="25.5" x14ac:dyDescent="0.2">
      <c r="A112" s="72">
        <v>2</v>
      </c>
      <c r="B112" s="81" t="s">
        <v>56</v>
      </c>
      <c r="C112" s="74" t="s">
        <v>579</v>
      </c>
      <c r="D112" s="74" t="s">
        <v>579</v>
      </c>
      <c r="E112" s="74" t="s">
        <v>579</v>
      </c>
      <c r="F112" s="71"/>
    </row>
    <row r="113" spans="1:6" x14ac:dyDescent="0.2">
      <c r="A113" s="72">
        <v>3</v>
      </c>
      <c r="B113" s="81" t="s">
        <v>57</v>
      </c>
      <c r="C113" s="74" t="s">
        <v>579</v>
      </c>
      <c r="D113" s="74" t="s">
        <v>579</v>
      </c>
      <c r="E113" s="82" t="s">
        <v>579</v>
      </c>
      <c r="F113" s="71"/>
    </row>
    <row r="114" spans="1:6" x14ac:dyDescent="0.2">
      <c r="A114" s="72">
        <v>4</v>
      </c>
      <c r="B114" s="81" t="s">
        <v>58</v>
      </c>
      <c r="C114" s="74"/>
      <c r="D114" s="74"/>
      <c r="E114" s="83" t="s">
        <v>701</v>
      </c>
      <c r="F114" s="71"/>
    </row>
    <row r="115" spans="1:6" x14ac:dyDescent="0.2">
      <c r="A115" s="72">
        <v>5</v>
      </c>
      <c r="B115" s="81" t="s">
        <v>59</v>
      </c>
      <c r="C115" s="74"/>
      <c r="D115" s="74"/>
      <c r="E115" s="83" t="s">
        <v>701</v>
      </c>
      <c r="F115" s="71"/>
    </row>
    <row r="116" spans="1:6" x14ac:dyDescent="0.2">
      <c r="C116" s="71"/>
      <c r="D116" s="71"/>
      <c r="E116" s="71"/>
      <c r="F116" s="71"/>
    </row>
    <row r="117" spans="1:6" x14ac:dyDescent="0.2">
      <c r="C117" s="71"/>
      <c r="D117" s="71"/>
      <c r="E117" s="71"/>
      <c r="F117" s="71"/>
    </row>
    <row r="118" spans="1:6" x14ac:dyDescent="0.2">
      <c r="C118" s="71"/>
      <c r="D118" s="71"/>
      <c r="E118" s="71"/>
      <c r="F118" s="71"/>
    </row>
    <row r="119" spans="1:6" x14ac:dyDescent="0.2">
      <c r="C119" s="71"/>
      <c r="D119" s="71"/>
      <c r="E119" s="71"/>
      <c r="F119" s="71"/>
    </row>
    <row r="120" spans="1:6" x14ac:dyDescent="0.2">
      <c r="C120" s="71"/>
      <c r="D120" s="71"/>
      <c r="E120" s="71"/>
      <c r="F120" s="71"/>
    </row>
    <row r="121" spans="1:6" x14ac:dyDescent="0.2">
      <c r="C121" s="71"/>
      <c r="D121" s="71"/>
      <c r="E121" s="71"/>
      <c r="F121" s="71"/>
    </row>
    <row r="122" spans="1:6" x14ac:dyDescent="0.2">
      <c r="C122" s="71"/>
      <c r="D122" s="71"/>
      <c r="E122" s="71"/>
      <c r="F122" s="71"/>
    </row>
    <row r="123" spans="1:6" x14ac:dyDescent="0.2">
      <c r="C123" s="71"/>
      <c r="D123" s="71"/>
      <c r="E123" s="71"/>
      <c r="F123" s="71"/>
    </row>
    <row r="124" spans="1:6" x14ac:dyDescent="0.2">
      <c r="C124" s="71"/>
      <c r="D124" s="71"/>
      <c r="E124" s="71"/>
      <c r="F124" s="71"/>
    </row>
    <row r="125" spans="1:6" x14ac:dyDescent="0.2">
      <c r="C125" s="71"/>
      <c r="D125" s="71"/>
      <c r="E125" s="71"/>
      <c r="F125" s="71"/>
    </row>
    <row r="126" spans="1:6" x14ac:dyDescent="0.2">
      <c r="C126" s="71"/>
      <c r="D126" s="71"/>
      <c r="E126" s="71"/>
      <c r="F126" s="71"/>
    </row>
    <row r="127" spans="1:6" x14ac:dyDescent="0.2">
      <c r="C127" s="71"/>
      <c r="D127" s="71"/>
      <c r="E127" s="71"/>
      <c r="F127" s="71"/>
    </row>
    <row r="128" spans="1:6" x14ac:dyDescent="0.2">
      <c r="C128" s="71"/>
      <c r="D128" s="71"/>
      <c r="E128" s="71"/>
      <c r="F128" s="71"/>
    </row>
    <row r="129" spans="3:6" x14ac:dyDescent="0.2">
      <c r="C129" s="71"/>
      <c r="D129" s="71"/>
      <c r="E129" s="71"/>
      <c r="F129" s="71"/>
    </row>
    <row r="130" spans="3:6" x14ac:dyDescent="0.2">
      <c r="C130" s="71"/>
      <c r="D130" s="71"/>
      <c r="E130" s="71"/>
      <c r="F130" s="71"/>
    </row>
    <row r="131" spans="3:6" x14ac:dyDescent="0.2">
      <c r="C131" s="71"/>
      <c r="D131" s="71"/>
      <c r="E131" s="71"/>
      <c r="F131" s="71"/>
    </row>
    <row r="132" spans="3:6" x14ac:dyDescent="0.2">
      <c r="C132" s="71"/>
      <c r="D132" s="71"/>
      <c r="E132" s="71"/>
      <c r="F132" s="71"/>
    </row>
    <row r="133" spans="3:6" x14ac:dyDescent="0.2">
      <c r="C133" s="71"/>
      <c r="D133" s="71"/>
      <c r="E133" s="71"/>
      <c r="F133" s="71"/>
    </row>
    <row r="134" spans="3:6" x14ac:dyDescent="0.2">
      <c r="C134" s="71"/>
      <c r="D134" s="71"/>
      <c r="E134" s="71"/>
      <c r="F134" s="71"/>
    </row>
    <row r="135" spans="3:6" x14ac:dyDescent="0.2">
      <c r="C135" s="71"/>
      <c r="D135" s="71"/>
      <c r="E135" s="71"/>
      <c r="F135" s="71"/>
    </row>
    <row r="136" spans="3:6" x14ac:dyDescent="0.2">
      <c r="C136" s="71"/>
      <c r="D136" s="71"/>
      <c r="E136" s="71"/>
      <c r="F136" s="71"/>
    </row>
    <row r="137" spans="3:6" x14ac:dyDescent="0.2">
      <c r="C137" s="71"/>
      <c r="D137" s="71"/>
      <c r="E137" s="71"/>
      <c r="F137" s="71"/>
    </row>
    <row r="138" spans="3:6" x14ac:dyDescent="0.2">
      <c r="C138" s="71"/>
      <c r="D138" s="71"/>
      <c r="E138" s="71"/>
      <c r="F138" s="71"/>
    </row>
    <row r="139" spans="3:6" x14ac:dyDescent="0.2">
      <c r="C139" s="71"/>
      <c r="D139" s="71"/>
      <c r="E139" s="71"/>
      <c r="F139" s="71"/>
    </row>
    <row r="140" spans="3:6" x14ac:dyDescent="0.2">
      <c r="C140" s="71"/>
      <c r="D140" s="71"/>
      <c r="E140" s="71"/>
      <c r="F140" s="71"/>
    </row>
    <row r="141" spans="3:6" x14ac:dyDescent="0.2">
      <c r="C141" s="71"/>
      <c r="D141" s="71"/>
      <c r="E141" s="71"/>
      <c r="F141" s="71"/>
    </row>
    <row r="142" spans="3:6" x14ac:dyDescent="0.2">
      <c r="C142" s="71"/>
      <c r="D142" s="71"/>
      <c r="E142" s="71"/>
      <c r="F142" s="71"/>
    </row>
    <row r="143" spans="3:6" x14ac:dyDescent="0.2">
      <c r="C143" s="71"/>
      <c r="D143" s="71"/>
      <c r="E143" s="71"/>
      <c r="F143" s="71"/>
    </row>
    <row r="144" spans="3:6" x14ac:dyDescent="0.2">
      <c r="C144" s="71"/>
      <c r="D144" s="71"/>
      <c r="E144" s="71"/>
      <c r="F144" s="71"/>
    </row>
    <row r="145" spans="3:6" x14ac:dyDescent="0.2">
      <c r="C145" s="71"/>
      <c r="D145" s="71"/>
      <c r="E145" s="71"/>
      <c r="F145" s="71"/>
    </row>
    <row r="146" spans="3:6" x14ac:dyDescent="0.2">
      <c r="C146" s="71"/>
      <c r="D146" s="71"/>
      <c r="E146" s="71"/>
      <c r="F146" s="71"/>
    </row>
    <row r="147" spans="3:6" x14ac:dyDescent="0.2">
      <c r="C147" s="71"/>
      <c r="D147" s="71"/>
      <c r="E147" s="71"/>
      <c r="F147" s="71"/>
    </row>
    <row r="148" spans="3:6" x14ac:dyDescent="0.2">
      <c r="C148" s="71"/>
      <c r="D148" s="71"/>
      <c r="E148" s="71"/>
      <c r="F148" s="71"/>
    </row>
    <row r="149" spans="3:6" x14ac:dyDescent="0.2">
      <c r="C149" s="71"/>
      <c r="D149" s="71"/>
      <c r="E149" s="71"/>
      <c r="F149" s="71"/>
    </row>
    <row r="150" spans="3:6" x14ac:dyDescent="0.2">
      <c r="C150" s="71"/>
      <c r="D150" s="71"/>
      <c r="E150" s="71"/>
      <c r="F150" s="71"/>
    </row>
    <row r="151" spans="3:6" x14ac:dyDescent="0.2">
      <c r="C151" s="71"/>
      <c r="D151" s="71"/>
      <c r="E151" s="71"/>
      <c r="F151" s="71"/>
    </row>
    <row r="152" spans="3:6" x14ac:dyDescent="0.2">
      <c r="C152" s="71"/>
      <c r="D152" s="71"/>
      <c r="E152" s="71"/>
      <c r="F152" s="71"/>
    </row>
    <row r="153" spans="3:6" x14ac:dyDescent="0.2">
      <c r="C153" s="71"/>
      <c r="D153" s="71"/>
      <c r="E153" s="71"/>
      <c r="F153" s="71"/>
    </row>
    <row r="154" spans="3:6" x14ac:dyDescent="0.2">
      <c r="C154" s="71"/>
      <c r="D154" s="71"/>
      <c r="E154" s="71"/>
      <c r="F154" s="71"/>
    </row>
    <row r="155" spans="3:6" x14ac:dyDescent="0.2">
      <c r="C155" s="71"/>
      <c r="D155" s="71"/>
      <c r="E155" s="71"/>
      <c r="F155" s="71"/>
    </row>
    <row r="156" spans="3:6" x14ac:dyDescent="0.2">
      <c r="C156" s="71"/>
      <c r="D156" s="71"/>
      <c r="E156" s="71"/>
      <c r="F156" s="71"/>
    </row>
    <row r="157" spans="3:6" x14ac:dyDescent="0.2">
      <c r="C157" s="71"/>
      <c r="D157" s="71"/>
      <c r="E157" s="71"/>
      <c r="F157" s="71"/>
    </row>
    <row r="158" spans="3:6" x14ac:dyDescent="0.2">
      <c r="C158" s="71"/>
      <c r="D158" s="71"/>
      <c r="E158" s="71"/>
      <c r="F158" s="71"/>
    </row>
    <row r="159" spans="3:6" x14ac:dyDescent="0.2">
      <c r="C159" s="71"/>
      <c r="D159" s="71"/>
      <c r="E159" s="71"/>
      <c r="F159" s="71"/>
    </row>
    <row r="160" spans="3:6" x14ac:dyDescent="0.2">
      <c r="C160" s="71"/>
      <c r="D160" s="71"/>
      <c r="E160" s="71"/>
      <c r="F160" s="71"/>
    </row>
    <row r="161" spans="3:6" x14ac:dyDescent="0.2">
      <c r="C161" s="71"/>
      <c r="D161" s="71"/>
      <c r="E161" s="71"/>
      <c r="F161" s="71"/>
    </row>
    <row r="162" spans="3:6" x14ac:dyDescent="0.2">
      <c r="C162" s="71"/>
      <c r="D162" s="71"/>
      <c r="E162" s="71"/>
      <c r="F162" s="71"/>
    </row>
    <row r="163" spans="3:6" x14ac:dyDescent="0.2">
      <c r="C163" s="71"/>
      <c r="D163" s="71"/>
      <c r="E163" s="71"/>
      <c r="F163" s="71"/>
    </row>
    <row r="164" spans="3:6" x14ac:dyDescent="0.2">
      <c r="C164" s="71"/>
      <c r="D164" s="71"/>
      <c r="E164" s="71"/>
      <c r="F164" s="71"/>
    </row>
    <row r="165" spans="3:6" x14ac:dyDescent="0.2">
      <c r="C165" s="71"/>
      <c r="D165" s="71"/>
      <c r="E165" s="71"/>
      <c r="F165" s="71"/>
    </row>
    <row r="166" spans="3:6" x14ac:dyDescent="0.2">
      <c r="C166" s="71"/>
      <c r="D166" s="71"/>
      <c r="E166" s="71"/>
      <c r="F166" s="71"/>
    </row>
    <row r="167" spans="3:6" x14ac:dyDescent="0.2">
      <c r="C167" s="71"/>
      <c r="D167" s="71"/>
      <c r="E167" s="71"/>
      <c r="F167" s="71"/>
    </row>
    <row r="168" spans="3:6" x14ac:dyDescent="0.2">
      <c r="C168" s="71"/>
      <c r="D168" s="71"/>
      <c r="E168" s="71"/>
      <c r="F168" s="71"/>
    </row>
    <row r="169" spans="3:6" x14ac:dyDescent="0.2">
      <c r="C169" s="71"/>
      <c r="D169" s="71"/>
      <c r="E169" s="71"/>
      <c r="F169" s="71"/>
    </row>
    <row r="170" spans="3:6" x14ac:dyDescent="0.2">
      <c r="C170" s="71"/>
      <c r="D170" s="71"/>
      <c r="E170" s="71"/>
      <c r="F170" s="71"/>
    </row>
    <row r="171" spans="3:6" x14ac:dyDescent="0.2">
      <c r="C171" s="71"/>
      <c r="D171" s="71"/>
      <c r="E171" s="71"/>
      <c r="F171" s="71"/>
    </row>
    <row r="172" spans="3:6" x14ac:dyDescent="0.2">
      <c r="C172" s="71"/>
      <c r="D172" s="71"/>
      <c r="E172" s="71"/>
      <c r="F172" s="71"/>
    </row>
    <row r="173" spans="3:6" x14ac:dyDescent="0.2">
      <c r="C173" s="71"/>
      <c r="D173" s="71"/>
      <c r="E173" s="71"/>
      <c r="F173" s="71"/>
    </row>
    <row r="174" spans="3:6" x14ac:dyDescent="0.2">
      <c r="C174" s="71"/>
      <c r="D174" s="71"/>
      <c r="E174" s="71"/>
      <c r="F174" s="71"/>
    </row>
    <row r="175" spans="3:6" x14ac:dyDescent="0.2">
      <c r="C175" s="71"/>
      <c r="D175" s="71"/>
      <c r="E175" s="71"/>
      <c r="F175" s="71"/>
    </row>
  </sheetData>
  <mergeCells count="9">
    <mergeCell ref="A106:F106"/>
    <mergeCell ref="A107:F107"/>
    <mergeCell ref="C5:C6"/>
    <mergeCell ref="A5:A6"/>
    <mergeCell ref="A1:F1"/>
    <mergeCell ref="A2:F2"/>
    <mergeCell ref="D5:D6"/>
    <mergeCell ref="B5:B6"/>
    <mergeCell ref="A105:F105"/>
  </mergeCells>
  <phoneticPr fontId="1" type="noConversion"/>
  <pageMargins left="0.23622047244094491" right="0.23622047244094491" top="0.74803149606299213" bottom="0.74803149606299213" header="0.31496062992125984" footer="0.31496062992125984"/>
  <pageSetup orientation="portrait" r:id="rId1"/>
  <headerFooter alignWithMargins="0">
    <oddFooter xml:space="preserve">&amp;C&amp;P&amp;RԲյուջե 2022
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I226"/>
  <sheetViews>
    <sheetView showGridLines="0" view="pageLayout" topLeftCell="A91" workbookViewId="0">
      <selection activeCell="H12" sqref="H12"/>
    </sheetView>
  </sheetViews>
  <sheetFormatPr defaultColWidth="9.140625" defaultRowHeight="15.75" x14ac:dyDescent="0.25"/>
  <cols>
    <col min="1" max="1" width="5.140625" style="10" customWidth="1"/>
    <col min="2" max="2" width="6.42578125" style="61" customWidth="1"/>
    <col min="3" max="3" width="6.28515625" style="62" customWidth="1"/>
    <col min="4" max="4" width="5.7109375" style="63" customWidth="1"/>
    <col min="5" max="5" width="42.42578125" style="57" customWidth="1"/>
    <col min="6" max="6" width="13.28515625" style="97" hidden="1" customWidth="1"/>
    <col min="7" max="7" width="11.5703125" style="1" customWidth="1"/>
    <col min="8" max="8" width="9.7109375" style="1" customWidth="1"/>
    <col min="9" max="9" width="10" style="1" customWidth="1"/>
    <col min="10" max="16384" width="9.140625" style="1"/>
  </cols>
  <sheetData>
    <row r="1" spans="1:9" ht="18" x14ac:dyDescent="0.25">
      <c r="A1" s="275" t="s">
        <v>936</v>
      </c>
      <c r="B1" s="275"/>
      <c r="C1" s="275"/>
      <c r="D1" s="275"/>
      <c r="E1" s="275"/>
      <c r="F1" s="275"/>
      <c r="G1" s="275"/>
      <c r="H1" s="275"/>
      <c r="I1" s="275"/>
    </row>
    <row r="2" spans="1:9" ht="31.5" customHeight="1" x14ac:dyDescent="0.25">
      <c r="A2" s="276" t="s">
        <v>937</v>
      </c>
      <c r="B2" s="276"/>
      <c r="C2" s="276"/>
      <c r="D2" s="276"/>
      <c r="E2" s="276"/>
      <c r="F2" s="276"/>
      <c r="G2" s="276"/>
      <c r="H2" s="276"/>
      <c r="I2" s="276"/>
    </row>
    <row r="3" spans="1:9" x14ac:dyDescent="0.25">
      <c r="A3" s="144" t="s">
        <v>915</v>
      </c>
      <c r="B3" s="3"/>
      <c r="C3" s="4"/>
      <c r="D3" s="4"/>
      <c r="E3" s="5"/>
      <c r="F3" s="2"/>
      <c r="G3" s="2"/>
    </row>
    <row r="4" spans="1:9" x14ac:dyDescent="0.25">
      <c r="B4" s="7"/>
      <c r="C4" s="8"/>
      <c r="D4" s="8"/>
      <c r="E4" s="9"/>
      <c r="H4" s="277" t="s">
        <v>468</v>
      </c>
      <c r="I4" s="277"/>
    </row>
    <row r="5" spans="1:9" s="12" customFormat="1" x14ac:dyDescent="0.2">
      <c r="A5" s="278" t="s">
        <v>466</v>
      </c>
      <c r="B5" s="270" t="s">
        <v>204</v>
      </c>
      <c r="C5" s="272" t="s">
        <v>698</v>
      </c>
      <c r="D5" s="272" t="s">
        <v>699</v>
      </c>
      <c r="E5" s="280" t="s">
        <v>467</v>
      </c>
      <c r="F5" s="282" t="s">
        <v>697</v>
      </c>
      <c r="G5" s="284" t="s">
        <v>469</v>
      </c>
      <c r="H5" s="273" t="s">
        <v>572</v>
      </c>
      <c r="I5" s="274"/>
    </row>
    <row r="6" spans="1:9" s="15" customFormat="1" ht="24" x14ac:dyDescent="0.2">
      <c r="A6" s="279"/>
      <c r="B6" s="271"/>
      <c r="C6" s="271"/>
      <c r="D6" s="271"/>
      <c r="E6" s="281"/>
      <c r="F6" s="283"/>
      <c r="G6" s="271"/>
      <c r="H6" s="14" t="s">
        <v>688</v>
      </c>
      <c r="I6" s="14" t="s">
        <v>689</v>
      </c>
    </row>
    <row r="7" spans="1:9" s="17" customFormat="1" x14ac:dyDescent="0.2">
      <c r="A7" s="16">
        <v>1</v>
      </c>
      <c r="B7" s="16">
        <v>2</v>
      </c>
      <c r="C7" s="16">
        <v>3</v>
      </c>
      <c r="D7" s="16">
        <v>4</v>
      </c>
      <c r="E7" s="16">
        <v>5</v>
      </c>
      <c r="F7" s="16"/>
      <c r="G7" s="16">
        <v>6</v>
      </c>
      <c r="H7" s="16">
        <v>7</v>
      </c>
      <c r="I7" s="16">
        <v>8</v>
      </c>
    </row>
    <row r="8" spans="1:9" s="25" customFormat="1" ht="16.5" customHeight="1" x14ac:dyDescent="0.2">
      <c r="A8" s="18">
        <v>2000</v>
      </c>
      <c r="B8" s="19" t="s">
        <v>700</v>
      </c>
      <c r="C8" s="20" t="s">
        <v>701</v>
      </c>
      <c r="D8" s="21" t="s">
        <v>701</v>
      </c>
      <c r="E8" s="22" t="s">
        <v>916</v>
      </c>
      <c r="F8" s="145"/>
      <c r="G8" s="146">
        <f>SUM(H8:I8)</f>
        <v>480956.6</v>
      </c>
      <c r="H8" s="24">
        <f>H9+H34+H45+H63+H106+H119+H154+H177+H199+H220</f>
        <v>480956.6</v>
      </c>
      <c r="I8" s="24">
        <f>SUM(I9+I34+I45+I63+I106+I119+I132+I154+I177+I199)</f>
        <v>0</v>
      </c>
    </row>
    <row r="9" spans="1:9" s="31" customFormat="1" ht="24.75" customHeight="1" x14ac:dyDescent="0.2">
      <c r="A9" s="79">
        <v>2100</v>
      </c>
      <c r="B9" s="16" t="s">
        <v>516</v>
      </c>
      <c r="C9" s="16" t="s">
        <v>452</v>
      </c>
      <c r="D9" s="16" t="s">
        <v>452</v>
      </c>
      <c r="E9" s="147" t="s">
        <v>938</v>
      </c>
      <c r="F9" s="148" t="s">
        <v>702</v>
      </c>
      <c r="G9" s="146">
        <f t="shared" ref="G9:G51" si="0">SUM(H9:I9)</f>
        <v>306770</v>
      </c>
      <c r="H9" s="24">
        <f>H10+H17+H25</f>
        <v>271770</v>
      </c>
      <c r="I9" s="24">
        <f>SUM(I10+I14+I17+I21+I23+I25+I27+I29)</f>
        <v>35000</v>
      </c>
    </row>
    <row r="10" spans="1:9" s="34" customFormat="1" ht="49.5" customHeight="1" x14ac:dyDescent="0.25">
      <c r="A10" s="79">
        <v>2110</v>
      </c>
      <c r="B10" s="16" t="s">
        <v>516</v>
      </c>
      <c r="C10" s="16" t="s">
        <v>453</v>
      </c>
      <c r="D10" s="16" t="s">
        <v>452</v>
      </c>
      <c r="E10" s="33" t="s">
        <v>208</v>
      </c>
      <c r="F10" s="149" t="s">
        <v>703</v>
      </c>
      <c r="G10" s="146">
        <f t="shared" si="0"/>
        <v>201170</v>
      </c>
      <c r="H10" s="24">
        <f>H11</f>
        <v>195670</v>
      </c>
      <c r="I10" s="24">
        <f>SUM(I11:I14)</f>
        <v>5500</v>
      </c>
    </row>
    <row r="11" spans="1:9" ht="25.5" customHeight="1" x14ac:dyDescent="0.25">
      <c r="A11" s="79">
        <v>2111</v>
      </c>
      <c r="B11" s="150" t="s">
        <v>516</v>
      </c>
      <c r="C11" s="150" t="s">
        <v>453</v>
      </c>
      <c r="D11" s="150" t="s">
        <v>453</v>
      </c>
      <c r="E11" s="37" t="s">
        <v>205</v>
      </c>
      <c r="F11" s="151" t="s">
        <v>704</v>
      </c>
      <c r="G11" s="146">
        <f t="shared" si="0"/>
        <v>201170</v>
      </c>
      <c r="H11" s="152">
        <v>195670</v>
      </c>
      <c r="I11" s="152">
        <v>5500</v>
      </c>
    </row>
    <row r="12" spans="1:9" ht="25.5" customHeight="1" x14ac:dyDescent="0.25">
      <c r="A12" s="79">
        <v>2112</v>
      </c>
      <c r="B12" s="150" t="s">
        <v>516</v>
      </c>
      <c r="C12" s="150" t="s">
        <v>453</v>
      </c>
      <c r="D12" s="150" t="s">
        <v>454</v>
      </c>
      <c r="E12" s="37" t="s">
        <v>705</v>
      </c>
      <c r="F12" s="151" t="s">
        <v>706</v>
      </c>
      <c r="G12" s="146">
        <f t="shared" si="0"/>
        <v>0</v>
      </c>
      <c r="H12" s="152"/>
      <c r="I12" s="152"/>
    </row>
    <row r="13" spans="1:9" ht="13.5" customHeight="1" x14ac:dyDescent="0.25">
      <c r="A13" s="79">
        <v>2113</v>
      </c>
      <c r="B13" s="150" t="s">
        <v>516</v>
      </c>
      <c r="C13" s="150" t="s">
        <v>453</v>
      </c>
      <c r="D13" s="150" t="s">
        <v>315</v>
      </c>
      <c r="E13" s="37" t="s">
        <v>707</v>
      </c>
      <c r="F13" s="151" t="s">
        <v>708</v>
      </c>
      <c r="G13" s="146">
        <f t="shared" si="0"/>
        <v>0</v>
      </c>
      <c r="H13" s="152"/>
      <c r="I13" s="152"/>
    </row>
    <row r="14" spans="1:9" ht="15" customHeight="1" x14ac:dyDescent="0.25">
      <c r="A14" s="79">
        <v>2120</v>
      </c>
      <c r="B14" s="16" t="s">
        <v>516</v>
      </c>
      <c r="C14" s="16" t="s">
        <v>454</v>
      </c>
      <c r="D14" s="16" t="s">
        <v>452</v>
      </c>
      <c r="E14" s="33" t="s">
        <v>209</v>
      </c>
      <c r="F14" s="153" t="s">
        <v>710</v>
      </c>
      <c r="G14" s="146">
        <f t="shared" si="0"/>
        <v>0</v>
      </c>
      <c r="H14" s="24">
        <f>SUM(H15:H16)</f>
        <v>0</v>
      </c>
      <c r="I14" s="24">
        <f>SUM(I15:I16)</f>
        <v>0</v>
      </c>
    </row>
    <row r="15" spans="1:9" ht="19.5" customHeight="1" x14ac:dyDescent="0.25">
      <c r="A15" s="79">
        <v>2121</v>
      </c>
      <c r="B15" s="150" t="s">
        <v>516</v>
      </c>
      <c r="C15" s="150" t="s">
        <v>454</v>
      </c>
      <c r="D15" s="150" t="s">
        <v>453</v>
      </c>
      <c r="E15" s="154" t="s">
        <v>206</v>
      </c>
      <c r="F15" s="151" t="s">
        <v>711</v>
      </c>
      <c r="G15" s="146">
        <f t="shared" si="0"/>
        <v>0</v>
      </c>
      <c r="H15" s="152"/>
      <c r="I15" s="152"/>
    </row>
    <row r="16" spans="1:9" ht="25.5" customHeight="1" x14ac:dyDescent="0.25">
      <c r="A16" s="79">
        <v>2122</v>
      </c>
      <c r="B16" s="150" t="s">
        <v>516</v>
      </c>
      <c r="C16" s="150" t="s">
        <v>454</v>
      </c>
      <c r="D16" s="150" t="s">
        <v>454</v>
      </c>
      <c r="E16" s="37" t="s">
        <v>712</v>
      </c>
      <c r="F16" s="151" t="s">
        <v>713</v>
      </c>
      <c r="G16" s="146">
        <f t="shared" si="0"/>
        <v>0</v>
      </c>
      <c r="H16" s="152"/>
      <c r="I16" s="152"/>
    </row>
    <row r="17" spans="1:9" ht="16.5" customHeight="1" x14ac:dyDescent="0.25">
      <c r="A17" s="79">
        <v>2130</v>
      </c>
      <c r="B17" s="16" t="s">
        <v>516</v>
      </c>
      <c r="C17" s="16" t="s">
        <v>315</v>
      </c>
      <c r="D17" s="16" t="s">
        <v>452</v>
      </c>
      <c r="E17" s="33" t="s">
        <v>210</v>
      </c>
      <c r="F17" s="155" t="s">
        <v>714</v>
      </c>
      <c r="G17" s="146">
        <f t="shared" si="0"/>
        <v>1700</v>
      </c>
      <c r="H17" s="24">
        <f>SUM(H20)</f>
        <v>1700</v>
      </c>
      <c r="I17" s="24">
        <f>SUM(I18:I20)</f>
        <v>0</v>
      </c>
    </row>
    <row r="18" spans="1:9" ht="25.5" customHeight="1" x14ac:dyDescent="0.25">
      <c r="A18" s="79">
        <v>2131</v>
      </c>
      <c r="B18" s="150" t="s">
        <v>516</v>
      </c>
      <c r="C18" s="150" t="s">
        <v>315</v>
      </c>
      <c r="D18" s="150" t="s">
        <v>453</v>
      </c>
      <c r="E18" s="37" t="s">
        <v>715</v>
      </c>
      <c r="F18" s="151" t="s">
        <v>716</v>
      </c>
      <c r="G18" s="146">
        <f t="shared" si="0"/>
        <v>0</v>
      </c>
      <c r="H18" s="152"/>
      <c r="I18" s="152"/>
    </row>
    <row r="19" spans="1:9" ht="25.5" customHeight="1" x14ac:dyDescent="0.25">
      <c r="A19" s="79">
        <v>2132</v>
      </c>
      <c r="B19" s="150" t="s">
        <v>516</v>
      </c>
      <c r="C19" s="150">
        <v>3</v>
      </c>
      <c r="D19" s="150">
        <v>2</v>
      </c>
      <c r="E19" s="37" t="s">
        <v>717</v>
      </c>
      <c r="F19" s="151" t="s">
        <v>718</v>
      </c>
      <c r="G19" s="146">
        <f t="shared" si="0"/>
        <v>0</v>
      </c>
      <c r="H19" s="152"/>
      <c r="I19" s="152"/>
    </row>
    <row r="20" spans="1:9" ht="14.25" customHeight="1" x14ac:dyDescent="0.25">
      <c r="A20" s="79">
        <v>2133</v>
      </c>
      <c r="B20" s="150" t="s">
        <v>516</v>
      </c>
      <c r="C20" s="150">
        <v>3</v>
      </c>
      <c r="D20" s="150">
        <v>3</v>
      </c>
      <c r="E20" s="37" t="s">
        <v>719</v>
      </c>
      <c r="F20" s="151" t="s">
        <v>720</v>
      </c>
      <c r="G20" s="146">
        <f t="shared" si="0"/>
        <v>1700</v>
      </c>
      <c r="H20" s="152">
        <v>1700</v>
      </c>
      <c r="I20" s="152"/>
    </row>
    <row r="21" spans="1:9" ht="28.5" x14ac:dyDescent="0.25">
      <c r="A21" s="79">
        <v>2140</v>
      </c>
      <c r="B21" s="16" t="s">
        <v>516</v>
      </c>
      <c r="C21" s="16">
        <v>4</v>
      </c>
      <c r="D21" s="16">
        <v>0</v>
      </c>
      <c r="E21" s="33" t="s">
        <v>211</v>
      </c>
      <c r="F21" s="149" t="s">
        <v>721</v>
      </c>
      <c r="G21" s="146">
        <f t="shared" si="0"/>
        <v>0</v>
      </c>
      <c r="H21" s="24">
        <f>SUM(H22)</f>
        <v>0</v>
      </c>
      <c r="I21" s="24">
        <f>SUM(I22)</f>
        <v>0</v>
      </c>
    </row>
    <row r="22" spans="1:9" ht="15" customHeight="1" x14ac:dyDescent="0.25">
      <c r="A22" s="79">
        <v>2141</v>
      </c>
      <c r="B22" s="150" t="s">
        <v>516</v>
      </c>
      <c r="C22" s="150">
        <v>4</v>
      </c>
      <c r="D22" s="150">
        <v>1</v>
      </c>
      <c r="E22" s="37" t="s">
        <v>722</v>
      </c>
      <c r="F22" s="156" t="s">
        <v>723</v>
      </c>
      <c r="G22" s="146">
        <f t="shared" si="0"/>
        <v>0</v>
      </c>
      <c r="H22" s="152"/>
      <c r="I22" s="152"/>
    </row>
    <row r="23" spans="1:9" ht="36" customHeight="1" x14ac:dyDescent="0.25">
      <c r="A23" s="79">
        <v>2150</v>
      </c>
      <c r="B23" s="16" t="s">
        <v>516</v>
      </c>
      <c r="C23" s="16">
        <v>5</v>
      </c>
      <c r="D23" s="16">
        <v>0</v>
      </c>
      <c r="E23" s="33" t="s">
        <v>212</v>
      </c>
      <c r="F23" s="149" t="s">
        <v>724</v>
      </c>
      <c r="G23" s="146">
        <f t="shared" si="0"/>
        <v>2000</v>
      </c>
      <c r="H23" s="24">
        <f>SUM(H24)</f>
        <v>0</v>
      </c>
      <c r="I23" s="24">
        <f>SUM(I24)</f>
        <v>2000</v>
      </c>
    </row>
    <row r="24" spans="1:9" ht="41.25" customHeight="1" x14ac:dyDescent="0.25">
      <c r="A24" s="79">
        <v>2151</v>
      </c>
      <c r="B24" s="150" t="s">
        <v>516</v>
      </c>
      <c r="C24" s="150">
        <v>5</v>
      </c>
      <c r="D24" s="150">
        <v>1</v>
      </c>
      <c r="E24" s="37" t="s">
        <v>725</v>
      </c>
      <c r="F24" s="156" t="s">
        <v>726</v>
      </c>
      <c r="G24" s="146">
        <f t="shared" si="0"/>
        <v>2000</v>
      </c>
      <c r="H24" s="152"/>
      <c r="I24" s="152">
        <v>2000</v>
      </c>
    </row>
    <row r="25" spans="1:9" ht="27" customHeight="1" x14ac:dyDescent="0.25">
      <c r="A25" s="79">
        <v>2160</v>
      </c>
      <c r="B25" s="16" t="s">
        <v>516</v>
      </c>
      <c r="C25" s="16">
        <v>6</v>
      </c>
      <c r="D25" s="16">
        <v>0</v>
      </c>
      <c r="E25" s="33" t="s">
        <v>213</v>
      </c>
      <c r="F25" s="149" t="s">
        <v>727</v>
      </c>
      <c r="G25" s="146">
        <f t="shared" si="0"/>
        <v>101900</v>
      </c>
      <c r="H25" s="24">
        <f>SUM(H26)</f>
        <v>74400</v>
      </c>
      <c r="I25" s="24">
        <f>SUM(I26)</f>
        <v>27500</v>
      </c>
    </row>
    <row r="26" spans="1:9" ht="24.75" customHeight="1" x14ac:dyDescent="0.25">
      <c r="A26" s="79">
        <v>2161</v>
      </c>
      <c r="B26" s="150" t="s">
        <v>516</v>
      </c>
      <c r="C26" s="150">
        <v>6</v>
      </c>
      <c r="D26" s="150">
        <v>1</v>
      </c>
      <c r="E26" s="37" t="s">
        <v>728</v>
      </c>
      <c r="F26" s="151" t="s">
        <v>729</v>
      </c>
      <c r="G26" s="146">
        <f t="shared" si="0"/>
        <v>101900</v>
      </c>
      <c r="H26" s="152">
        <v>74400</v>
      </c>
      <c r="I26" s="152">
        <v>27500</v>
      </c>
    </row>
    <row r="27" spans="1:9" ht="15" customHeight="1" x14ac:dyDescent="0.25">
      <c r="A27" s="79">
        <v>2170</v>
      </c>
      <c r="B27" s="16" t="s">
        <v>516</v>
      </c>
      <c r="C27" s="16">
        <v>7</v>
      </c>
      <c r="D27" s="16">
        <v>0</v>
      </c>
      <c r="E27" s="33" t="s">
        <v>214</v>
      </c>
      <c r="F27" s="151"/>
      <c r="G27" s="146">
        <f t="shared" si="0"/>
        <v>0</v>
      </c>
      <c r="H27" s="24">
        <f>SUM(H28)</f>
        <v>0</v>
      </c>
      <c r="I27" s="24">
        <f>SUM(I29)</f>
        <v>0</v>
      </c>
    </row>
    <row r="28" spans="1:9" x14ac:dyDescent="0.25">
      <c r="A28" s="79">
        <v>2171</v>
      </c>
      <c r="B28" s="150" t="s">
        <v>516</v>
      </c>
      <c r="C28" s="150">
        <v>7</v>
      </c>
      <c r="D28" s="150">
        <v>1</v>
      </c>
      <c r="E28" s="37" t="s">
        <v>565</v>
      </c>
      <c r="F28" s="151"/>
      <c r="G28" s="146">
        <f t="shared" si="0"/>
        <v>0</v>
      </c>
      <c r="H28" s="152"/>
      <c r="I28" s="152"/>
    </row>
    <row r="29" spans="1:9" ht="38.25" customHeight="1" x14ac:dyDescent="0.25">
      <c r="A29" s="79">
        <v>2180</v>
      </c>
      <c r="B29" s="16" t="s">
        <v>516</v>
      </c>
      <c r="C29" s="16">
        <v>8</v>
      </c>
      <c r="D29" s="16">
        <v>0</v>
      </c>
      <c r="E29" s="33" t="s">
        <v>215</v>
      </c>
      <c r="F29" s="149" t="s">
        <v>730</v>
      </c>
      <c r="G29" s="146">
        <f t="shared" si="0"/>
        <v>0</v>
      </c>
      <c r="H29" s="24">
        <f>H30</f>
        <v>0</v>
      </c>
      <c r="I29" s="24">
        <f>SUM(I30)</f>
        <v>0</v>
      </c>
    </row>
    <row r="30" spans="1:9" ht="37.5" customHeight="1" x14ac:dyDescent="0.25">
      <c r="A30" s="79">
        <v>2181</v>
      </c>
      <c r="B30" s="150" t="s">
        <v>516</v>
      </c>
      <c r="C30" s="150">
        <v>8</v>
      </c>
      <c r="D30" s="150">
        <v>1</v>
      </c>
      <c r="E30" s="37" t="s">
        <v>215</v>
      </c>
      <c r="F30" s="156" t="s">
        <v>731</v>
      </c>
      <c r="G30" s="146">
        <f t="shared" si="0"/>
        <v>0</v>
      </c>
      <c r="H30" s="24">
        <f>SUM(H31:H33)</f>
        <v>0</v>
      </c>
      <c r="I30" s="24">
        <f>SUM(I32:I34)</f>
        <v>0</v>
      </c>
    </row>
    <row r="31" spans="1:9" x14ac:dyDescent="0.25">
      <c r="A31" s="79">
        <v>2182</v>
      </c>
      <c r="B31" s="150" t="s">
        <v>516</v>
      </c>
      <c r="C31" s="150">
        <v>8</v>
      </c>
      <c r="D31" s="150">
        <v>1</v>
      </c>
      <c r="E31" s="37" t="s">
        <v>402</v>
      </c>
      <c r="F31" s="156"/>
      <c r="G31" s="146">
        <f t="shared" si="0"/>
        <v>0</v>
      </c>
      <c r="H31" s="152"/>
      <c r="I31" s="152"/>
    </row>
    <row r="32" spans="1:9" ht="15" customHeight="1" x14ac:dyDescent="0.25">
      <c r="A32" s="79">
        <v>2183</v>
      </c>
      <c r="B32" s="150" t="s">
        <v>516</v>
      </c>
      <c r="C32" s="150">
        <v>8</v>
      </c>
      <c r="D32" s="150">
        <v>1</v>
      </c>
      <c r="E32" s="37" t="s">
        <v>403</v>
      </c>
      <c r="F32" s="156"/>
      <c r="G32" s="146">
        <f t="shared" si="0"/>
        <v>0</v>
      </c>
      <c r="H32" s="152"/>
      <c r="I32" s="152"/>
    </row>
    <row r="33" spans="1:9" ht="24" x14ac:dyDescent="0.25">
      <c r="A33" s="79">
        <v>2184</v>
      </c>
      <c r="B33" s="150" t="s">
        <v>516</v>
      </c>
      <c r="C33" s="150">
        <v>8</v>
      </c>
      <c r="D33" s="150">
        <v>1</v>
      </c>
      <c r="E33" s="37" t="s">
        <v>408</v>
      </c>
      <c r="F33" s="156"/>
      <c r="G33" s="146">
        <f t="shared" si="0"/>
        <v>0</v>
      </c>
      <c r="H33" s="152"/>
      <c r="I33" s="152"/>
    </row>
    <row r="34" spans="1:9" s="31" customFormat="1" ht="14.25" customHeight="1" x14ac:dyDescent="0.2">
      <c r="A34" s="79">
        <v>2200</v>
      </c>
      <c r="B34" s="16" t="s">
        <v>517</v>
      </c>
      <c r="C34" s="16">
        <v>0</v>
      </c>
      <c r="D34" s="16">
        <v>0</v>
      </c>
      <c r="E34" s="147" t="s">
        <v>939</v>
      </c>
      <c r="F34" s="157" t="s">
        <v>732</v>
      </c>
      <c r="G34" s="146">
        <f t="shared" si="0"/>
        <v>300</v>
      </c>
      <c r="H34" s="24">
        <f>SUM(H35+H37+H39+H41+H43)</f>
        <v>300</v>
      </c>
      <c r="I34" s="24">
        <f>SUM(I37+I39+I41+I43)</f>
        <v>0</v>
      </c>
    </row>
    <row r="35" spans="1:9" ht="15.75" customHeight="1" x14ac:dyDescent="0.25">
      <c r="A35" s="79">
        <v>2210</v>
      </c>
      <c r="B35" s="16" t="s">
        <v>517</v>
      </c>
      <c r="C35" s="150">
        <v>1</v>
      </c>
      <c r="D35" s="150">
        <v>0</v>
      </c>
      <c r="E35" s="33" t="s">
        <v>216</v>
      </c>
      <c r="F35" s="158" t="s">
        <v>733</v>
      </c>
      <c r="G35" s="146">
        <f t="shared" si="0"/>
        <v>0</v>
      </c>
      <c r="H35" s="24">
        <f>SUM(H36)</f>
        <v>0</v>
      </c>
      <c r="I35" s="24">
        <f>SUM(I36)</f>
        <v>0</v>
      </c>
    </row>
    <row r="36" spans="1:9" ht="15.75" customHeight="1" x14ac:dyDescent="0.25">
      <c r="A36" s="79">
        <v>2211</v>
      </c>
      <c r="B36" s="150" t="s">
        <v>517</v>
      </c>
      <c r="C36" s="150">
        <v>1</v>
      </c>
      <c r="D36" s="150">
        <v>1</v>
      </c>
      <c r="E36" s="37" t="s">
        <v>734</v>
      </c>
      <c r="F36" s="156" t="s">
        <v>735</v>
      </c>
      <c r="G36" s="146">
        <f t="shared" si="0"/>
        <v>0</v>
      </c>
      <c r="H36" s="152"/>
      <c r="I36" s="152"/>
    </row>
    <row r="37" spans="1:9" ht="15.75" customHeight="1" x14ac:dyDescent="0.25">
      <c r="A37" s="79">
        <v>2220</v>
      </c>
      <c r="B37" s="16" t="s">
        <v>517</v>
      </c>
      <c r="C37" s="16">
        <v>2</v>
      </c>
      <c r="D37" s="16">
        <v>0</v>
      </c>
      <c r="E37" s="33" t="s">
        <v>217</v>
      </c>
      <c r="F37" s="158" t="s">
        <v>736</v>
      </c>
      <c r="G37" s="146">
        <f t="shared" si="0"/>
        <v>300</v>
      </c>
      <c r="H37" s="24">
        <f>SUM(H38)</f>
        <v>300</v>
      </c>
      <c r="I37" s="24">
        <f>SUM(I38)</f>
        <v>0</v>
      </c>
    </row>
    <row r="38" spans="1:9" ht="15.75" customHeight="1" x14ac:dyDescent="0.25">
      <c r="A38" s="79">
        <v>2221</v>
      </c>
      <c r="B38" s="150" t="s">
        <v>517</v>
      </c>
      <c r="C38" s="150">
        <v>2</v>
      </c>
      <c r="D38" s="150">
        <v>1</v>
      </c>
      <c r="E38" s="37" t="s">
        <v>737</v>
      </c>
      <c r="F38" s="156" t="s">
        <v>738</v>
      </c>
      <c r="G38" s="146">
        <f t="shared" si="0"/>
        <v>300</v>
      </c>
      <c r="H38" s="152">
        <v>300</v>
      </c>
      <c r="I38" s="152"/>
    </row>
    <row r="39" spans="1:9" ht="15.75" customHeight="1" x14ac:dyDescent="0.25">
      <c r="A39" s="79">
        <v>2230</v>
      </c>
      <c r="B39" s="16" t="s">
        <v>517</v>
      </c>
      <c r="C39" s="150">
        <v>3</v>
      </c>
      <c r="D39" s="150">
        <v>0</v>
      </c>
      <c r="E39" s="33" t="s">
        <v>218</v>
      </c>
      <c r="F39" s="158" t="s">
        <v>739</v>
      </c>
      <c r="G39" s="146">
        <f t="shared" si="0"/>
        <v>0</v>
      </c>
      <c r="H39" s="24">
        <f>SUM(H40)</f>
        <v>0</v>
      </c>
      <c r="I39" s="24">
        <f>SUM(I40)</f>
        <v>0</v>
      </c>
    </row>
    <row r="40" spans="1:9" ht="13.5" customHeight="1" x14ac:dyDescent="0.25">
      <c r="A40" s="79">
        <v>2231</v>
      </c>
      <c r="B40" s="150" t="s">
        <v>517</v>
      </c>
      <c r="C40" s="150">
        <v>3</v>
      </c>
      <c r="D40" s="150">
        <v>1</v>
      </c>
      <c r="E40" s="37" t="s">
        <v>740</v>
      </c>
      <c r="F40" s="156" t="s">
        <v>741</v>
      </c>
      <c r="G40" s="146">
        <f t="shared" si="0"/>
        <v>0</v>
      </c>
      <c r="H40" s="152"/>
      <c r="I40" s="152"/>
    </row>
    <row r="41" spans="1:9" ht="25.5" customHeight="1" x14ac:dyDescent="0.25">
      <c r="A41" s="79">
        <v>2240</v>
      </c>
      <c r="B41" s="16" t="s">
        <v>517</v>
      </c>
      <c r="C41" s="16">
        <v>4</v>
      </c>
      <c r="D41" s="16">
        <v>0</v>
      </c>
      <c r="E41" s="33" t="s">
        <v>219</v>
      </c>
      <c r="F41" s="149" t="s">
        <v>742</v>
      </c>
      <c r="G41" s="146">
        <f t="shared" si="0"/>
        <v>0</v>
      </c>
      <c r="H41" s="24">
        <f>SUM(H42)</f>
        <v>0</v>
      </c>
      <c r="I41" s="24">
        <f>SUM(I42)</f>
        <v>0</v>
      </c>
    </row>
    <row r="42" spans="1:9" ht="28.5" x14ac:dyDescent="0.25">
      <c r="A42" s="79">
        <v>2241</v>
      </c>
      <c r="B42" s="150" t="s">
        <v>517</v>
      </c>
      <c r="C42" s="150">
        <v>4</v>
      </c>
      <c r="D42" s="150">
        <v>1</v>
      </c>
      <c r="E42" s="37" t="s">
        <v>219</v>
      </c>
      <c r="F42" s="156" t="s">
        <v>742</v>
      </c>
      <c r="G42" s="146">
        <f t="shared" si="0"/>
        <v>0</v>
      </c>
      <c r="H42" s="152"/>
      <c r="I42" s="152"/>
    </row>
    <row r="43" spans="1:9" ht="15" customHeight="1" x14ac:dyDescent="0.25">
      <c r="A43" s="79">
        <v>2250</v>
      </c>
      <c r="B43" s="16" t="s">
        <v>517</v>
      </c>
      <c r="C43" s="16">
        <v>5</v>
      </c>
      <c r="D43" s="16">
        <v>0</v>
      </c>
      <c r="E43" s="33" t="s">
        <v>220</v>
      </c>
      <c r="F43" s="149" t="s">
        <v>744</v>
      </c>
      <c r="G43" s="146">
        <f>SUM(H43:I43)</f>
        <v>0</v>
      </c>
      <c r="H43" s="24">
        <f>SUM(H44)</f>
        <v>0</v>
      </c>
      <c r="I43" s="24">
        <f>SUM(I45)</f>
        <v>0</v>
      </c>
    </row>
    <row r="44" spans="1:9" ht="15.75" customHeight="1" x14ac:dyDescent="0.25">
      <c r="A44" s="79">
        <v>2251</v>
      </c>
      <c r="B44" s="150" t="s">
        <v>517</v>
      </c>
      <c r="C44" s="150">
        <v>5</v>
      </c>
      <c r="D44" s="150">
        <v>1</v>
      </c>
      <c r="E44" s="37" t="s">
        <v>743</v>
      </c>
      <c r="F44" s="156" t="s">
        <v>745</v>
      </c>
      <c r="G44" s="146">
        <f t="shared" si="0"/>
        <v>0</v>
      </c>
      <c r="H44" s="152"/>
      <c r="I44" s="152"/>
    </row>
    <row r="45" spans="1:9" s="31" customFormat="1" ht="26.25" customHeight="1" x14ac:dyDescent="0.2">
      <c r="A45" s="79">
        <v>2300</v>
      </c>
      <c r="B45" s="16" t="s">
        <v>518</v>
      </c>
      <c r="C45" s="16">
        <v>0</v>
      </c>
      <c r="D45" s="16">
        <v>0</v>
      </c>
      <c r="E45" s="147" t="s">
        <v>940</v>
      </c>
      <c r="F45" s="157" t="s">
        <v>746</v>
      </c>
      <c r="G45" s="146">
        <f t="shared" si="0"/>
        <v>1700</v>
      </c>
      <c r="H45" s="24">
        <f>SUM(H46+H50+H52+H55+H57+H59+H61)</f>
        <v>1700</v>
      </c>
      <c r="I45" s="24">
        <f>SUM(I46+I50+I52+I55+I57+I59+I61)</f>
        <v>0</v>
      </c>
    </row>
    <row r="46" spans="1:9" ht="15" customHeight="1" x14ac:dyDescent="0.25">
      <c r="A46" s="79">
        <v>2310</v>
      </c>
      <c r="B46" s="16" t="s">
        <v>518</v>
      </c>
      <c r="C46" s="16">
        <v>1</v>
      </c>
      <c r="D46" s="16">
        <v>0</v>
      </c>
      <c r="E46" s="33" t="s">
        <v>221</v>
      </c>
      <c r="F46" s="149" t="s">
        <v>748</v>
      </c>
      <c r="G46" s="146">
        <f t="shared" si="0"/>
        <v>0</v>
      </c>
      <c r="H46" s="24">
        <f>SUM(H47:H49)</f>
        <v>0</v>
      </c>
      <c r="I46" s="24">
        <f>SUM(I47:I49)</f>
        <v>0</v>
      </c>
    </row>
    <row r="47" spans="1:9" ht="15" customHeight="1" x14ac:dyDescent="0.25">
      <c r="A47" s="79">
        <v>2311</v>
      </c>
      <c r="B47" s="150" t="s">
        <v>518</v>
      </c>
      <c r="C47" s="150">
        <v>1</v>
      </c>
      <c r="D47" s="150">
        <v>1</v>
      </c>
      <c r="E47" s="37" t="s">
        <v>747</v>
      </c>
      <c r="F47" s="156" t="s">
        <v>749</v>
      </c>
      <c r="G47" s="146">
        <f t="shared" si="0"/>
        <v>0</v>
      </c>
      <c r="H47" s="152"/>
      <c r="I47" s="152"/>
    </row>
    <row r="48" spans="1:9" ht="15" customHeight="1" x14ac:dyDescent="0.25">
      <c r="A48" s="79">
        <v>2312</v>
      </c>
      <c r="B48" s="150" t="s">
        <v>518</v>
      </c>
      <c r="C48" s="150">
        <v>1</v>
      </c>
      <c r="D48" s="150">
        <v>2</v>
      </c>
      <c r="E48" s="37" t="s">
        <v>303</v>
      </c>
      <c r="F48" s="156"/>
      <c r="G48" s="146">
        <f t="shared" si="0"/>
        <v>0</v>
      </c>
      <c r="H48" s="152"/>
      <c r="I48" s="152"/>
    </row>
    <row r="49" spans="1:9" ht="15" customHeight="1" x14ac:dyDescent="0.25">
      <c r="A49" s="79">
        <v>2313</v>
      </c>
      <c r="B49" s="150" t="s">
        <v>518</v>
      </c>
      <c r="C49" s="150">
        <v>1</v>
      </c>
      <c r="D49" s="150">
        <v>3</v>
      </c>
      <c r="E49" s="37" t="s">
        <v>304</v>
      </c>
      <c r="F49" s="156"/>
      <c r="G49" s="146">
        <f t="shared" si="0"/>
        <v>0</v>
      </c>
      <c r="H49" s="152"/>
      <c r="I49" s="152"/>
    </row>
    <row r="50" spans="1:9" ht="15" customHeight="1" x14ac:dyDescent="0.25">
      <c r="A50" s="79">
        <v>2320</v>
      </c>
      <c r="B50" s="16" t="s">
        <v>518</v>
      </c>
      <c r="C50" s="16">
        <v>2</v>
      </c>
      <c r="D50" s="16">
        <v>0</v>
      </c>
      <c r="E50" s="33" t="s">
        <v>222</v>
      </c>
      <c r="F50" s="149" t="s">
        <v>750</v>
      </c>
      <c r="G50" s="146">
        <f t="shared" si="0"/>
        <v>1700</v>
      </c>
      <c r="H50" s="24">
        <f>SUM(H51)</f>
        <v>1700</v>
      </c>
      <c r="I50" s="24">
        <f>SUM(I51)</f>
        <v>0</v>
      </c>
    </row>
    <row r="51" spans="1:9" ht="15" customHeight="1" x14ac:dyDescent="0.25">
      <c r="A51" s="79">
        <v>2321</v>
      </c>
      <c r="B51" s="150" t="s">
        <v>518</v>
      </c>
      <c r="C51" s="150">
        <v>2</v>
      </c>
      <c r="D51" s="150">
        <v>1</v>
      </c>
      <c r="E51" s="37" t="s">
        <v>305</v>
      </c>
      <c r="F51" s="156" t="s">
        <v>751</v>
      </c>
      <c r="G51" s="146">
        <f t="shared" si="0"/>
        <v>1700</v>
      </c>
      <c r="H51" s="152">
        <v>1700</v>
      </c>
      <c r="I51" s="152"/>
    </row>
    <row r="52" spans="1:9" ht="25.5" customHeight="1" x14ac:dyDescent="0.25">
      <c r="A52" s="79">
        <v>2330</v>
      </c>
      <c r="B52" s="16" t="s">
        <v>518</v>
      </c>
      <c r="C52" s="16">
        <v>3</v>
      </c>
      <c r="D52" s="16">
        <v>0</v>
      </c>
      <c r="E52" s="33" t="s">
        <v>223</v>
      </c>
      <c r="F52" s="149" t="s">
        <v>752</v>
      </c>
      <c r="G52" s="146">
        <f t="shared" ref="G52:G101" si="1">SUM(H52:I52)</f>
        <v>0</v>
      </c>
      <c r="H52" s="24">
        <f>SUM(H53:H54)</f>
        <v>0</v>
      </c>
      <c r="I52" s="24">
        <f>SUM(I53:I54)</f>
        <v>0</v>
      </c>
    </row>
    <row r="53" spans="1:9" x14ac:dyDescent="0.25">
      <c r="A53" s="79">
        <v>2331</v>
      </c>
      <c r="B53" s="150" t="s">
        <v>518</v>
      </c>
      <c r="C53" s="150">
        <v>3</v>
      </c>
      <c r="D53" s="150">
        <v>1</v>
      </c>
      <c r="E53" s="37" t="s">
        <v>753</v>
      </c>
      <c r="F53" s="156" t="s">
        <v>754</v>
      </c>
      <c r="G53" s="146">
        <f t="shared" si="1"/>
        <v>0</v>
      </c>
      <c r="H53" s="152"/>
      <c r="I53" s="152"/>
    </row>
    <row r="54" spans="1:9" x14ac:dyDescent="0.25">
      <c r="A54" s="79">
        <v>2332</v>
      </c>
      <c r="B54" s="150" t="s">
        <v>518</v>
      </c>
      <c r="C54" s="150">
        <v>3</v>
      </c>
      <c r="D54" s="150">
        <v>2</v>
      </c>
      <c r="E54" s="37" t="s">
        <v>306</v>
      </c>
      <c r="F54" s="156"/>
      <c r="G54" s="146">
        <f t="shared" si="1"/>
        <v>0</v>
      </c>
      <c r="H54" s="152"/>
      <c r="I54" s="152"/>
    </row>
    <row r="55" spans="1:9" x14ac:dyDescent="0.25">
      <c r="A55" s="79">
        <v>2340</v>
      </c>
      <c r="B55" s="16" t="s">
        <v>518</v>
      </c>
      <c r="C55" s="16">
        <v>4</v>
      </c>
      <c r="D55" s="16">
        <v>0</v>
      </c>
      <c r="E55" s="33" t="s">
        <v>224</v>
      </c>
      <c r="F55" s="156"/>
      <c r="G55" s="146">
        <f t="shared" si="1"/>
        <v>0</v>
      </c>
      <c r="H55" s="24">
        <f>SUM(H56)</f>
        <v>0</v>
      </c>
      <c r="I55" s="24">
        <f>SUM(I56)</f>
        <v>0</v>
      </c>
    </row>
    <row r="56" spans="1:9" x14ac:dyDescent="0.25">
      <c r="A56" s="79">
        <v>2341</v>
      </c>
      <c r="B56" s="150" t="s">
        <v>518</v>
      </c>
      <c r="C56" s="150">
        <v>4</v>
      </c>
      <c r="D56" s="150">
        <v>1</v>
      </c>
      <c r="E56" s="37" t="s">
        <v>307</v>
      </c>
      <c r="F56" s="156"/>
      <c r="G56" s="146">
        <f t="shared" si="1"/>
        <v>0</v>
      </c>
      <c r="H56" s="152"/>
      <c r="I56" s="152"/>
    </row>
    <row r="57" spans="1:9" x14ac:dyDescent="0.25">
      <c r="A57" s="79">
        <v>2350</v>
      </c>
      <c r="B57" s="16" t="s">
        <v>518</v>
      </c>
      <c r="C57" s="16">
        <v>5</v>
      </c>
      <c r="D57" s="16">
        <v>0</v>
      </c>
      <c r="E57" s="33" t="s">
        <v>225</v>
      </c>
      <c r="F57" s="149" t="s">
        <v>755</v>
      </c>
      <c r="G57" s="146">
        <f t="shared" si="1"/>
        <v>0</v>
      </c>
      <c r="H57" s="24">
        <f>SUM(H58)</f>
        <v>0</v>
      </c>
      <c r="I57" s="24">
        <f>SUM(I58)</f>
        <v>0</v>
      </c>
    </row>
    <row r="58" spans="1:9" x14ac:dyDescent="0.25">
      <c r="A58" s="79">
        <v>2351</v>
      </c>
      <c r="B58" s="150" t="s">
        <v>518</v>
      </c>
      <c r="C58" s="150">
        <v>5</v>
      </c>
      <c r="D58" s="150">
        <v>1</v>
      </c>
      <c r="E58" s="37" t="s">
        <v>756</v>
      </c>
      <c r="F58" s="156" t="s">
        <v>755</v>
      </c>
      <c r="G58" s="146">
        <f t="shared" si="1"/>
        <v>0</v>
      </c>
      <c r="H58" s="152"/>
      <c r="I58" s="152"/>
    </row>
    <row r="59" spans="1:9" ht="39" customHeight="1" x14ac:dyDescent="0.25">
      <c r="A59" s="79">
        <v>2360</v>
      </c>
      <c r="B59" s="16" t="s">
        <v>518</v>
      </c>
      <c r="C59" s="16">
        <v>6</v>
      </c>
      <c r="D59" s="16">
        <v>0</v>
      </c>
      <c r="E59" s="33" t="s">
        <v>226</v>
      </c>
      <c r="F59" s="149" t="s">
        <v>757</v>
      </c>
      <c r="G59" s="146">
        <f t="shared" si="1"/>
        <v>0</v>
      </c>
      <c r="H59" s="24">
        <f>SUM(H60)</f>
        <v>0</v>
      </c>
      <c r="I59" s="24">
        <f>SUM(I60)</f>
        <v>0</v>
      </c>
    </row>
    <row r="60" spans="1:9" ht="25.5" customHeight="1" x14ac:dyDescent="0.25">
      <c r="A60" s="79">
        <v>2361</v>
      </c>
      <c r="B60" s="150" t="s">
        <v>518</v>
      </c>
      <c r="C60" s="150">
        <v>6</v>
      </c>
      <c r="D60" s="150">
        <v>1</v>
      </c>
      <c r="E60" s="37" t="s">
        <v>427</v>
      </c>
      <c r="F60" s="156" t="s">
        <v>758</v>
      </c>
      <c r="G60" s="146">
        <f t="shared" si="1"/>
        <v>0</v>
      </c>
      <c r="H60" s="152"/>
      <c r="I60" s="152"/>
    </row>
    <row r="61" spans="1:9" ht="24.75" customHeight="1" x14ac:dyDescent="0.25">
      <c r="A61" s="79">
        <v>2370</v>
      </c>
      <c r="B61" s="16" t="s">
        <v>518</v>
      </c>
      <c r="C61" s="16">
        <v>7</v>
      </c>
      <c r="D61" s="16">
        <v>0</v>
      </c>
      <c r="E61" s="33" t="s">
        <v>227</v>
      </c>
      <c r="F61" s="149" t="s">
        <v>759</v>
      </c>
      <c r="G61" s="146">
        <f t="shared" si="1"/>
        <v>0</v>
      </c>
      <c r="H61" s="24">
        <f>SUM(H62)</f>
        <v>0</v>
      </c>
      <c r="I61" s="24">
        <f>SUM(I62)</f>
        <v>0</v>
      </c>
    </row>
    <row r="62" spans="1:9" ht="26.25" customHeight="1" x14ac:dyDescent="0.25">
      <c r="A62" s="79">
        <v>2371</v>
      </c>
      <c r="B62" s="150" t="s">
        <v>518</v>
      </c>
      <c r="C62" s="150">
        <v>7</v>
      </c>
      <c r="D62" s="150">
        <v>1</v>
      </c>
      <c r="E62" s="37" t="s">
        <v>428</v>
      </c>
      <c r="F62" s="156" t="s">
        <v>760</v>
      </c>
      <c r="G62" s="146">
        <f t="shared" si="1"/>
        <v>0</v>
      </c>
      <c r="H62" s="152"/>
      <c r="I62" s="152"/>
    </row>
    <row r="63" spans="1:9" s="31" customFormat="1" ht="15" customHeight="1" x14ac:dyDescent="0.2">
      <c r="A63" s="79">
        <v>2400</v>
      </c>
      <c r="B63" s="16" t="s">
        <v>526</v>
      </c>
      <c r="C63" s="16">
        <v>0</v>
      </c>
      <c r="D63" s="16">
        <v>0</v>
      </c>
      <c r="E63" s="147" t="s">
        <v>941</v>
      </c>
      <c r="F63" s="157" t="s">
        <v>761</v>
      </c>
      <c r="G63" s="146">
        <f t="shared" si="1"/>
        <v>-144200</v>
      </c>
      <c r="H63" s="24">
        <f>SUM(H67+H83)</f>
        <v>10800</v>
      </c>
      <c r="I63" s="24">
        <f>SUM(I64+I67+I72+I79+I83+I89+I91+I96+I104)</f>
        <v>-155000</v>
      </c>
    </row>
    <row r="64" spans="1:9" ht="27" customHeight="1" x14ac:dyDescent="0.25">
      <c r="A64" s="79">
        <v>2410</v>
      </c>
      <c r="B64" s="16" t="s">
        <v>526</v>
      </c>
      <c r="C64" s="16">
        <v>1</v>
      </c>
      <c r="D64" s="16">
        <v>0</v>
      </c>
      <c r="E64" s="33" t="s">
        <v>228</v>
      </c>
      <c r="F64" s="149" t="s">
        <v>763</v>
      </c>
      <c r="G64" s="146">
        <f t="shared" si="1"/>
        <v>0</v>
      </c>
      <c r="H64" s="24">
        <f>SUM(H65:H66)</f>
        <v>0</v>
      </c>
      <c r="I64" s="24">
        <f>SUM(I65:I66)</f>
        <v>0</v>
      </c>
    </row>
    <row r="65" spans="1:9" ht="25.5" customHeight="1" x14ac:dyDescent="0.25">
      <c r="A65" s="79">
        <v>2411</v>
      </c>
      <c r="B65" s="150" t="s">
        <v>526</v>
      </c>
      <c r="C65" s="150">
        <v>1</v>
      </c>
      <c r="D65" s="150">
        <v>1</v>
      </c>
      <c r="E65" s="37" t="s">
        <v>764</v>
      </c>
      <c r="F65" s="151" t="s">
        <v>765</v>
      </c>
      <c r="G65" s="146">
        <f t="shared" si="1"/>
        <v>0</v>
      </c>
      <c r="H65" s="152"/>
      <c r="I65" s="152"/>
    </row>
    <row r="66" spans="1:9" ht="24" customHeight="1" x14ac:dyDescent="0.25">
      <c r="A66" s="79">
        <v>2412</v>
      </c>
      <c r="B66" s="150" t="s">
        <v>526</v>
      </c>
      <c r="C66" s="150">
        <v>1</v>
      </c>
      <c r="D66" s="150">
        <v>2</v>
      </c>
      <c r="E66" s="37" t="s">
        <v>766</v>
      </c>
      <c r="F66" s="156" t="s">
        <v>767</v>
      </c>
      <c r="G66" s="146">
        <f t="shared" si="1"/>
        <v>0</v>
      </c>
      <c r="H66" s="152"/>
      <c r="I66" s="152"/>
    </row>
    <row r="67" spans="1:9" ht="24.75" customHeight="1" x14ac:dyDescent="0.25">
      <c r="A67" s="79">
        <v>2420</v>
      </c>
      <c r="B67" s="16" t="s">
        <v>526</v>
      </c>
      <c r="C67" s="16">
        <v>2</v>
      </c>
      <c r="D67" s="16">
        <v>0</v>
      </c>
      <c r="E67" s="33" t="s">
        <v>229</v>
      </c>
      <c r="F67" s="149" t="s">
        <v>768</v>
      </c>
      <c r="G67" s="146">
        <f t="shared" si="1"/>
        <v>6800</v>
      </c>
      <c r="H67" s="24">
        <f>SUM(H68:H71)</f>
        <v>5800</v>
      </c>
      <c r="I67" s="24">
        <f>SUM(I68:I71)</f>
        <v>1000</v>
      </c>
    </row>
    <row r="68" spans="1:9" ht="15.75" customHeight="1" x14ac:dyDescent="0.25">
      <c r="A68" s="79">
        <v>2421</v>
      </c>
      <c r="B68" s="150" t="s">
        <v>526</v>
      </c>
      <c r="C68" s="150">
        <v>2</v>
      </c>
      <c r="D68" s="150">
        <v>1</v>
      </c>
      <c r="E68" s="37" t="s">
        <v>769</v>
      </c>
      <c r="F68" s="156" t="s">
        <v>770</v>
      </c>
      <c r="G68" s="146">
        <f t="shared" si="1"/>
        <v>6000</v>
      </c>
      <c r="H68" s="152">
        <v>5000</v>
      </c>
      <c r="I68" s="152">
        <v>1000</v>
      </c>
    </row>
    <row r="69" spans="1:9" ht="15.75" customHeight="1" x14ac:dyDescent="0.25">
      <c r="A69" s="79">
        <v>2422</v>
      </c>
      <c r="B69" s="150" t="s">
        <v>526</v>
      </c>
      <c r="C69" s="150">
        <v>2</v>
      </c>
      <c r="D69" s="150">
        <v>2</v>
      </c>
      <c r="E69" s="37" t="s">
        <v>771</v>
      </c>
      <c r="F69" s="156" t="s">
        <v>772</v>
      </c>
      <c r="G69" s="146">
        <f t="shared" si="1"/>
        <v>0</v>
      </c>
      <c r="H69" s="152"/>
      <c r="I69" s="152"/>
    </row>
    <row r="70" spans="1:9" ht="15.75" customHeight="1" x14ac:dyDescent="0.25">
      <c r="A70" s="79">
        <v>2423</v>
      </c>
      <c r="B70" s="150" t="s">
        <v>526</v>
      </c>
      <c r="C70" s="150">
        <v>2</v>
      </c>
      <c r="D70" s="150">
        <v>3</v>
      </c>
      <c r="E70" s="37" t="s">
        <v>773</v>
      </c>
      <c r="F70" s="156" t="s">
        <v>774</v>
      </c>
      <c r="G70" s="146">
        <f t="shared" si="1"/>
        <v>0</v>
      </c>
      <c r="H70" s="152"/>
      <c r="I70" s="152"/>
    </row>
    <row r="71" spans="1:9" ht="15.75" customHeight="1" x14ac:dyDescent="0.25">
      <c r="A71" s="79">
        <v>2424</v>
      </c>
      <c r="B71" s="150" t="s">
        <v>526</v>
      </c>
      <c r="C71" s="150">
        <v>2</v>
      </c>
      <c r="D71" s="150">
        <v>4</v>
      </c>
      <c r="E71" s="37" t="s">
        <v>527</v>
      </c>
      <c r="F71" s="156"/>
      <c r="G71" s="146">
        <f t="shared" si="1"/>
        <v>800</v>
      </c>
      <c r="H71" s="152">
        <v>800</v>
      </c>
      <c r="I71" s="152"/>
    </row>
    <row r="72" spans="1:9" ht="15.75" customHeight="1" x14ac:dyDescent="0.25">
      <c r="A72" s="79">
        <v>2430</v>
      </c>
      <c r="B72" s="16" t="s">
        <v>526</v>
      </c>
      <c r="C72" s="16">
        <v>3</v>
      </c>
      <c r="D72" s="16">
        <v>0</v>
      </c>
      <c r="E72" s="33" t="s">
        <v>230</v>
      </c>
      <c r="F72" s="149" t="s">
        <v>775</v>
      </c>
      <c r="G72" s="146">
        <f t="shared" si="1"/>
        <v>0</v>
      </c>
      <c r="H72" s="24">
        <f>SUM(H73:H78)</f>
        <v>0</v>
      </c>
      <c r="I72" s="24">
        <f>SUM(I73:I78)</f>
        <v>0</v>
      </c>
    </row>
    <row r="73" spans="1:9" ht="15.75" customHeight="1" x14ac:dyDescent="0.25">
      <c r="A73" s="79">
        <v>2431</v>
      </c>
      <c r="B73" s="150" t="s">
        <v>526</v>
      </c>
      <c r="C73" s="150">
        <v>3</v>
      </c>
      <c r="D73" s="150">
        <v>1</v>
      </c>
      <c r="E73" s="37" t="s">
        <v>776</v>
      </c>
      <c r="F73" s="156" t="s">
        <v>777</v>
      </c>
      <c r="G73" s="146">
        <f t="shared" si="1"/>
        <v>0</v>
      </c>
      <c r="H73" s="152"/>
      <c r="I73" s="152"/>
    </row>
    <row r="74" spans="1:9" ht="15.75" customHeight="1" x14ac:dyDescent="0.25">
      <c r="A74" s="79">
        <v>2432</v>
      </c>
      <c r="B74" s="150" t="s">
        <v>526</v>
      </c>
      <c r="C74" s="150">
        <v>3</v>
      </c>
      <c r="D74" s="150">
        <v>2</v>
      </c>
      <c r="E74" s="37" t="s">
        <v>778</v>
      </c>
      <c r="F74" s="156" t="s">
        <v>779</v>
      </c>
      <c r="G74" s="146">
        <f t="shared" si="1"/>
        <v>0</v>
      </c>
      <c r="H74" s="152"/>
      <c r="I74" s="152"/>
    </row>
    <row r="75" spans="1:9" ht="15.75" customHeight="1" x14ac:dyDescent="0.25">
      <c r="A75" s="79">
        <v>2433</v>
      </c>
      <c r="B75" s="150" t="s">
        <v>526</v>
      </c>
      <c r="C75" s="150">
        <v>3</v>
      </c>
      <c r="D75" s="150">
        <v>3</v>
      </c>
      <c r="E75" s="37" t="s">
        <v>780</v>
      </c>
      <c r="F75" s="156" t="s">
        <v>781</v>
      </c>
      <c r="G75" s="146">
        <f t="shared" si="1"/>
        <v>0</v>
      </c>
      <c r="H75" s="152"/>
      <c r="I75" s="152"/>
    </row>
    <row r="76" spans="1:9" ht="15.75" customHeight="1" x14ac:dyDescent="0.25">
      <c r="A76" s="79">
        <v>2434</v>
      </c>
      <c r="B76" s="150" t="s">
        <v>526</v>
      </c>
      <c r="C76" s="150">
        <v>3</v>
      </c>
      <c r="D76" s="150">
        <v>4</v>
      </c>
      <c r="E76" s="37" t="s">
        <v>782</v>
      </c>
      <c r="F76" s="156" t="s">
        <v>783</v>
      </c>
      <c r="G76" s="146">
        <f t="shared" si="1"/>
        <v>0</v>
      </c>
      <c r="H76" s="152"/>
      <c r="I76" s="152"/>
    </row>
    <row r="77" spans="1:9" ht="15.75" customHeight="1" x14ac:dyDescent="0.25">
      <c r="A77" s="79">
        <v>2435</v>
      </c>
      <c r="B77" s="150" t="s">
        <v>526</v>
      </c>
      <c r="C77" s="150">
        <v>3</v>
      </c>
      <c r="D77" s="150">
        <v>5</v>
      </c>
      <c r="E77" s="37" t="s">
        <v>784</v>
      </c>
      <c r="F77" s="156" t="s">
        <v>785</v>
      </c>
      <c r="G77" s="146">
        <f t="shared" si="1"/>
        <v>0</v>
      </c>
      <c r="H77" s="152"/>
      <c r="I77" s="152"/>
    </row>
    <row r="78" spans="1:9" ht="15.75" customHeight="1" x14ac:dyDescent="0.25">
      <c r="A78" s="79">
        <v>2436</v>
      </c>
      <c r="B78" s="150" t="s">
        <v>526</v>
      </c>
      <c r="C78" s="150">
        <v>3</v>
      </c>
      <c r="D78" s="150">
        <v>6</v>
      </c>
      <c r="E78" s="37" t="s">
        <v>786</v>
      </c>
      <c r="F78" s="156" t="s">
        <v>787</v>
      </c>
      <c r="G78" s="146">
        <f t="shared" si="1"/>
        <v>0</v>
      </c>
      <c r="H78" s="152"/>
      <c r="I78" s="152"/>
    </row>
    <row r="79" spans="1:9" ht="26.25" customHeight="1" x14ac:dyDescent="0.25">
      <c r="A79" s="79">
        <v>2440</v>
      </c>
      <c r="B79" s="16" t="s">
        <v>526</v>
      </c>
      <c r="C79" s="16">
        <v>4</v>
      </c>
      <c r="D79" s="16">
        <v>0</v>
      </c>
      <c r="E79" s="33" t="s">
        <v>231</v>
      </c>
      <c r="F79" s="149" t="s">
        <v>788</v>
      </c>
      <c r="G79" s="146">
        <f t="shared" si="1"/>
        <v>0</v>
      </c>
      <c r="H79" s="24">
        <f>SUM(H80:H82)</f>
        <v>0</v>
      </c>
      <c r="I79" s="24">
        <f>SUM(I80:I82)</f>
        <v>0</v>
      </c>
    </row>
    <row r="80" spans="1:9" ht="24.75" customHeight="1" x14ac:dyDescent="0.25">
      <c r="A80" s="79">
        <v>2441</v>
      </c>
      <c r="B80" s="150" t="s">
        <v>526</v>
      </c>
      <c r="C80" s="150">
        <v>4</v>
      </c>
      <c r="D80" s="150">
        <v>1</v>
      </c>
      <c r="E80" s="37" t="s">
        <v>789</v>
      </c>
      <c r="F80" s="156" t="s">
        <v>790</v>
      </c>
      <c r="G80" s="146">
        <f t="shared" si="1"/>
        <v>0</v>
      </c>
      <c r="H80" s="152"/>
      <c r="I80" s="152"/>
    </row>
    <row r="81" spans="1:9" ht="15" customHeight="1" x14ac:dyDescent="0.25">
      <c r="A81" s="79">
        <v>2442</v>
      </c>
      <c r="B81" s="150" t="s">
        <v>526</v>
      </c>
      <c r="C81" s="150">
        <v>4</v>
      </c>
      <c r="D81" s="150">
        <v>2</v>
      </c>
      <c r="E81" s="37" t="s">
        <v>791</v>
      </c>
      <c r="F81" s="156" t="s">
        <v>792</v>
      </c>
      <c r="G81" s="146">
        <f t="shared" si="1"/>
        <v>0</v>
      </c>
      <c r="H81" s="152"/>
      <c r="I81" s="152"/>
    </row>
    <row r="82" spans="1:9" ht="15" customHeight="1" x14ac:dyDescent="0.25">
      <c r="A82" s="79">
        <v>2443</v>
      </c>
      <c r="B82" s="150" t="s">
        <v>526</v>
      </c>
      <c r="C82" s="150">
        <v>4</v>
      </c>
      <c r="D82" s="150">
        <v>3</v>
      </c>
      <c r="E82" s="37" t="s">
        <v>793</v>
      </c>
      <c r="F82" s="156" t="s">
        <v>794</v>
      </c>
      <c r="G82" s="146">
        <f t="shared" si="1"/>
        <v>0</v>
      </c>
      <c r="H82" s="152"/>
      <c r="I82" s="152"/>
    </row>
    <row r="83" spans="1:9" ht="15" customHeight="1" x14ac:dyDescent="0.25">
      <c r="A83" s="79">
        <v>2450</v>
      </c>
      <c r="B83" s="16" t="s">
        <v>526</v>
      </c>
      <c r="C83" s="16">
        <v>5</v>
      </c>
      <c r="D83" s="16">
        <v>0</v>
      </c>
      <c r="E83" s="33" t="s">
        <v>232</v>
      </c>
      <c r="F83" s="158" t="s">
        <v>795</v>
      </c>
      <c r="G83" s="146">
        <f t="shared" si="1"/>
        <v>149000</v>
      </c>
      <c r="H83" s="24">
        <f>SUM(H84:H88)</f>
        <v>5000</v>
      </c>
      <c r="I83" s="24">
        <f>SUM(I84:I88)</f>
        <v>144000</v>
      </c>
    </row>
    <row r="84" spans="1:9" ht="15" customHeight="1" x14ac:dyDescent="0.25">
      <c r="A84" s="79">
        <v>2451</v>
      </c>
      <c r="B84" s="150" t="s">
        <v>526</v>
      </c>
      <c r="C84" s="150">
        <v>5</v>
      </c>
      <c r="D84" s="150">
        <v>1</v>
      </c>
      <c r="E84" s="37" t="s">
        <v>796</v>
      </c>
      <c r="F84" s="156" t="s">
        <v>797</v>
      </c>
      <c r="G84" s="146">
        <f t="shared" si="1"/>
        <v>149000</v>
      </c>
      <c r="H84" s="152">
        <v>5000</v>
      </c>
      <c r="I84" s="152">
        <v>144000</v>
      </c>
    </row>
    <row r="85" spans="1:9" ht="15" customHeight="1" x14ac:dyDescent="0.25">
      <c r="A85" s="79">
        <v>2452</v>
      </c>
      <c r="B85" s="150" t="s">
        <v>526</v>
      </c>
      <c r="C85" s="150">
        <v>5</v>
      </c>
      <c r="D85" s="150">
        <v>2</v>
      </c>
      <c r="E85" s="37" t="s">
        <v>798</v>
      </c>
      <c r="F85" s="156" t="s">
        <v>799</v>
      </c>
      <c r="G85" s="146">
        <f t="shared" si="1"/>
        <v>0</v>
      </c>
      <c r="H85" s="152"/>
      <c r="I85" s="152"/>
    </row>
    <row r="86" spans="1:9" ht="15" customHeight="1" x14ac:dyDescent="0.25">
      <c r="A86" s="79">
        <v>2453</v>
      </c>
      <c r="B86" s="150" t="s">
        <v>526</v>
      </c>
      <c r="C86" s="150">
        <v>5</v>
      </c>
      <c r="D86" s="150">
        <v>3</v>
      </c>
      <c r="E86" s="37" t="s">
        <v>800</v>
      </c>
      <c r="F86" s="156" t="s">
        <v>801</v>
      </c>
      <c r="G86" s="146">
        <f t="shared" si="1"/>
        <v>0</v>
      </c>
      <c r="H86" s="152"/>
      <c r="I86" s="152"/>
    </row>
    <row r="87" spans="1:9" ht="15" customHeight="1" x14ac:dyDescent="0.25">
      <c r="A87" s="79">
        <v>2454</v>
      </c>
      <c r="B87" s="150" t="s">
        <v>526</v>
      </c>
      <c r="C87" s="150">
        <v>5</v>
      </c>
      <c r="D87" s="150">
        <v>4</v>
      </c>
      <c r="E87" s="37" t="s">
        <v>802</v>
      </c>
      <c r="F87" s="156" t="s">
        <v>803</v>
      </c>
      <c r="G87" s="146">
        <f t="shared" si="1"/>
        <v>0</v>
      </c>
      <c r="H87" s="152"/>
      <c r="I87" s="152"/>
    </row>
    <row r="88" spans="1:9" ht="15" customHeight="1" x14ac:dyDescent="0.25">
      <c r="A88" s="79">
        <v>2455</v>
      </c>
      <c r="B88" s="150" t="s">
        <v>526</v>
      </c>
      <c r="C88" s="150">
        <v>5</v>
      </c>
      <c r="D88" s="150">
        <v>5</v>
      </c>
      <c r="E88" s="37" t="s">
        <v>804</v>
      </c>
      <c r="F88" s="156" t="s">
        <v>805</v>
      </c>
      <c r="G88" s="146">
        <f t="shared" si="1"/>
        <v>0</v>
      </c>
      <c r="H88" s="152"/>
      <c r="I88" s="152"/>
    </row>
    <row r="89" spans="1:9" ht="15" customHeight="1" x14ac:dyDescent="0.25">
      <c r="A89" s="79">
        <v>2460</v>
      </c>
      <c r="B89" s="16" t="s">
        <v>526</v>
      </c>
      <c r="C89" s="16">
        <v>6</v>
      </c>
      <c r="D89" s="16">
        <v>0</v>
      </c>
      <c r="E89" s="33" t="s">
        <v>233</v>
      </c>
      <c r="F89" s="149" t="s">
        <v>806</v>
      </c>
      <c r="G89" s="146">
        <f t="shared" si="1"/>
        <v>0</v>
      </c>
      <c r="H89" s="24">
        <f>SUM(H90)</f>
        <v>0</v>
      </c>
      <c r="I89" s="24">
        <f>SUM(I90)</f>
        <v>0</v>
      </c>
    </row>
    <row r="90" spans="1:9" ht="15" customHeight="1" x14ac:dyDescent="0.25">
      <c r="A90" s="79">
        <v>2461</v>
      </c>
      <c r="B90" s="150" t="s">
        <v>526</v>
      </c>
      <c r="C90" s="150">
        <v>6</v>
      </c>
      <c r="D90" s="150">
        <v>1</v>
      </c>
      <c r="E90" s="37" t="s">
        <v>807</v>
      </c>
      <c r="F90" s="156" t="s">
        <v>806</v>
      </c>
      <c r="G90" s="146">
        <f t="shared" si="1"/>
        <v>0</v>
      </c>
      <c r="H90" s="152"/>
      <c r="I90" s="152"/>
    </row>
    <row r="91" spans="1:9" ht="15" customHeight="1" x14ac:dyDescent="0.25">
      <c r="A91" s="79">
        <v>2470</v>
      </c>
      <c r="B91" s="16" t="s">
        <v>526</v>
      </c>
      <c r="C91" s="16">
        <v>7</v>
      </c>
      <c r="D91" s="16">
        <v>0</v>
      </c>
      <c r="E91" s="33" t="s">
        <v>234</v>
      </c>
      <c r="F91" s="158" t="s">
        <v>808</v>
      </c>
      <c r="G91" s="146">
        <f t="shared" si="1"/>
        <v>0</v>
      </c>
      <c r="H91" s="24">
        <f>SUM(H92:H95)</f>
        <v>0</v>
      </c>
      <c r="I91" s="24">
        <f>SUM(I92:I95)</f>
        <v>0</v>
      </c>
    </row>
    <row r="92" spans="1:9" ht="24.75" customHeight="1" x14ac:dyDescent="0.25">
      <c r="A92" s="79">
        <v>2471</v>
      </c>
      <c r="B92" s="150" t="s">
        <v>526</v>
      </c>
      <c r="C92" s="150">
        <v>7</v>
      </c>
      <c r="D92" s="150">
        <v>1</v>
      </c>
      <c r="E92" s="37" t="s">
        <v>809</v>
      </c>
      <c r="F92" s="156" t="s">
        <v>810</v>
      </c>
      <c r="G92" s="146">
        <f t="shared" si="1"/>
        <v>0</v>
      </c>
      <c r="H92" s="152"/>
      <c r="I92" s="152"/>
    </row>
    <row r="93" spans="1:9" ht="16.5" customHeight="1" x14ac:dyDescent="0.25">
      <c r="A93" s="79">
        <v>2472</v>
      </c>
      <c r="B93" s="150" t="s">
        <v>526</v>
      </c>
      <c r="C93" s="150">
        <v>7</v>
      </c>
      <c r="D93" s="150">
        <v>2</v>
      </c>
      <c r="E93" s="37" t="s">
        <v>811</v>
      </c>
      <c r="F93" s="159" t="s">
        <v>812</v>
      </c>
      <c r="G93" s="146">
        <f t="shared" si="1"/>
        <v>0</v>
      </c>
      <c r="H93" s="152"/>
      <c r="I93" s="152"/>
    </row>
    <row r="94" spans="1:9" ht="16.5" customHeight="1" x14ac:dyDescent="0.25">
      <c r="A94" s="79">
        <v>2473</v>
      </c>
      <c r="B94" s="150" t="s">
        <v>526</v>
      </c>
      <c r="C94" s="150">
        <v>7</v>
      </c>
      <c r="D94" s="150">
        <v>3</v>
      </c>
      <c r="E94" s="37" t="s">
        <v>813</v>
      </c>
      <c r="F94" s="156" t="s">
        <v>814</v>
      </c>
      <c r="G94" s="146">
        <f t="shared" si="1"/>
        <v>0</v>
      </c>
      <c r="H94" s="152"/>
      <c r="I94" s="152"/>
    </row>
    <row r="95" spans="1:9" ht="16.5" customHeight="1" x14ac:dyDescent="0.25">
      <c r="A95" s="79">
        <v>2474</v>
      </c>
      <c r="B95" s="150" t="s">
        <v>526</v>
      </c>
      <c r="C95" s="150">
        <v>7</v>
      </c>
      <c r="D95" s="150">
        <v>4</v>
      </c>
      <c r="E95" s="37" t="s">
        <v>815</v>
      </c>
      <c r="F95" s="151" t="s">
        <v>816</v>
      </c>
      <c r="G95" s="146">
        <f t="shared" si="1"/>
        <v>0</v>
      </c>
      <c r="H95" s="152"/>
      <c r="I95" s="152"/>
    </row>
    <row r="96" spans="1:9" ht="36.75" customHeight="1" x14ac:dyDescent="0.25">
      <c r="A96" s="79">
        <v>2480</v>
      </c>
      <c r="B96" s="16" t="s">
        <v>526</v>
      </c>
      <c r="C96" s="16">
        <v>8</v>
      </c>
      <c r="D96" s="16">
        <v>0</v>
      </c>
      <c r="E96" s="33" t="s">
        <v>235</v>
      </c>
      <c r="F96" s="149" t="s">
        <v>817</v>
      </c>
      <c r="G96" s="146">
        <f t="shared" si="1"/>
        <v>0</v>
      </c>
      <c r="H96" s="24">
        <f>SUM(H97:H103)</f>
        <v>0</v>
      </c>
      <c r="I96" s="24">
        <f>SUM(I97:I103)</f>
        <v>0</v>
      </c>
    </row>
    <row r="97" spans="1:9" ht="38.25" customHeight="1" x14ac:dyDescent="0.25">
      <c r="A97" s="79">
        <v>2481</v>
      </c>
      <c r="B97" s="150" t="s">
        <v>526</v>
      </c>
      <c r="C97" s="150">
        <v>8</v>
      </c>
      <c r="D97" s="150">
        <v>1</v>
      </c>
      <c r="E97" s="37" t="s">
        <v>818</v>
      </c>
      <c r="F97" s="156" t="s">
        <v>819</v>
      </c>
      <c r="G97" s="146">
        <f t="shared" si="1"/>
        <v>0</v>
      </c>
      <c r="H97" s="152"/>
      <c r="I97" s="152"/>
    </row>
    <row r="98" spans="1:9" ht="36.75" customHeight="1" x14ac:dyDescent="0.25">
      <c r="A98" s="79">
        <v>2482</v>
      </c>
      <c r="B98" s="150" t="s">
        <v>526</v>
      </c>
      <c r="C98" s="150">
        <v>8</v>
      </c>
      <c r="D98" s="150">
        <v>2</v>
      </c>
      <c r="E98" s="37" t="s">
        <v>820</v>
      </c>
      <c r="F98" s="156" t="s">
        <v>821</v>
      </c>
      <c r="G98" s="146">
        <f t="shared" si="1"/>
        <v>0</v>
      </c>
      <c r="H98" s="152"/>
      <c r="I98" s="152"/>
    </row>
    <row r="99" spans="1:9" ht="25.5" customHeight="1" x14ac:dyDescent="0.25">
      <c r="A99" s="79">
        <v>2483</v>
      </c>
      <c r="B99" s="150" t="s">
        <v>526</v>
      </c>
      <c r="C99" s="150">
        <v>8</v>
      </c>
      <c r="D99" s="150">
        <v>3</v>
      </c>
      <c r="E99" s="37" t="s">
        <v>822</v>
      </c>
      <c r="F99" s="156" t="s">
        <v>823</v>
      </c>
      <c r="G99" s="146">
        <f t="shared" si="1"/>
        <v>0</v>
      </c>
      <c r="H99" s="152"/>
      <c r="I99" s="152"/>
    </row>
    <row r="100" spans="1:9" ht="36.75" customHeight="1" x14ac:dyDescent="0.25">
      <c r="A100" s="79">
        <v>2484</v>
      </c>
      <c r="B100" s="150" t="s">
        <v>526</v>
      </c>
      <c r="C100" s="150">
        <v>8</v>
      </c>
      <c r="D100" s="150">
        <v>4</v>
      </c>
      <c r="E100" s="37" t="s">
        <v>824</v>
      </c>
      <c r="F100" s="156" t="s">
        <v>825</v>
      </c>
      <c r="G100" s="146">
        <f t="shared" si="1"/>
        <v>0</v>
      </c>
      <c r="H100" s="152"/>
      <c r="I100" s="152"/>
    </row>
    <row r="101" spans="1:9" ht="28.5" x14ac:dyDescent="0.25">
      <c r="A101" s="79">
        <v>2485</v>
      </c>
      <c r="B101" s="150" t="s">
        <v>526</v>
      </c>
      <c r="C101" s="150">
        <v>8</v>
      </c>
      <c r="D101" s="150">
        <v>5</v>
      </c>
      <c r="E101" s="37" t="s">
        <v>826</v>
      </c>
      <c r="F101" s="156" t="s">
        <v>827</v>
      </c>
      <c r="G101" s="146">
        <f t="shared" si="1"/>
        <v>0</v>
      </c>
      <c r="H101" s="152"/>
      <c r="I101" s="152"/>
    </row>
    <row r="102" spans="1:9" ht="27" customHeight="1" x14ac:dyDescent="0.25">
      <c r="A102" s="79">
        <v>2486</v>
      </c>
      <c r="B102" s="150" t="s">
        <v>526</v>
      </c>
      <c r="C102" s="150">
        <v>8</v>
      </c>
      <c r="D102" s="150">
        <v>6</v>
      </c>
      <c r="E102" s="37" t="s">
        <v>828</v>
      </c>
      <c r="F102" s="156" t="s">
        <v>829</v>
      </c>
      <c r="G102" s="146">
        <f t="shared" ref="G102:G146" si="2">SUM(H102:I102)</f>
        <v>0</v>
      </c>
      <c r="H102" s="152"/>
      <c r="I102" s="152"/>
    </row>
    <row r="103" spans="1:9" ht="27" customHeight="1" x14ac:dyDescent="0.25">
      <c r="A103" s="79">
        <v>2487</v>
      </c>
      <c r="B103" s="150" t="s">
        <v>526</v>
      </c>
      <c r="C103" s="150">
        <v>8</v>
      </c>
      <c r="D103" s="150">
        <v>7</v>
      </c>
      <c r="E103" s="37" t="s">
        <v>832</v>
      </c>
      <c r="F103" s="156" t="s">
        <v>833</v>
      </c>
      <c r="G103" s="146">
        <f t="shared" si="2"/>
        <v>0</v>
      </c>
      <c r="H103" s="152"/>
      <c r="I103" s="152"/>
    </row>
    <row r="104" spans="1:9" ht="27" customHeight="1" x14ac:dyDescent="0.25">
      <c r="A104" s="79">
        <v>2490</v>
      </c>
      <c r="B104" s="16" t="s">
        <v>526</v>
      </c>
      <c r="C104" s="16">
        <v>9</v>
      </c>
      <c r="D104" s="16">
        <v>0</v>
      </c>
      <c r="E104" s="33" t="s">
        <v>236</v>
      </c>
      <c r="F104" s="149" t="s">
        <v>835</v>
      </c>
      <c r="G104" s="146">
        <f t="shared" si="2"/>
        <v>-300000</v>
      </c>
      <c r="H104" s="24">
        <f>SUM(H105)</f>
        <v>0</v>
      </c>
      <c r="I104" s="24">
        <f>SUM(I105)</f>
        <v>-300000</v>
      </c>
    </row>
    <row r="105" spans="1:9" ht="27" customHeight="1" x14ac:dyDescent="0.25">
      <c r="A105" s="79">
        <v>2491</v>
      </c>
      <c r="B105" s="150" t="s">
        <v>526</v>
      </c>
      <c r="C105" s="150">
        <v>9</v>
      </c>
      <c r="D105" s="150">
        <v>1</v>
      </c>
      <c r="E105" s="37" t="s">
        <v>834</v>
      </c>
      <c r="F105" s="156" t="s">
        <v>836</v>
      </c>
      <c r="G105" s="146">
        <f t="shared" si="2"/>
        <v>-300000</v>
      </c>
      <c r="H105" s="152"/>
      <c r="I105" s="39">
        <v>-300000</v>
      </c>
    </row>
    <row r="106" spans="1:9" s="31" customFormat="1" ht="25.5" customHeight="1" x14ac:dyDescent="0.2">
      <c r="A106" s="79">
        <v>2500</v>
      </c>
      <c r="B106" s="16" t="s">
        <v>528</v>
      </c>
      <c r="C106" s="16">
        <v>0</v>
      </c>
      <c r="D106" s="16">
        <v>0</v>
      </c>
      <c r="E106" s="147" t="s">
        <v>942</v>
      </c>
      <c r="F106" s="157" t="s">
        <v>837</v>
      </c>
      <c r="G106" s="146">
        <f t="shared" si="2"/>
        <v>40500</v>
      </c>
      <c r="H106" s="24">
        <f>SUM(H107+H109+H111+H113+H115+H117)</f>
        <v>31400</v>
      </c>
      <c r="I106" s="24">
        <f>SUM(I107+I109+I111+I113+I115+I117)</f>
        <v>9100</v>
      </c>
    </row>
    <row r="107" spans="1:9" ht="16.5" customHeight="1" x14ac:dyDescent="0.25">
      <c r="A107" s="79">
        <v>2510</v>
      </c>
      <c r="B107" s="16" t="s">
        <v>528</v>
      </c>
      <c r="C107" s="16">
        <v>1</v>
      </c>
      <c r="D107" s="16">
        <v>0</v>
      </c>
      <c r="E107" s="33" t="s">
        <v>237</v>
      </c>
      <c r="F107" s="149" t="s">
        <v>839</v>
      </c>
      <c r="G107" s="146">
        <f t="shared" si="2"/>
        <v>40000</v>
      </c>
      <c r="H107" s="24">
        <f>SUM(H108)</f>
        <v>30900</v>
      </c>
      <c r="I107" s="24">
        <f>SUM(I108)</f>
        <v>9100</v>
      </c>
    </row>
    <row r="108" spans="1:9" ht="16.5" customHeight="1" x14ac:dyDescent="0.25">
      <c r="A108" s="79">
        <v>2511</v>
      </c>
      <c r="B108" s="150" t="s">
        <v>528</v>
      </c>
      <c r="C108" s="150">
        <v>1</v>
      </c>
      <c r="D108" s="150">
        <v>1</v>
      </c>
      <c r="E108" s="37" t="s">
        <v>838</v>
      </c>
      <c r="F108" s="156" t="s">
        <v>840</v>
      </c>
      <c r="G108" s="146">
        <f t="shared" si="2"/>
        <v>40000</v>
      </c>
      <c r="H108" s="152">
        <v>30900</v>
      </c>
      <c r="I108" s="152">
        <v>9100</v>
      </c>
    </row>
    <row r="109" spans="1:9" ht="16.5" customHeight="1" x14ac:dyDescent="0.25">
      <c r="A109" s="79">
        <v>2520</v>
      </c>
      <c r="B109" s="16" t="s">
        <v>528</v>
      </c>
      <c r="C109" s="16">
        <v>2</v>
      </c>
      <c r="D109" s="16">
        <v>0</v>
      </c>
      <c r="E109" s="33" t="s">
        <v>238</v>
      </c>
      <c r="F109" s="149" t="s">
        <v>841</v>
      </c>
      <c r="G109" s="146">
        <f t="shared" si="2"/>
        <v>0</v>
      </c>
      <c r="H109" s="24">
        <f>SUM(H110)</f>
        <v>0</v>
      </c>
      <c r="I109" s="24">
        <f>SUM(I110)</f>
        <v>0</v>
      </c>
    </row>
    <row r="110" spans="1:9" ht="16.5" customHeight="1" x14ac:dyDescent="0.25">
      <c r="A110" s="79">
        <v>2521</v>
      </c>
      <c r="B110" s="150" t="s">
        <v>528</v>
      </c>
      <c r="C110" s="150">
        <v>2</v>
      </c>
      <c r="D110" s="150">
        <v>1</v>
      </c>
      <c r="E110" s="37" t="s">
        <v>842</v>
      </c>
      <c r="F110" s="156" t="s">
        <v>843</v>
      </c>
      <c r="G110" s="146">
        <f t="shared" si="2"/>
        <v>0</v>
      </c>
      <c r="H110" s="152"/>
      <c r="I110" s="152"/>
    </row>
    <row r="111" spans="1:9" ht="14.25" customHeight="1" x14ac:dyDescent="0.25">
      <c r="A111" s="79">
        <v>2530</v>
      </c>
      <c r="B111" s="16" t="s">
        <v>528</v>
      </c>
      <c r="C111" s="16">
        <v>3</v>
      </c>
      <c r="D111" s="16">
        <v>0</v>
      </c>
      <c r="E111" s="33" t="s">
        <v>239</v>
      </c>
      <c r="F111" s="149" t="s">
        <v>845</v>
      </c>
      <c r="G111" s="146">
        <f t="shared" si="2"/>
        <v>500</v>
      </c>
      <c r="H111" s="24">
        <f>SUM(H112)</f>
        <v>500</v>
      </c>
      <c r="I111" s="24">
        <f>SUM(I112)</f>
        <v>0</v>
      </c>
    </row>
    <row r="112" spans="1:9" ht="16.5" customHeight="1" x14ac:dyDescent="0.25">
      <c r="A112" s="79">
        <v>2531</v>
      </c>
      <c r="B112" s="150" t="s">
        <v>528</v>
      </c>
      <c r="C112" s="150">
        <v>3</v>
      </c>
      <c r="D112" s="150">
        <v>1</v>
      </c>
      <c r="E112" s="37" t="s">
        <v>844</v>
      </c>
      <c r="F112" s="156" t="s">
        <v>846</v>
      </c>
      <c r="G112" s="146">
        <f t="shared" si="2"/>
        <v>500</v>
      </c>
      <c r="H112" s="152">
        <v>500</v>
      </c>
      <c r="I112" s="152"/>
    </row>
    <row r="113" spans="1:9" ht="25.5" customHeight="1" x14ac:dyDescent="0.25">
      <c r="A113" s="79">
        <v>2540</v>
      </c>
      <c r="B113" s="16" t="s">
        <v>528</v>
      </c>
      <c r="C113" s="16">
        <v>4</v>
      </c>
      <c r="D113" s="16">
        <v>0</v>
      </c>
      <c r="E113" s="33" t="s">
        <v>240</v>
      </c>
      <c r="F113" s="149" t="s">
        <v>848</v>
      </c>
      <c r="G113" s="146">
        <f t="shared" si="2"/>
        <v>0</v>
      </c>
      <c r="H113" s="24">
        <v>0</v>
      </c>
      <c r="I113" s="24">
        <f>SUM(I114)</f>
        <v>0</v>
      </c>
    </row>
    <row r="114" spans="1:9" ht="15" customHeight="1" x14ac:dyDescent="0.25">
      <c r="A114" s="79">
        <v>2541</v>
      </c>
      <c r="B114" s="150" t="s">
        <v>528</v>
      </c>
      <c r="C114" s="150">
        <v>4</v>
      </c>
      <c r="D114" s="150">
        <v>1</v>
      </c>
      <c r="E114" s="37" t="s">
        <v>847</v>
      </c>
      <c r="F114" s="156" t="s">
        <v>849</v>
      </c>
      <c r="G114" s="146">
        <f t="shared" si="2"/>
        <v>0</v>
      </c>
      <c r="H114" s="152"/>
      <c r="I114" s="152"/>
    </row>
    <row r="115" spans="1:9" ht="38.25" customHeight="1" x14ac:dyDescent="0.25">
      <c r="A115" s="79">
        <v>2550</v>
      </c>
      <c r="B115" s="16" t="s">
        <v>528</v>
      </c>
      <c r="C115" s="16">
        <v>5</v>
      </c>
      <c r="D115" s="16">
        <v>0</v>
      </c>
      <c r="E115" s="33" t="s">
        <v>241</v>
      </c>
      <c r="F115" s="149" t="s">
        <v>851</v>
      </c>
      <c r="G115" s="146">
        <f t="shared" si="2"/>
        <v>0</v>
      </c>
      <c r="H115" s="24">
        <f>SUM(H116)</f>
        <v>0</v>
      </c>
      <c r="I115" s="24">
        <f>SUM(I116)</f>
        <v>0</v>
      </c>
    </row>
    <row r="116" spans="1:9" ht="27" customHeight="1" x14ac:dyDescent="0.25">
      <c r="A116" s="79">
        <v>2551</v>
      </c>
      <c r="B116" s="150" t="s">
        <v>528</v>
      </c>
      <c r="C116" s="150">
        <v>5</v>
      </c>
      <c r="D116" s="150">
        <v>1</v>
      </c>
      <c r="E116" s="37" t="s">
        <v>850</v>
      </c>
      <c r="F116" s="156" t="s">
        <v>852</v>
      </c>
      <c r="G116" s="146">
        <f t="shared" si="2"/>
        <v>0</v>
      </c>
      <c r="H116" s="152"/>
      <c r="I116" s="152"/>
    </row>
    <row r="117" spans="1:9" ht="27" customHeight="1" x14ac:dyDescent="0.25">
      <c r="A117" s="79">
        <v>2560</v>
      </c>
      <c r="B117" s="16" t="s">
        <v>528</v>
      </c>
      <c r="C117" s="16">
        <v>6</v>
      </c>
      <c r="D117" s="16">
        <v>0</v>
      </c>
      <c r="E117" s="33" t="s">
        <v>242</v>
      </c>
      <c r="F117" s="149" t="s">
        <v>854</v>
      </c>
      <c r="G117" s="146">
        <f t="shared" si="2"/>
        <v>0</v>
      </c>
      <c r="H117" s="24">
        <f>SUM(H118)</f>
        <v>0</v>
      </c>
      <c r="I117" s="24">
        <f>SUM(I118)</f>
        <v>0</v>
      </c>
    </row>
    <row r="118" spans="1:9" ht="27" customHeight="1" x14ac:dyDescent="0.25">
      <c r="A118" s="79">
        <v>2561</v>
      </c>
      <c r="B118" s="150" t="s">
        <v>528</v>
      </c>
      <c r="C118" s="150">
        <v>6</v>
      </c>
      <c r="D118" s="150">
        <v>1</v>
      </c>
      <c r="E118" s="37" t="s">
        <v>853</v>
      </c>
      <c r="F118" s="156" t="s">
        <v>855</v>
      </c>
      <c r="G118" s="146">
        <v>0</v>
      </c>
      <c r="H118" s="152">
        <v>0</v>
      </c>
      <c r="I118" s="152"/>
    </row>
    <row r="119" spans="1:9" s="31" customFormat="1" ht="27" customHeight="1" x14ac:dyDescent="0.2">
      <c r="A119" s="79">
        <v>2600</v>
      </c>
      <c r="B119" s="16" t="s">
        <v>529</v>
      </c>
      <c r="C119" s="16">
        <v>0</v>
      </c>
      <c r="D119" s="16">
        <v>0</v>
      </c>
      <c r="E119" s="147" t="s">
        <v>943</v>
      </c>
      <c r="F119" s="157" t="s">
        <v>856</v>
      </c>
      <c r="G119" s="146">
        <f t="shared" si="2"/>
        <v>105300</v>
      </c>
      <c r="H119" s="24">
        <f>SUM(H120+H122+H124+H126+H128+H130)</f>
        <v>22400</v>
      </c>
      <c r="I119" s="24">
        <f>SUM(I120+I122+I124+I126+I128+I130)</f>
        <v>82900</v>
      </c>
    </row>
    <row r="120" spans="1:9" ht="14.25" customHeight="1" x14ac:dyDescent="0.25">
      <c r="A120" s="79">
        <v>2610</v>
      </c>
      <c r="B120" s="16" t="s">
        <v>529</v>
      </c>
      <c r="C120" s="16">
        <v>1</v>
      </c>
      <c r="D120" s="16">
        <v>0</v>
      </c>
      <c r="E120" s="33" t="s">
        <v>243</v>
      </c>
      <c r="F120" s="149" t="s">
        <v>857</v>
      </c>
      <c r="G120" s="146">
        <f t="shared" si="2"/>
        <v>0</v>
      </c>
      <c r="H120" s="24">
        <f>SUM(H121)</f>
        <v>0</v>
      </c>
      <c r="I120" s="24">
        <f>SUM(I121)</f>
        <v>0</v>
      </c>
    </row>
    <row r="121" spans="1:9" ht="14.25" customHeight="1" x14ac:dyDescent="0.25">
      <c r="A121" s="79">
        <v>2611</v>
      </c>
      <c r="B121" s="150" t="s">
        <v>529</v>
      </c>
      <c r="C121" s="150">
        <v>1</v>
      </c>
      <c r="D121" s="150">
        <v>1</v>
      </c>
      <c r="E121" s="37" t="s">
        <v>858</v>
      </c>
      <c r="F121" s="156" t="s">
        <v>859</v>
      </c>
      <c r="G121" s="146">
        <f t="shared" si="2"/>
        <v>0</v>
      </c>
      <c r="H121" s="152"/>
      <c r="I121" s="152"/>
    </row>
    <row r="122" spans="1:9" ht="14.25" customHeight="1" x14ac:dyDescent="0.25">
      <c r="A122" s="79">
        <v>2620</v>
      </c>
      <c r="B122" s="16" t="s">
        <v>529</v>
      </c>
      <c r="C122" s="16">
        <v>2</v>
      </c>
      <c r="D122" s="16">
        <v>0</v>
      </c>
      <c r="E122" s="33" t="s">
        <v>244</v>
      </c>
      <c r="F122" s="149" t="s">
        <v>861</v>
      </c>
      <c r="G122" s="146">
        <f t="shared" si="2"/>
        <v>0</v>
      </c>
      <c r="H122" s="24">
        <f>SUM(H123)</f>
        <v>0</v>
      </c>
      <c r="I122" s="24">
        <f>SUM(I123)</f>
        <v>0</v>
      </c>
    </row>
    <row r="123" spans="1:9" ht="14.25" customHeight="1" x14ac:dyDescent="0.25">
      <c r="A123" s="79">
        <v>2621</v>
      </c>
      <c r="B123" s="150" t="s">
        <v>529</v>
      </c>
      <c r="C123" s="150">
        <v>2</v>
      </c>
      <c r="D123" s="150">
        <v>1</v>
      </c>
      <c r="E123" s="37" t="s">
        <v>860</v>
      </c>
      <c r="F123" s="156" t="s">
        <v>862</v>
      </c>
      <c r="G123" s="146">
        <f t="shared" si="2"/>
        <v>0</v>
      </c>
      <c r="H123" s="152"/>
      <c r="I123" s="152"/>
    </row>
    <row r="124" spans="1:9" ht="14.25" customHeight="1" x14ac:dyDescent="0.25">
      <c r="A124" s="79">
        <v>2630</v>
      </c>
      <c r="B124" s="16" t="s">
        <v>529</v>
      </c>
      <c r="C124" s="16">
        <v>3</v>
      </c>
      <c r="D124" s="16">
        <v>0</v>
      </c>
      <c r="E124" s="33" t="s">
        <v>245</v>
      </c>
      <c r="F124" s="149" t="s">
        <v>863</v>
      </c>
      <c r="G124" s="146">
        <f t="shared" si="2"/>
        <v>83900</v>
      </c>
      <c r="H124" s="24">
        <f>SUM(H125)</f>
        <v>4500</v>
      </c>
      <c r="I124" s="24">
        <f>SUM(I125)</f>
        <v>79400</v>
      </c>
    </row>
    <row r="125" spans="1:9" ht="14.25" customHeight="1" x14ac:dyDescent="0.25">
      <c r="A125" s="79">
        <v>2631</v>
      </c>
      <c r="B125" s="150" t="s">
        <v>529</v>
      </c>
      <c r="C125" s="150">
        <v>3</v>
      </c>
      <c r="D125" s="150">
        <v>1</v>
      </c>
      <c r="E125" s="37" t="s">
        <v>864</v>
      </c>
      <c r="F125" s="160" t="s">
        <v>865</v>
      </c>
      <c r="G125" s="146">
        <f t="shared" si="2"/>
        <v>83900</v>
      </c>
      <c r="H125" s="152">
        <v>4500</v>
      </c>
      <c r="I125" s="152">
        <v>79400</v>
      </c>
    </row>
    <row r="126" spans="1:9" ht="14.25" customHeight="1" x14ac:dyDescent="0.25">
      <c r="A126" s="79">
        <v>2640</v>
      </c>
      <c r="B126" s="16" t="s">
        <v>529</v>
      </c>
      <c r="C126" s="16">
        <v>4</v>
      </c>
      <c r="D126" s="16">
        <v>0</v>
      </c>
      <c r="E126" s="33" t="s">
        <v>246</v>
      </c>
      <c r="F126" s="149" t="s">
        <v>866</v>
      </c>
      <c r="G126" s="146">
        <f t="shared" si="2"/>
        <v>21400</v>
      </c>
      <c r="H126" s="24">
        <f>SUM(H127)</f>
        <v>17900</v>
      </c>
      <c r="I126" s="24">
        <f>SUM(I127)</f>
        <v>3500</v>
      </c>
    </row>
    <row r="127" spans="1:9" ht="14.25" customHeight="1" x14ac:dyDescent="0.25">
      <c r="A127" s="79">
        <v>2641</v>
      </c>
      <c r="B127" s="150" t="s">
        <v>529</v>
      </c>
      <c r="C127" s="150">
        <v>4</v>
      </c>
      <c r="D127" s="150">
        <v>1</v>
      </c>
      <c r="E127" s="37" t="s">
        <v>867</v>
      </c>
      <c r="F127" s="156" t="s">
        <v>868</v>
      </c>
      <c r="G127" s="146">
        <f t="shared" si="2"/>
        <v>21400</v>
      </c>
      <c r="H127" s="152">
        <v>17900</v>
      </c>
      <c r="I127" s="152">
        <v>3500</v>
      </c>
    </row>
    <row r="128" spans="1:9" ht="38.25" customHeight="1" x14ac:dyDescent="0.25">
      <c r="A128" s="79">
        <v>2650</v>
      </c>
      <c r="B128" s="16" t="s">
        <v>529</v>
      </c>
      <c r="C128" s="16">
        <v>5</v>
      </c>
      <c r="D128" s="16">
        <v>0</v>
      </c>
      <c r="E128" s="33" t="s">
        <v>247</v>
      </c>
      <c r="F128" s="149" t="s">
        <v>873</v>
      </c>
      <c r="G128" s="146">
        <f t="shared" si="2"/>
        <v>0</v>
      </c>
      <c r="H128" s="24">
        <f>SUM(H129)</f>
        <v>0</v>
      </c>
      <c r="I128" s="24">
        <f>SUM(I129)</f>
        <v>0</v>
      </c>
    </row>
    <row r="129" spans="1:9" ht="39" customHeight="1" x14ac:dyDescent="0.25">
      <c r="A129" s="79">
        <v>2651</v>
      </c>
      <c r="B129" s="150" t="s">
        <v>529</v>
      </c>
      <c r="C129" s="150">
        <v>5</v>
      </c>
      <c r="D129" s="150">
        <v>1</v>
      </c>
      <c r="E129" s="37" t="s">
        <v>872</v>
      </c>
      <c r="F129" s="156" t="s">
        <v>874</v>
      </c>
      <c r="G129" s="146">
        <f t="shared" si="2"/>
        <v>0</v>
      </c>
      <c r="H129" s="152"/>
      <c r="I129" s="152"/>
    </row>
    <row r="130" spans="1:9" ht="25.5" customHeight="1" x14ac:dyDescent="0.25">
      <c r="A130" s="79">
        <v>2660</v>
      </c>
      <c r="B130" s="16" t="s">
        <v>529</v>
      </c>
      <c r="C130" s="16">
        <v>6</v>
      </c>
      <c r="D130" s="16">
        <v>0</v>
      </c>
      <c r="E130" s="33" t="s">
        <v>248</v>
      </c>
      <c r="F130" s="158" t="s">
        <v>883</v>
      </c>
      <c r="G130" s="146">
        <f t="shared" si="2"/>
        <v>0</v>
      </c>
      <c r="H130" s="24">
        <f>SUM(H131)</f>
        <v>0</v>
      </c>
      <c r="I130" s="24">
        <f>SUM(I131)</f>
        <v>0</v>
      </c>
    </row>
    <row r="131" spans="1:9" ht="26.25" customHeight="1" x14ac:dyDescent="0.25">
      <c r="A131" s="79">
        <v>2661</v>
      </c>
      <c r="B131" s="150" t="s">
        <v>529</v>
      </c>
      <c r="C131" s="150">
        <v>6</v>
      </c>
      <c r="D131" s="150">
        <v>1</v>
      </c>
      <c r="E131" s="37" t="s">
        <v>875</v>
      </c>
      <c r="F131" s="156" t="s">
        <v>884</v>
      </c>
      <c r="G131" s="146">
        <f t="shared" si="2"/>
        <v>0</v>
      </c>
      <c r="H131" s="152"/>
      <c r="I131" s="152"/>
    </row>
    <row r="132" spans="1:9" s="31" customFormat="1" ht="14.25" customHeight="1" x14ac:dyDescent="0.2">
      <c r="A132" s="79">
        <v>2700</v>
      </c>
      <c r="B132" s="16" t="s">
        <v>530</v>
      </c>
      <c r="C132" s="16">
        <v>0</v>
      </c>
      <c r="D132" s="16">
        <v>0</v>
      </c>
      <c r="E132" s="147" t="s">
        <v>944</v>
      </c>
      <c r="F132" s="157" t="s">
        <v>885</v>
      </c>
      <c r="G132" s="146">
        <f t="shared" si="2"/>
        <v>0</v>
      </c>
      <c r="H132" s="24">
        <f>SUM(H133+H137+H142+H147+H149+H151)</f>
        <v>0</v>
      </c>
      <c r="I132" s="24">
        <f>SUM(I133+I137+I142+I147+I149+I151)</f>
        <v>0</v>
      </c>
    </row>
    <row r="133" spans="1:9" ht="27" customHeight="1" x14ac:dyDescent="0.25">
      <c r="A133" s="79">
        <v>2710</v>
      </c>
      <c r="B133" s="16" t="s">
        <v>530</v>
      </c>
      <c r="C133" s="16">
        <v>1</v>
      </c>
      <c r="D133" s="16">
        <v>0</v>
      </c>
      <c r="E133" s="33" t="s">
        <v>249</v>
      </c>
      <c r="F133" s="149" t="s">
        <v>886</v>
      </c>
      <c r="G133" s="146">
        <f t="shared" si="2"/>
        <v>0</v>
      </c>
      <c r="H133" s="24">
        <f>SUM(H134:H136)</f>
        <v>0</v>
      </c>
      <c r="I133" s="24">
        <f>SUM(I134:I136)</f>
        <v>0</v>
      </c>
    </row>
    <row r="134" spans="1:9" ht="15" customHeight="1" x14ac:dyDescent="0.25">
      <c r="A134" s="79">
        <v>2711</v>
      </c>
      <c r="B134" s="150" t="s">
        <v>530</v>
      </c>
      <c r="C134" s="150">
        <v>1</v>
      </c>
      <c r="D134" s="150">
        <v>1</v>
      </c>
      <c r="E134" s="37" t="s">
        <v>887</v>
      </c>
      <c r="F134" s="156" t="s">
        <v>888</v>
      </c>
      <c r="G134" s="146">
        <f t="shared" si="2"/>
        <v>0</v>
      </c>
      <c r="H134" s="152"/>
      <c r="I134" s="152"/>
    </row>
    <row r="135" spans="1:9" ht="15" customHeight="1" x14ac:dyDescent="0.25">
      <c r="A135" s="79">
        <v>2712</v>
      </c>
      <c r="B135" s="150" t="s">
        <v>530</v>
      </c>
      <c r="C135" s="150">
        <v>1</v>
      </c>
      <c r="D135" s="150">
        <v>2</v>
      </c>
      <c r="E135" s="37" t="s">
        <v>889</v>
      </c>
      <c r="F135" s="156" t="s">
        <v>890</v>
      </c>
      <c r="G135" s="146">
        <f t="shared" si="2"/>
        <v>0</v>
      </c>
      <c r="H135" s="152"/>
      <c r="I135" s="152"/>
    </row>
    <row r="136" spans="1:9" ht="15" customHeight="1" x14ac:dyDescent="0.25">
      <c r="A136" s="79">
        <v>2713</v>
      </c>
      <c r="B136" s="150" t="s">
        <v>530</v>
      </c>
      <c r="C136" s="150">
        <v>1</v>
      </c>
      <c r="D136" s="150">
        <v>3</v>
      </c>
      <c r="E136" s="37" t="s">
        <v>308</v>
      </c>
      <c r="F136" s="156" t="s">
        <v>891</v>
      </c>
      <c r="G136" s="146">
        <f t="shared" si="2"/>
        <v>0</v>
      </c>
      <c r="H136" s="152"/>
      <c r="I136" s="152"/>
    </row>
    <row r="137" spans="1:9" ht="15" customHeight="1" x14ac:dyDescent="0.25">
      <c r="A137" s="79">
        <v>2720</v>
      </c>
      <c r="B137" s="16" t="s">
        <v>530</v>
      </c>
      <c r="C137" s="16">
        <v>2</v>
      </c>
      <c r="D137" s="16">
        <v>0</v>
      </c>
      <c r="E137" s="33" t="s">
        <v>250</v>
      </c>
      <c r="F137" s="149" t="s">
        <v>892</v>
      </c>
      <c r="G137" s="146">
        <f t="shared" si="2"/>
        <v>0</v>
      </c>
      <c r="H137" s="24">
        <f>SUM(H138:H141)</f>
        <v>0</v>
      </c>
      <c r="I137" s="24">
        <f>SUM(I138:I141)</f>
        <v>0</v>
      </c>
    </row>
    <row r="138" spans="1:9" ht="15" customHeight="1" x14ac:dyDescent="0.25">
      <c r="A138" s="79">
        <v>2721</v>
      </c>
      <c r="B138" s="150" t="s">
        <v>530</v>
      </c>
      <c r="C138" s="150">
        <v>2</v>
      </c>
      <c r="D138" s="150">
        <v>1</v>
      </c>
      <c r="E138" s="37" t="s">
        <v>893</v>
      </c>
      <c r="F138" s="156" t="s">
        <v>894</v>
      </c>
      <c r="G138" s="146">
        <f t="shared" si="2"/>
        <v>0</v>
      </c>
      <c r="H138" s="152"/>
      <c r="I138" s="152"/>
    </row>
    <row r="139" spans="1:9" ht="15" customHeight="1" x14ac:dyDescent="0.25">
      <c r="A139" s="79">
        <v>2722</v>
      </c>
      <c r="B139" s="150" t="s">
        <v>530</v>
      </c>
      <c r="C139" s="150">
        <v>2</v>
      </c>
      <c r="D139" s="150">
        <v>2</v>
      </c>
      <c r="E139" s="37" t="s">
        <v>895</v>
      </c>
      <c r="F139" s="156" t="s">
        <v>896</v>
      </c>
      <c r="G139" s="146">
        <f t="shared" si="2"/>
        <v>0</v>
      </c>
      <c r="H139" s="152"/>
      <c r="I139" s="152"/>
    </row>
    <row r="140" spans="1:9" ht="15" customHeight="1" x14ac:dyDescent="0.25">
      <c r="A140" s="79">
        <v>2723</v>
      </c>
      <c r="B140" s="150" t="s">
        <v>530</v>
      </c>
      <c r="C140" s="150">
        <v>2</v>
      </c>
      <c r="D140" s="150">
        <v>3</v>
      </c>
      <c r="E140" s="37" t="s">
        <v>309</v>
      </c>
      <c r="F140" s="156" t="s">
        <v>897</v>
      </c>
      <c r="G140" s="146">
        <f t="shared" si="2"/>
        <v>0</v>
      </c>
      <c r="H140" s="152"/>
      <c r="I140" s="152"/>
    </row>
    <row r="141" spans="1:9" ht="15" customHeight="1" x14ac:dyDescent="0.25">
      <c r="A141" s="79">
        <v>2724</v>
      </c>
      <c r="B141" s="150" t="s">
        <v>530</v>
      </c>
      <c r="C141" s="150">
        <v>2</v>
      </c>
      <c r="D141" s="150">
        <v>4</v>
      </c>
      <c r="E141" s="37" t="s">
        <v>898</v>
      </c>
      <c r="F141" s="156" t="s">
        <v>899</v>
      </c>
      <c r="G141" s="146">
        <f t="shared" si="2"/>
        <v>0</v>
      </c>
      <c r="H141" s="152"/>
      <c r="I141" s="152"/>
    </row>
    <row r="142" spans="1:9" ht="15" customHeight="1" x14ac:dyDescent="0.25">
      <c r="A142" s="79">
        <v>2730</v>
      </c>
      <c r="B142" s="16" t="s">
        <v>530</v>
      </c>
      <c r="C142" s="16">
        <v>3</v>
      </c>
      <c r="D142" s="16">
        <v>0</v>
      </c>
      <c r="E142" s="33" t="s">
        <v>251</v>
      </c>
      <c r="F142" s="149" t="s">
        <v>901</v>
      </c>
      <c r="G142" s="146">
        <f t="shared" si="2"/>
        <v>0</v>
      </c>
      <c r="H142" s="24">
        <f>SUM(H143:H146)</f>
        <v>0</v>
      </c>
      <c r="I142" s="24">
        <f>SUM(I143:I146)</f>
        <v>0</v>
      </c>
    </row>
    <row r="143" spans="1:9" ht="14.25" customHeight="1" x14ac:dyDescent="0.25">
      <c r="A143" s="79">
        <v>2731</v>
      </c>
      <c r="B143" s="150" t="s">
        <v>530</v>
      </c>
      <c r="C143" s="150">
        <v>3</v>
      </c>
      <c r="D143" s="150">
        <v>1</v>
      </c>
      <c r="E143" s="37" t="s">
        <v>0</v>
      </c>
      <c r="F143" s="151" t="s">
        <v>1</v>
      </c>
      <c r="G143" s="146">
        <f t="shared" si="2"/>
        <v>0</v>
      </c>
      <c r="H143" s="152"/>
      <c r="I143" s="152"/>
    </row>
    <row r="144" spans="1:9" ht="14.25" customHeight="1" x14ac:dyDescent="0.25">
      <c r="A144" s="79">
        <v>2732</v>
      </c>
      <c r="B144" s="150" t="s">
        <v>530</v>
      </c>
      <c r="C144" s="150">
        <v>3</v>
      </c>
      <c r="D144" s="150">
        <v>2</v>
      </c>
      <c r="E144" s="37" t="s">
        <v>2</v>
      </c>
      <c r="F144" s="151" t="s">
        <v>3</v>
      </c>
      <c r="G144" s="146">
        <f t="shared" si="2"/>
        <v>0</v>
      </c>
      <c r="H144" s="152"/>
      <c r="I144" s="152"/>
    </row>
    <row r="145" spans="1:9" ht="24.75" customHeight="1" x14ac:dyDescent="0.25">
      <c r="A145" s="79">
        <v>2733</v>
      </c>
      <c r="B145" s="150" t="s">
        <v>530</v>
      </c>
      <c r="C145" s="150">
        <v>3</v>
      </c>
      <c r="D145" s="150">
        <v>3</v>
      </c>
      <c r="E145" s="37" t="s">
        <v>4</v>
      </c>
      <c r="F145" s="151" t="s">
        <v>5</v>
      </c>
      <c r="G145" s="146">
        <f t="shared" si="2"/>
        <v>0</v>
      </c>
      <c r="H145" s="152"/>
      <c r="I145" s="152"/>
    </row>
    <row r="146" spans="1:9" ht="24.75" customHeight="1" x14ac:dyDescent="0.25">
      <c r="A146" s="79">
        <v>2734</v>
      </c>
      <c r="B146" s="150" t="s">
        <v>530</v>
      </c>
      <c r="C146" s="150">
        <v>3</v>
      </c>
      <c r="D146" s="150">
        <v>4</v>
      </c>
      <c r="E146" s="37" t="s">
        <v>6</v>
      </c>
      <c r="F146" s="151" t="s">
        <v>7</v>
      </c>
      <c r="G146" s="146">
        <f t="shared" si="2"/>
        <v>0</v>
      </c>
      <c r="H146" s="152"/>
      <c r="I146" s="152"/>
    </row>
    <row r="147" spans="1:9" ht="14.25" customHeight="1" x14ac:dyDescent="0.25">
      <c r="A147" s="79">
        <v>2740</v>
      </c>
      <c r="B147" s="16" t="s">
        <v>530</v>
      </c>
      <c r="C147" s="16">
        <v>4</v>
      </c>
      <c r="D147" s="16">
        <v>0</v>
      </c>
      <c r="E147" s="33" t="s">
        <v>252</v>
      </c>
      <c r="F147" s="149" t="s">
        <v>9</v>
      </c>
      <c r="G147" s="146">
        <f t="shared" ref="G147:G193" si="3">SUM(H147:I147)</f>
        <v>0</v>
      </c>
      <c r="H147" s="24">
        <f>SUM(H148)</f>
        <v>0</v>
      </c>
      <c r="I147" s="24">
        <f>SUM(I148)</f>
        <v>0</v>
      </c>
    </row>
    <row r="148" spans="1:9" ht="16.5" customHeight="1" x14ac:dyDescent="0.25">
      <c r="A148" s="79">
        <v>2741</v>
      </c>
      <c r="B148" s="150" t="s">
        <v>530</v>
      </c>
      <c r="C148" s="150">
        <v>4</v>
      </c>
      <c r="D148" s="150">
        <v>1</v>
      </c>
      <c r="E148" s="37" t="s">
        <v>8</v>
      </c>
      <c r="F148" s="156" t="s">
        <v>10</v>
      </c>
      <c r="G148" s="146">
        <f t="shared" si="3"/>
        <v>0</v>
      </c>
      <c r="H148" s="152"/>
      <c r="I148" s="152"/>
    </row>
    <row r="149" spans="1:9" ht="24.75" customHeight="1" x14ac:dyDescent="0.25">
      <c r="A149" s="79">
        <v>2750</v>
      </c>
      <c r="B149" s="16" t="s">
        <v>530</v>
      </c>
      <c r="C149" s="16">
        <v>5</v>
      </c>
      <c r="D149" s="16">
        <v>0</v>
      </c>
      <c r="E149" s="33" t="s">
        <v>253</v>
      </c>
      <c r="F149" s="149" t="s">
        <v>12</v>
      </c>
      <c r="G149" s="146">
        <f t="shared" si="3"/>
        <v>0</v>
      </c>
      <c r="H149" s="24">
        <f>SUM(H150)</f>
        <v>0</v>
      </c>
      <c r="I149" s="24">
        <f>SUM(I150)</f>
        <v>0</v>
      </c>
    </row>
    <row r="150" spans="1:9" ht="24" x14ac:dyDescent="0.25">
      <c r="A150" s="79">
        <v>2751</v>
      </c>
      <c r="B150" s="150" t="s">
        <v>530</v>
      </c>
      <c r="C150" s="150">
        <v>5</v>
      </c>
      <c r="D150" s="150">
        <v>1</v>
      </c>
      <c r="E150" s="37" t="s">
        <v>11</v>
      </c>
      <c r="F150" s="156" t="s">
        <v>12</v>
      </c>
      <c r="G150" s="146">
        <f t="shared" si="3"/>
        <v>0</v>
      </c>
      <c r="H150" s="152"/>
      <c r="I150" s="152"/>
    </row>
    <row r="151" spans="1:9" ht="25.5" customHeight="1" x14ac:dyDescent="0.25">
      <c r="A151" s="79">
        <v>2760</v>
      </c>
      <c r="B151" s="16" t="s">
        <v>530</v>
      </c>
      <c r="C151" s="16">
        <v>6</v>
      </c>
      <c r="D151" s="16">
        <v>0</v>
      </c>
      <c r="E151" s="33" t="s">
        <v>254</v>
      </c>
      <c r="F151" s="149" t="s">
        <v>14</v>
      </c>
      <c r="G151" s="146">
        <f t="shared" si="3"/>
        <v>0</v>
      </c>
      <c r="H151" s="24">
        <f>SUM(H152:H153)</f>
        <v>0</v>
      </c>
      <c r="I151" s="24">
        <f>SUM(I152:I153)</f>
        <v>0</v>
      </c>
    </row>
    <row r="152" spans="1:9" ht="24" x14ac:dyDescent="0.25">
      <c r="A152" s="79">
        <v>2761</v>
      </c>
      <c r="B152" s="150" t="s">
        <v>530</v>
      </c>
      <c r="C152" s="150">
        <v>6</v>
      </c>
      <c r="D152" s="150">
        <v>1</v>
      </c>
      <c r="E152" s="37" t="s">
        <v>531</v>
      </c>
      <c r="F152" s="149"/>
      <c r="G152" s="146">
        <f t="shared" si="3"/>
        <v>0</v>
      </c>
      <c r="H152" s="152"/>
      <c r="I152" s="152"/>
    </row>
    <row r="153" spans="1:9" ht="17.25" customHeight="1" x14ac:dyDescent="0.25">
      <c r="A153" s="79">
        <v>2762</v>
      </c>
      <c r="B153" s="150" t="s">
        <v>530</v>
      </c>
      <c r="C153" s="150">
        <v>6</v>
      </c>
      <c r="D153" s="150">
        <v>2</v>
      </c>
      <c r="E153" s="37" t="s">
        <v>13</v>
      </c>
      <c r="F153" s="156" t="s">
        <v>15</v>
      </c>
      <c r="G153" s="146">
        <f t="shared" si="3"/>
        <v>0</v>
      </c>
      <c r="H153" s="152"/>
      <c r="I153" s="152"/>
    </row>
    <row r="154" spans="1:9" s="31" customFormat="1" ht="14.25" customHeight="1" x14ac:dyDescent="0.2">
      <c r="A154" s="79">
        <v>2800</v>
      </c>
      <c r="B154" s="16" t="s">
        <v>532</v>
      </c>
      <c r="C154" s="16">
        <v>0</v>
      </c>
      <c r="D154" s="16">
        <v>0</v>
      </c>
      <c r="E154" s="46" t="s">
        <v>945</v>
      </c>
      <c r="F154" s="157" t="s">
        <v>16</v>
      </c>
      <c r="G154" s="146">
        <f t="shared" si="3"/>
        <v>16700</v>
      </c>
      <c r="H154" s="24">
        <f>SUM(H155+H157+H159+H165+H169+H173+H175)</f>
        <v>13700</v>
      </c>
      <c r="I154" s="24">
        <f>SUM(I155+I157+I165+I169+I173+I175)</f>
        <v>3000</v>
      </c>
    </row>
    <row r="155" spans="1:9" ht="15" customHeight="1" x14ac:dyDescent="0.25">
      <c r="A155" s="79">
        <v>2810</v>
      </c>
      <c r="B155" s="150" t="s">
        <v>532</v>
      </c>
      <c r="C155" s="150">
        <v>1</v>
      </c>
      <c r="D155" s="150">
        <v>0</v>
      </c>
      <c r="E155" s="33" t="s">
        <v>255</v>
      </c>
      <c r="F155" s="149" t="s">
        <v>18</v>
      </c>
      <c r="G155" s="146">
        <f t="shared" si="3"/>
        <v>0</v>
      </c>
      <c r="H155" s="24">
        <v>0</v>
      </c>
      <c r="I155" s="24">
        <f>SUM(I156)</f>
        <v>0</v>
      </c>
    </row>
    <row r="156" spans="1:9" ht="14.25" customHeight="1" x14ac:dyDescent="0.25">
      <c r="A156" s="79">
        <v>2811</v>
      </c>
      <c r="B156" s="150" t="s">
        <v>532</v>
      </c>
      <c r="C156" s="150">
        <v>1</v>
      </c>
      <c r="D156" s="150">
        <v>1</v>
      </c>
      <c r="E156" s="37" t="s">
        <v>17</v>
      </c>
      <c r="F156" s="156" t="s">
        <v>19</v>
      </c>
      <c r="G156" s="146">
        <f t="shared" si="3"/>
        <v>0</v>
      </c>
      <c r="H156" s="152">
        <v>0</v>
      </c>
      <c r="I156" s="152"/>
    </row>
    <row r="157" spans="1:9" ht="14.25" customHeight="1" x14ac:dyDescent="0.25">
      <c r="A157" s="79">
        <v>2820</v>
      </c>
      <c r="B157" s="16" t="s">
        <v>532</v>
      </c>
      <c r="C157" s="16">
        <v>2</v>
      </c>
      <c r="D157" s="16">
        <v>0</v>
      </c>
      <c r="E157" s="33" t="s">
        <v>256</v>
      </c>
      <c r="F157" s="149" t="s">
        <v>20</v>
      </c>
      <c r="G157" s="146">
        <f t="shared" si="3"/>
        <v>8900</v>
      </c>
      <c r="H157" s="24">
        <f>SUM(H158:H164)</f>
        <v>5900</v>
      </c>
      <c r="I157" s="24">
        <f>SUM(I158:I164)</f>
        <v>3000</v>
      </c>
    </row>
    <row r="158" spans="1:9" ht="14.25" customHeight="1" x14ac:dyDescent="0.25">
      <c r="A158" s="79">
        <v>2821</v>
      </c>
      <c r="B158" s="150" t="s">
        <v>532</v>
      </c>
      <c r="C158" s="150">
        <v>2</v>
      </c>
      <c r="D158" s="150">
        <v>1</v>
      </c>
      <c r="E158" s="37" t="s">
        <v>533</v>
      </c>
      <c r="F158" s="149"/>
      <c r="G158" s="146">
        <f t="shared" si="3"/>
        <v>0</v>
      </c>
      <c r="H158" s="152"/>
      <c r="I158" s="152"/>
    </row>
    <row r="159" spans="1:9" ht="14.25" customHeight="1" x14ac:dyDescent="0.25">
      <c r="A159" s="79">
        <v>2822</v>
      </c>
      <c r="B159" s="150" t="s">
        <v>532</v>
      </c>
      <c r="C159" s="150">
        <v>2</v>
      </c>
      <c r="D159" s="150">
        <v>2</v>
      </c>
      <c r="E159" s="37" t="s">
        <v>534</v>
      </c>
      <c r="F159" s="149"/>
      <c r="G159" s="146">
        <f t="shared" si="3"/>
        <v>0</v>
      </c>
      <c r="H159" s="152"/>
      <c r="I159" s="152"/>
    </row>
    <row r="160" spans="1:9" ht="14.25" customHeight="1" x14ac:dyDescent="0.25">
      <c r="A160" s="79">
        <v>2823</v>
      </c>
      <c r="B160" s="150" t="s">
        <v>532</v>
      </c>
      <c r="C160" s="150">
        <v>2</v>
      </c>
      <c r="D160" s="150">
        <v>3</v>
      </c>
      <c r="E160" s="37" t="s">
        <v>566</v>
      </c>
      <c r="F160" s="156" t="s">
        <v>21</v>
      </c>
      <c r="G160" s="146">
        <f t="shared" si="3"/>
        <v>2900</v>
      </c>
      <c r="H160" s="152">
        <v>1900</v>
      </c>
      <c r="I160" s="152">
        <v>1000</v>
      </c>
    </row>
    <row r="161" spans="1:9" ht="14.25" customHeight="1" x14ac:dyDescent="0.25">
      <c r="A161" s="79">
        <v>2824</v>
      </c>
      <c r="B161" s="150" t="s">
        <v>532</v>
      </c>
      <c r="C161" s="150">
        <v>2</v>
      </c>
      <c r="D161" s="150">
        <v>4</v>
      </c>
      <c r="E161" s="37" t="s">
        <v>535</v>
      </c>
      <c r="F161" s="156"/>
      <c r="G161" s="146">
        <f t="shared" si="3"/>
        <v>2500</v>
      </c>
      <c r="H161" s="152">
        <v>2500</v>
      </c>
      <c r="I161" s="152"/>
    </row>
    <row r="162" spans="1:9" ht="14.25" customHeight="1" x14ac:dyDescent="0.25">
      <c r="A162" s="79">
        <v>2825</v>
      </c>
      <c r="B162" s="150" t="s">
        <v>532</v>
      </c>
      <c r="C162" s="150">
        <v>2</v>
      </c>
      <c r="D162" s="150">
        <v>5</v>
      </c>
      <c r="E162" s="37" t="s">
        <v>536</v>
      </c>
      <c r="F162" s="156"/>
      <c r="G162" s="146">
        <f t="shared" si="3"/>
        <v>0</v>
      </c>
      <c r="H162" s="152"/>
      <c r="I162" s="152"/>
    </row>
    <row r="163" spans="1:9" ht="14.25" customHeight="1" x14ac:dyDescent="0.25">
      <c r="A163" s="79">
        <v>2826</v>
      </c>
      <c r="B163" s="150" t="s">
        <v>532</v>
      </c>
      <c r="C163" s="150">
        <v>2</v>
      </c>
      <c r="D163" s="150">
        <v>6</v>
      </c>
      <c r="E163" s="37" t="s">
        <v>537</v>
      </c>
      <c r="F163" s="156"/>
      <c r="G163" s="146">
        <f t="shared" si="3"/>
        <v>0</v>
      </c>
      <c r="H163" s="152"/>
      <c r="I163" s="152"/>
    </row>
    <row r="164" spans="1:9" ht="24" x14ac:dyDescent="0.25">
      <c r="A164" s="79">
        <v>2827</v>
      </c>
      <c r="B164" s="150" t="s">
        <v>532</v>
      </c>
      <c r="C164" s="150">
        <v>2</v>
      </c>
      <c r="D164" s="150">
        <v>7</v>
      </c>
      <c r="E164" s="37" t="s">
        <v>538</v>
      </c>
      <c r="F164" s="156"/>
      <c r="G164" s="146">
        <f t="shared" si="3"/>
        <v>3500</v>
      </c>
      <c r="H164" s="152">
        <v>1500</v>
      </c>
      <c r="I164" s="152">
        <v>2000</v>
      </c>
    </row>
    <row r="165" spans="1:9" ht="26.25" customHeight="1" x14ac:dyDescent="0.25">
      <c r="A165" s="79">
        <v>2830</v>
      </c>
      <c r="B165" s="16" t="s">
        <v>532</v>
      </c>
      <c r="C165" s="16">
        <v>3</v>
      </c>
      <c r="D165" s="16">
        <v>0</v>
      </c>
      <c r="E165" s="33" t="s">
        <v>257</v>
      </c>
      <c r="F165" s="158" t="s">
        <v>22</v>
      </c>
      <c r="G165" s="146">
        <f t="shared" si="3"/>
        <v>1000</v>
      </c>
      <c r="H165" s="24">
        <f>SUM(H166:H168)</f>
        <v>1000</v>
      </c>
      <c r="I165" s="24">
        <f>SUM(I166:I168)</f>
        <v>0</v>
      </c>
    </row>
    <row r="166" spans="1:9" x14ac:dyDescent="0.25">
      <c r="A166" s="79">
        <v>2831</v>
      </c>
      <c r="B166" s="150" t="s">
        <v>532</v>
      </c>
      <c r="C166" s="150">
        <v>3</v>
      </c>
      <c r="D166" s="150">
        <v>1</v>
      </c>
      <c r="E166" s="37" t="s">
        <v>567</v>
      </c>
      <c r="F166" s="158"/>
      <c r="G166" s="146">
        <f t="shared" si="3"/>
        <v>0</v>
      </c>
      <c r="H166" s="152">
        <v>0</v>
      </c>
      <c r="I166" s="152"/>
    </row>
    <row r="167" spans="1:9" x14ac:dyDescent="0.25">
      <c r="A167" s="79">
        <v>2832</v>
      </c>
      <c r="B167" s="150" t="s">
        <v>532</v>
      </c>
      <c r="C167" s="150">
        <v>3</v>
      </c>
      <c r="D167" s="150">
        <v>2</v>
      </c>
      <c r="E167" s="37" t="s">
        <v>574</v>
      </c>
      <c r="F167" s="158"/>
      <c r="G167" s="146">
        <f t="shared" si="3"/>
        <v>0</v>
      </c>
      <c r="H167" s="152">
        <v>0</v>
      </c>
      <c r="I167" s="152"/>
    </row>
    <row r="168" spans="1:9" ht="14.25" customHeight="1" x14ac:dyDescent="0.25">
      <c r="A168" s="79">
        <v>2833</v>
      </c>
      <c r="B168" s="150" t="s">
        <v>532</v>
      </c>
      <c r="C168" s="150">
        <v>3</v>
      </c>
      <c r="D168" s="150">
        <v>3</v>
      </c>
      <c r="E168" s="37" t="s">
        <v>575</v>
      </c>
      <c r="F168" s="156" t="s">
        <v>23</v>
      </c>
      <c r="G168" s="146">
        <f t="shared" si="3"/>
        <v>1000</v>
      </c>
      <c r="H168" s="152">
        <v>1000</v>
      </c>
      <c r="I168" s="152"/>
    </row>
    <row r="169" spans="1:9" ht="26.25" customHeight="1" x14ac:dyDescent="0.25">
      <c r="A169" s="79">
        <v>2840</v>
      </c>
      <c r="B169" s="16" t="s">
        <v>532</v>
      </c>
      <c r="C169" s="16">
        <v>4</v>
      </c>
      <c r="D169" s="16">
        <v>0</v>
      </c>
      <c r="E169" s="33" t="s">
        <v>258</v>
      </c>
      <c r="F169" s="158" t="s">
        <v>24</v>
      </c>
      <c r="G169" s="146">
        <f t="shared" si="3"/>
        <v>6800</v>
      </c>
      <c r="H169" s="24">
        <f>SUM(H170:H172)</f>
        <v>6800</v>
      </c>
      <c r="I169" s="24">
        <f>SUM(I170:I172)</f>
        <v>0</v>
      </c>
    </row>
    <row r="170" spans="1:9" x14ac:dyDescent="0.25">
      <c r="A170" s="79">
        <v>2841</v>
      </c>
      <c r="B170" s="150" t="s">
        <v>532</v>
      </c>
      <c r="C170" s="150">
        <v>4</v>
      </c>
      <c r="D170" s="150">
        <v>1</v>
      </c>
      <c r="E170" s="37" t="s">
        <v>577</v>
      </c>
      <c r="F170" s="158"/>
      <c r="G170" s="146">
        <f t="shared" si="3"/>
        <v>3300</v>
      </c>
      <c r="H170" s="152">
        <v>3300</v>
      </c>
      <c r="I170" s="152"/>
    </row>
    <row r="171" spans="1:9" ht="26.25" customHeight="1" x14ac:dyDescent="0.25">
      <c r="A171" s="79">
        <v>2842</v>
      </c>
      <c r="B171" s="150" t="s">
        <v>532</v>
      </c>
      <c r="C171" s="150">
        <v>4</v>
      </c>
      <c r="D171" s="150">
        <v>2</v>
      </c>
      <c r="E171" s="37" t="s">
        <v>578</v>
      </c>
      <c r="F171" s="158"/>
      <c r="G171" s="146">
        <f t="shared" si="3"/>
        <v>3500</v>
      </c>
      <c r="H171" s="152">
        <v>3500</v>
      </c>
      <c r="I171" s="152"/>
    </row>
    <row r="172" spans="1:9" ht="15.75" customHeight="1" x14ac:dyDescent="0.25">
      <c r="A172" s="79">
        <v>2843</v>
      </c>
      <c r="B172" s="150" t="s">
        <v>532</v>
      </c>
      <c r="C172" s="150">
        <v>4</v>
      </c>
      <c r="D172" s="150">
        <v>3</v>
      </c>
      <c r="E172" s="37" t="s">
        <v>576</v>
      </c>
      <c r="F172" s="156" t="s">
        <v>25</v>
      </c>
      <c r="G172" s="146">
        <f t="shared" si="3"/>
        <v>0</v>
      </c>
      <c r="H172" s="152"/>
      <c r="I172" s="152"/>
    </row>
    <row r="173" spans="1:9" ht="25.5" customHeight="1" x14ac:dyDescent="0.25">
      <c r="A173" s="79">
        <v>2850</v>
      </c>
      <c r="B173" s="16" t="s">
        <v>532</v>
      </c>
      <c r="C173" s="16">
        <v>5</v>
      </c>
      <c r="D173" s="16">
        <v>0</v>
      </c>
      <c r="E173" s="47" t="s">
        <v>259</v>
      </c>
      <c r="F173" s="158" t="s">
        <v>27</v>
      </c>
      <c r="G173" s="146">
        <f t="shared" si="3"/>
        <v>0</v>
      </c>
      <c r="H173" s="24">
        <f>SUM(H174)</f>
        <v>0</v>
      </c>
      <c r="I173" s="24">
        <f>SUM(I174)</f>
        <v>0</v>
      </c>
    </row>
    <row r="174" spans="1:9" ht="26.25" customHeight="1" x14ac:dyDescent="0.25">
      <c r="A174" s="79">
        <v>2851</v>
      </c>
      <c r="B174" s="16" t="s">
        <v>532</v>
      </c>
      <c r="C174" s="16">
        <v>5</v>
      </c>
      <c r="D174" s="16">
        <v>1</v>
      </c>
      <c r="E174" s="48" t="s">
        <v>26</v>
      </c>
      <c r="F174" s="156" t="s">
        <v>28</v>
      </c>
      <c r="G174" s="146">
        <f t="shared" si="3"/>
        <v>0</v>
      </c>
      <c r="H174" s="152"/>
      <c r="I174" s="152"/>
    </row>
    <row r="175" spans="1:9" ht="26.25" customHeight="1" x14ac:dyDescent="0.25">
      <c r="A175" s="79">
        <v>2860</v>
      </c>
      <c r="B175" s="16" t="s">
        <v>532</v>
      </c>
      <c r="C175" s="16">
        <v>6</v>
      </c>
      <c r="D175" s="16">
        <v>0</v>
      </c>
      <c r="E175" s="47" t="s">
        <v>260</v>
      </c>
      <c r="F175" s="158" t="s">
        <v>152</v>
      </c>
      <c r="G175" s="146">
        <f t="shared" si="3"/>
        <v>0</v>
      </c>
      <c r="H175" s="24">
        <f>SUM(H176)</f>
        <v>0</v>
      </c>
      <c r="I175" s="24">
        <f>SUM(I176)</f>
        <v>0</v>
      </c>
    </row>
    <row r="176" spans="1:9" ht="14.25" customHeight="1" x14ac:dyDescent="0.25">
      <c r="A176" s="79">
        <v>2861</v>
      </c>
      <c r="B176" s="150" t="s">
        <v>532</v>
      </c>
      <c r="C176" s="150">
        <v>6</v>
      </c>
      <c r="D176" s="150">
        <v>1</v>
      </c>
      <c r="E176" s="48" t="s">
        <v>29</v>
      </c>
      <c r="F176" s="156" t="s">
        <v>153</v>
      </c>
      <c r="G176" s="146">
        <f t="shared" si="3"/>
        <v>0</v>
      </c>
      <c r="H176" s="152"/>
      <c r="I176" s="152"/>
    </row>
    <row r="177" spans="1:9" s="31" customFormat="1" ht="13.5" customHeight="1" x14ac:dyDescent="0.2">
      <c r="A177" s="79">
        <v>2900</v>
      </c>
      <c r="B177" s="16" t="s">
        <v>539</v>
      </c>
      <c r="C177" s="16">
        <v>0</v>
      </c>
      <c r="D177" s="16">
        <v>0</v>
      </c>
      <c r="E177" s="46" t="s">
        <v>946</v>
      </c>
      <c r="F177" s="157" t="s">
        <v>154</v>
      </c>
      <c r="G177" s="146">
        <f t="shared" si="3"/>
        <v>111500</v>
      </c>
      <c r="H177" s="24">
        <f>SUM(H178+H181+H184+H187+H190+H193+H195+H197)</f>
        <v>86500</v>
      </c>
      <c r="I177" s="24">
        <f>SUM(I178+I181+I184+I187+I190+I193+I195+I197)</f>
        <v>25000</v>
      </c>
    </row>
    <row r="178" spans="1:9" ht="24.75" customHeight="1" x14ac:dyDescent="0.25">
      <c r="A178" s="79">
        <v>2910</v>
      </c>
      <c r="B178" s="16" t="s">
        <v>539</v>
      </c>
      <c r="C178" s="16">
        <v>1</v>
      </c>
      <c r="D178" s="16">
        <v>0</v>
      </c>
      <c r="E178" s="33" t="s">
        <v>261</v>
      </c>
      <c r="F178" s="149" t="s">
        <v>155</v>
      </c>
      <c r="G178" s="146">
        <f t="shared" si="3"/>
        <v>108000</v>
      </c>
      <c r="H178" s="24">
        <f>SUM(H179:H180)</f>
        <v>83000</v>
      </c>
      <c r="I178" s="24">
        <f>SUM(I179:I180)</f>
        <v>25000</v>
      </c>
    </row>
    <row r="179" spans="1:9" ht="17.25" customHeight="1" x14ac:dyDescent="0.25">
      <c r="A179" s="79">
        <v>2911</v>
      </c>
      <c r="B179" s="150" t="s">
        <v>539</v>
      </c>
      <c r="C179" s="150">
        <v>1</v>
      </c>
      <c r="D179" s="150">
        <v>1</v>
      </c>
      <c r="E179" s="37" t="s">
        <v>156</v>
      </c>
      <c r="F179" s="156" t="s">
        <v>157</v>
      </c>
      <c r="G179" s="146">
        <f t="shared" si="3"/>
        <v>108000</v>
      </c>
      <c r="H179" s="152">
        <v>83000</v>
      </c>
      <c r="I179" s="152">
        <v>25000</v>
      </c>
    </row>
    <row r="180" spans="1:9" ht="17.25" customHeight="1" x14ac:dyDescent="0.25">
      <c r="A180" s="79">
        <v>2912</v>
      </c>
      <c r="B180" s="150" t="s">
        <v>539</v>
      </c>
      <c r="C180" s="150">
        <v>1</v>
      </c>
      <c r="D180" s="150">
        <v>2</v>
      </c>
      <c r="E180" s="37" t="s">
        <v>540</v>
      </c>
      <c r="F180" s="156" t="s">
        <v>158</v>
      </c>
      <c r="G180" s="146">
        <f t="shared" si="3"/>
        <v>0</v>
      </c>
      <c r="H180" s="152"/>
      <c r="I180" s="152"/>
    </row>
    <row r="181" spans="1:9" ht="15" customHeight="1" x14ac:dyDescent="0.25">
      <c r="A181" s="79">
        <v>2920</v>
      </c>
      <c r="B181" s="16" t="s">
        <v>539</v>
      </c>
      <c r="C181" s="16">
        <v>2</v>
      </c>
      <c r="D181" s="16">
        <v>0</v>
      </c>
      <c r="E181" s="33" t="s">
        <v>262</v>
      </c>
      <c r="F181" s="149" t="s">
        <v>159</v>
      </c>
      <c r="G181" s="146">
        <f t="shared" si="3"/>
        <v>3000</v>
      </c>
      <c r="H181" s="24">
        <f>SUM(H182:H183)</f>
        <v>3000</v>
      </c>
      <c r="I181" s="24">
        <f>SUM(I182:I183)</f>
        <v>0</v>
      </c>
    </row>
    <row r="182" spans="1:9" ht="16.5" customHeight="1" x14ac:dyDescent="0.25">
      <c r="A182" s="79">
        <v>2921</v>
      </c>
      <c r="B182" s="150" t="s">
        <v>539</v>
      </c>
      <c r="C182" s="150">
        <v>2</v>
      </c>
      <c r="D182" s="150">
        <v>1</v>
      </c>
      <c r="E182" s="37" t="s">
        <v>541</v>
      </c>
      <c r="F182" s="156" t="s">
        <v>160</v>
      </c>
      <c r="G182" s="146">
        <f t="shared" si="3"/>
        <v>0</v>
      </c>
      <c r="H182" s="152">
        <v>0</v>
      </c>
      <c r="I182" s="152">
        <v>0</v>
      </c>
    </row>
    <row r="183" spans="1:9" ht="16.5" customHeight="1" x14ac:dyDescent="0.25">
      <c r="A183" s="79">
        <v>2922</v>
      </c>
      <c r="B183" s="150" t="s">
        <v>539</v>
      </c>
      <c r="C183" s="150">
        <v>2</v>
      </c>
      <c r="D183" s="150">
        <v>2</v>
      </c>
      <c r="E183" s="37" t="s">
        <v>542</v>
      </c>
      <c r="F183" s="156" t="s">
        <v>161</v>
      </c>
      <c r="G183" s="146">
        <f t="shared" si="3"/>
        <v>3000</v>
      </c>
      <c r="H183" s="152">
        <v>3000</v>
      </c>
      <c r="I183" s="152">
        <v>0</v>
      </c>
    </row>
    <row r="184" spans="1:9" ht="26.25" customHeight="1" x14ac:dyDescent="0.25">
      <c r="A184" s="79">
        <v>2930</v>
      </c>
      <c r="B184" s="16" t="s">
        <v>539</v>
      </c>
      <c r="C184" s="16">
        <v>3</v>
      </c>
      <c r="D184" s="16">
        <v>0</v>
      </c>
      <c r="E184" s="33" t="s">
        <v>263</v>
      </c>
      <c r="F184" s="149" t="s">
        <v>162</v>
      </c>
      <c r="G184" s="146">
        <f t="shared" si="3"/>
        <v>0</v>
      </c>
      <c r="H184" s="24">
        <f>SUM(H185:H186)</f>
        <v>0</v>
      </c>
      <c r="I184" s="24">
        <f>SUM(I185:I186)</f>
        <v>0</v>
      </c>
    </row>
    <row r="185" spans="1:9" ht="27" customHeight="1" x14ac:dyDescent="0.25">
      <c r="A185" s="79">
        <v>2931</v>
      </c>
      <c r="B185" s="150" t="s">
        <v>539</v>
      </c>
      <c r="C185" s="150">
        <v>3</v>
      </c>
      <c r="D185" s="150">
        <v>1</v>
      </c>
      <c r="E185" s="37" t="s">
        <v>543</v>
      </c>
      <c r="F185" s="156" t="s">
        <v>163</v>
      </c>
      <c r="G185" s="146">
        <f t="shared" si="3"/>
        <v>0</v>
      </c>
      <c r="H185" s="152"/>
      <c r="I185" s="152"/>
    </row>
    <row r="186" spans="1:9" x14ac:dyDescent="0.25">
      <c r="A186" s="79">
        <v>2932</v>
      </c>
      <c r="B186" s="150" t="s">
        <v>539</v>
      </c>
      <c r="C186" s="150">
        <v>3</v>
      </c>
      <c r="D186" s="150">
        <v>2</v>
      </c>
      <c r="E186" s="37" t="s">
        <v>544</v>
      </c>
      <c r="F186" s="156"/>
      <c r="G186" s="146">
        <f t="shared" si="3"/>
        <v>0</v>
      </c>
      <c r="H186" s="152"/>
      <c r="I186" s="152"/>
    </row>
    <row r="187" spans="1:9" ht="16.5" customHeight="1" x14ac:dyDescent="0.25">
      <c r="A187" s="79">
        <v>2940</v>
      </c>
      <c r="B187" s="16" t="s">
        <v>539</v>
      </c>
      <c r="C187" s="16">
        <v>4</v>
      </c>
      <c r="D187" s="16">
        <v>0</v>
      </c>
      <c r="E187" s="33" t="s">
        <v>264</v>
      </c>
      <c r="F187" s="149" t="s">
        <v>164</v>
      </c>
      <c r="G187" s="146">
        <f t="shared" si="3"/>
        <v>500</v>
      </c>
      <c r="H187" s="24">
        <f>SUM(H188:H189)</f>
        <v>500</v>
      </c>
      <c r="I187" s="24">
        <f>SUM(I188:I189)</f>
        <v>0</v>
      </c>
    </row>
    <row r="188" spans="1:9" ht="16.5" customHeight="1" x14ac:dyDescent="0.25">
      <c r="A188" s="79">
        <v>2941</v>
      </c>
      <c r="B188" s="150" t="s">
        <v>539</v>
      </c>
      <c r="C188" s="150">
        <v>4</v>
      </c>
      <c r="D188" s="150">
        <v>1</v>
      </c>
      <c r="E188" s="37" t="s">
        <v>545</v>
      </c>
      <c r="F188" s="156" t="s">
        <v>165</v>
      </c>
      <c r="G188" s="146">
        <f t="shared" si="3"/>
        <v>500</v>
      </c>
      <c r="H188" s="152">
        <v>500</v>
      </c>
      <c r="I188" s="152"/>
    </row>
    <row r="189" spans="1:9" ht="16.5" customHeight="1" x14ac:dyDescent="0.25">
      <c r="A189" s="79">
        <v>2942</v>
      </c>
      <c r="B189" s="150" t="s">
        <v>539</v>
      </c>
      <c r="C189" s="150">
        <v>4</v>
      </c>
      <c r="D189" s="150">
        <v>2</v>
      </c>
      <c r="E189" s="37" t="s">
        <v>546</v>
      </c>
      <c r="F189" s="156" t="s">
        <v>166</v>
      </c>
      <c r="G189" s="146">
        <f t="shared" si="3"/>
        <v>0</v>
      </c>
      <c r="H189" s="152"/>
      <c r="I189" s="152"/>
    </row>
    <row r="190" spans="1:9" ht="27.75" customHeight="1" x14ac:dyDescent="0.25">
      <c r="A190" s="79">
        <v>2950</v>
      </c>
      <c r="B190" s="16" t="s">
        <v>539</v>
      </c>
      <c r="C190" s="16">
        <v>5</v>
      </c>
      <c r="D190" s="16">
        <v>0</v>
      </c>
      <c r="E190" s="33" t="s">
        <v>265</v>
      </c>
      <c r="F190" s="149" t="s">
        <v>167</v>
      </c>
      <c r="G190" s="146">
        <f t="shared" si="3"/>
        <v>0</v>
      </c>
      <c r="H190" s="24">
        <f>SUM(H191:H192)</f>
        <v>0</v>
      </c>
      <c r="I190" s="24">
        <f>SUM(I191:I192)</f>
        <v>0</v>
      </c>
    </row>
    <row r="191" spans="1:9" x14ac:dyDescent="0.25">
      <c r="A191" s="79">
        <v>2951</v>
      </c>
      <c r="B191" s="150" t="s">
        <v>539</v>
      </c>
      <c r="C191" s="150">
        <v>5</v>
      </c>
      <c r="D191" s="150">
        <v>1</v>
      </c>
      <c r="E191" s="37" t="s">
        <v>547</v>
      </c>
      <c r="F191" s="149"/>
      <c r="G191" s="146">
        <f t="shared" si="3"/>
        <v>0</v>
      </c>
      <c r="H191" s="152"/>
      <c r="I191" s="152"/>
    </row>
    <row r="192" spans="1:9" ht="18" customHeight="1" x14ac:dyDescent="0.25">
      <c r="A192" s="79">
        <v>2952</v>
      </c>
      <c r="B192" s="150" t="s">
        <v>539</v>
      </c>
      <c r="C192" s="150">
        <v>5</v>
      </c>
      <c r="D192" s="150">
        <v>2</v>
      </c>
      <c r="E192" s="37" t="s">
        <v>548</v>
      </c>
      <c r="F192" s="156" t="s">
        <v>168</v>
      </c>
      <c r="G192" s="146">
        <f t="shared" si="3"/>
        <v>0</v>
      </c>
      <c r="H192" s="152"/>
      <c r="I192" s="152"/>
    </row>
    <row r="193" spans="1:9" ht="26.25" customHeight="1" x14ac:dyDescent="0.25">
      <c r="A193" s="79">
        <v>2960</v>
      </c>
      <c r="B193" s="16" t="s">
        <v>539</v>
      </c>
      <c r="C193" s="16">
        <v>6</v>
      </c>
      <c r="D193" s="16">
        <v>0</v>
      </c>
      <c r="E193" s="33" t="s">
        <v>266</v>
      </c>
      <c r="F193" s="149" t="s">
        <v>170</v>
      </c>
      <c r="G193" s="146">
        <f t="shared" si="3"/>
        <v>0</v>
      </c>
      <c r="H193" s="24">
        <f>SUM(H194)</f>
        <v>0</v>
      </c>
      <c r="I193" s="24">
        <f>SUM(I194)</f>
        <v>0</v>
      </c>
    </row>
    <row r="194" spans="1:9" ht="15" customHeight="1" x14ac:dyDescent="0.25">
      <c r="A194" s="79">
        <v>2961</v>
      </c>
      <c r="B194" s="150" t="s">
        <v>539</v>
      </c>
      <c r="C194" s="150">
        <v>6</v>
      </c>
      <c r="D194" s="150">
        <v>1</v>
      </c>
      <c r="E194" s="37" t="s">
        <v>169</v>
      </c>
      <c r="F194" s="156" t="s">
        <v>171</v>
      </c>
      <c r="G194" s="146">
        <f t="shared" ref="G194:G222" si="4">SUM(H194:I194)</f>
        <v>0</v>
      </c>
      <c r="H194" s="152"/>
      <c r="I194" s="152"/>
    </row>
    <row r="195" spans="1:9" ht="26.25" customHeight="1" x14ac:dyDescent="0.25">
      <c r="A195" s="79">
        <v>2970</v>
      </c>
      <c r="B195" s="16" t="s">
        <v>539</v>
      </c>
      <c r="C195" s="16">
        <v>7</v>
      </c>
      <c r="D195" s="16">
        <v>0</v>
      </c>
      <c r="E195" s="33" t="s">
        <v>267</v>
      </c>
      <c r="F195" s="149" t="s">
        <v>173</v>
      </c>
      <c r="G195" s="146">
        <f t="shared" si="4"/>
        <v>0</v>
      </c>
      <c r="H195" s="24">
        <f>SUM(H196)</f>
        <v>0</v>
      </c>
      <c r="I195" s="24">
        <f>SUM(I196)</f>
        <v>0</v>
      </c>
    </row>
    <row r="196" spans="1:9" ht="26.25" customHeight="1" x14ac:dyDescent="0.25">
      <c r="A196" s="79">
        <v>2971</v>
      </c>
      <c r="B196" s="150" t="s">
        <v>539</v>
      </c>
      <c r="C196" s="150">
        <v>7</v>
      </c>
      <c r="D196" s="150">
        <v>1</v>
      </c>
      <c r="E196" s="37" t="s">
        <v>172</v>
      </c>
      <c r="F196" s="156" t="s">
        <v>173</v>
      </c>
      <c r="G196" s="146">
        <f t="shared" si="4"/>
        <v>0</v>
      </c>
      <c r="H196" s="152"/>
      <c r="I196" s="152"/>
    </row>
    <row r="197" spans="1:9" ht="17.25" customHeight="1" x14ac:dyDescent="0.25">
      <c r="A197" s="79">
        <v>2980</v>
      </c>
      <c r="B197" s="16" t="s">
        <v>539</v>
      </c>
      <c r="C197" s="16">
        <v>8</v>
      </c>
      <c r="D197" s="16">
        <v>0</v>
      </c>
      <c r="E197" s="33" t="s">
        <v>268</v>
      </c>
      <c r="F197" s="149" t="s">
        <v>175</v>
      </c>
      <c r="G197" s="146">
        <f t="shared" si="4"/>
        <v>0</v>
      </c>
      <c r="H197" s="24">
        <f>SUM(H198)</f>
        <v>0</v>
      </c>
      <c r="I197" s="24">
        <f>SUM(I198)</f>
        <v>0</v>
      </c>
    </row>
    <row r="198" spans="1:9" ht="16.5" customHeight="1" x14ac:dyDescent="0.25">
      <c r="A198" s="79">
        <v>2981</v>
      </c>
      <c r="B198" s="150" t="s">
        <v>539</v>
      </c>
      <c r="C198" s="150">
        <v>8</v>
      </c>
      <c r="D198" s="150">
        <v>1</v>
      </c>
      <c r="E198" s="37" t="s">
        <v>174</v>
      </c>
      <c r="F198" s="156" t="s">
        <v>176</v>
      </c>
      <c r="G198" s="146">
        <f t="shared" si="4"/>
        <v>0</v>
      </c>
      <c r="H198" s="152"/>
      <c r="I198" s="152"/>
    </row>
    <row r="199" spans="1:9" s="31" customFormat="1" ht="14.25" customHeight="1" x14ac:dyDescent="0.2">
      <c r="A199" s="79">
        <v>3000</v>
      </c>
      <c r="B199" s="16" t="s">
        <v>549</v>
      </c>
      <c r="C199" s="16">
        <v>0</v>
      </c>
      <c r="D199" s="16">
        <v>0</v>
      </c>
      <c r="E199" s="46" t="s">
        <v>927</v>
      </c>
      <c r="F199" s="157" t="s">
        <v>177</v>
      </c>
      <c r="G199" s="146">
        <f t="shared" si="4"/>
        <v>7000</v>
      </c>
      <c r="H199" s="24">
        <f>SUM(H200+H203+H205+H207+H209+H211+H213+H215+H217)</f>
        <v>7000</v>
      </c>
      <c r="I199" s="24">
        <f>SUM(I200+I203+I205+I207+I209+I211+I213+I215+I217)</f>
        <v>0</v>
      </c>
    </row>
    <row r="200" spans="1:9" ht="15" customHeight="1" x14ac:dyDescent="0.25">
      <c r="A200" s="79">
        <v>3010</v>
      </c>
      <c r="B200" s="16" t="s">
        <v>549</v>
      </c>
      <c r="C200" s="16">
        <v>1</v>
      </c>
      <c r="D200" s="16">
        <v>0</v>
      </c>
      <c r="E200" s="33" t="s">
        <v>269</v>
      </c>
      <c r="F200" s="149" t="s">
        <v>178</v>
      </c>
      <c r="G200" s="146">
        <f t="shared" si="4"/>
        <v>0</v>
      </c>
      <c r="H200" s="24">
        <f>SUM(H201:H202)</f>
        <v>0</v>
      </c>
      <c r="I200" s="24">
        <f>SUM(I201:I202)</f>
        <v>0</v>
      </c>
    </row>
    <row r="201" spans="1:9" ht="15.75" customHeight="1" x14ac:dyDescent="0.25">
      <c r="A201" s="79">
        <v>3011</v>
      </c>
      <c r="B201" s="150" t="s">
        <v>549</v>
      </c>
      <c r="C201" s="150">
        <v>1</v>
      </c>
      <c r="D201" s="150">
        <v>1</v>
      </c>
      <c r="E201" s="37" t="s">
        <v>179</v>
      </c>
      <c r="F201" s="156" t="s">
        <v>180</v>
      </c>
      <c r="G201" s="146">
        <f t="shared" si="4"/>
        <v>0</v>
      </c>
      <c r="H201" s="152"/>
      <c r="I201" s="152"/>
    </row>
    <row r="202" spans="1:9" ht="15.75" customHeight="1" x14ac:dyDescent="0.25">
      <c r="A202" s="79">
        <v>3012</v>
      </c>
      <c r="B202" s="150" t="s">
        <v>549</v>
      </c>
      <c r="C202" s="150">
        <v>1</v>
      </c>
      <c r="D202" s="150">
        <v>2</v>
      </c>
      <c r="E202" s="37" t="s">
        <v>181</v>
      </c>
      <c r="F202" s="156" t="s">
        <v>182</v>
      </c>
      <c r="G202" s="146">
        <f t="shared" si="4"/>
        <v>0</v>
      </c>
      <c r="H202" s="152"/>
      <c r="I202" s="152"/>
    </row>
    <row r="203" spans="1:9" ht="15.75" customHeight="1" x14ac:dyDescent="0.25">
      <c r="A203" s="79">
        <v>3020</v>
      </c>
      <c r="B203" s="16" t="s">
        <v>549</v>
      </c>
      <c r="C203" s="16">
        <v>2</v>
      </c>
      <c r="D203" s="16">
        <v>0</v>
      </c>
      <c r="E203" s="33" t="s">
        <v>270</v>
      </c>
      <c r="F203" s="149" t="s">
        <v>184</v>
      </c>
      <c r="G203" s="146">
        <f t="shared" si="4"/>
        <v>0</v>
      </c>
      <c r="H203" s="24">
        <f>SUM(H204)</f>
        <v>0</v>
      </c>
      <c r="I203" s="24">
        <f>SUM(I204)</f>
        <v>0</v>
      </c>
    </row>
    <row r="204" spans="1:9" ht="15.75" customHeight="1" x14ac:dyDescent="0.25">
      <c r="A204" s="79">
        <v>3021</v>
      </c>
      <c r="B204" s="150" t="s">
        <v>549</v>
      </c>
      <c r="C204" s="150">
        <v>2</v>
      </c>
      <c r="D204" s="150">
        <v>1</v>
      </c>
      <c r="E204" s="37" t="s">
        <v>183</v>
      </c>
      <c r="F204" s="156" t="s">
        <v>185</v>
      </c>
      <c r="G204" s="146">
        <f t="shared" si="4"/>
        <v>0</v>
      </c>
      <c r="H204" s="152"/>
      <c r="I204" s="152"/>
    </row>
    <row r="205" spans="1:9" ht="15.75" customHeight="1" x14ac:dyDescent="0.25">
      <c r="A205" s="79">
        <v>3030</v>
      </c>
      <c r="B205" s="16" t="s">
        <v>549</v>
      </c>
      <c r="C205" s="16">
        <v>3</v>
      </c>
      <c r="D205" s="16">
        <v>0</v>
      </c>
      <c r="E205" s="33" t="s">
        <v>271</v>
      </c>
      <c r="F205" s="149" t="s">
        <v>187</v>
      </c>
      <c r="G205" s="146">
        <f t="shared" si="4"/>
        <v>0</v>
      </c>
      <c r="H205" s="24">
        <f>SUM(H206)</f>
        <v>0</v>
      </c>
      <c r="I205" s="24">
        <f>SUM(I206)</f>
        <v>0</v>
      </c>
    </row>
    <row r="206" spans="1:9" s="34" customFormat="1" ht="15.75" customHeight="1" x14ac:dyDescent="0.25">
      <c r="A206" s="79">
        <v>3031</v>
      </c>
      <c r="B206" s="150" t="s">
        <v>549</v>
      </c>
      <c r="C206" s="150">
        <v>3</v>
      </c>
      <c r="D206" s="150" t="s">
        <v>453</v>
      </c>
      <c r="E206" s="37" t="s">
        <v>186</v>
      </c>
      <c r="F206" s="149"/>
      <c r="G206" s="146">
        <f t="shared" si="4"/>
        <v>0</v>
      </c>
      <c r="H206" s="161"/>
      <c r="I206" s="161"/>
    </row>
    <row r="207" spans="1:9" ht="15.75" customHeight="1" x14ac:dyDescent="0.25">
      <c r="A207" s="79">
        <v>3040</v>
      </c>
      <c r="B207" s="16" t="s">
        <v>549</v>
      </c>
      <c r="C207" s="16">
        <v>4</v>
      </c>
      <c r="D207" s="16">
        <v>0</v>
      </c>
      <c r="E207" s="33" t="s">
        <v>272</v>
      </c>
      <c r="F207" s="149" t="s">
        <v>189</v>
      </c>
      <c r="G207" s="146">
        <f t="shared" si="4"/>
        <v>0</v>
      </c>
      <c r="H207" s="24">
        <f>SUM(H208)</f>
        <v>0</v>
      </c>
      <c r="I207" s="24">
        <f>SUM(I208)</f>
        <v>0</v>
      </c>
    </row>
    <row r="208" spans="1:9" ht="15.75" customHeight="1" x14ac:dyDescent="0.25">
      <c r="A208" s="79">
        <v>3041</v>
      </c>
      <c r="B208" s="150" t="s">
        <v>549</v>
      </c>
      <c r="C208" s="150">
        <v>4</v>
      </c>
      <c r="D208" s="150">
        <v>1</v>
      </c>
      <c r="E208" s="37" t="s">
        <v>188</v>
      </c>
      <c r="F208" s="156" t="s">
        <v>190</v>
      </c>
      <c r="G208" s="146">
        <f t="shared" si="4"/>
        <v>0</v>
      </c>
      <c r="H208" s="152"/>
      <c r="I208" s="152"/>
    </row>
    <row r="209" spans="1:9" ht="15.75" customHeight="1" x14ac:dyDescent="0.25">
      <c r="A209" s="79">
        <v>3050</v>
      </c>
      <c r="B209" s="16" t="s">
        <v>549</v>
      </c>
      <c r="C209" s="16">
        <v>5</v>
      </c>
      <c r="D209" s="16">
        <v>0</v>
      </c>
      <c r="E209" s="33" t="s">
        <v>273</v>
      </c>
      <c r="F209" s="149" t="s">
        <v>192</v>
      </c>
      <c r="G209" s="146">
        <f t="shared" si="4"/>
        <v>0</v>
      </c>
      <c r="H209" s="24">
        <f>SUM(H210)</f>
        <v>0</v>
      </c>
      <c r="I209" s="24">
        <f>SUM(I210)</f>
        <v>0</v>
      </c>
    </row>
    <row r="210" spans="1:9" ht="15.75" customHeight="1" x14ac:dyDescent="0.25">
      <c r="A210" s="79">
        <v>3051</v>
      </c>
      <c r="B210" s="150" t="s">
        <v>549</v>
      </c>
      <c r="C210" s="150">
        <v>5</v>
      </c>
      <c r="D210" s="150">
        <v>1</v>
      </c>
      <c r="E210" s="37" t="s">
        <v>191</v>
      </c>
      <c r="F210" s="156" t="s">
        <v>192</v>
      </c>
      <c r="G210" s="146">
        <f t="shared" si="4"/>
        <v>0</v>
      </c>
      <c r="H210" s="152"/>
      <c r="I210" s="152"/>
    </row>
    <row r="211" spans="1:9" ht="15.75" customHeight="1" x14ac:dyDescent="0.25">
      <c r="A211" s="79">
        <v>3060</v>
      </c>
      <c r="B211" s="16" t="s">
        <v>549</v>
      </c>
      <c r="C211" s="16">
        <v>6</v>
      </c>
      <c r="D211" s="16">
        <v>0</v>
      </c>
      <c r="E211" s="33" t="s">
        <v>274</v>
      </c>
      <c r="F211" s="149" t="s">
        <v>194</v>
      </c>
      <c r="G211" s="146">
        <f t="shared" si="4"/>
        <v>0</v>
      </c>
      <c r="H211" s="24">
        <f>SUM(H212)</f>
        <v>0</v>
      </c>
      <c r="I211" s="24">
        <f>SUM(I212)</f>
        <v>0</v>
      </c>
    </row>
    <row r="212" spans="1:9" ht="15.75" customHeight="1" x14ac:dyDescent="0.25">
      <c r="A212" s="79">
        <v>3061</v>
      </c>
      <c r="B212" s="150" t="s">
        <v>549</v>
      </c>
      <c r="C212" s="150">
        <v>6</v>
      </c>
      <c r="D212" s="150">
        <v>1</v>
      </c>
      <c r="E212" s="37" t="s">
        <v>193</v>
      </c>
      <c r="F212" s="156" t="s">
        <v>194</v>
      </c>
      <c r="G212" s="146">
        <f t="shared" si="4"/>
        <v>0</v>
      </c>
      <c r="H212" s="152"/>
      <c r="I212" s="152"/>
    </row>
    <row r="213" spans="1:9" ht="26.25" customHeight="1" x14ac:dyDescent="0.25">
      <c r="A213" s="79">
        <v>3070</v>
      </c>
      <c r="B213" s="16" t="s">
        <v>549</v>
      </c>
      <c r="C213" s="16">
        <v>7</v>
      </c>
      <c r="D213" s="16">
        <v>0</v>
      </c>
      <c r="E213" s="33" t="s">
        <v>275</v>
      </c>
      <c r="F213" s="149" t="s">
        <v>196</v>
      </c>
      <c r="G213" s="146">
        <f t="shared" si="4"/>
        <v>7000</v>
      </c>
      <c r="H213" s="24">
        <f>SUM(H214)</f>
        <v>7000</v>
      </c>
      <c r="I213" s="24">
        <f>SUM(I214)</f>
        <v>0</v>
      </c>
    </row>
    <row r="214" spans="1:9" ht="24.75" customHeight="1" x14ac:dyDescent="0.25">
      <c r="A214" s="79">
        <v>3071</v>
      </c>
      <c r="B214" s="150" t="s">
        <v>549</v>
      </c>
      <c r="C214" s="150">
        <v>7</v>
      </c>
      <c r="D214" s="150">
        <v>1</v>
      </c>
      <c r="E214" s="37" t="s">
        <v>195</v>
      </c>
      <c r="F214" s="156" t="s">
        <v>198</v>
      </c>
      <c r="G214" s="146">
        <f t="shared" si="4"/>
        <v>7000</v>
      </c>
      <c r="H214" s="39">
        <v>7000</v>
      </c>
      <c r="I214" s="152"/>
    </row>
    <row r="215" spans="1:9" ht="37.5" customHeight="1" x14ac:dyDescent="0.25">
      <c r="A215" s="79">
        <v>3080</v>
      </c>
      <c r="B215" s="16" t="s">
        <v>549</v>
      </c>
      <c r="C215" s="16">
        <v>8</v>
      </c>
      <c r="D215" s="16">
        <v>0</v>
      </c>
      <c r="E215" s="33" t="s">
        <v>276</v>
      </c>
      <c r="F215" s="149" t="s">
        <v>199</v>
      </c>
      <c r="G215" s="146">
        <f t="shared" si="4"/>
        <v>0</v>
      </c>
      <c r="H215" s="24">
        <f>SUM(H216)</f>
        <v>0</v>
      </c>
      <c r="I215" s="24">
        <f>SUM(I216)</f>
        <v>0</v>
      </c>
    </row>
    <row r="216" spans="1:9" ht="26.25" customHeight="1" x14ac:dyDescent="0.25">
      <c r="A216" s="79">
        <v>3081</v>
      </c>
      <c r="B216" s="150" t="s">
        <v>549</v>
      </c>
      <c r="C216" s="150">
        <v>8</v>
      </c>
      <c r="D216" s="150">
        <v>1</v>
      </c>
      <c r="E216" s="37" t="s">
        <v>277</v>
      </c>
      <c r="F216" s="156" t="s">
        <v>200</v>
      </c>
      <c r="G216" s="146">
        <f t="shared" si="4"/>
        <v>0</v>
      </c>
      <c r="H216" s="152"/>
      <c r="I216" s="152"/>
    </row>
    <row r="217" spans="1:9" ht="25.5" customHeight="1" x14ac:dyDescent="0.25">
      <c r="A217" s="79">
        <v>3090</v>
      </c>
      <c r="B217" s="16" t="s">
        <v>549</v>
      </c>
      <c r="C217" s="16">
        <v>9</v>
      </c>
      <c r="D217" s="16">
        <v>0</v>
      </c>
      <c r="E217" s="33" t="s">
        <v>278</v>
      </c>
      <c r="F217" s="149" t="s">
        <v>202</v>
      </c>
      <c r="G217" s="146">
        <f t="shared" si="4"/>
        <v>0</v>
      </c>
      <c r="H217" s="24">
        <f>SUM(H218:H219)</f>
        <v>0</v>
      </c>
      <c r="I217" s="24">
        <f>SUM(I218:I219)</f>
        <v>0</v>
      </c>
    </row>
    <row r="218" spans="1:9" ht="26.25" customHeight="1" x14ac:dyDescent="0.25">
      <c r="A218" s="79">
        <v>3091</v>
      </c>
      <c r="B218" s="150" t="s">
        <v>549</v>
      </c>
      <c r="C218" s="150">
        <v>9</v>
      </c>
      <c r="D218" s="150">
        <v>1</v>
      </c>
      <c r="E218" s="37" t="s">
        <v>201</v>
      </c>
      <c r="F218" s="156" t="s">
        <v>203</v>
      </c>
      <c r="G218" s="146">
        <f t="shared" si="4"/>
        <v>0</v>
      </c>
      <c r="H218" s="152"/>
      <c r="I218" s="152"/>
    </row>
    <row r="219" spans="1:9" ht="26.25" customHeight="1" x14ac:dyDescent="0.25">
      <c r="A219" s="79">
        <v>3092</v>
      </c>
      <c r="B219" s="150" t="s">
        <v>549</v>
      </c>
      <c r="C219" s="150">
        <v>9</v>
      </c>
      <c r="D219" s="150">
        <v>2</v>
      </c>
      <c r="E219" s="37" t="s">
        <v>568</v>
      </c>
      <c r="F219" s="156"/>
      <c r="G219" s="146">
        <f t="shared" si="4"/>
        <v>0</v>
      </c>
      <c r="H219" s="152"/>
      <c r="I219" s="152"/>
    </row>
    <row r="220" spans="1:9" s="31" customFormat="1" ht="25.5" customHeight="1" x14ac:dyDescent="0.2">
      <c r="A220" s="79">
        <v>3100</v>
      </c>
      <c r="B220" s="16" t="s">
        <v>550</v>
      </c>
      <c r="C220" s="16">
        <v>0</v>
      </c>
      <c r="D220" s="16">
        <v>0</v>
      </c>
      <c r="E220" s="162" t="s">
        <v>947</v>
      </c>
      <c r="F220" s="163"/>
      <c r="G220" s="146">
        <f t="shared" si="4"/>
        <v>35386.6</v>
      </c>
      <c r="H220" s="24">
        <f>SUM(H222)</f>
        <v>35386.6</v>
      </c>
      <c r="I220" s="24">
        <f>SUM(I221)</f>
        <v>0</v>
      </c>
    </row>
    <row r="221" spans="1:9" ht="26.25" customHeight="1" x14ac:dyDescent="0.25">
      <c r="A221" s="79">
        <v>3110</v>
      </c>
      <c r="B221" s="164" t="s">
        <v>550</v>
      </c>
      <c r="C221" s="164">
        <v>1</v>
      </c>
      <c r="D221" s="164">
        <v>0</v>
      </c>
      <c r="E221" s="47" t="s">
        <v>279</v>
      </c>
      <c r="F221" s="156"/>
      <c r="G221" s="146">
        <f t="shared" si="4"/>
        <v>0</v>
      </c>
      <c r="H221" s="152"/>
      <c r="I221" s="152"/>
    </row>
    <row r="222" spans="1:9" x14ac:dyDescent="0.25">
      <c r="A222" s="79">
        <v>3112</v>
      </c>
      <c r="B222" s="164" t="s">
        <v>550</v>
      </c>
      <c r="C222" s="164">
        <v>1</v>
      </c>
      <c r="D222" s="164">
        <v>2</v>
      </c>
      <c r="E222" s="48" t="s">
        <v>310</v>
      </c>
      <c r="F222" s="156"/>
      <c r="G222" s="146">
        <f t="shared" si="4"/>
        <v>35386.6</v>
      </c>
      <c r="H222" s="39">
        <v>35386.6</v>
      </c>
      <c r="I222" s="152"/>
    </row>
    <row r="223" spans="1:9" x14ac:dyDescent="0.25">
      <c r="B223" s="54"/>
      <c r="C223" s="55"/>
      <c r="D223" s="56"/>
    </row>
    <row r="224" spans="1:9" x14ac:dyDescent="0.25">
      <c r="B224" s="58"/>
      <c r="C224" s="55"/>
      <c r="D224" s="56"/>
    </row>
    <row r="225" spans="2:5" x14ac:dyDescent="0.25">
      <c r="B225" s="58"/>
      <c r="C225" s="55"/>
      <c r="D225" s="56"/>
      <c r="E225" s="1"/>
    </row>
    <row r="226" spans="2:5" x14ac:dyDescent="0.25">
      <c r="B226" s="58"/>
      <c r="C226" s="59"/>
      <c r="D226" s="60"/>
    </row>
  </sheetData>
  <mergeCells count="11">
    <mergeCell ref="B5:B6"/>
    <mergeCell ref="C5:C6"/>
    <mergeCell ref="D5:D6"/>
    <mergeCell ref="H5:I5"/>
    <mergeCell ref="A1:I1"/>
    <mergeCell ref="A2:I2"/>
    <mergeCell ref="H4:I4"/>
    <mergeCell ref="A5:A6"/>
    <mergeCell ref="E5:E6"/>
    <mergeCell ref="F5:F6"/>
    <mergeCell ref="G5:G6"/>
  </mergeCells>
  <phoneticPr fontId="1" type="noConversion"/>
  <pageMargins left="0.78740157480314965" right="0.27559055118110237" top="0.39370078740157483" bottom="0.59055118110236227" header="0.15748031496062992" footer="0.23622047244094491"/>
  <pageSetup paperSize="9" scale="95" firstPageNumber="7" orientation="portrait" useFirstPageNumber="1" r:id="rId1"/>
  <headerFooter alignWithMargins="0">
    <oddFooter>&amp;C&amp;P&amp;RԲյուջե 2022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F449"/>
  <sheetViews>
    <sheetView showGridLines="0" view="pageLayout" topLeftCell="A115" workbookViewId="0">
      <selection activeCell="F132" sqref="F132"/>
    </sheetView>
  </sheetViews>
  <sheetFormatPr defaultColWidth="9.140625" defaultRowHeight="12.75" x14ac:dyDescent="0.2"/>
  <cols>
    <col min="1" max="1" width="5.85546875" style="64" customWidth="1"/>
    <col min="2" max="2" width="42.140625" style="136" customWidth="1"/>
    <col min="3" max="3" width="6.28515625" style="99" customWidth="1"/>
    <col min="4" max="4" width="14.85546875" style="64" customWidth="1"/>
    <col min="5" max="5" width="12.28515625" style="64" customWidth="1"/>
    <col min="6" max="6" width="12" style="64" customWidth="1"/>
    <col min="7" max="16384" width="9.140625" style="64"/>
  </cols>
  <sheetData>
    <row r="1" spans="1:6" s="98" customFormat="1" ht="18" x14ac:dyDescent="0.2">
      <c r="A1" s="285" t="s">
        <v>470</v>
      </c>
      <c r="B1" s="285"/>
      <c r="C1" s="285"/>
      <c r="D1" s="285"/>
      <c r="E1" s="285"/>
      <c r="F1" s="285"/>
    </row>
    <row r="2" spans="1:6" ht="33.75" customHeight="1" x14ac:dyDescent="0.25">
      <c r="A2" s="286" t="s">
        <v>471</v>
      </c>
      <c r="B2" s="286"/>
      <c r="C2" s="286"/>
      <c r="D2" s="286"/>
      <c r="E2" s="286"/>
      <c r="F2" s="286"/>
    </row>
    <row r="3" spans="1:6" ht="15.75" x14ac:dyDescent="0.25">
      <c r="A3" s="65" t="s">
        <v>929</v>
      </c>
      <c r="B3" s="65"/>
      <c r="C3" s="65"/>
    </row>
    <row r="4" spans="1:6" x14ac:dyDescent="0.2">
      <c r="B4" s="64"/>
      <c r="E4" s="288" t="s">
        <v>468</v>
      </c>
      <c r="F4" s="288"/>
    </row>
    <row r="5" spans="1:6" ht="24" x14ac:dyDescent="0.2">
      <c r="A5" s="287" t="s">
        <v>472</v>
      </c>
      <c r="B5" s="100" t="s">
        <v>312</v>
      </c>
      <c r="C5" s="100"/>
      <c r="D5" s="290" t="s">
        <v>473</v>
      </c>
      <c r="E5" s="289" t="s">
        <v>395</v>
      </c>
      <c r="F5" s="289"/>
    </row>
    <row r="6" spans="1:6" ht="24" x14ac:dyDescent="0.2">
      <c r="A6" s="287"/>
      <c r="B6" s="100" t="s">
        <v>313</v>
      </c>
      <c r="C6" s="102" t="s">
        <v>314</v>
      </c>
      <c r="D6" s="291"/>
      <c r="E6" s="101" t="s">
        <v>464</v>
      </c>
      <c r="F6" s="101" t="s">
        <v>465</v>
      </c>
    </row>
    <row r="7" spans="1:6" x14ac:dyDescent="0.2">
      <c r="A7" s="103">
        <v>1</v>
      </c>
      <c r="B7" s="103">
        <v>2</v>
      </c>
      <c r="C7" s="103" t="s">
        <v>315</v>
      </c>
      <c r="D7" s="103">
        <v>4</v>
      </c>
      <c r="E7" s="103">
        <v>5</v>
      </c>
      <c r="F7" s="103">
        <v>6</v>
      </c>
    </row>
    <row r="8" spans="1:6" ht="15.75" customHeight="1" x14ac:dyDescent="0.2">
      <c r="A8" s="104">
        <v>4000</v>
      </c>
      <c r="B8" s="184" t="s">
        <v>951</v>
      </c>
      <c r="C8" s="105"/>
      <c r="D8" s="106">
        <f>SUM(E8:F8)</f>
        <v>480956.6</v>
      </c>
      <c r="E8" s="38">
        <f>SUM(E9)</f>
        <v>480956.6</v>
      </c>
      <c r="F8" s="30">
        <f>SUM(F130+F157)</f>
        <v>0</v>
      </c>
    </row>
    <row r="9" spans="1:6" ht="13.5" customHeight="1" x14ac:dyDescent="0.2">
      <c r="A9" s="104">
        <v>4050</v>
      </c>
      <c r="B9" s="147" t="s">
        <v>952</v>
      </c>
      <c r="C9" s="107" t="s">
        <v>691</v>
      </c>
      <c r="D9" s="106">
        <f t="shared" ref="D9:D57" si="0">SUM(E9:F9)</f>
        <v>480956.6</v>
      </c>
      <c r="E9" s="38">
        <f>SUM(E10+E19+E55+E66+E73+E90+E98+E109)</f>
        <v>480956.6</v>
      </c>
      <c r="F9" s="38">
        <f>SUM(F10)</f>
        <v>0</v>
      </c>
    </row>
    <row r="10" spans="1:6" ht="14.25" customHeight="1" x14ac:dyDescent="0.2">
      <c r="A10" s="40">
        <v>4100</v>
      </c>
      <c r="B10" s="185" t="s">
        <v>953</v>
      </c>
      <c r="C10" s="108" t="s">
        <v>691</v>
      </c>
      <c r="D10" s="106">
        <f t="shared" si="0"/>
        <v>220500</v>
      </c>
      <c r="E10" s="38">
        <f>SUM(E11+E15+E17)</f>
        <v>220500</v>
      </c>
      <c r="F10" s="38">
        <f>SUM(F17)</f>
        <v>0</v>
      </c>
    </row>
    <row r="11" spans="1:6" ht="25.5" customHeight="1" x14ac:dyDescent="0.2">
      <c r="A11" s="40">
        <v>4110</v>
      </c>
      <c r="B11" s="147" t="s">
        <v>954</v>
      </c>
      <c r="C11" s="108" t="s">
        <v>691</v>
      </c>
      <c r="D11" s="106">
        <f t="shared" si="0"/>
        <v>220500</v>
      </c>
      <c r="E11" s="38">
        <f>SUM(E12:E14)</f>
        <v>220500</v>
      </c>
      <c r="F11" s="109" t="s">
        <v>700</v>
      </c>
    </row>
    <row r="12" spans="1:6" ht="24" x14ac:dyDescent="0.2">
      <c r="A12" s="40">
        <v>4111</v>
      </c>
      <c r="B12" s="41" t="s">
        <v>316</v>
      </c>
      <c r="C12" s="102" t="s">
        <v>552</v>
      </c>
      <c r="D12" s="106">
        <f t="shared" si="0"/>
        <v>210000</v>
      </c>
      <c r="E12" s="39">
        <v>210000</v>
      </c>
      <c r="F12" s="109" t="s">
        <v>700</v>
      </c>
    </row>
    <row r="13" spans="1:6" ht="28.5" customHeight="1" x14ac:dyDescent="0.2">
      <c r="A13" s="40">
        <v>4112</v>
      </c>
      <c r="B13" s="41" t="s">
        <v>317</v>
      </c>
      <c r="C13" s="110" t="s">
        <v>553</v>
      </c>
      <c r="D13" s="106">
        <f t="shared" si="0"/>
        <v>10500</v>
      </c>
      <c r="E13" s="106">
        <v>10500</v>
      </c>
      <c r="F13" s="109" t="s">
        <v>700</v>
      </c>
    </row>
    <row r="14" spans="1:6" x14ac:dyDescent="0.2">
      <c r="A14" s="40">
        <v>4114</v>
      </c>
      <c r="B14" s="41" t="s">
        <v>318</v>
      </c>
      <c r="C14" s="110" t="s">
        <v>551</v>
      </c>
      <c r="D14" s="106">
        <f t="shared" si="0"/>
        <v>0</v>
      </c>
      <c r="E14" s="106"/>
      <c r="F14" s="109" t="s">
        <v>700</v>
      </c>
    </row>
    <row r="15" spans="1:6" ht="24" customHeight="1" x14ac:dyDescent="0.2">
      <c r="A15" s="40">
        <v>4120</v>
      </c>
      <c r="B15" s="42" t="s">
        <v>955</v>
      </c>
      <c r="C15" s="108" t="s">
        <v>691</v>
      </c>
      <c r="D15" s="106">
        <f t="shared" si="0"/>
        <v>0</v>
      </c>
      <c r="E15" s="38">
        <f>SUM(E16)</f>
        <v>0</v>
      </c>
      <c r="F15" s="109" t="s">
        <v>700</v>
      </c>
    </row>
    <row r="16" spans="1:6" ht="13.5" customHeight="1" x14ac:dyDescent="0.2">
      <c r="A16" s="40">
        <v>4121</v>
      </c>
      <c r="B16" s="41" t="s">
        <v>319</v>
      </c>
      <c r="C16" s="110" t="s">
        <v>554</v>
      </c>
      <c r="D16" s="106">
        <f t="shared" si="0"/>
        <v>0</v>
      </c>
      <c r="E16" s="106"/>
      <c r="F16" s="109" t="s">
        <v>700</v>
      </c>
    </row>
    <row r="17" spans="1:6" ht="25.5" customHeight="1" x14ac:dyDescent="0.2">
      <c r="A17" s="40">
        <v>4130</v>
      </c>
      <c r="B17" s="42" t="s">
        <v>956</v>
      </c>
      <c r="C17" s="108" t="s">
        <v>691</v>
      </c>
      <c r="D17" s="106">
        <f t="shared" si="0"/>
        <v>0</v>
      </c>
      <c r="E17" s="38">
        <f>SUM(E18)</f>
        <v>0</v>
      </c>
      <c r="F17" s="38">
        <f>SUM(F18)</f>
        <v>0</v>
      </c>
    </row>
    <row r="18" spans="1:6" x14ac:dyDescent="0.2">
      <c r="A18" s="40">
        <v>4131</v>
      </c>
      <c r="B18" s="42" t="s">
        <v>555</v>
      </c>
      <c r="C18" s="102" t="s">
        <v>556</v>
      </c>
      <c r="D18" s="106">
        <f t="shared" si="0"/>
        <v>0</v>
      </c>
      <c r="E18" s="39"/>
      <c r="F18" s="106"/>
    </row>
    <row r="19" spans="1:6" ht="26.25" customHeight="1" x14ac:dyDescent="0.2">
      <c r="A19" s="40">
        <v>4200</v>
      </c>
      <c r="B19" s="147" t="s">
        <v>957</v>
      </c>
      <c r="C19" s="108" t="s">
        <v>691</v>
      </c>
      <c r="D19" s="106">
        <f t="shared" si="0"/>
        <v>127570</v>
      </c>
      <c r="E19" s="38">
        <f>SUM(E20+E28+E32+E41+E43+E46)</f>
        <v>127570</v>
      </c>
      <c r="F19" s="109" t="s">
        <v>700</v>
      </c>
    </row>
    <row r="20" spans="1:6" ht="14.25" customHeight="1" x14ac:dyDescent="0.2">
      <c r="A20" s="40">
        <v>4210</v>
      </c>
      <c r="B20" s="42" t="s">
        <v>958</v>
      </c>
      <c r="C20" s="108" t="s">
        <v>691</v>
      </c>
      <c r="D20" s="106">
        <f t="shared" si="0"/>
        <v>40300</v>
      </c>
      <c r="E20" s="38">
        <f>SUM(E21:E27)</f>
        <v>40300</v>
      </c>
      <c r="F20" s="109" t="s">
        <v>700</v>
      </c>
    </row>
    <row r="21" spans="1:6" ht="24" x14ac:dyDescent="0.2">
      <c r="A21" s="40">
        <v>4211</v>
      </c>
      <c r="B21" s="41" t="s">
        <v>557</v>
      </c>
      <c r="C21" s="110" t="s">
        <v>558</v>
      </c>
      <c r="D21" s="106">
        <f t="shared" si="0"/>
        <v>1000</v>
      </c>
      <c r="E21" s="106">
        <v>1000</v>
      </c>
      <c r="F21" s="109" t="s">
        <v>700</v>
      </c>
    </row>
    <row r="22" spans="1:6" x14ac:dyDescent="0.2">
      <c r="A22" s="40">
        <v>4212</v>
      </c>
      <c r="B22" s="42" t="s">
        <v>918</v>
      </c>
      <c r="C22" s="110" t="s">
        <v>559</v>
      </c>
      <c r="D22" s="106">
        <f t="shared" si="0"/>
        <v>21000</v>
      </c>
      <c r="E22" s="106">
        <v>21000</v>
      </c>
      <c r="F22" s="109" t="s">
        <v>700</v>
      </c>
    </row>
    <row r="23" spans="1:6" x14ac:dyDescent="0.2">
      <c r="A23" s="40">
        <v>4213</v>
      </c>
      <c r="B23" s="41" t="s">
        <v>320</v>
      </c>
      <c r="C23" s="110" t="s">
        <v>560</v>
      </c>
      <c r="D23" s="106">
        <f t="shared" si="0"/>
        <v>14800</v>
      </c>
      <c r="E23" s="106">
        <v>14800</v>
      </c>
      <c r="F23" s="109" t="s">
        <v>700</v>
      </c>
    </row>
    <row r="24" spans="1:6" x14ac:dyDescent="0.2">
      <c r="A24" s="40">
        <v>4214</v>
      </c>
      <c r="B24" s="41" t="s">
        <v>321</v>
      </c>
      <c r="C24" s="110" t="s">
        <v>561</v>
      </c>
      <c r="D24" s="106">
        <f t="shared" si="0"/>
        <v>1500</v>
      </c>
      <c r="E24" s="106">
        <v>1500</v>
      </c>
      <c r="F24" s="109" t="s">
        <v>700</v>
      </c>
    </row>
    <row r="25" spans="1:6" x14ac:dyDescent="0.2">
      <c r="A25" s="40">
        <v>4215</v>
      </c>
      <c r="B25" s="41" t="s">
        <v>322</v>
      </c>
      <c r="C25" s="110" t="s">
        <v>562</v>
      </c>
      <c r="D25" s="106">
        <f t="shared" si="0"/>
        <v>500</v>
      </c>
      <c r="E25" s="106">
        <v>500</v>
      </c>
      <c r="F25" s="109" t="s">
        <v>700</v>
      </c>
    </row>
    <row r="26" spans="1:6" ht="30.75" customHeight="1" x14ac:dyDescent="0.2">
      <c r="A26" s="40">
        <v>4216</v>
      </c>
      <c r="B26" s="41" t="s">
        <v>323</v>
      </c>
      <c r="C26" s="110" t="s">
        <v>563</v>
      </c>
      <c r="D26" s="106">
        <f t="shared" si="0"/>
        <v>1500</v>
      </c>
      <c r="E26" s="106">
        <v>1500</v>
      </c>
      <c r="F26" s="109" t="s">
        <v>700</v>
      </c>
    </row>
    <row r="27" spans="1:6" x14ac:dyDescent="0.2">
      <c r="A27" s="40">
        <v>4217</v>
      </c>
      <c r="B27" s="41" t="s">
        <v>324</v>
      </c>
      <c r="C27" s="110" t="s">
        <v>564</v>
      </c>
      <c r="D27" s="106">
        <f t="shared" si="0"/>
        <v>0</v>
      </c>
      <c r="E27" s="106"/>
      <c r="F27" s="109" t="s">
        <v>700</v>
      </c>
    </row>
    <row r="28" spans="1:6" ht="24.75" customHeight="1" x14ac:dyDescent="0.2">
      <c r="A28" s="40">
        <v>4220</v>
      </c>
      <c r="B28" s="42" t="s">
        <v>959</v>
      </c>
      <c r="C28" s="108" t="s">
        <v>691</v>
      </c>
      <c r="D28" s="106">
        <f t="shared" si="0"/>
        <v>1600</v>
      </c>
      <c r="E28" s="38">
        <f>SUM(E29:E31)</f>
        <v>1600</v>
      </c>
      <c r="F28" s="109" t="s">
        <v>700</v>
      </c>
    </row>
    <row r="29" spans="1:6" x14ac:dyDescent="0.2">
      <c r="A29" s="40">
        <v>4221</v>
      </c>
      <c r="B29" s="41" t="s">
        <v>325</v>
      </c>
      <c r="C29" s="111">
        <v>4221</v>
      </c>
      <c r="D29" s="106">
        <f t="shared" si="0"/>
        <v>700</v>
      </c>
      <c r="E29" s="106">
        <v>700</v>
      </c>
      <c r="F29" s="109" t="s">
        <v>700</v>
      </c>
    </row>
    <row r="30" spans="1:6" ht="13.5" customHeight="1" x14ac:dyDescent="0.2">
      <c r="A30" s="40">
        <v>4222</v>
      </c>
      <c r="B30" s="41" t="s">
        <v>326</v>
      </c>
      <c r="C30" s="110" t="s">
        <v>653</v>
      </c>
      <c r="D30" s="106">
        <f t="shared" si="0"/>
        <v>900</v>
      </c>
      <c r="E30" s="106">
        <v>900</v>
      </c>
      <c r="F30" s="109" t="s">
        <v>700</v>
      </c>
    </row>
    <row r="31" spans="1:6" x14ac:dyDescent="0.2">
      <c r="A31" s="40">
        <v>4223</v>
      </c>
      <c r="B31" s="41" t="s">
        <v>327</v>
      </c>
      <c r="C31" s="110" t="s">
        <v>654</v>
      </c>
      <c r="D31" s="106">
        <f t="shared" si="0"/>
        <v>0</v>
      </c>
      <c r="E31" s="106"/>
      <c r="F31" s="109" t="s">
        <v>700</v>
      </c>
    </row>
    <row r="32" spans="1:6" ht="24.75" customHeight="1" x14ac:dyDescent="0.2">
      <c r="A32" s="40">
        <v>4230</v>
      </c>
      <c r="B32" s="42" t="s">
        <v>960</v>
      </c>
      <c r="C32" s="108" t="s">
        <v>691</v>
      </c>
      <c r="D32" s="106">
        <f t="shared" si="0"/>
        <v>15180</v>
      </c>
      <c r="E32" s="38">
        <f>SUM(E33:E40)</f>
        <v>15180</v>
      </c>
      <c r="F32" s="109" t="s">
        <v>700</v>
      </c>
    </row>
    <row r="33" spans="1:6" x14ac:dyDescent="0.2">
      <c r="A33" s="40">
        <v>4231</v>
      </c>
      <c r="B33" s="41" t="s">
        <v>328</v>
      </c>
      <c r="C33" s="110" t="s">
        <v>655</v>
      </c>
      <c r="D33" s="106">
        <f t="shared" si="0"/>
        <v>0</v>
      </c>
      <c r="E33" s="106"/>
      <c r="F33" s="109" t="s">
        <v>700</v>
      </c>
    </row>
    <row r="34" spans="1:6" x14ac:dyDescent="0.2">
      <c r="A34" s="40">
        <v>4232</v>
      </c>
      <c r="B34" s="41" t="s">
        <v>329</v>
      </c>
      <c r="C34" s="110" t="s">
        <v>656</v>
      </c>
      <c r="D34" s="106">
        <f t="shared" si="0"/>
        <v>1700</v>
      </c>
      <c r="E34" s="106">
        <v>1700</v>
      </c>
      <c r="F34" s="109" t="s">
        <v>700</v>
      </c>
    </row>
    <row r="35" spans="1:6" ht="24" x14ac:dyDescent="0.2">
      <c r="A35" s="40">
        <v>4233</v>
      </c>
      <c r="B35" s="41" t="s">
        <v>330</v>
      </c>
      <c r="C35" s="110" t="s">
        <v>657</v>
      </c>
      <c r="D35" s="106">
        <f t="shared" si="0"/>
        <v>500</v>
      </c>
      <c r="E35" s="106">
        <v>500</v>
      </c>
      <c r="F35" s="109" t="s">
        <v>700</v>
      </c>
    </row>
    <row r="36" spans="1:6" x14ac:dyDescent="0.2">
      <c r="A36" s="40">
        <v>4234</v>
      </c>
      <c r="B36" s="41" t="s">
        <v>331</v>
      </c>
      <c r="C36" s="110" t="s">
        <v>658</v>
      </c>
      <c r="D36" s="106">
        <f t="shared" si="0"/>
        <v>1000</v>
      </c>
      <c r="E36" s="106">
        <v>1000</v>
      </c>
      <c r="F36" s="109" t="s">
        <v>700</v>
      </c>
    </row>
    <row r="37" spans="1:6" x14ac:dyDescent="0.2">
      <c r="A37" s="40">
        <v>4235</v>
      </c>
      <c r="B37" s="43" t="s">
        <v>332</v>
      </c>
      <c r="C37" s="11">
        <v>4235</v>
      </c>
      <c r="D37" s="106">
        <f t="shared" si="0"/>
        <v>990</v>
      </c>
      <c r="E37" s="106">
        <v>990</v>
      </c>
      <c r="F37" s="109" t="s">
        <v>700</v>
      </c>
    </row>
    <row r="38" spans="1:6" ht="15.75" customHeight="1" x14ac:dyDescent="0.2">
      <c r="A38" s="40">
        <v>4236</v>
      </c>
      <c r="B38" s="41" t="s">
        <v>333</v>
      </c>
      <c r="C38" s="110" t="s">
        <v>659</v>
      </c>
      <c r="D38" s="106">
        <f t="shared" si="0"/>
        <v>0</v>
      </c>
      <c r="E38" s="106"/>
      <c r="F38" s="109" t="s">
        <v>700</v>
      </c>
    </row>
    <row r="39" spans="1:6" x14ac:dyDescent="0.2">
      <c r="A39" s="40">
        <v>4237</v>
      </c>
      <c r="B39" s="41" t="s">
        <v>334</v>
      </c>
      <c r="C39" s="110" t="s">
        <v>660</v>
      </c>
      <c r="D39" s="106">
        <f t="shared" si="0"/>
        <v>990</v>
      </c>
      <c r="E39" s="106">
        <v>990</v>
      </c>
      <c r="F39" s="109" t="s">
        <v>700</v>
      </c>
    </row>
    <row r="40" spans="1:6" ht="15" customHeight="1" x14ac:dyDescent="0.2">
      <c r="A40" s="40">
        <v>4238</v>
      </c>
      <c r="B40" s="41" t="s">
        <v>335</v>
      </c>
      <c r="C40" s="110" t="s">
        <v>661</v>
      </c>
      <c r="D40" s="106">
        <f t="shared" si="0"/>
        <v>10000</v>
      </c>
      <c r="E40" s="106">
        <v>10000</v>
      </c>
      <c r="F40" s="109" t="s">
        <v>700</v>
      </c>
    </row>
    <row r="41" spans="1:6" ht="24" customHeight="1" x14ac:dyDescent="0.2">
      <c r="A41" s="40">
        <v>4240</v>
      </c>
      <c r="B41" s="42" t="s">
        <v>961</v>
      </c>
      <c r="C41" s="108" t="s">
        <v>691</v>
      </c>
      <c r="D41" s="106">
        <f t="shared" si="0"/>
        <v>12900</v>
      </c>
      <c r="E41" s="38">
        <f>SUM(E42)</f>
        <v>12900</v>
      </c>
      <c r="F41" s="109" t="s">
        <v>700</v>
      </c>
    </row>
    <row r="42" spans="1:6" x14ac:dyDescent="0.2">
      <c r="A42" s="40">
        <v>4241</v>
      </c>
      <c r="B42" s="41" t="s">
        <v>336</v>
      </c>
      <c r="C42" s="110" t="s">
        <v>662</v>
      </c>
      <c r="D42" s="106">
        <f t="shared" si="0"/>
        <v>12900</v>
      </c>
      <c r="E42" s="106">
        <v>12900</v>
      </c>
      <c r="F42" s="109" t="s">
        <v>700</v>
      </c>
    </row>
    <row r="43" spans="1:6" ht="24" customHeight="1" x14ac:dyDescent="0.2">
      <c r="A43" s="40">
        <v>4250</v>
      </c>
      <c r="B43" s="42" t="s">
        <v>962</v>
      </c>
      <c r="C43" s="108" t="s">
        <v>691</v>
      </c>
      <c r="D43" s="106">
        <f t="shared" si="0"/>
        <v>10200</v>
      </c>
      <c r="E43" s="38">
        <f>SUM(E44:E45)</f>
        <v>10200</v>
      </c>
      <c r="F43" s="109" t="s">
        <v>700</v>
      </c>
    </row>
    <row r="44" spans="1:6" ht="24" x14ac:dyDescent="0.2">
      <c r="A44" s="40">
        <v>4251</v>
      </c>
      <c r="B44" s="41" t="s">
        <v>337</v>
      </c>
      <c r="C44" s="110" t="s">
        <v>663</v>
      </c>
      <c r="D44" s="106">
        <f>SUM(E44:F44)</f>
        <v>7200</v>
      </c>
      <c r="E44" s="106">
        <v>7200</v>
      </c>
      <c r="F44" s="109" t="s">
        <v>700</v>
      </c>
    </row>
    <row r="45" spans="1:6" ht="24" x14ac:dyDescent="0.2">
      <c r="A45" s="40">
        <v>4252</v>
      </c>
      <c r="B45" s="41" t="s">
        <v>338</v>
      </c>
      <c r="C45" s="110" t="s">
        <v>664</v>
      </c>
      <c r="D45" s="106">
        <f t="shared" si="0"/>
        <v>3000</v>
      </c>
      <c r="E45" s="106">
        <v>3000</v>
      </c>
      <c r="F45" s="109" t="s">
        <v>700</v>
      </c>
    </row>
    <row r="46" spans="1:6" ht="12.75" customHeight="1" x14ac:dyDescent="0.2">
      <c r="A46" s="40">
        <v>4260</v>
      </c>
      <c r="B46" s="42" t="s">
        <v>963</v>
      </c>
      <c r="C46" s="108" t="s">
        <v>691</v>
      </c>
      <c r="D46" s="106">
        <f t="shared" si="0"/>
        <v>47390</v>
      </c>
      <c r="E46" s="38">
        <f>SUM(E47:E54)</f>
        <v>47390</v>
      </c>
      <c r="F46" s="109" t="s">
        <v>700</v>
      </c>
    </row>
    <row r="47" spans="1:6" x14ac:dyDescent="0.2">
      <c r="A47" s="40">
        <v>4261</v>
      </c>
      <c r="B47" s="41" t="s">
        <v>344</v>
      </c>
      <c r="C47" s="110" t="s">
        <v>665</v>
      </c>
      <c r="D47" s="106">
        <f t="shared" si="0"/>
        <v>990</v>
      </c>
      <c r="E47" s="106">
        <v>990</v>
      </c>
      <c r="F47" s="109" t="s">
        <v>700</v>
      </c>
    </row>
    <row r="48" spans="1:6" x14ac:dyDescent="0.2">
      <c r="A48" s="40">
        <v>4262</v>
      </c>
      <c r="B48" s="41" t="s">
        <v>345</v>
      </c>
      <c r="C48" s="110" t="s">
        <v>666</v>
      </c>
      <c r="D48" s="106">
        <f t="shared" si="0"/>
        <v>1000</v>
      </c>
      <c r="E48" s="106">
        <v>1000</v>
      </c>
      <c r="F48" s="109" t="s">
        <v>700</v>
      </c>
    </row>
    <row r="49" spans="1:6" ht="24" customHeight="1" x14ac:dyDescent="0.2">
      <c r="A49" s="40">
        <v>4263</v>
      </c>
      <c r="B49" s="41" t="s">
        <v>570</v>
      </c>
      <c r="C49" s="110" t="s">
        <v>667</v>
      </c>
      <c r="D49" s="106">
        <f t="shared" si="0"/>
        <v>0</v>
      </c>
      <c r="E49" s="106"/>
      <c r="F49" s="109" t="s">
        <v>700</v>
      </c>
    </row>
    <row r="50" spans="1:6" x14ac:dyDescent="0.2">
      <c r="A50" s="40">
        <v>4264</v>
      </c>
      <c r="B50" s="44" t="s">
        <v>346</v>
      </c>
      <c r="C50" s="110" t="s">
        <v>668</v>
      </c>
      <c r="D50" s="106">
        <f t="shared" si="0"/>
        <v>30000</v>
      </c>
      <c r="E50" s="106">
        <v>30000</v>
      </c>
      <c r="F50" s="109" t="s">
        <v>700</v>
      </c>
    </row>
    <row r="51" spans="1:6" ht="24" x14ac:dyDescent="0.2">
      <c r="A51" s="40">
        <v>4265</v>
      </c>
      <c r="B51" s="44" t="s">
        <v>347</v>
      </c>
      <c r="C51" s="110" t="s">
        <v>669</v>
      </c>
      <c r="D51" s="106">
        <f t="shared" si="0"/>
        <v>0</v>
      </c>
      <c r="E51" s="106"/>
      <c r="F51" s="109" t="s">
        <v>700</v>
      </c>
    </row>
    <row r="52" spans="1:6" x14ac:dyDescent="0.2">
      <c r="A52" s="40">
        <v>4266</v>
      </c>
      <c r="B52" s="44" t="s">
        <v>348</v>
      </c>
      <c r="C52" s="110" t="s">
        <v>670</v>
      </c>
      <c r="D52" s="106">
        <f t="shared" si="0"/>
        <v>0</v>
      </c>
      <c r="E52" s="106"/>
      <c r="F52" s="109" t="s">
        <v>700</v>
      </c>
    </row>
    <row r="53" spans="1:6" x14ac:dyDescent="0.2">
      <c r="A53" s="40">
        <v>4267</v>
      </c>
      <c r="B53" s="44" t="s">
        <v>349</v>
      </c>
      <c r="C53" s="110" t="s">
        <v>671</v>
      </c>
      <c r="D53" s="106">
        <f t="shared" si="0"/>
        <v>900</v>
      </c>
      <c r="E53" s="106">
        <v>900</v>
      </c>
      <c r="F53" s="109" t="s">
        <v>700</v>
      </c>
    </row>
    <row r="54" spans="1:6" x14ac:dyDescent="0.2">
      <c r="A54" s="40">
        <v>4268</v>
      </c>
      <c r="B54" s="44" t="s">
        <v>350</v>
      </c>
      <c r="C54" s="110" t="s">
        <v>672</v>
      </c>
      <c r="D54" s="106">
        <f t="shared" si="0"/>
        <v>14500</v>
      </c>
      <c r="E54" s="106">
        <v>14500</v>
      </c>
      <c r="F54" s="109" t="s">
        <v>700</v>
      </c>
    </row>
    <row r="55" spans="1:6" ht="12.75" customHeight="1" x14ac:dyDescent="0.2">
      <c r="A55" s="40">
        <v>4300</v>
      </c>
      <c r="B55" s="186" t="s">
        <v>964</v>
      </c>
      <c r="C55" s="108" t="s">
        <v>691</v>
      </c>
      <c r="D55" s="106">
        <f t="shared" si="0"/>
        <v>0</v>
      </c>
      <c r="E55" s="38">
        <f>SUM(E57:E58)</f>
        <v>0</v>
      </c>
      <c r="F55" s="109" t="s">
        <v>700</v>
      </c>
    </row>
    <row r="56" spans="1:6" ht="12.75" customHeight="1" x14ac:dyDescent="0.2">
      <c r="A56" s="40">
        <v>4310</v>
      </c>
      <c r="B56" s="186" t="s">
        <v>965</v>
      </c>
      <c r="C56" s="108" t="s">
        <v>691</v>
      </c>
      <c r="D56" s="106">
        <f t="shared" si="0"/>
        <v>0</v>
      </c>
      <c r="E56" s="106"/>
      <c r="F56" s="106"/>
    </row>
    <row r="57" spans="1:6" x14ac:dyDescent="0.2">
      <c r="A57" s="40">
        <v>4311</v>
      </c>
      <c r="B57" s="44" t="s">
        <v>351</v>
      </c>
      <c r="C57" s="110" t="s">
        <v>673</v>
      </c>
      <c r="D57" s="106">
        <f t="shared" si="0"/>
        <v>0</v>
      </c>
      <c r="E57" s="106"/>
      <c r="F57" s="109" t="s">
        <v>700</v>
      </c>
    </row>
    <row r="58" spans="1:6" x14ac:dyDescent="0.2">
      <c r="A58" s="40">
        <v>4312</v>
      </c>
      <c r="B58" s="44" t="s">
        <v>352</v>
      </c>
      <c r="C58" s="110" t="s">
        <v>674</v>
      </c>
      <c r="D58" s="106">
        <f t="shared" ref="D58:D104" si="1">SUM(E58:F58)</f>
        <v>0</v>
      </c>
      <c r="E58" s="106"/>
      <c r="F58" s="109" t="s">
        <v>700</v>
      </c>
    </row>
    <row r="59" spans="1:6" ht="12.75" customHeight="1" x14ac:dyDescent="0.2">
      <c r="A59" s="40">
        <v>4320</v>
      </c>
      <c r="B59" s="186" t="s">
        <v>966</v>
      </c>
      <c r="C59" s="108" t="s">
        <v>691</v>
      </c>
      <c r="D59" s="106">
        <f t="shared" si="1"/>
        <v>0</v>
      </c>
      <c r="E59" s="38">
        <f>SUM(E60:E61)</f>
        <v>0</v>
      </c>
      <c r="F59" s="109"/>
    </row>
    <row r="60" spans="1:6" ht="14.25" customHeight="1" x14ac:dyDescent="0.2">
      <c r="A60" s="40">
        <v>4321</v>
      </c>
      <c r="B60" s="44" t="s">
        <v>353</v>
      </c>
      <c r="C60" s="110" t="s">
        <v>675</v>
      </c>
      <c r="D60" s="106">
        <f t="shared" si="1"/>
        <v>0</v>
      </c>
      <c r="E60" s="106"/>
      <c r="F60" s="109" t="s">
        <v>700</v>
      </c>
    </row>
    <row r="61" spans="1:6" ht="14.25" customHeight="1" x14ac:dyDescent="0.2">
      <c r="A61" s="40">
        <v>4322</v>
      </c>
      <c r="B61" s="44" t="s">
        <v>354</v>
      </c>
      <c r="C61" s="110" t="s">
        <v>676</v>
      </c>
      <c r="D61" s="106">
        <f t="shared" si="1"/>
        <v>0</v>
      </c>
      <c r="E61" s="106"/>
      <c r="F61" s="109" t="s">
        <v>700</v>
      </c>
    </row>
    <row r="62" spans="1:6" ht="24.75" customHeight="1" x14ac:dyDescent="0.2">
      <c r="A62" s="40">
        <v>4330</v>
      </c>
      <c r="B62" s="186" t="s">
        <v>967</v>
      </c>
      <c r="C62" s="108" t="s">
        <v>691</v>
      </c>
      <c r="D62" s="106">
        <f t="shared" si="1"/>
        <v>0</v>
      </c>
      <c r="E62" s="38">
        <f>SUM(E63:E65)</f>
        <v>0</v>
      </c>
      <c r="F62" s="109" t="s">
        <v>700</v>
      </c>
    </row>
    <row r="63" spans="1:6" ht="24" x14ac:dyDescent="0.2">
      <c r="A63" s="40">
        <v>4331</v>
      </c>
      <c r="B63" s="44" t="s">
        <v>355</v>
      </c>
      <c r="C63" s="110" t="s">
        <v>677</v>
      </c>
      <c r="D63" s="106">
        <f t="shared" si="1"/>
        <v>0</v>
      </c>
      <c r="E63" s="106"/>
      <c r="F63" s="109" t="s">
        <v>700</v>
      </c>
    </row>
    <row r="64" spans="1:6" x14ac:dyDescent="0.2">
      <c r="A64" s="40">
        <v>4332</v>
      </c>
      <c r="B64" s="44" t="s">
        <v>356</v>
      </c>
      <c r="C64" s="110" t="s">
        <v>678</v>
      </c>
      <c r="D64" s="106">
        <f t="shared" si="1"/>
        <v>0</v>
      </c>
      <c r="E64" s="106"/>
      <c r="F64" s="109" t="s">
        <v>700</v>
      </c>
    </row>
    <row r="65" spans="1:6" x14ac:dyDescent="0.2">
      <c r="A65" s="40">
        <v>4333</v>
      </c>
      <c r="B65" s="44" t="s">
        <v>363</v>
      </c>
      <c r="C65" s="110" t="s">
        <v>679</v>
      </c>
      <c r="D65" s="106">
        <f t="shared" si="1"/>
        <v>0</v>
      </c>
      <c r="E65" s="106"/>
      <c r="F65" s="109" t="s">
        <v>700</v>
      </c>
    </row>
    <row r="66" spans="1:6" ht="12.75" customHeight="1" x14ac:dyDescent="0.2">
      <c r="A66" s="40">
        <v>4400</v>
      </c>
      <c r="B66" s="44" t="s">
        <v>968</v>
      </c>
      <c r="C66" s="108" t="s">
        <v>691</v>
      </c>
      <c r="D66" s="106">
        <f t="shared" si="1"/>
        <v>80000</v>
      </c>
      <c r="E66" s="38">
        <f>SUM(E67+E70)</f>
        <v>80000</v>
      </c>
      <c r="F66" s="109" t="s">
        <v>700</v>
      </c>
    </row>
    <row r="67" spans="1:6" ht="24.75" customHeight="1" x14ac:dyDescent="0.2">
      <c r="A67" s="40">
        <v>4410</v>
      </c>
      <c r="B67" s="186" t="s">
        <v>969</v>
      </c>
      <c r="C67" s="108" t="s">
        <v>691</v>
      </c>
      <c r="D67" s="106">
        <f t="shared" si="1"/>
        <v>80000</v>
      </c>
      <c r="E67" s="38">
        <f>SUM(E68:E69)</f>
        <v>80000</v>
      </c>
      <c r="F67" s="106"/>
    </row>
    <row r="68" spans="1:6" ht="26.25" customHeight="1" x14ac:dyDescent="0.2">
      <c r="A68" s="40">
        <v>4411</v>
      </c>
      <c r="B68" s="44" t="s">
        <v>364</v>
      </c>
      <c r="C68" s="110" t="s">
        <v>680</v>
      </c>
      <c r="D68" s="106">
        <f t="shared" si="1"/>
        <v>80000</v>
      </c>
      <c r="E68" s="106">
        <v>80000</v>
      </c>
      <c r="F68" s="109" t="s">
        <v>700</v>
      </c>
    </row>
    <row r="69" spans="1:6" ht="24" x14ac:dyDescent="0.2">
      <c r="A69" s="40">
        <v>4412</v>
      </c>
      <c r="B69" s="44" t="s">
        <v>390</v>
      </c>
      <c r="C69" s="110" t="s">
        <v>681</v>
      </c>
      <c r="D69" s="106">
        <f t="shared" si="1"/>
        <v>0</v>
      </c>
      <c r="E69" s="106"/>
      <c r="F69" s="109" t="s">
        <v>700</v>
      </c>
    </row>
    <row r="70" spans="1:6" ht="26.25" customHeight="1" x14ac:dyDescent="0.2">
      <c r="A70" s="40">
        <v>4420</v>
      </c>
      <c r="B70" s="186" t="s">
        <v>970</v>
      </c>
      <c r="C70" s="108" t="s">
        <v>691</v>
      </c>
      <c r="D70" s="106">
        <f t="shared" si="1"/>
        <v>0</v>
      </c>
      <c r="E70" s="38">
        <f>SUM(E71:E72)</f>
        <v>0</v>
      </c>
      <c r="F70" s="109"/>
    </row>
    <row r="71" spans="1:6" ht="25.5" customHeight="1" x14ac:dyDescent="0.2">
      <c r="A71" s="40">
        <v>4421</v>
      </c>
      <c r="B71" s="44" t="s">
        <v>78</v>
      </c>
      <c r="C71" s="110" t="s">
        <v>682</v>
      </c>
      <c r="D71" s="106">
        <f t="shared" si="1"/>
        <v>0</v>
      </c>
      <c r="E71" s="106"/>
      <c r="F71" s="109" t="s">
        <v>700</v>
      </c>
    </row>
    <row r="72" spans="1:6" ht="25.5" customHeight="1" x14ac:dyDescent="0.2">
      <c r="A72" s="40">
        <v>4422</v>
      </c>
      <c r="B72" s="44" t="s">
        <v>482</v>
      </c>
      <c r="C72" s="110" t="s">
        <v>683</v>
      </c>
      <c r="D72" s="106">
        <f t="shared" si="1"/>
        <v>0</v>
      </c>
      <c r="E72" s="106"/>
      <c r="F72" s="109" t="s">
        <v>700</v>
      </c>
    </row>
    <row r="73" spans="1:6" ht="13.5" customHeight="1" x14ac:dyDescent="0.2">
      <c r="A73" s="40">
        <v>4500</v>
      </c>
      <c r="B73" s="44" t="s">
        <v>971</v>
      </c>
      <c r="C73" s="108" t="s">
        <v>691</v>
      </c>
      <c r="D73" s="106">
        <f t="shared" si="1"/>
        <v>1500</v>
      </c>
      <c r="E73" s="38">
        <f>SUM(E74+E77+E80+E89)</f>
        <v>1500</v>
      </c>
      <c r="F73" s="109" t="s">
        <v>700</v>
      </c>
    </row>
    <row r="74" spans="1:6" ht="24.75" customHeight="1" x14ac:dyDescent="0.2">
      <c r="A74" s="40">
        <v>4510</v>
      </c>
      <c r="B74" s="44" t="s">
        <v>972</v>
      </c>
      <c r="C74" s="108" t="s">
        <v>691</v>
      </c>
      <c r="D74" s="106">
        <f t="shared" si="1"/>
        <v>0</v>
      </c>
      <c r="E74" s="38">
        <f>SUM(E75:E76)</f>
        <v>0</v>
      </c>
      <c r="F74" s="106"/>
    </row>
    <row r="75" spans="1:6" ht="24" x14ac:dyDescent="0.2">
      <c r="A75" s="40">
        <v>4511</v>
      </c>
      <c r="B75" s="187" t="s">
        <v>973</v>
      </c>
      <c r="C75" s="110" t="s">
        <v>684</v>
      </c>
      <c r="D75" s="106">
        <f t="shared" si="1"/>
        <v>0</v>
      </c>
      <c r="E75" s="106"/>
      <c r="F75" s="109" t="s">
        <v>700</v>
      </c>
    </row>
    <row r="76" spans="1:6" ht="24" x14ac:dyDescent="0.2">
      <c r="A76" s="40">
        <v>4512</v>
      </c>
      <c r="B76" s="44" t="s">
        <v>483</v>
      </c>
      <c r="C76" s="110" t="s">
        <v>685</v>
      </c>
      <c r="D76" s="106">
        <f t="shared" si="1"/>
        <v>0</v>
      </c>
      <c r="E76" s="106"/>
      <c r="F76" s="109" t="s">
        <v>700</v>
      </c>
    </row>
    <row r="77" spans="1:6" ht="24.75" customHeight="1" x14ac:dyDescent="0.2">
      <c r="A77" s="40">
        <v>4520</v>
      </c>
      <c r="B77" s="44" t="s">
        <v>974</v>
      </c>
      <c r="C77" s="108" t="s">
        <v>691</v>
      </c>
      <c r="D77" s="106">
        <f t="shared" si="1"/>
        <v>0</v>
      </c>
      <c r="E77" s="38">
        <f>SUM(E78:E79)</f>
        <v>0</v>
      </c>
      <c r="F77" s="109"/>
    </row>
    <row r="78" spans="1:6" ht="24" x14ac:dyDescent="0.2">
      <c r="A78" s="40">
        <v>4521</v>
      </c>
      <c r="B78" s="44" t="s">
        <v>439</v>
      </c>
      <c r="C78" s="110" t="s">
        <v>686</v>
      </c>
      <c r="D78" s="106">
        <f t="shared" si="1"/>
        <v>0</v>
      </c>
      <c r="E78" s="106"/>
      <c r="F78" s="109" t="s">
        <v>700</v>
      </c>
    </row>
    <row r="79" spans="1:6" ht="24" x14ac:dyDescent="0.2">
      <c r="A79" s="40">
        <v>4522</v>
      </c>
      <c r="B79" s="44" t="s">
        <v>451</v>
      </c>
      <c r="C79" s="110" t="s">
        <v>687</v>
      </c>
      <c r="D79" s="106">
        <f t="shared" si="1"/>
        <v>0</v>
      </c>
      <c r="E79" s="106"/>
      <c r="F79" s="109" t="s">
        <v>700</v>
      </c>
    </row>
    <row r="80" spans="1:6" ht="24.75" customHeight="1" x14ac:dyDescent="0.2">
      <c r="A80" s="40">
        <v>4530</v>
      </c>
      <c r="B80" s="186" t="s">
        <v>975</v>
      </c>
      <c r="C80" s="108" t="s">
        <v>691</v>
      </c>
      <c r="D80" s="106">
        <f t="shared" si="1"/>
        <v>1500</v>
      </c>
      <c r="E80" s="38">
        <f>SUM(E81:E83)</f>
        <v>1500</v>
      </c>
      <c r="F80" s="38">
        <f>SUM(F81:F83)</f>
        <v>0</v>
      </c>
    </row>
    <row r="81" spans="1:6" ht="36" x14ac:dyDescent="0.2">
      <c r="A81" s="40">
        <v>4531</v>
      </c>
      <c r="B81" s="50" t="s">
        <v>440</v>
      </c>
      <c r="C81" s="102" t="s">
        <v>580</v>
      </c>
      <c r="D81" s="106">
        <f t="shared" si="1"/>
        <v>1500</v>
      </c>
      <c r="E81" s="106">
        <v>1500</v>
      </c>
      <c r="F81" s="106"/>
    </row>
    <row r="82" spans="1:6" ht="36" x14ac:dyDescent="0.2">
      <c r="A82" s="40">
        <v>4532</v>
      </c>
      <c r="B82" s="50" t="s">
        <v>441</v>
      </c>
      <c r="C82" s="110" t="s">
        <v>581</v>
      </c>
      <c r="D82" s="106">
        <f t="shared" si="1"/>
        <v>0</v>
      </c>
      <c r="E82" s="106"/>
      <c r="F82" s="106"/>
    </row>
    <row r="83" spans="1:6" ht="14.25" customHeight="1" x14ac:dyDescent="0.2">
      <c r="A83" s="40">
        <v>4533</v>
      </c>
      <c r="B83" s="50" t="s">
        <v>976</v>
      </c>
      <c r="C83" s="110" t="s">
        <v>582</v>
      </c>
      <c r="D83" s="106">
        <v>0</v>
      </c>
      <c r="E83" s="38">
        <v>0</v>
      </c>
      <c r="F83" s="38">
        <f>SUM(F84+F87+F88)</f>
        <v>0</v>
      </c>
    </row>
    <row r="84" spans="1:6" ht="14.25" customHeight="1" x14ac:dyDescent="0.2">
      <c r="A84" s="40">
        <v>4534</v>
      </c>
      <c r="B84" s="188" t="s">
        <v>365</v>
      </c>
      <c r="C84" s="110"/>
      <c r="D84" s="106">
        <f t="shared" si="1"/>
        <v>0</v>
      </c>
      <c r="E84" s="38">
        <f>SUM(E85:E86)</f>
        <v>0</v>
      </c>
      <c r="F84" s="38">
        <f>SUM(F85:F86)</f>
        <v>0</v>
      </c>
    </row>
    <row r="85" spans="1:6" ht="24" x14ac:dyDescent="0.2">
      <c r="A85" s="112">
        <v>4535</v>
      </c>
      <c r="B85" s="188" t="s">
        <v>410</v>
      </c>
      <c r="C85" s="110"/>
      <c r="D85" s="106">
        <f t="shared" si="1"/>
        <v>0</v>
      </c>
      <c r="E85" s="106"/>
      <c r="F85" s="106"/>
    </row>
    <row r="86" spans="1:6" x14ac:dyDescent="0.2">
      <c r="A86" s="40">
        <v>4536</v>
      </c>
      <c r="B86" s="188" t="s">
        <v>411</v>
      </c>
      <c r="C86" s="110"/>
      <c r="D86" s="106">
        <f t="shared" si="1"/>
        <v>0</v>
      </c>
      <c r="E86" s="106"/>
      <c r="F86" s="106"/>
    </row>
    <row r="87" spans="1:6" x14ac:dyDescent="0.2">
      <c r="A87" s="40">
        <v>4537</v>
      </c>
      <c r="B87" s="188" t="s">
        <v>412</v>
      </c>
      <c r="C87" s="110"/>
      <c r="D87" s="106">
        <f t="shared" si="1"/>
        <v>0</v>
      </c>
      <c r="E87" s="106"/>
      <c r="F87" s="106"/>
    </row>
    <row r="88" spans="1:6" x14ac:dyDescent="0.2">
      <c r="A88" s="40">
        <v>4538</v>
      </c>
      <c r="B88" s="188" t="s">
        <v>414</v>
      </c>
      <c r="C88" s="110"/>
      <c r="D88" s="106">
        <f t="shared" si="1"/>
        <v>0</v>
      </c>
      <c r="E88" s="106">
        <v>0</v>
      </c>
      <c r="F88" s="106"/>
    </row>
    <row r="89" spans="1:6" ht="24" customHeight="1" x14ac:dyDescent="0.2">
      <c r="A89" s="40">
        <v>4540</v>
      </c>
      <c r="B89" s="186" t="s">
        <v>977</v>
      </c>
      <c r="C89" s="108" t="s">
        <v>691</v>
      </c>
      <c r="D89" s="106">
        <f t="shared" si="1"/>
        <v>0</v>
      </c>
      <c r="E89" s="106"/>
      <c r="F89" s="38">
        <f>SUM(F90:F92)</f>
        <v>0</v>
      </c>
    </row>
    <row r="90" spans="1:6" ht="36" x14ac:dyDescent="0.2">
      <c r="A90" s="40">
        <v>4541</v>
      </c>
      <c r="B90" s="50" t="s">
        <v>583</v>
      </c>
      <c r="C90" s="110" t="s">
        <v>585</v>
      </c>
      <c r="D90" s="106">
        <f t="shared" si="1"/>
        <v>1500</v>
      </c>
      <c r="E90" s="109">
        <v>1500</v>
      </c>
      <c r="F90" s="106">
        <v>0</v>
      </c>
    </row>
    <row r="91" spans="1:6" ht="26.25" customHeight="1" x14ac:dyDescent="0.2">
      <c r="A91" s="40">
        <v>4542</v>
      </c>
      <c r="B91" s="50" t="s">
        <v>584</v>
      </c>
      <c r="C91" s="110" t="s">
        <v>586</v>
      </c>
      <c r="D91" s="106">
        <f t="shared" si="1"/>
        <v>0</v>
      </c>
      <c r="E91" s="109" t="s">
        <v>700</v>
      </c>
      <c r="F91" s="106"/>
    </row>
    <row r="92" spans="1:6" ht="13.5" customHeight="1" x14ac:dyDescent="0.2">
      <c r="A92" s="40">
        <v>4543</v>
      </c>
      <c r="B92" s="50" t="s">
        <v>978</v>
      </c>
      <c r="C92" s="110" t="s">
        <v>587</v>
      </c>
      <c r="D92" s="106">
        <f t="shared" si="1"/>
        <v>0</v>
      </c>
      <c r="E92" s="109" t="s">
        <v>700</v>
      </c>
      <c r="F92" s="38">
        <f>SUM(F93+F96+F97)</f>
        <v>0</v>
      </c>
    </row>
    <row r="93" spans="1:6" ht="14.25" customHeight="1" x14ac:dyDescent="0.2">
      <c r="A93" s="40">
        <v>4544</v>
      </c>
      <c r="B93" s="188" t="s">
        <v>366</v>
      </c>
      <c r="C93" s="110"/>
      <c r="D93" s="106">
        <f t="shared" si="1"/>
        <v>0</v>
      </c>
      <c r="E93" s="38">
        <f>SUM(E94:E95)</f>
        <v>0</v>
      </c>
      <c r="F93" s="38">
        <f>SUM(F94:F95)</f>
        <v>0</v>
      </c>
    </row>
    <row r="94" spans="1:6" ht="24" x14ac:dyDescent="0.2">
      <c r="A94" s="112">
        <v>4545</v>
      </c>
      <c r="B94" s="188" t="s">
        <v>410</v>
      </c>
      <c r="C94" s="110"/>
      <c r="D94" s="106">
        <f t="shared" si="1"/>
        <v>0</v>
      </c>
      <c r="E94" s="106"/>
      <c r="F94" s="106"/>
    </row>
    <row r="95" spans="1:6" x14ac:dyDescent="0.2">
      <c r="A95" s="40">
        <v>4546</v>
      </c>
      <c r="B95" s="188" t="s">
        <v>413</v>
      </c>
      <c r="C95" s="110"/>
      <c r="D95" s="106">
        <f t="shared" si="1"/>
        <v>0</v>
      </c>
      <c r="E95" s="106"/>
      <c r="F95" s="106"/>
    </row>
    <row r="96" spans="1:6" x14ac:dyDescent="0.2">
      <c r="A96" s="40">
        <v>4547</v>
      </c>
      <c r="B96" s="188" t="s">
        <v>412</v>
      </c>
      <c r="C96" s="110"/>
      <c r="D96" s="106">
        <f t="shared" si="1"/>
        <v>0</v>
      </c>
      <c r="E96" s="106"/>
      <c r="F96" s="106"/>
    </row>
    <row r="97" spans="1:6" x14ac:dyDescent="0.2">
      <c r="A97" s="40">
        <v>4548</v>
      </c>
      <c r="B97" s="188" t="s">
        <v>414</v>
      </c>
      <c r="C97" s="110"/>
      <c r="D97" s="106">
        <f t="shared" si="1"/>
        <v>0</v>
      </c>
      <c r="E97" s="106"/>
      <c r="F97" s="106"/>
    </row>
    <row r="98" spans="1:6" ht="24" customHeight="1" x14ac:dyDescent="0.2">
      <c r="A98" s="40">
        <v>4600</v>
      </c>
      <c r="B98" s="186" t="s">
        <v>979</v>
      </c>
      <c r="C98" s="108" t="s">
        <v>691</v>
      </c>
      <c r="D98" s="106">
        <f t="shared" si="1"/>
        <v>7500</v>
      </c>
      <c r="E98" s="38">
        <f>SUM(E99+E102+E107)</f>
        <v>7500</v>
      </c>
      <c r="F98" s="109" t="s">
        <v>700</v>
      </c>
    </row>
    <row r="99" spans="1:6" ht="24" x14ac:dyDescent="0.2">
      <c r="A99" s="104">
        <v>4610</v>
      </c>
      <c r="B99" s="189" t="s">
        <v>207</v>
      </c>
      <c r="C99" s="105"/>
      <c r="D99" s="106">
        <f t="shared" si="1"/>
        <v>0</v>
      </c>
      <c r="E99" s="38">
        <f>SUM(E100:E101)</f>
        <v>0</v>
      </c>
      <c r="F99" s="109" t="s">
        <v>701</v>
      </c>
    </row>
    <row r="100" spans="1:6" ht="26.25" customHeight="1" x14ac:dyDescent="0.2">
      <c r="A100" s="104">
        <v>4610</v>
      </c>
      <c r="B100" s="190" t="s">
        <v>296</v>
      </c>
      <c r="C100" s="105" t="s">
        <v>295</v>
      </c>
      <c r="D100" s="106">
        <f t="shared" si="1"/>
        <v>0</v>
      </c>
      <c r="E100" s="106"/>
      <c r="F100" s="109" t="s">
        <v>700</v>
      </c>
    </row>
    <row r="101" spans="1:6" ht="26.25" customHeight="1" x14ac:dyDescent="0.2">
      <c r="A101" s="104">
        <v>4620</v>
      </c>
      <c r="B101" s="191" t="s">
        <v>456</v>
      </c>
      <c r="C101" s="105" t="s">
        <v>455</v>
      </c>
      <c r="D101" s="106">
        <f t="shared" si="1"/>
        <v>0</v>
      </c>
      <c r="E101" s="106"/>
      <c r="F101" s="109" t="s">
        <v>700</v>
      </c>
    </row>
    <row r="102" spans="1:6" ht="24.75" customHeight="1" x14ac:dyDescent="0.2">
      <c r="A102" s="40">
        <v>4630</v>
      </c>
      <c r="B102" s="186" t="s">
        <v>980</v>
      </c>
      <c r="C102" s="108" t="s">
        <v>691</v>
      </c>
      <c r="D102" s="106">
        <f t="shared" si="1"/>
        <v>7500</v>
      </c>
      <c r="E102" s="38">
        <f>SUM(E103:E106)</f>
        <v>7500</v>
      </c>
      <c r="F102" s="109" t="s">
        <v>700</v>
      </c>
    </row>
    <row r="103" spans="1:6" ht="17.25" customHeight="1" x14ac:dyDescent="0.2">
      <c r="A103" s="40">
        <v>4631</v>
      </c>
      <c r="B103" s="44" t="s">
        <v>592</v>
      </c>
      <c r="C103" s="110" t="s">
        <v>588</v>
      </c>
      <c r="D103" s="106">
        <f t="shared" si="1"/>
        <v>0</v>
      </c>
      <c r="E103" s="106"/>
      <c r="F103" s="109" t="s">
        <v>700</v>
      </c>
    </row>
    <row r="104" spans="1:6" ht="24" x14ac:dyDescent="0.2">
      <c r="A104" s="40">
        <v>4632</v>
      </c>
      <c r="B104" s="41" t="s">
        <v>593</v>
      </c>
      <c r="C104" s="110" t="s">
        <v>589</v>
      </c>
      <c r="D104" s="106">
        <f t="shared" si="1"/>
        <v>0</v>
      </c>
      <c r="E104" s="106"/>
      <c r="F104" s="109" t="s">
        <v>700</v>
      </c>
    </row>
    <row r="105" spans="1:6" x14ac:dyDescent="0.2">
      <c r="A105" s="40">
        <v>4633</v>
      </c>
      <c r="B105" s="44" t="s">
        <v>594</v>
      </c>
      <c r="C105" s="110" t="s">
        <v>590</v>
      </c>
      <c r="D105" s="106">
        <f t="shared" ref="D105:D152" si="2">SUM(E105:F105)</f>
        <v>0</v>
      </c>
      <c r="E105" s="106"/>
      <c r="F105" s="109" t="s">
        <v>700</v>
      </c>
    </row>
    <row r="106" spans="1:6" ht="12" customHeight="1" x14ac:dyDescent="0.2">
      <c r="A106" s="40">
        <v>4634</v>
      </c>
      <c r="B106" s="44" t="s">
        <v>595</v>
      </c>
      <c r="C106" s="113" t="s">
        <v>591</v>
      </c>
      <c r="D106" s="106">
        <f t="shared" si="2"/>
        <v>7500</v>
      </c>
      <c r="E106" s="106">
        <v>7500</v>
      </c>
      <c r="F106" s="109" t="s">
        <v>700</v>
      </c>
    </row>
    <row r="107" spans="1:6" ht="12.75" customHeight="1" x14ac:dyDescent="0.2">
      <c r="A107" s="40">
        <v>4640</v>
      </c>
      <c r="B107" s="186" t="s">
        <v>981</v>
      </c>
      <c r="C107" s="108" t="s">
        <v>691</v>
      </c>
      <c r="D107" s="106">
        <f t="shared" si="2"/>
        <v>0</v>
      </c>
      <c r="E107" s="38">
        <f>SUM(E108)</f>
        <v>0</v>
      </c>
      <c r="F107" s="109" t="s">
        <v>700</v>
      </c>
    </row>
    <row r="108" spans="1:6" x14ac:dyDescent="0.2">
      <c r="A108" s="40">
        <v>4641</v>
      </c>
      <c r="B108" s="44" t="s">
        <v>596</v>
      </c>
      <c r="C108" s="110" t="s">
        <v>597</v>
      </c>
      <c r="D108" s="106">
        <f t="shared" si="2"/>
        <v>0</v>
      </c>
      <c r="E108" s="106"/>
      <c r="F108" s="109" t="s">
        <v>700</v>
      </c>
    </row>
    <row r="109" spans="1:6" ht="14.25" customHeight="1" x14ac:dyDescent="0.2">
      <c r="A109" s="104">
        <v>4700</v>
      </c>
      <c r="B109" s="42" t="s">
        <v>982</v>
      </c>
      <c r="C109" s="108" t="s">
        <v>691</v>
      </c>
      <c r="D109" s="106">
        <f t="shared" si="2"/>
        <v>42386.6</v>
      </c>
      <c r="E109" s="38">
        <f>SUM(E112+E116+E125)</f>
        <v>42386.6</v>
      </c>
      <c r="F109" s="106"/>
    </row>
    <row r="110" spans="1:6" ht="25.5" customHeight="1" x14ac:dyDescent="0.2">
      <c r="A110" s="40">
        <v>4710</v>
      </c>
      <c r="B110" s="42" t="s">
        <v>983</v>
      </c>
      <c r="C110" s="108" t="s">
        <v>691</v>
      </c>
      <c r="D110" s="106">
        <f t="shared" si="2"/>
        <v>0</v>
      </c>
      <c r="E110" s="38">
        <v>0</v>
      </c>
      <c r="F110" s="109" t="s">
        <v>700</v>
      </c>
    </row>
    <row r="111" spans="1:6" ht="38.25" customHeight="1" x14ac:dyDescent="0.2">
      <c r="A111" s="40">
        <v>4711</v>
      </c>
      <c r="B111" s="41" t="s">
        <v>297</v>
      </c>
      <c r="C111" s="110" t="s">
        <v>598</v>
      </c>
      <c r="D111" s="106">
        <f t="shared" si="2"/>
        <v>0</v>
      </c>
      <c r="E111" s="106"/>
      <c r="F111" s="109" t="s">
        <v>700</v>
      </c>
    </row>
    <row r="112" spans="1:6" ht="27" customHeight="1" x14ac:dyDescent="0.2">
      <c r="A112" s="40">
        <v>4712</v>
      </c>
      <c r="B112" s="44" t="s">
        <v>613</v>
      </c>
      <c r="C112" s="110" t="s">
        <v>599</v>
      </c>
      <c r="D112" s="106">
        <f t="shared" si="2"/>
        <v>3500</v>
      </c>
      <c r="E112" s="106">
        <v>3500</v>
      </c>
      <c r="F112" s="109" t="s">
        <v>700</v>
      </c>
    </row>
    <row r="113" spans="1:6" ht="37.5" customHeight="1" x14ac:dyDescent="0.2">
      <c r="A113" s="40">
        <v>4720</v>
      </c>
      <c r="B113" s="186" t="s">
        <v>984</v>
      </c>
      <c r="C113" s="108" t="s">
        <v>691</v>
      </c>
      <c r="D113" s="106">
        <f t="shared" si="2"/>
        <v>0</v>
      </c>
      <c r="E113" s="38">
        <v>0</v>
      </c>
      <c r="F113" s="109" t="s">
        <v>700</v>
      </c>
    </row>
    <row r="114" spans="1:6" x14ac:dyDescent="0.2">
      <c r="A114" s="40">
        <v>4721</v>
      </c>
      <c r="B114" s="44" t="s">
        <v>484</v>
      </c>
      <c r="C114" s="110" t="s">
        <v>614</v>
      </c>
      <c r="D114" s="106">
        <f t="shared" si="2"/>
        <v>0</v>
      </c>
      <c r="E114" s="106"/>
      <c r="F114" s="109" t="s">
        <v>700</v>
      </c>
    </row>
    <row r="115" spans="1:6" x14ac:dyDescent="0.2">
      <c r="A115" s="40">
        <v>4722</v>
      </c>
      <c r="B115" s="44" t="s">
        <v>485</v>
      </c>
      <c r="C115" s="114">
        <v>4822</v>
      </c>
      <c r="D115" s="106">
        <f t="shared" si="2"/>
        <v>0</v>
      </c>
      <c r="E115" s="106"/>
      <c r="F115" s="109" t="s">
        <v>700</v>
      </c>
    </row>
    <row r="116" spans="1:6" x14ac:dyDescent="0.2">
      <c r="A116" s="40">
        <v>4723</v>
      </c>
      <c r="B116" s="44" t="s">
        <v>617</v>
      </c>
      <c r="C116" s="110" t="s">
        <v>615</v>
      </c>
      <c r="D116" s="106">
        <f t="shared" si="2"/>
        <v>3500</v>
      </c>
      <c r="E116" s="106">
        <v>3500</v>
      </c>
      <c r="F116" s="109" t="s">
        <v>700</v>
      </c>
    </row>
    <row r="117" spans="1:6" ht="24" customHeight="1" x14ac:dyDescent="0.2">
      <c r="A117" s="40">
        <v>4724</v>
      </c>
      <c r="B117" s="44" t="s">
        <v>618</v>
      </c>
      <c r="C117" s="110" t="s">
        <v>616</v>
      </c>
      <c r="D117" s="106">
        <f t="shared" si="2"/>
        <v>0</v>
      </c>
      <c r="E117" s="106"/>
      <c r="F117" s="109" t="s">
        <v>700</v>
      </c>
    </row>
    <row r="118" spans="1:6" ht="25.5" customHeight="1" x14ac:dyDescent="0.2">
      <c r="A118" s="40">
        <v>4730</v>
      </c>
      <c r="B118" s="186" t="s">
        <v>985</v>
      </c>
      <c r="C118" s="108" t="s">
        <v>691</v>
      </c>
      <c r="D118" s="106">
        <f t="shared" si="2"/>
        <v>0</v>
      </c>
      <c r="E118" s="38">
        <f>SUM(E119)</f>
        <v>0</v>
      </c>
      <c r="F118" s="109" t="s">
        <v>700</v>
      </c>
    </row>
    <row r="119" spans="1:6" ht="24" x14ac:dyDescent="0.2">
      <c r="A119" s="40">
        <v>4731</v>
      </c>
      <c r="B119" s="187" t="s">
        <v>986</v>
      </c>
      <c r="C119" s="110" t="s">
        <v>619</v>
      </c>
      <c r="D119" s="106">
        <f t="shared" si="2"/>
        <v>0</v>
      </c>
      <c r="E119" s="106"/>
      <c r="F119" s="109" t="s">
        <v>700</v>
      </c>
    </row>
    <row r="120" spans="1:6" ht="36.75" customHeight="1" x14ac:dyDescent="0.2">
      <c r="A120" s="40">
        <v>4740</v>
      </c>
      <c r="B120" s="192" t="s">
        <v>987</v>
      </c>
      <c r="C120" s="108" t="s">
        <v>691</v>
      </c>
      <c r="D120" s="106">
        <f t="shared" si="2"/>
        <v>0</v>
      </c>
      <c r="E120" s="38">
        <f>SUM(E121:E122)</f>
        <v>0</v>
      </c>
      <c r="F120" s="109" t="s">
        <v>700</v>
      </c>
    </row>
    <row r="121" spans="1:6" ht="25.5" customHeight="1" x14ac:dyDescent="0.2">
      <c r="A121" s="40">
        <v>4741</v>
      </c>
      <c r="B121" s="44" t="s">
        <v>486</v>
      </c>
      <c r="C121" s="110" t="s">
        <v>620</v>
      </c>
      <c r="D121" s="106">
        <f t="shared" si="2"/>
        <v>0</v>
      </c>
      <c r="E121" s="106"/>
      <c r="F121" s="109" t="s">
        <v>700</v>
      </c>
    </row>
    <row r="122" spans="1:6" ht="24" x14ac:dyDescent="0.2">
      <c r="A122" s="40">
        <v>4742</v>
      </c>
      <c r="B122" s="44" t="s">
        <v>625</v>
      </c>
      <c r="C122" s="110" t="s">
        <v>621</v>
      </c>
      <c r="D122" s="106">
        <f t="shared" si="2"/>
        <v>0</v>
      </c>
      <c r="E122" s="106"/>
      <c r="F122" s="109" t="s">
        <v>700</v>
      </c>
    </row>
    <row r="123" spans="1:6" ht="36" customHeight="1" x14ac:dyDescent="0.2">
      <c r="A123" s="40">
        <v>4750</v>
      </c>
      <c r="B123" s="186" t="s">
        <v>988</v>
      </c>
      <c r="C123" s="108" t="s">
        <v>691</v>
      </c>
      <c r="D123" s="106">
        <f t="shared" si="2"/>
        <v>0</v>
      </c>
      <c r="E123" s="38">
        <f>SUM(E124)</f>
        <v>0</v>
      </c>
      <c r="F123" s="109" t="s">
        <v>700</v>
      </c>
    </row>
    <row r="124" spans="1:6" ht="36.75" customHeight="1" x14ac:dyDescent="0.2">
      <c r="A124" s="40">
        <v>4751</v>
      </c>
      <c r="B124" s="44" t="s">
        <v>626</v>
      </c>
      <c r="C124" s="110" t="s">
        <v>627</v>
      </c>
      <c r="D124" s="106">
        <f t="shared" si="2"/>
        <v>0</v>
      </c>
      <c r="E124" s="106"/>
      <c r="F124" s="109" t="s">
        <v>700</v>
      </c>
    </row>
    <row r="125" spans="1:6" ht="14.25" customHeight="1" x14ac:dyDescent="0.2">
      <c r="A125" s="40">
        <v>4760</v>
      </c>
      <c r="B125" s="192" t="s">
        <v>989</v>
      </c>
      <c r="C125" s="108" t="s">
        <v>691</v>
      </c>
      <c r="D125" s="106">
        <f t="shared" si="2"/>
        <v>35386.6</v>
      </c>
      <c r="E125" s="38">
        <f>SUM(D127)</f>
        <v>35386.6</v>
      </c>
      <c r="F125" s="109" t="s">
        <v>700</v>
      </c>
    </row>
    <row r="126" spans="1:6" x14ac:dyDescent="0.2">
      <c r="A126" s="40">
        <v>4761</v>
      </c>
      <c r="B126" s="44" t="s">
        <v>629</v>
      </c>
      <c r="C126" s="110" t="s">
        <v>628</v>
      </c>
      <c r="D126" s="106">
        <f t="shared" si="2"/>
        <v>0</v>
      </c>
      <c r="E126" s="106"/>
      <c r="F126" s="109" t="s">
        <v>700</v>
      </c>
    </row>
    <row r="127" spans="1:6" ht="12.75" customHeight="1" x14ac:dyDescent="0.2">
      <c r="A127" s="104">
        <v>4770</v>
      </c>
      <c r="B127" s="186" t="s">
        <v>990</v>
      </c>
      <c r="C127" s="108" t="s">
        <v>691</v>
      </c>
      <c r="D127" s="106">
        <f t="shared" si="2"/>
        <v>35386.6</v>
      </c>
      <c r="E127" s="38">
        <f>SUM(E128)</f>
        <v>35386.6</v>
      </c>
      <c r="F127" s="38">
        <f>SUM(F128)</f>
        <v>0</v>
      </c>
    </row>
    <row r="128" spans="1:6" x14ac:dyDescent="0.2">
      <c r="A128" s="104">
        <v>4771</v>
      </c>
      <c r="B128" s="44" t="s">
        <v>876</v>
      </c>
      <c r="C128" s="110" t="s">
        <v>630</v>
      </c>
      <c r="D128" s="106">
        <f t="shared" si="2"/>
        <v>35386.6</v>
      </c>
      <c r="E128" s="38">
        <v>35386.6</v>
      </c>
      <c r="F128" s="38">
        <f>SUM(F129)</f>
        <v>0</v>
      </c>
    </row>
    <row r="129" spans="1:6" ht="27" customHeight="1" x14ac:dyDescent="0.2">
      <c r="A129" s="104">
        <v>4772</v>
      </c>
      <c r="B129" s="187" t="s">
        <v>877</v>
      </c>
      <c r="C129" s="108" t="s">
        <v>691</v>
      </c>
      <c r="D129" s="106">
        <v>0</v>
      </c>
      <c r="E129" s="106">
        <v>0</v>
      </c>
      <c r="F129" s="106"/>
    </row>
    <row r="130" spans="1:6" s="98" customFormat="1" ht="31.5" customHeight="1" x14ac:dyDescent="0.2">
      <c r="A130" s="40">
        <v>5000</v>
      </c>
      <c r="B130" s="193" t="s">
        <v>991</v>
      </c>
      <c r="C130" s="108" t="s">
        <v>691</v>
      </c>
      <c r="D130" s="106">
        <f t="shared" si="2"/>
        <v>300000</v>
      </c>
      <c r="E130" s="83" t="s">
        <v>700</v>
      </c>
      <c r="F130" s="30">
        <f>F131</f>
        <v>300000</v>
      </c>
    </row>
    <row r="131" spans="1:6" ht="13.5" customHeight="1" x14ac:dyDescent="0.2">
      <c r="A131" s="40">
        <v>5100</v>
      </c>
      <c r="B131" s="44" t="s">
        <v>992</v>
      </c>
      <c r="C131" s="108" t="s">
        <v>691</v>
      </c>
      <c r="D131" s="106">
        <f t="shared" si="2"/>
        <v>300000</v>
      </c>
      <c r="E131" s="109" t="s">
        <v>700</v>
      </c>
      <c r="F131" s="38">
        <f>SUM(F132+F136+F140)</f>
        <v>300000</v>
      </c>
    </row>
    <row r="132" spans="1:6" ht="14.25" customHeight="1" x14ac:dyDescent="0.2">
      <c r="A132" s="40">
        <v>5110</v>
      </c>
      <c r="B132" s="186" t="s">
        <v>993</v>
      </c>
      <c r="C132" s="108" t="s">
        <v>691</v>
      </c>
      <c r="D132" s="106">
        <f t="shared" si="2"/>
        <v>218400</v>
      </c>
      <c r="E132" s="109"/>
      <c r="F132" s="38">
        <f>SUM(F133:F135)</f>
        <v>218400</v>
      </c>
    </row>
    <row r="133" spans="1:6" x14ac:dyDescent="0.2">
      <c r="A133" s="40">
        <v>5111</v>
      </c>
      <c r="B133" s="44" t="s">
        <v>448</v>
      </c>
      <c r="C133" s="115" t="s">
        <v>631</v>
      </c>
      <c r="D133" s="106">
        <f t="shared" si="2"/>
        <v>0</v>
      </c>
      <c r="E133" s="109" t="s">
        <v>700</v>
      </c>
      <c r="F133" s="106">
        <v>0</v>
      </c>
    </row>
    <row r="134" spans="1:6" x14ac:dyDescent="0.2">
      <c r="A134" s="40">
        <v>5112</v>
      </c>
      <c r="B134" s="44" t="s">
        <v>449</v>
      </c>
      <c r="C134" s="115" t="s">
        <v>632</v>
      </c>
      <c r="D134" s="106">
        <f t="shared" si="2"/>
        <v>51000</v>
      </c>
      <c r="E134" s="109" t="s">
        <v>700</v>
      </c>
      <c r="F134" s="106">
        <v>51000</v>
      </c>
    </row>
    <row r="135" spans="1:6" ht="24" x14ac:dyDescent="0.2">
      <c r="A135" s="40">
        <v>5113</v>
      </c>
      <c r="B135" s="44" t="s">
        <v>450</v>
      </c>
      <c r="C135" s="115" t="s">
        <v>633</v>
      </c>
      <c r="D135" s="106">
        <f t="shared" si="2"/>
        <v>167400</v>
      </c>
      <c r="E135" s="109" t="s">
        <v>700</v>
      </c>
      <c r="F135" s="106">
        <v>167400</v>
      </c>
    </row>
    <row r="136" spans="1:6" ht="12.75" customHeight="1" x14ac:dyDescent="0.2">
      <c r="A136" s="40">
        <v>5120</v>
      </c>
      <c r="B136" s="186" t="s">
        <v>994</v>
      </c>
      <c r="C136" s="108" t="s">
        <v>691</v>
      </c>
      <c r="D136" s="106">
        <f t="shared" si="2"/>
        <v>72600</v>
      </c>
      <c r="E136" s="106"/>
      <c r="F136" s="38">
        <f>F137+F138+F139</f>
        <v>72600</v>
      </c>
    </row>
    <row r="137" spans="1:6" x14ac:dyDescent="0.2">
      <c r="A137" s="40">
        <v>5121</v>
      </c>
      <c r="B137" s="44" t="s">
        <v>445</v>
      </c>
      <c r="C137" s="115" t="s">
        <v>634</v>
      </c>
      <c r="D137" s="106">
        <f t="shared" si="2"/>
        <v>2000</v>
      </c>
      <c r="E137" s="109" t="s">
        <v>700</v>
      </c>
      <c r="F137" s="106">
        <v>2000</v>
      </c>
    </row>
    <row r="138" spans="1:6" x14ac:dyDescent="0.2">
      <c r="A138" s="40">
        <v>5122</v>
      </c>
      <c r="B138" s="44" t="s">
        <v>446</v>
      </c>
      <c r="C138" s="115" t="s">
        <v>635</v>
      </c>
      <c r="D138" s="106">
        <f t="shared" si="2"/>
        <v>69600</v>
      </c>
      <c r="E138" s="109" t="s">
        <v>700</v>
      </c>
      <c r="F138" s="106">
        <v>69600</v>
      </c>
    </row>
    <row r="139" spans="1:6" x14ac:dyDescent="0.2">
      <c r="A139" s="40">
        <v>5123</v>
      </c>
      <c r="B139" s="44" t="s">
        <v>447</v>
      </c>
      <c r="C139" s="115" t="s">
        <v>636</v>
      </c>
      <c r="D139" s="106">
        <f t="shared" si="2"/>
        <v>1000</v>
      </c>
      <c r="E139" s="109" t="s">
        <v>700</v>
      </c>
      <c r="F139" s="106">
        <v>1000</v>
      </c>
    </row>
    <row r="140" spans="1:6" ht="12.75" customHeight="1" x14ac:dyDescent="0.2">
      <c r="A140" s="40">
        <v>5130</v>
      </c>
      <c r="B140" s="186" t="s">
        <v>995</v>
      </c>
      <c r="C140" s="108" t="s">
        <v>691</v>
      </c>
      <c r="D140" s="106">
        <f t="shared" si="2"/>
        <v>9000</v>
      </c>
      <c r="E140" s="106"/>
      <c r="F140" s="38">
        <f>SUM(F141:F144)</f>
        <v>9000</v>
      </c>
    </row>
    <row r="141" spans="1:6" x14ac:dyDescent="0.2">
      <c r="A141" s="40">
        <v>5131</v>
      </c>
      <c r="B141" s="44" t="s">
        <v>639</v>
      </c>
      <c r="C141" s="115" t="s">
        <v>637</v>
      </c>
      <c r="D141" s="106">
        <f t="shared" si="2"/>
        <v>0</v>
      </c>
      <c r="E141" s="109" t="s">
        <v>700</v>
      </c>
      <c r="F141" s="106"/>
    </row>
    <row r="142" spans="1:6" x14ac:dyDescent="0.2">
      <c r="A142" s="40">
        <v>5132</v>
      </c>
      <c r="B142" s="44" t="s">
        <v>442</v>
      </c>
      <c r="C142" s="115" t="s">
        <v>638</v>
      </c>
      <c r="D142" s="106">
        <v>0</v>
      </c>
      <c r="E142" s="109" t="s">
        <v>700</v>
      </c>
      <c r="F142" s="106">
        <v>0</v>
      </c>
    </row>
    <row r="143" spans="1:6" ht="13.5" customHeight="1" x14ac:dyDescent="0.2">
      <c r="A143" s="40">
        <v>5133</v>
      </c>
      <c r="B143" s="44" t="s">
        <v>443</v>
      </c>
      <c r="C143" s="115" t="s">
        <v>645</v>
      </c>
      <c r="D143" s="106">
        <f t="shared" si="2"/>
        <v>2000</v>
      </c>
      <c r="E143" s="109"/>
      <c r="F143" s="106">
        <v>2000</v>
      </c>
    </row>
    <row r="144" spans="1:6" x14ac:dyDescent="0.2">
      <c r="A144" s="40">
        <v>5134</v>
      </c>
      <c r="B144" s="44" t="s">
        <v>444</v>
      </c>
      <c r="C144" s="115" t="s">
        <v>646</v>
      </c>
      <c r="D144" s="106">
        <f t="shared" si="2"/>
        <v>7000</v>
      </c>
      <c r="E144" s="109"/>
      <c r="F144" s="106">
        <v>7000</v>
      </c>
    </row>
    <row r="145" spans="1:6" ht="13.5" customHeight="1" x14ac:dyDescent="0.2">
      <c r="A145" s="40">
        <v>5200</v>
      </c>
      <c r="B145" s="186" t="s">
        <v>996</v>
      </c>
      <c r="C145" s="108" t="s">
        <v>691</v>
      </c>
      <c r="D145" s="106">
        <f t="shared" si="2"/>
        <v>0</v>
      </c>
      <c r="E145" s="109" t="s">
        <v>700</v>
      </c>
      <c r="F145" s="38">
        <f>SUM(F146:F149)</f>
        <v>0</v>
      </c>
    </row>
    <row r="146" spans="1:6" ht="24" x14ac:dyDescent="0.2">
      <c r="A146" s="40">
        <v>5211</v>
      </c>
      <c r="B146" s="44" t="s">
        <v>457</v>
      </c>
      <c r="C146" s="115" t="s">
        <v>640</v>
      </c>
      <c r="D146" s="106">
        <f t="shared" si="2"/>
        <v>0</v>
      </c>
      <c r="E146" s="109" t="s">
        <v>700</v>
      </c>
      <c r="F146" s="106"/>
    </row>
    <row r="147" spans="1:6" x14ac:dyDescent="0.2">
      <c r="A147" s="40">
        <v>5221</v>
      </c>
      <c r="B147" s="44" t="s">
        <v>458</v>
      </c>
      <c r="C147" s="115" t="s">
        <v>641</v>
      </c>
      <c r="D147" s="106">
        <f t="shared" si="2"/>
        <v>0</v>
      </c>
      <c r="E147" s="109" t="s">
        <v>700</v>
      </c>
      <c r="F147" s="106"/>
    </row>
    <row r="148" spans="1:6" ht="14.25" customHeight="1" x14ac:dyDescent="0.2">
      <c r="A148" s="40">
        <v>5231</v>
      </c>
      <c r="B148" s="44" t="s">
        <v>459</v>
      </c>
      <c r="C148" s="115" t="s">
        <v>642</v>
      </c>
      <c r="D148" s="106">
        <f t="shared" si="2"/>
        <v>0</v>
      </c>
      <c r="E148" s="109" t="s">
        <v>700</v>
      </c>
      <c r="F148" s="106"/>
    </row>
    <row r="149" spans="1:6" ht="14.25" customHeight="1" x14ac:dyDescent="0.2">
      <c r="A149" s="40">
        <v>5241</v>
      </c>
      <c r="B149" s="44" t="s">
        <v>644</v>
      </c>
      <c r="C149" s="115" t="s">
        <v>643</v>
      </c>
      <c r="D149" s="106">
        <f t="shared" si="2"/>
        <v>0</v>
      </c>
      <c r="E149" s="109" t="s">
        <v>700</v>
      </c>
      <c r="F149" s="106"/>
    </row>
    <row r="150" spans="1:6" ht="13.5" customHeight="1" x14ac:dyDescent="0.2">
      <c r="A150" s="40">
        <v>5300</v>
      </c>
      <c r="B150" s="186" t="s">
        <v>997</v>
      </c>
      <c r="C150" s="108" t="s">
        <v>691</v>
      </c>
      <c r="D150" s="106">
        <f t="shared" si="2"/>
        <v>0</v>
      </c>
      <c r="E150" s="109" t="s">
        <v>700</v>
      </c>
      <c r="F150" s="38">
        <f>SUM(F151)</f>
        <v>0</v>
      </c>
    </row>
    <row r="151" spans="1:6" x14ac:dyDescent="0.2">
      <c r="A151" s="40">
        <v>5311</v>
      </c>
      <c r="B151" s="44" t="s">
        <v>487</v>
      </c>
      <c r="C151" s="115" t="s">
        <v>647</v>
      </c>
      <c r="D151" s="106">
        <f t="shared" si="2"/>
        <v>0</v>
      </c>
      <c r="E151" s="109" t="s">
        <v>700</v>
      </c>
      <c r="F151" s="106"/>
    </row>
    <row r="152" spans="1:6" ht="14.25" customHeight="1" x14ac:dyDescent="0.2">
      <c r="A152" s="40">
        <v>5400</v>
      </c>
      <c r="B152" s="186" t="s">
        <v>998</v>
      </c>
      <c r="C152" s="108" t="s">
        <v>691</v>
      </c>
      <c r="D152" s="106">
        <f t="shared" si="2"/>
        <v>0</v>
      </c>
      <c r="E152" s="109" t="s">
        <v>700</v>
      </c>
      <c r="F152" s="38">
        <f>SUM(F153:F156)</f>
        <v>0</v>
      </c>
    </row>
    <row r="153" spans="1:6" x14ac:dyDescent="0.2">
      <c r="A153" s="40">
        <v>5411</v>
      </c>
      <c r="B153" s="44" t="s">
        <v>488</v>
      </c>
      <c r="C153" s="115" t="s">
        <v>648</v>
      </c>
      <c r="D153" s="106">
        <f t="shared" ref="D153:D174" si="3">SUM(E153:F153)</f>
        <v>0</v>
      </c>
      <c r="E153" s="109" t="s">
        <v>700</v>
      </c>
      <c r="F153" s="106"/>
    </row>
    <row r="154" spans="1:6" x14ac:dyDescent="0.2">
      <c r="A154" s="40">
        <v>5421</v>
      </c>
      <c r="B154" s="44" t="s">
        <v>489</v>
      </c>
      <c r="C154" s="115" t="s">
        <v>649</v>
      </c>
      <c r="D154" s="106">
        <f t="shared" si="3"/>
        <v>0</v>
      </c>
      <c r="E154" s="109" t="s">
        <v>700</v>
      </c>
      <c r="F154" s="106"/>
    </row>
    <row r="155" spans="1:6" x14ac:dyDescent="0.2">
      <c r="A155" s="40">
        <v>5431</v>
      </c>
      <c r="B155" s="44" t="s">
        <v>651</v>
      </c>
      <c r="C155" s="115" t="s">
        <v>650</v>
      </c>
      <c r="D155" s="106">
        <f t="shared" si="3"/>
        <v>0</v>
      </c>
      <c r="E155" s="109" t="s">
        <v>700</v>
      </c>
      <c r="F155" s="106"/>
    </row>
    <row r="156" spans="1:6" x14ac:dyDescent="0.2">
      <c r="A156" s="40">
        <v>5441</v>
      </c>
      <c r="B156" s="194" t="s">
        <v>573</v>
      </c>
      <c r="C156" s="115" t="s">
        <v>652</v>
      </c>
      <c r="D156" s="106">
        <f t="shared" si="3"/>
        <v>0</v>
      </c>
      <c r="E156" s="109" t="s">
        <v>700</v>
      </c>
      <c r="F156" s="106"/>
    </row>
    <row r="157" spans="1:6" s="120" customFormat="1" ht="30.75" customHeight="1" x14ac:dyDescent="0.2">
      <c r="A157" s="116" t="s">
        <v>280</v>
      </c>
      <c r="B157" s="195" t="s">
        <v>999</v>
      </c>
      <c r="C157" s="117" t="s">
        <v>691</v>
      </c>
      <c r="D157" s="118">
        <f t="shared" si="3"/>
        <v>-300000</v>
      </c>
      <c r="E157" s="119" t="s">
        <v>690</v>
      </c>
      <c r="F157" s="38">
        <f>SUM(F171)</f>
        <v>-300000</v>
      </c>
    </row>
    <row r="158" spans="1:6" ht="31.5" customHeight="1" x14ac:dyDescent="0.2">
      <c r="A158" s="121" t="s">
        <v>281</v>
      </c>
      <c r="B158" s="195" t="s">
        <v>1000</v>
      </c>
      <c r="C158" s="122" t="s">
        <v>691</v>
      </c>
      <c r="D158" s="118">
        <f t="shared" si="3"/>
        <v>0</v>
      </c>
      <c r="E158" s="123" t="s">
        <v>690</v>
      </c>
      <c r="F158" s="38">
        <f>SUM(F159:F161)</f>
        <v>0</v>
      </c>
    </row>
    <row r="159" spans="1:6" ht="25.5" x14ac:dyDescent="0.2">
      <c r="A159" s="121" t="s">
        <v>282</v>
      </c>
      <c r="B159" s="196" t="s">
        <v>497</v>
      </c>
      <c r="C159" s="124" t="s">
        <v>491</v>
      </c>
      <c r="D159" s="118">
        <f t="shared" si="3"/>
        <v>0</v>
      </c>
      <c r="E159" s="106"/>
      <c r="F159" s="118"/>
    </row>
    <row r="160" spans="1:6" s="126" customFormat="1" ht="15" customHeight="1" x14ac:dyDescent="0.2">
      <c r="A160" s="121" t="s">
        <v>283</v>
      </c>
      <c r="B160" s="196" t="s">
        <v>496</v>
      </c>
      <c r="C160" s="124" t="s">
        <v>492</v>
      </c>
      <c r="D160" s="118">
        <f t="shared" si="3"/>
        <v>0</v>
      </c>
      <c r="E160" s="125"/>
      <c r="F160" s="118"/>
    </row>
    <row r="161" spans="1:6" ht="25.5" x14ac:dyDescent="0.2">
      <c r="A161" s="127" t="s">
        <v>284</v>
      </c>
      <c r="B161" s="196" t="s">
        <v>499</v>
      </c>
      <c r="C161" s="124" t="s">
        <v>493</v>
      </c>
      <c r="D161" s="118">
        <f t="shared" si="3"/>
        <v>0</v>
      </c>
      <c r="E161" s="123" t="s">
        <v>690</v>
      </c>
      <c r="F161" s="118"/>
    </row>
    <row r="162" spans="1:6" ht="32.25" customHeight="1" x14ac:dyDescent="0.2">
      <c r="A162" s="127" t="s">
        <v>285</v>
      </c>
      <c r="B162" s="195" t="s">
        <v>1001</v>
      </c>
      <c r="C162" s="122" t="s">
        <v>691</v>
      </c>
      <c r="D162" s="118">
        <f t="shared" si="3"/>
        <v>0</v>
      </c>
      <c r="E162" s="123" t="s">
        <v>690</v>
      </c>
      <c r="F162" s="38">
        <f>SUM(F163:F164)</f>
        <v>0</v>
      </c>
    </row>
    <row r="163" spans="1:6" ht="25.5" x14ac:dyDescent="0.2">
      <c r="A163" s="127" t="s">
        <v>286</v>
      </c>
      <c r="B163" s="196" t="s">
        <v>481</v>
      </c>
      <c r="C163" s="128" t="s">
        <v>500</v>
      </c>
      <c r="D163" s="118">
        <f t="shared" si="3"/>
        <v>0</v>
      </c>
      <c r="E163" s="123" t="s">
        <v>690</v>
      </c>
      <c r="F163" s="118"/>
    </row>
    <row r="164" spans="1:6" ht="15" customHeight="1" x14ac:dyDescent="0.2">
      <c r="A164" s="127" t="s">
        <v>287</v>
      </c>
      <c r="B164" s="196" t="s">
        <v>1002</v>
      </c>
      <c r="C164" s="122" t="s">
        <v>691</v>
      </c>
      <c r="D164" s="118">
        <f t="shared" si="3"/>
        <v>0</v>
      </c>
      <c r="E164" s="123" t="s">
        <v>690</v>
      </c>
      <c r="F164" s="38">
        <f>SUM(F165:F167)</f>
        <v>0</v>
      </c>
    </row>
    <row r="165" spans="1:6" ht="14.25" customHeight="1" x14ac:dyDescent="0.2">
      <c r="A165" s="127" t="s">
        <v>288</v>
      </c>
      <c r="B165" s="197" t="s">
        <v>478</v>
      </c>
      <c r="C165" s="124" t="s">
        <v>504</v>
      </c>
      <c r="D165" s="118">
        <f t="shared" si="3"/>
        <v>0</v>
      </c>
      <c r="E165" s="106"/>
      <c r="F165" s="118"/>
    </row>
    <row r="166" spans="1:6" ht="25.5" x14ac:dyDescent="0.2">
      <c r="A166" s="129" t="s">
        <v>289</v>
      </c>
      <c r="B166" s="197" t="s">
        <v>477</v>
      </c>
      <c r="C166" s="128" t="s">
        <v>505</v>
      </c>
      <c r="D166" s="118">
        <f t="shared" si="3"/>
        <v>0</v>
      </c>
      <c r="E166" s="123" t="s">
        <v>690</v>
      </c>
      <c r="F166" s="118"/>
    </row>
    <row r="167" spans="1:6" ht="25.5" x14ac:dyDescent="0.2">
      <c r="A167" s="127" t="s">
        <v>290</v>
      </c>
      <c r="B167" s="198" t="s">
        <v>476</v>
      </c>
      <c r="C167" s="128" t="s">
        <v>506</v>
      </c>
      <c r="D167" s="118">
        <f t="shared" si="3"/>
        <v>0</v>
      </c>
      <c r="E167" s="123" t="s">
        <v>690</v>
      </c>
      <c r="F167" s="118"/>
    </row>
    <row r="168" spans="1:6" ht="29.25" customHeight="1" x14ac:dyDescent="0.2">
      <c r="A168" s="127" t="s">
        <v>291</v>
      </c>
      <c r="B168" s="199" t="s">
        <v>1003</v>
      </c>
      <c r="C168" s="122" t="s">
        <v>691</v>
      </c>
      <c r="D168" s="118">
        <f t="shared" si="3"/>
        <v>0</v>
      </c>
      <c r="E168" s="123" t="s">
        <v>690</v>
      </c>
      <c r="F168" s="38">
        <f>SUM(F169)</f>
        <v>0</v>
      </c>
    </row>
    <row r="169" spans="1:6" ht="25.5" x14ac:dyDescent="0.2">
      <c r="A169" s="129" t="s">
        <v>292</v>
      </c>
      <c r="B169" s="196" t="s">
        <v>479</v>
      </c>
      <c r="C169" s="130" t="s">
        <v>508</v>
      </c>
      <c r="D169" s="118">
        <f t="shared" si="3"/>
        <v>0</v>
      </c>
      <c r="E169" s="123" t="s">
        <v>690</v>
      </c>
      <c r="F169" s="118"/>
    </row>
    <row r="170" spans="1:6" ht="29.25" customHeight="1" x14ac:dyDescent="0.2">
      <c r="A170" s="127" t="s">
        <v>293</v>
      </c>
      <c r="B170" s="199" t="s">
        <v>1004</v>
      </c>
      <c r="C170" s="122" t="s">
        <v>691</v>
      </c>
      <c r="D170" s="118">
        <f t="shared" si="3"/>
        <v>-300000</v>
      </c>
      <c r="E170" s="123" t="s">
        <v>690</v>
      </c>
      <c r="F170" s="38">
        <f>SUM(F171:F174)</f>
        <v>-300000</v>
      </c>
    </row>
    <row r="171" spans="1:6" x14ac:dyDescent="0.2">
      <c r="A171" s="127" t="s">
        <v>294</v>
      </c>
      <c r="B171" s="196" t="s">
        <v>509</v>
      </c>
      <c r="C171" s="124" t="s">
        <v>512</v>
      </c>
      <c r="D171" s="118">
        <f t="shared" si="3"/>
        <v>-300000</v>
      </c>
      <c r="E171" s="123" t="s">
        <v>690</v>
      </c>
      <c r="F171" s="39">
        <v>-300000</v>
      </c>
    </row>
    <row r="172" spans="1:6" ht="13.5" customHeight="1" x14ac:dyDescent="0.2">
      <c r="A172" s="129" t="s">
        <v>299</v>
      </c>
      <c r="B172" s="196" t="s">
        <v>510</v>
      </c>
      <c r="C172" s="130" t="s">
        <v>513</v>
      </c>
      <c r="D172" s="118">
        <f t="shared" si="3"/>
        <v>0</v>
      </c>
      <c r="E172" s="123" t="s">
        <v>690</v>
      </c>
      <c r="F172" s="118"/>
    </row>
    <row r="173" spans="1:6" ht="26.25" customHeight="1" x14ac:dyDescent="0.2">
      <c r="A173" s="127" t="s">
        <v>300</v>
      </c>
      <c r="B173" s="196" t="s">
        <v>511</v>
      </c>
      <c r="C173" s="128" t="s">
        <v>514</v>
      </c>
      <c r="D173" s="118">
        <f t="shared" si="3"/>
        <v>0</v>
      </c>
      <c r="E173" s="123" t="s">
        <v>690</v>
      </c>
      <c r="F173" s="118"/>
    </row>
    <row r="174" spans="1:6" ht="25.5" x14ac:dyDescent="0.2">
      <c r="A174" s="127" t="s">
        <v>301</v>
      </c>
      <c r="B174" s="196" t="s">
        <v>480</v>
      </c>
      <c r="C174" s="128" t="s">
        <v>515</v>
      </c>
      <c r="D174" s="118">
        <f t="shared" si="3"/>
        <v>0</v>
      </c>
      <c r="E174" s="123" t="s">
        <v>690</v>
      </c>
      <c r="F174" s="118"/>
    </row>
    <row r="175" spans="1:6" s="133" customFormat="1" x14ac:dyDescent="0.2">
      <c r="A175" s="131"/>
      <c r="B175" s="200"/>
      <c r="C175" s="132"/>
      <c r="E175" s="134"/>
    </row>
    <row r="176" spans="1:6" s="133" customFormat="1" x14ac:dyDescent="0.2">
      <c r="C176" s="135"/>
    </row>
    <row r="177" spans="3:3" s="133" customFormat="1" x14ac:dyDescent="0.2">
      <c r="C177" s="135"/>
    </row>
    <row r="178" spans="3:3" s="133" customFormat="1" x14ac:dyDescent="0.2">
      <c r="C178" s="135"/>
    </row>
    <row r="179" spans="3:3" s="133" customFormat="1" x14ac:dyDescent="0.2">
      <c r="C179" s="135"/>
    </row>
    <row r="180" spans="3:3" s="133" customFormat="1" x14ac:dyDescent="0.2">
      <c r="C180" s="135"/>
    </row>
    <row r="181" spans="3:3" s="133" customFormat="1" x14ac:dyDescent="0.2">
      <c r="C181" s="135"/>
    </row>
    <row r="182" spans="3:3" s="133" customFormat="1" x14ac:dyDescent="0.2">
      <c r="C182" s="135"/>
    </row>
    <row r="183" spans="3:3" s="133" customFormat="1" x14ac:dyDescent="0.2">
      <c r="C183" s="135"/>
    </row>
    <row r="184" spans="3:3" s="133" customFormat="1" x14ac:dyDescent="0.2">
      <c r="C184" s="135"/>
    </row>
    <row r="185" spans="3:3" s="133" customFormat="1" x14ac:dyDescent="0.2">
      <c r="C185" s="135"/>
    </row>
    <row r="186" spans="3:3" s="133" customFormat="1" x14ac:dyDescent="0.2">
      <c r="C186" s="135"/>
    </row>
    <row r="187" spans="3:3" s="133" customFormat="1" x14ac:dyDescent="0.2">
      <c r="C187" s="135"/>
    </row>
    <row r="188" spans="3:3" s="133" customFormat="1" x14ac:dyDescent="0.2">
      <c r="C188" s="135"/>
    </row>
    <row r="189" spans="3:3" s="133" customFormat="1" x14ac:dyDescent="0.2">
      <c r="C189" s="135"/>
    </row>
    <row r="190" spans="3:3" s="133" customFormat="1" x14ac:dyDescent="0.2">
      <c r="C190" s="135"/>
    </row>
    <row r="191" spans="3:3" s="133" customFormat="1" x14ac:dyDescent="0.2">
      <c r="C191" s="135"/>
    </row>
    <row r="192" spans="3:3" s="133" customFormat="1" x14ac:dyDescent="0.2">
      <c r="C192" s="135"/>
    </row>
    <row r="193" spans="2:3" s="133" customFormat="1" x14ac:dyDescent="0.2">
      <c r="C193" s="135"/>
    </row>
    <row r="194" spans="2:3" s="133" customFormat="1" x14ac:dyDescent="0.2">
      <c r="C194" s="135"/>
    </row>
    <row r="195" spans="2:3" s="133" customFormat="1" x14ac:dyDescent="0.2">
      <c r="C195" s="135"/>
    </row>
    <row r="196" spans="2:3" s="133" customFormat="1" x14ac:dyDescent="0.2">
      <c r="C196" s="135"/>
    </row>
    <row r="197" spans="2:3" s="133" customFormat="1" x14ac:dyDescent="0.2">
      <c r="C197" s="135"/>
    </row>
    <row r="198" spans="2:3" s="133" customFormat="1" x14ac:dyDescent="0.2">
      <c r="C198" s="135"/>
    </row>
    <row r="199" spans="2:3" s="133" customFormat="1" x14ac:dyDescent="0.2">
      <c r="B199" s="137"/>
      <c r="C199" s="135"/>
    </row>
    <row r="200" spans="2:3" s="133" customFormat="1" x14ac:dyDescent="0.2">
      <c r="B200" s="137"/>
      <c r="C200" s="135"/>
    </row>
    <row r="201" spans="2:3" s="133" customFormat="1" x14ac:dyDescent="0.2">
      <c r="B201" s="137"/>
      <c r="C201" s="135"/>
    </row>
    <row r="202" spans="2:3" s="133" customFormat="1" x14ac:dyDescent="0.2">
      <c r="B202" s="137"/>
      <c r="C202" s="135"/>
    </row>
    <row r="203" spans="2:3" s="133" customFormat="1" x14ac:dyDescent="0.2">
      <c r="B203" s="137"/>
      <c r="C203" s="135"/>
    </row>
    <row r="204" spans="2:3" s="133" customFormat="1" x14ac:dyDescent="0.2">
      <c r="B204" s="137"/>
      <c r="C204" s="135"/>
    </row>
    <row r="205" spans="2:3" s="133" customFormat="1" x14ac:dyDescent="0.2">
      <c r="B205" s="137"/>
      <c r="C205" s="135"/>
    </row>
    <row r="206" spans="2:3" s="133" customFormat="1" x14ac:dyDescent="0.2">
      <c r="B206" s="137"/>
      <c r="C206" s="135"/>
    </row>
    <row r="207" spans="2:3" s="133" customFormat="1" x14ac:dyDescent="0.2">
      <c r="B207" s="137"/>
      <c r="C207" s="135"/>
    </row>
    <row r="208" spans="2:3" s="133" customFormat="1" x14ac:dyDescent="0.2">
      <c r="B208" s="137"/>
      <c r="C208" s="135"/>
    </row>
    <row r="209" spans="2:3" s="133" customFormat="1" x14ac:dyDescent="0.2">
      <c r="B209" s="137"/>
      <c r="C209" s="135"/>
    </row>
    <row r="210" spans="2:3" s="133" customFormat="1" x14ac:dyDescent="0.2">
      <c r="B210" s="137"/>
      <c r="C210" s="135"/>
    </row>
    <row r="211" spans="2:3" s="133" customFormat="1" x14ac:dyDescent="0.2">
      <c r="B211" s="137"/>
      <c r="C211" s="135"/>
    </row>
    <row r="212" spans="2:3" s="133" customFormat="1" x14ac:dyDescent="0.2">
      <c r="B212" s="137"/>
      <c r="C212" s="135"/>
    </row>
    <row r="213" spans="2:3" s="133" customFormat="1" x14ac:dyDescent="0.2">
      <c r="B213" s="137"/>
      <c r="C213" s="135"/>
    </row>
    <row r="214" spans="2:3" s="133" customFormat="1" x14ac:dyDescent="0.2">
      <c r="B214" s="137"/>
      <c r="C214" s="135"/>
    </row>
    <row r="215" spans="2:3" s="133" customFormat="1" x14ac:dyDescent="0.2">
      <c r="B215" s="137"/>
      <c r="C215" s="135"/>
    </row>
    <row r="216" spans="2:3" s="133" customFormat="1" x14ac:dyDescent="0.2">
      <c r="B216" s="137"/>
      <c r="C216" s="135"/>
    </row>
    <row r="217" spans="2:3" s="133" customFormat="1" x14ac:dyDescent="0.2">
      <c r="B217" s="137"/>
      <c r="C217" s="135"/>
    </row>
    <row r="218" spans="2:3" s="133" customFormat="1" x14ac:dyDescent="0.2">
      <c r="B218" s="137"/>
      <c r="C218" s="135"/>
    </row>
    <row r="219" spans="2:3" s="133" customFormat="1" x14ac:dyDescent="0.2">
      <c r="B219" s="137"/>
      <c r="C219" s="135"/>
    </row>
    <row r="220" spans="2:3" s="133" customFormat="1" x14ac:dyDescent="0.2">
      <c r="B220" s="137"/>
      <c r="C220" s="135"/>
    </row>
    <row r="221" spans="2:3" s="133" customFormat="1" x14ac:dyDescent="0.2">
      <c r="B221" s="137"/>
      <c r="C221" s="135"/>
    </row>
    <row r="222" spans="2:3" s="133" customFormat="1" x14ac:dyDescent="0.2">
      <c r="B222" s="137"/>
      <c r="C222" s="135"/>
    </row>
    <row r="223" spans="2:3" s="133" customFormat="1" x14ac:dyDescent="0.2">
      <c r="B223" s="137"/>
      <c r="C223" s="135"/>
    </row>
    <row r="224" spans="2:3" s="133" customFormat="1" x14ac:dyDescent="0.2">
      <c r="B224" s="137"/>
      <c r="C224" s="135"/>
    </row>
    <row r="225" spans="2:3" s="133" customFormat="1" x14ac:dyDescent="0.2">
      <c r="B225" s="137"/>
      <c r="C225" s="135"/>
    </row>
    <row r="226" spans="2:3" s="133" customFormat="1" x14ac:dyDescent="0.2">
      <c r="B226" s="137"/>
      <c r="C226" s="135"/>
    </row>
    <row r="227" spans="2:3" s="133" customFormat="1" x14ac:dyDescent="0.2">
      <c r="B227" s="137"/>
      <c r="C227" s="135"/>
    </row>
    <row r="228" spans="2:3" s="133" customFormat="1" x14ac:dyDescent="0.2">
      <c r="B228" s="137"/>
      <c r="C228" s="135"/>
    </row>
    <row r="229" spans="2:3" s="133" customFormat="1" x14ac:dyDescent="0.2">
      <c r="B229" s="137"/>
      <c r="C229" s="135"/>
    </row>
    <row r="230" spans="2:3" s="133" customFormat="1" x14ac:dyDescent="0.2">
      <c r="B230" s="137"/>
      <c r="C230" s="135"/>
    </row>
    <row r="231" spans="2:3" s="133" customFormat="1" x14ac:dyDescent="0.2">
      <c r="B231" s="137"/>
      <c r="C231" s="135"/>
    </row>
    <row r="232" spans="2:3" s="133" customFormat="1" x14ac:dyDescent="0.2">
      <c r="B232" s="137"/>
      <c r="C232" s="135"/>
    </row>
    <row r="233" spans="2:3" s="133" customFormat="1" x14ac:dyDescent="0.2">
      <c r="B233" s="137"/>
      <c r="C233" s="135"/>
    </row>
    <row r="234" spans="2:3" s="133" customFormat="1" x14ac:dyDescent="0.2">
      <c r="B234" s="137"/>
      <c r="C234" s="135"/>
    </row>
    <row r="235" spans="2:3" s="133" customFormat="1" x14ac:dyDescent="0.2">
      <c r="B235" s="137"/>
      <c r="C235" s="135"/>
    </row>
    <row r="236" spans="2:3" s="133" customFormat="1" x14ac:dyDescent="0.2">
      <c r="B236" s="137"/>
      <c r="C236" s="135"/>
    </row>
    <row r="237" spans="2:3" s="133" customFormat="1" x14ac:dyDescent="0.2">
      <c r="B237" s="137"/>
      <c r="C237" s="135"/>
    </row>
    <row r="238" spans="2:3" s="133" customFormat="1" x14ac:dyDescent="0.2">
      <c r="B238" s="137"/>
      <c r="C238" s="135"/>
    </row>
    <row r="239" spans="2:3" s="133" customFormat="1" x14ac:dyDescent="0.2">
      <c r="B239" s="137"/>
      <c r="C239" s="135"/>
    </row>
    <row r="240" spans="2:3" s="133" customFormat="1" x14ac:dyDescent="0.2">
      <c r="B240" s="137"/>
      <c r="C240" s="135"/>
    </row>
    <row r="241" spans="2:3" s="133" customFormat="1" x14ac:dyDescent="0.2">
      <c r="B241" s="137"/>
      <c r="C241" s="135"/>
    </row>
    <row r="242" spans="2:3" s="133" customFormat="1" x14ac:dyDescent="0.2">
      <c r="B242" s="137"/>
      <c r="C242" s="135"/>
    </row>
    <row r="243" spans="2:3" s="133" customFormat="1" x14ac:dyDescent="0.2">
      <c r="B243" s="137"/>
      <c r="C243" s="135"/>
    </row>
    <row r="244" spans="2:3" s="133" customFormat="1" x14ac:dyDescent="0.2">
      <c r="B244" s="137"/>
      <c r="C244" s="135"/>
    </row>
    <row r="245" spans="2:3" s="133" customFormat="1" x14ac:dyDescent="0.2">
      <c r="B245" s="137"/>
      <c r="C245" s="135"/>
    </row>
    <row r="246" spans="2:3" s="133" customFormat="1" x14ac:dyDescent="0.2">
      <c r="B246" s="137"/>
      <c r="C246" s="135"/>
    </row>
    <row r="247" spans="2:3" s="133" customFormat="1" x14ac:dyDescent="0.2">
      <c r="B247" s="137"/>
      <c r="C247" s="135"/>
    </row>
    <row r="248" spans="2:3" s="133" customFormat="1" x14ac:dyDescent="0.2">
      <c r="B248" s="137"/>
      <c r="C248" s="135"/>
    </row>
    <row r="249" spans="2:3" s="133" customFormat="1" x14ac:dyDescent="0.2">
      <c r="B249" s="137"/>
      <c r="C249" s="135"/>
    </row>
    <row r="250" spans="2:3" s="133" customFormat="1" x14ac:dyDescent="0.2">
      <c r="B250" s="137"/>
      <c r="C250" s="135"/>
    </row>
    <row r="251" spans="2:3" s="133" customFormat="1" x14ac:dyDescent="0.2">
      <c r="B251" s="137"/>
      <c r="C251" s="135"/>
    </row>
    <row r="252" spans="2:3" s="133" customFormat="1" x14ac:dyDescent="0.2">
      <c r="B252" s="137"/>
      <c r="C252" s="135"/>
    </row>
    <row r="253" spans="2:3" s="133" customFormat="1" x14ac:dyDescent="0.2">
      <c r="B253" s="137"/>
      <c r="C253" s="135"/>
    </row>
    <row r="254" spans="2:3" s="133" customFormat="1" x14ac:dyDescent="0.2">
      <c r="B254" s="137"/>
      <c r="C254" s="135"/>
    </row>
    <row r="255" spans="2:3" s="133" customFormat="1" x14ac:dyDescent="0.2">
      <c r="B255" s="137"/>
      <c r="C255" s="135"/>
    </row>
    <row r="256" spans="2:3" s="133" customFormat="1" x14ac:dyDescent="0.2">
      <c r="B256" s="137"/>
      <c r="C256" s="135"/>
    </row>
    <row r="257" spans="2:3" s="133" customFormat="1" x14ac:dyDescent="0.2">
      <c r="B257" s="137"/>
      <c r="C257" s="135"/>
    </row>
    <row r="258" spans="2:3" s="133" customFormat="1" x14ac:dyDescent="0.2">
      <c r="B258" s="137"/>
      <c r="C258" s="135"/>
    </row>
    <row r="259" spans="2:3" s="133" customFormat="1" x14ac:dyDescent="0.2">
      <c r="B259" s="137"/>
      <c r="C259" s="135"/>
    </row>
    <row r="260" spans="2:3" s="133" customFormat="1" x14ac:dyDescent="0.2">
      <c r="B260" s="137"/>
      <c r="C260" s="135"/>
    </row>
    <row r="261" spans="2:3" s="133" customFormat="1" x14ac:dyDescent="0.2">
      <c r="B261" s="137"/>
      <c r="C261" s="135"/>
    </row>
    <row r="262" spans="2:3" s="133" customFormat="1" x14ac:dyDescent="0.2">
      <c r="B262" s="137"/>
      <c r="C262" s="135"/>
    </row>
    <row r="263" spans="2:3" s="133" customFormat="1" x14ac:dyDescent="0.2">
      <c r="B263" s="137"/>
      <c r="C263" s="135"/>
    </row>
    <row r="264" spans="2:3" s="133" customFormat="1" x14ac:dyDescent="0.2">
      <c r="B264" s="137"/>
      <c r="C264" s="135"/>
    </row>
    <row r="265" spans="2:3" s="133" customFormat="1" x14ac:dyDescent="0.2">
      <c r="B265" s="137"/>
      <c r="C265" s="135"/>
    </row>
    <row r="266" spans="2:3" s="133" customFormat="1" x14ac:dyDescent="0.2">
      <c r="B266" s="137"/>
      <c r="C266" s="135"/>
    </row>
    <row r="267" spans="2:3" s="133" customFormat="1" x14ac:dyDescent="0.2">
      <c r="B267" s="137"/>
      <c r="C267" s="135"/>
    </row>
    <row r="268" spans="2:3" s="133" customFormat="1" x14ac:dyDescent="0.2">
      <c r="B268" s="137"/>
      <c r="C268" s="135"/>
    </row>
    <row r="269" spans="2:3" s="133" customFormat="1" x14ac:dyDescent="0.2">
      <c r="B269" s="137"/>
      <c r="C269" s="135"/>
    </row>
    <row r="270" spans="2:3" s="133" customFormat="1" x14ac:dyDescent="0.2">
      <c r="B270" s="137"/>
      <c r="C270" s="135"/>
    </row>
    <row r="271" spans="2:3" s="133" customFormat="1" x14ac:dyDescent="0.2">
      <c r="B271" s="137"/>
      <c r="C271" s="135"/>
    </row>
    <row r="272" spans="2:3" s="133" customFormat="1" x14ac:dyDescent="0.2">
      <c r="B272" s="137"/>
      <c r="C272" s="135"/>
    </row>
    <row r="273" spans="2:3" s="133" customFormat="1" x14ac:dyDescent="0.2">
      <c r="B273" s="137"/>
      <c r="C273" s="135"/>
    </row>
    <row r="274" spans="2:3" s="133" customFormat="1" x14ac:dyDescent="0.2">
      <c r="B274" s="137"/>
      <c r="C274" s="135"/>
    </row>
    <row r="275" spans="2:3" s="133" customFormat="1" x14ac:dyDescent="0.2">
      <c r="B275" s="137"/>
      <c r="C275" s="135"/>
    </row>
    <row r="276" spans="2:3" s="133" customFormat="1" x14ac:dyDescent="0.2">
      <c r="B276" s="137"/>
      <c r="C276" s="135"/>
    </row>
    <row r="277" spans="2:3" s="133" customFormat="1" x14ac:dyDescent="0.2">
      <c r="B277" s="137"/>
      <c r="C277" s="135"/>
    </row>
    <row r="278" spans="2:3" s="133" customFormat="1" x14ac:dyDescent="0.2">
      <c r="B278" s="137"/>
      <c r="C278" s="135"/>
    </row>
    <row r="279" spans="2:3" s="133" customFormat="1" x14ac:dyDescent="0.2">
      <c r="B279" s="137"/>
      <c r="C279" s="135"/>
    </row>
    <row r="280" spans="2:3" s="133" customFormat="1" x14ac:dyDescent="0.2">
      <c r="B280" s="137"/>
      <c r="C280" s="135"/>
    </row>
    <row r="281" spans="2:3" s="133" customFormat="1" x14ac:dyDescent="0.2">
      <c r="B281" s="137"/>
      <c r="C281" s="135"/>
    </row>
    <row r="282" spans="2:3" s="133" customFormat="1" x14ac:dyDescent="0.2">
      <c r="B282" s="137"/>
      <c r="C282" s="135"/>
    </row>
    <row r="283" spans="2:3" s="133" customFormat="1" x14ac:dyDescent="0.2">
      <c r="B283" s="137"/>
      <c r="C283" s="135"/>
    </row>
    <row r="284" spans="2:3" s="133" customFormat="1" x14ac:dyDescent="0.2">
      <c r="B284" s="137"/>
      <c r="C284" s="135"/>
    </row>
    <row r="285" spans="2:3" s="133" customFormat="1" x14ac:dyDescent="0.2">
      <c r="B285" s="137"/>
      <c r="C285" s="135"/>
    </row>
    <row r="286" spans="2:3" s="133" customFormat="1" x14ac:dyDescent="0.2">
      <c r="B286" s="137"/>
      <c r="C286" s="135"/>
    </row>
    <row r="287" spans="2:3" s="133" customFormat="1" x14ac:dyDescent="0.2">
      <c r="B287" s="137"/>
      <c r="C287" s="135"/>
    </row>
    <row r="288" spans="2:3" s="133" customFormat="1" x14ac:dyDescent="0.2">
      <c r="B288" s="137"/>
      <c r="C288" s="135"/>
    </row>
    <row r="289" spans="2:3" s="133" customFormat="1" x14ac:dyDescent="0.2">
      <c r="B289" s="137"/>
      <c r="C289" s="135"/>
    </row>
    <row r="290" spans="2:3" s="133" customFormat="1" x14ac:dyDescent="0.2">
      <c r="B290" s="137"/>
      <c r="C290" s="135"/>
    </row>
    <row r="291" spans="2:3" s="133" customFormat="1" x14ac:dyDescent="0.2">
      <c r="B291" s="137"/>
      <c r="C291" s="135"/>
    </row>
    <row r="292" spans="2:3" s="133" customFormat="1" x14ac:dyDescent="0.2">
      <c r="B292" s="137"/>
      <c r="C292" s="135"/>
    </row>
    <row r="293" spans="2:3" s="133" customFormat="1" x14ac:dyDescent="0.2">
      <c r="B293" s="137"/>
      <c r="C293" s="135"/>
    </row>
    <row r="294" spans="2:3" s="133" customFormat="1" x14ac:dyDescent="0.2">
      <c r="B294" s="137"/>
      <c r="C294" s="135"/>
    </row>
    <row r="295" spans="2:3" s="133" customFormat="1" x14ac:dyDescent="0.2">
      <c r="B295" s="137"/>
      <c r="C295" s="135"/>
    </row>
    <row r="296" spans="2:3" s="133" customFormat="1" x14ac:dyDescent="0.2">
      <c r="B296" s="137"/>
      <c r="C296" s="135"/>
    </row>
    <row r="297" spans="2:3" s="133" customFormat="1" x14ac:dyDescent="0.2">
      <c r="B297" s="137"/>
      <c r="C297" s="135"/>
    </row>
    <row r="298" spans="2:3" s="133" customFormat="1" x14ac:dyDescent="0.2">
      <c r="B298" s="137"/>
      <c r="C298" s="135"/>
    </row>
    <row r="299" spans="2:3" s="133" customFormat="1" x14ac:dyDescent="0.2">
      <c r="B299" s="137"/>
      <c r="C299" s="135"/>
    </row>
    <row r="300" spans="2:3" s="133" customFormat="1" x14ac:dyDescent="0.2">
      <c r="B300" s="137"/>
      <c r="C300" s="135"/>
    </row>
    <row r="301" spans="2:3" s="133" customFormat="1" x14ac:dyDescent="0.2">
      <c r="B301" s="137"/>
      <c r="C301" s="135"/>
    </row>
    <row r="302" spans="2:3" s="133" customFormat="1" x14ac:dyDescent="0.2">
      <c r="B302" s="137"/>
      <c r="C302" s="135"/>
    </row>
    <row r="303" spans="2:3" s="133" customFormat="1" x14ac:dyDescent="0.2">
      <c r="B303" s="137"/>
      <c r="C303" s="135"/>
    </row>
    <row r="304" spans="2:3" s="133" customFormat="1" x14ac:dyDescent="0.2">
      <c r="B304" s="137"/>
      <c r="C304" s="135"/>
    </row>
    <row r="305" spans="2:3" s="133" customFormat="1" x14ac:dyDescent="0.2">
      <c r="B305" s="137"/>
      <c r="C305" s="135"/>
    </row>
    <row r="306" spans="2:3" s="133" customFormat="1" x14ac:dyDescent="0.2">
      <c r="B306" s="137"/>
      <c r="C306" s="135"/>
    </row>
    <row r="307" spans="2:3" s="133" customFormat="1" x14ac:dyDescent="0.2">
      <c r="B307" s="137"/>
      <c r="C307" s="135"/>
    </row>
    <row r="308" spans="2:3" s="133" customFormat="1" x14ac:dyDescent="0.2">
      <c r="B308" s="137"/>
      <c r="C308" s="135"/>
    </row>
    <row r="309" spans="2:3" s="133" customFormat="1" x14ac:dyDescent="0.2">
      <c r="B309" s="137"/>
      <c r="C309" s="135"/>
    </row>
    <row r="310" spans="2:3" s="133" customFormat="1" x14ac:dyDescent="0.2">
      <c r="B310" s="137"/>
      <c r="C310" s="135"/>
    </row>
    <row r="311" spans="2:3" s="133" customFormat="1" x14ac:dyDescent="0.2">
      <c r="B311" s="137"/>
      <c r="C311" s="135"/>
    </row>
    <row r="312" spans="2:3" s="133" customFormat="1" x14ac:dyDescent="0.2">
      <c r="B312" s="137"/>
      <c r="C312" s="135"/>
    </row>
    <row r="313" spans="2:3" s="133" customFormat="1" x14ac:dyDescent="0.2">
      <c r="B313" s="137"/>
      <c r="C313" s="135"/>
    </row>
    <row r="314" spans="2:3" s="133" customFormat="1" x14ac:dyDescent="0.2">
      <c r="B314" s="137"/>
      <c r="C314" s="135"/>
    </row>
    <row r="315" spans="2:3" s="133" customFormat="1" x14ac:dyDescent="0.2">
      <c r="B315" s="137"/>
      <c r="C315" s="135"/>
    </row>
    <row r="316" spans="2:3" s="133" customFormat="1" x14ac:dyDescent="0.2">
      <c r="B316" s="137"/>
      <c r="C316" s="135"/>
    </row>
    <row r="317" spans="2:3" s="133" customFormat="1" x14ac:dyDescent="0.2">
      <c r="B317" s="137"/>
      <c r="C317" s="135"/>
    </row>
    <row r="318" spans="2:3" s="133" customFormat="1" x14ac:dyDescent="0.2">
      <c r="B318" s="137"/>
      <c r="C318" s="135"/>
    </row>
    <row r="319" spans="2:3" s="133" customFormat="1" x14ac:dyDescent="0.2">
      <c r="B319" s="137"/>
      <c r="C319" s="135"/>
    </row>
    <row r="320" spans="2:3" s="133" customFormat="1" x14ac:dyDescent="0.2">
      <c r="B320" s="137"/>
      <c r="C320" s="135"/>
    </row>
    <row r="321" spans="2:3" s="133" customFormat="1" x14ac:dyDescent="0.2">
      <c r="B321" s="137"/>
      <c r="C321" s="135"/>
    </row>
    <row r="322" spans="2:3" s="133" customFormat="1" x14ac:dyDescent="0.2">
      <c r="B322" s="137"/>
      <c r="C322" s="135"/>
    </row>
    <row r="323" spans="2:3" s="133" customFormat="1" x14ac:dyDescent="0.2">
      <c r="B323" s="137"/>
      <c r="C323" s="135"/>
    </row>
    <row r="324" spans="2:3" s="133" customFormat="1" x14ac:dyDescent="0.2">
      <c r="B324" s="137"/>
      <c r="C324" s="135"/>
    </row>
    <row r="325" spans="2:3" s="133" customFormat="1" x14ac:dyDescent="0.2">
      <c r="B325" s="137"/>
      <c r="C325" s="135"/>
    </row>
    <row r="326" spans="2:3" s="133" customFormat="1" x14ac:dyDescent="0.2">
      <c r="B326" s="137"/>
      <c r="C326" s="135"/>
    </row>
    <row r="327" spans="2:3" s="133" customFormat="1" x14ac:dyDescent="0.2">
      <c r="B327" s="137"/>
      <c r="C327" s="135"/>
    </row>
    <row r="328" spans="2:3" s="133" customFormat="1" x14ac:dyDescent="0.2">
      <c r="B328" s="137"/>
      <c r="C328" s="135"/>
    </row>
    <row r="329" spans="2:3" s="133" customFormat="1" x14ac:dyDescent="0.2">
      <c r="B329" s="137"/>
      <c r="C329" s="135"/>
    </row>
    <row r="330" spans="2:3" s="133" customFormat="1" x14ac:dyDescent="0.2">
      <c r="B330" s="137"/>
      <c r="C330" s="135"/>
    </row>
    <row r="331" spans="2:3" s="133" customFormat="1" x14ac:dyDescent="0.2">
      <c r="B331" s="137"/>
      <c r="C331" s="135"/>
    </row>
    <row r="332" spans="2:3" s="133" customFormat="1" x14ac:dyDescent="0.2">
      <c r="B332" s="137"/>
      <c r="C332" s="135"/>
    </row>
    <row r="333" spans="2:3" s="133" customFormat="1" x14ac:dyDescent="0.2">
      <c r="B333" s="137"/>
      <c r="C333" s="135"/>
    </row>
    <row r="334" spans="2:3" s="133" customFormat="1" x14ac:dyDescent="0.2">
      <c r="B334" s="137"/>
      <c r="C334" s="135"/>
    </row>
    <row r="335" spans="2:3" s="133" customFormat="1" x14ac:dyDescent="0.2">
      <c r="B335" s="137"/>
      <c r="C335" s="135"/>
    </row>
    <row r="336" spans="2:3" s="133" customFormat="1" x14ac:dyDescent="0.2">
      <c r="B336" s="137"/>
      <c r="C336" s="135"/>
    </row>
    <row r="337" spans="2:3" s="133" customFormat="1" x14ac:dyDescent="0.2">
      <c r="B337" s="137"/>
      <c r="C337" s="135"/>
    </row>
    <row r="338" spans="2:3" s="133" customFormat="1" x14ac:dyDescent="0.2">
      <c r="B338" s="137"/>
      <c r="C338" s="135"/>
    </row>
    <row r="339" spans="2:3" s="133" customFormat="1" x14ac:dyDescent="0.2">
      <c r="B339" s="137"/>
      <c r="C339" s="135"/>
    </row>
    <row r="340" spans="2:3" s="133" customFormat="1" x14ac:dyDescent="0.2">
      <c r="B340" s="137"/>
      <c r="C340" s="135"/>
    </row>
    <row r="341" spans="2:3" s="133" customFormat="1" x14ac:dyDescent="0.2">
      <c r="B341" s="137"/>
      <c r="C341" s="135"/>
    </row>
    <row r="342" spans="2:3" s="133" customFormat="1" x14ac:dyDescent="0.2">
      <c r="B342" s="137"/>
      <c r="C342" s="135"/>
    </row>
    <row r="343" spans="2:3" s="133" customFormat="1" x14ac:dyDescent="0.2">
      <c r="B343" s="137"/>
      <c r="C343" s="135"/>
    </row>
    <row r="344" spans="2:3" s="133" customFormat="1" x14ac:dyDescent="0.2">
      <c r="B344" s="137"/>
      <c r="C344" s="135"/>
    </row>
    <row r="345" spans="2:3" s="133" customFormat="1" x14ac:dyDescent="0.2">
      <c r="B345" s="137"/>
      <c r="C345" s="135"/>
    </row>
    <row r="346" spans="2:3" s="133" customFormat="1" x14ac:dyDescent="0.2">
      <c r="B346" s="137"/>
      <c r="C346" s="135"/>
    </row>
    <row r="347" spans="2:3" s="133" customFormat="1" x14ac:dyDescent="0.2">
      <c r="B347" s="137"/>
      <c r="C347" s="135"/>
    </row>
    <row r="348" spans="2:3" s="133" customFormat="1" x14ac:dyDescent="0.2">
      <c r="B348" s="137"/>
      <c r="C348" s="135"/>
    </row>
    <row r="349" spans="2:3" s="133" customFormat="1" x14ac:dyDescent="0.2">
      <c r="B349" s="137"/>
      <c r="C349" s="135"/>
    </row>
    <row r="350" spans="2:3" s="133" customFormat="1" x14ac:dyDescent="0.2">
      <c r="B350" s="137"/>
      <c r="C350" s="135"/>
    </row>
    <row r="351" spans="2:3" s="133" customFormat="1" x14ac:dyDescent="0.2">
      <c r="B351" s="137"/>
      <c r="C351" s="135"/>
    </row>
    <row r="352" spans="2:3" s="133" customFormat="1" x14ac:dyDescent="0.2">
      <c r="B352" s="137"/>
      <c r="C352" s="135"/>
    </row>
    <row r="353" spans="2:3" s="133" customFormat="1" x14ac:dyDescent="0.2">
      <c r="B353" s="137"/>
      <c r="C353" s="135"/>
    </row>
    <row r="354" spans="2:3" s="133" customFormat="1" x14ac:dyDescent="0.2">
      <c r="B354" s="137"/>
      <c r="C354" s="135"/>
    </row>
    <row r="355" spans="2:3" s="133" customFormat="1" x14ac:dyDescent="0.2">
      <c r="B355" s="137"/>
      <c r="C355" s="135"/>
    </row>
    <row r="356" spans="2:3" s="133" customFormat="1" x14ac:dyDescent="0.2">
      <c r="B356" s="137"/>
      <c r="C356" s="135"/>
    </row>
    <row r="357" spans="2:3" s="133" customFormat="1" x14ac:dyDescent="0.2">
      <c r="B357" s="137"/>
      <c r="C357" s="135"/>
    </row>
    <row r="358" spans="2:3" s="133" customFormat="1" x14ac:dyDescent="0.2">
      <c r="B358" s="137"/>
      <c r="C358" s="135"/>
    </row>
    <row r="359" spans="2:3" s="133" customFormat="1" x14ac:dyDescent="0.2">
      <c r="B359" s="137"/>
      <c r="C359" s="135"/>
    </row>
    <row r="360" spans="2:3" s="133" customFormat="1" x14ac:dyDescent="0.2">
      <c r="B360" s="137"/>
      <c r="C360" s="135"/>
    </row>
    <row r="361" spans="2:3" s="133" customFormat="1" x14ac:dyDescent="0.2">
      <c r="B361" s="137"/>
      <c r="C361" s="135"/>
    </row>
    <row r="362" spans="2:3" s="133" customFormat="1" x14ac:dyDescent="0.2">
      <c r="B362" s="137"/>
      <c r="C362" s="135"/>
    </row>
    <row r="363" spans="2:3" s="133" customFormat="1" x14ac:dyDescent="0.2">
      <c r="B363" s="137"/>
      <c r="C363" s="135"/>
    </row>
    <row r="364" spans="2:3" s="133" customFormat="1" x14ac:dyDescent="0.2">
      <c r="B364" s="137"/>
      <c r="C364" s="135"/>
    </row>
    <row r="365" spans="2:3" s="133" customFormat="1" x14ac:dyDescent="0.2">
      <c r="B365" s="137"/>
      <c r="C365" s="135"/>
    </row>
    <row r="366" spans="2:3" s="133" customFormat="1" x14ac:dyDescent="0.2">
      <c r="B366" s="137"/>
      <c r="C366" s="135"/>
    </row>
    <row r="367" spans="2:3" s="133" customFormat="1" x14ac:dyDescent="0.2">
      <c r="B367" s="137"/>
      <c r="C367" s="135"/>
    </row>
    <row r="368" spans="2:3" s="133" customFormat="1" x14ac:dyDescent="0.2">
      <c r="B368" s="137"/>
      <c r="C368" s="135"/>
    </row>
    <row r="369" spans="2:3" s="133" customFormat="1" x14ac:dyDescent="0.2">
      <c r="B369" s="137"/>
      <c r="C369" s="135"/>
    </row>
    <row r="370" spans="2:3" s="133" customFormat="1" x14ac:dyDescent="0.2">
      <c r="B370" s="137"/>
      <c r="C370" s="135"/>
    </row>
    <row r="371" spans="2:3" s="133" customFormat="1" x14ac:dyDescent="0.2">
      <c r="B371" s="137"/>
      <c r="C371" s="135"/>
    </row>
    <row r="372" spans="2:3" s="133" customFormat="1" x14ac:dyDescent="0.2">
      <c r="B372" s="137"/>
      <c r="C372" s="135"/>
    </row>
    <row r="373" spans="2:3" s="133" customFormat="1" x14ac:dyDescent="0.2">
      <c r="B373" s="137"/>
      <c r="C373" s="135"/>
    </row>
    <row r="374" spans="2:3" s="133" customFormat="1" x14ac:dyDescent="0.2">
      <c r="B374" s="137"/>
      <c r="C374" s="135"/>
    </row>
    <row r="375" spans="2:3" s="133" customFormat="1" x14ac:dyDescent="0.2">
      <c r="B375" s="137"/>
      <c r="C375" s="135"/>
    </row>
    <row r="376" spans="2:3" s="133" customFormat="1" x14ac:dyDescent="0.2">
      <c r="B376" s="137"/>
      <c r="C376" s="135"/>
    </row>
    <row r="377" spans="2:3" s="133" customFormat="1" x14ac:dyDescent="0.2">
      <c r="B377" s="137"/>
      <c r="C377" s="135"/>
    </row>
    <row r="378" spans="2:3" s="133" customFormat="1" x14ac:dyDescent="0.2">
      <c r="B378" s="137"/>
      <c r="C378" s="135"/>
    </row>
    <row r="379" spans="2:3" s="133" customFormat="1" x14ac:dyDescent="0.2">
      <c r="B379" s="137"/>
      <c r="C379" s="135"/>
    </row>
    <row r="380" spans="2:3" s="133" customFormat="1" x14ac:dyDescent="0.2">
      <c r="B380" s="137"/>
      <c r="C380" s="135"/>
    </row>
    <row r="381" spans="2:3" s="133" customFormat="1" x14ac:dyDescent="0.2">
      <c r="B381" s="137"/>
      <c r="C381" s="135"/>
    </row>
    <row r="382" spans="2:3" s="133" customFormat="1" x14ac:dyDescent="0.2">
      <c r="B382" s="137"/>
      <c r="C382" s="135"/>
    </row>
    <row r="383" spans="2:3" s="133" customFormat="1" x14ac:dyDescent="0.2">
      <c r="B383" s="137"/>
      <c r="C383" s="135"/>
    </row>
    <row r="384" spans="2:3" s="133" customFormat="1" x14ac:dyDescent="0.2">
      <c r="B384" s="137"/>
      <c r="C384" s="135"/>
    </row>
    <row r="385" spans="2:3" s="133" customFormat="1" x14ac:dyDescent="0.2">
      <c r="B385" s="137"/>
      <c r="C385" s="135"/>
    </row>
    <row r="386" spans="2:3" s="133" customFormat="1" x14ac:dyDescent="0.2">
      <c r="B386" s="137"/>
      <c r="C386" s="135"/>
    </row>
    <row r="387" spans="2:3" s="133" customFormat="1" x14ac:dyDescent="0.2">
      <c r="B387" s="137"/>
      <c r="C387" s="135"/>
    </row>
    <row r="388" spans="2:3" s="133" customFormat="1" x14ac:dyDescent="0.2">
      <c r="B388" s="137"/>
      <c r="C388" s="135"/>
    </row>
    <row r="389" spans="2:3" s="133" customFormat="1" x14ac:dyDescent="0.2">
      <c r="B389" s="137"/>
      <c r="C389" s="135"/>
    </row>
    <row r="390" spans="2:3" s="133" customFormat="1" x14ac:dyDescent="0.2">
      <c r="B390" s="137"/>
      <c r="C390" s="135"/>
    </row>
    <row r="391" spans="2:3" s="133" customFormat="1" x14ac:dyDescent="0.2">
      <c r="B391" s="137"/>
      <c r="C391" s="135"/>
    </row>
    <row r="392" spans="2:3" s="133" customFormat="1" x14ac:dyDescent="0.2">
      <c r="B392" s="137"/>
      <c r="C392" s="135"/>
    </row>
    <row r="393" spans="2:3" s="133" customFormat="1" x14ac:dyDescent="0.2">
      <c r="B393" s="137"/>
      <c r="C393" s="135"/>
    </row>
    <row r="394" spans="2:3" s="133" customFormat="1" x14ac:dyDescent="0.2">
      <c r="B394" s="137"/>
      <c r="C394" s="135"/>
    </row>
    <row r="395" spans="2:3" s="133" customFormat="1" x14ac:dyDescent="0.2">
      <c r="B395" s="137"/>
      <c r="C395" s="135"/>
    </row>
    <row r="396" spans="2:3" s="133" customFormat="1" x14ac:dyDescent="0.2">
      <c r="B396" s="137"/>
      <c r="C396" s="135"/>
    </row>
    <row r="397" spans="2:3" s="133" customFormat="1" x14ac:dyDescent="0.2">
      <c r="B397" s="137"/>
      <c r="C397" s="135"/>
    </row>
    <row r="398" spans="2:3" s="133" customFormat="1" x14ac:dyDescent="0.2">
      <c r="B398" s="137"/>
      <c r="C398" s="135"/>
    </row>
    <row r="399" spans="2:3" s="133" customFormat="1" x14ac:dyDescent="0.2">
      <c r="B399" s="137"/>
      <c r="C399" s="135"/>
    </row>
    <row r="400" spans="2:3" s="133" customFormat="1" x14ac:dyDescent="0.2">
      <c r="B400" s="137"/>
      <c r="C400" s="135"/>
    </row>
    <row r="401" spans="2:3" s="133" customFormat="1" x14ac:dyDescent="0.2">
      <c r="B401" s="137"/>
      <c r="C401" s="135"/>
    </row>
    <row r="402" spans="2:3" s="133" customFormat="1" x14ac:dyDescent="0.2">
      <c r="B402" s="137"/>
      <c r="C402" s="135"/>
    </row>
    <row r="403" spans="2:3" s="133" customFormat="1" x14ac:dyDescent="0.2">
      <c r="B403" s="137"/>
      <c r="C403" s="135"/>
    </row>
    <row r="404" spans="2:3" s="133" customFormat="1" x14ac:dyDescent="0.2">
      <c r="B404" s="137"/>
      <c r="C404" s="135"/>
    </row>
    <row r="405" spans="2:3" s="133" customFormat="1" x14ac:dyDescent="0.2">
      <c r="B405" s="137"/>
      <c r="C405" s="135"/>
    </row>
    <row r="406" spans="2:3" s="133" customFormat="1" x14ac:dyDescent="0.2">
      <c r="B406" s="137"/>
      <c r="C406" s="135"/>
    </row>
    <row r="407" spans="2:3" s="133" customFormat="1" x14ac:dyDescent="0.2">
      <c r="B407" s="137"/>
      <c r="C407" s="135"/>
    </row>
    <row r="408" spans="2:3" s="133" customFormat="1" x14ac:dyDescent="0.2">
      <c r="B408" s="137"/>
      <c r="C408" s="135"/>
    </row>
    <row r="409" spans="2:3" s="133" customFormat="1" x14ac:dyDescent="0.2">
      <c r="B409" s="137"/>
      <c r="C409" s="135"/>
    </row>
    <row r="410" spans="2:3" s="133" customFormat="1" x14ac:dyDescent="0.2">
      <c r="B410" s="137"/>
      <c r="C410" s="135"/>
    </row>
    <row r="411" spans="2:3" s="133" customFormat="1" x14ac:dyDescent="0.2">
      <c r="B411" s="137"/>
      <c r="C411" s="135"/>
    </row>
    <row r="412" spans="2:3" s="133" customFormat="1" x14ac:dyDescent="0.2">
      <c r="B412" s="137"/>
      <c r="C412" s="135"/>
    </row>
    <row r="413" spans="2:3" s="133" customFormat="1" x14ac:dyDescent="0.2">
      <c r="B413" s="137"/>
      <c r="C413" s="135"/>
    </row>
    <row r="414" spans="2:3" s="133" customFormat="1" x14ac:dyDescent="0.2">
      <c r="B414" s="137"/>
      <c r="C414" s="135"/>
    </row>
    <row r="415" spans="2:3" s="133" customFormat="1" x14ac:dyDescent="0.2">
      <c r="B415" s="137"/>
      <c r="C415" s="135"/>
    </row>
    <row r="416" spans="2:3" s="133" customFormat="1" x14ac:dyDescent="0.2">
      <c r="B416" s="137"/>
      <c r="C416" s="135"/>
    </row>
    <row r="417" spans="2:3" s="133" customFormat="1" x14ac:dyDescent="0.2">
      <c r="B417" s="137"/>
      <c r="C417" s="135"/>
    </row>
    <row r="418" spans="2:3" s="133" customFormat="1" x14ac:dyDescent="0.2">
      <c r="B418" s="137"/>
      <c r="C418" s="135"/>
    </row>
    <row r="419" spans="2:3" s="133" customFormat="1" x14ac:dyDescent="0.2">
      <c r="B419" s="137"/>
      <c r="C419" s="135"/>
    </row>
    <row r="420" spans="2:3" s="133" customFormat="1" x14ac:dyDescent="0.2">
      <c r="B420" s="137"/>
      <c r="C420" s="135"/>
    </row>
    <row r="421" spans="2:3" s="133" customFormat="1" x14ac:dyDescent="0.2">
      <c r="B421" s="137"/>
      <c r="C421" s="135"/>
    </row>
    <row r="422" spans="2:3" s="133" customFormat="1" x14ac:dyDescent="0.2">
      <c r="B422" s="137"/>
      <c r="C422" s="135"/>
    </row>
    <row r="423" spans="2:3" s="133" customFormat="1" x14ac:dyDescent="0.2">
      <c r="B423" s="137"/>
      <c r="C423" s="135"/>
    </row>
    <row r="424" spans="2:3" s="133" customFormat="1" x14ac:dyDescent="0.2">
      <c r="B424" s="137"/>
      <c r="C424" s="135"/>
    </row>
    <row r="425" spans="2:3" s="133" customFormat="1" x14ac:dyDescent="0.2">
      <c r="B425" s="137"/>
      <c r="C425" s="135"/>
    </row>
    <row r="426" spans="2:3" s="133" customFormat="1" x14ac:dyDescent="0.2">
      <c r="B426" s="137"/>
      <c r="C426" s="135"/>
    </row>
    <row r="427" spans="2:3" s="133" customFormat="1" x14ac:dyDescent="0.2">
      <c r="B427" s="137"/>
      <c r="C427" s="135"/>
    </row>
    <row r="428" spans="2:3" s="133" customFormat="1" x14ac:dyDescent="0.2">
      <c r="B428" s="137"/>
      <c r="C428" s="135"/>
    </row>
    <row r="429" spans="2:3" s="133" customFormat="1" x14ac:dyDescent="0.2">
      <c r="B429" s="137"/>
      <c r="C429" s="135"/>
    </row>
    <row r="430" spans="2:3" s="133" customFormat="1" x14ac:dyDescent="0.2">
      <c r="B430" s="137"/>
      <c r="C430" s="135"/>
    </row>
    <row r="431" spans="2:3" s="133" customFormat="1" x14ac:dyDescent="0.2">
      <c r="B431" s="137"/>
      <c r="C431" s="135"/>
    </row>
    <row r="432" spans="2:3" s="133" customFormat="1" x14ac:dyDescent="0.2">
      <c r="B432" s="137"/>
      <c r="C432" s="135"/>
    </row>
    <row r="433" spans="2:3" s="133" customFormat="1" x14ac:dyDescent="0.2">
      <c r="B433" s="137"/>
      <c r="C433" s="135"/>
    </row>
    <row r="434" spans="2:3" s="133" customFormat="1" x14ac:dyDescent="0.2">
      <c r="B434" s="137"/>
      <c r="C434" s="135"/>
    </row>
    <row r="435" spans="2:3" s="133" customFormat="1" x14ac:dyDescent="0.2">
      <c r="B435" s="137"/>
      <c r="C435" s="135"/>
    </row>
    <row r="436" spans="2:3" s="133" customFormat="1" x14ac:dyDescent="0.2">
      <c r="B436" s="137"/>
      <c r="C436" s="135"/>
    </row>
    <row r="437" spans="2:3" s="133" customFormat="1" x14ac:dyDescent="0.2">
      <c r="B437" s="137"/>
      <c r="C437" s="135"/>
    </row>
    <row r="438" spans="2:3" s="133" customFormat="1" x14ac:dyDescent="0.2">
      <c r="B438" s="137"/>
      <c r="C438" s="135"/>
    </row>
    <row r="439" spans="2:3" s="133" customFormat="1" x14ac:dyDescent="0.2">
      <c r="B439" s="137"/>
      <c r="C439" s="135"/>
    </row>
    <row r="440" spans="2:3" s="133" customFormat="1" x14ac:dyDescent="0.2">
      <c r="B440" s="137"/>
      <c r="C440" s="135"/>
    </row>
    <row r="441" spans="2:3" s="133" customFormat="1" x14ac:dyDescent="0.2">
      <c r="B441" s="137"/>
      <c r="C441" s="135"/>
    </row>
    <row r="442" spans="2:3" s="133" customFormat="1" x14ac:dyDescent="0.2">
      <c r="B442" s="137"/>
      <c r="C442" s="135"/>
    </row>
    <row r="443" spans="2:3" s="133" customFormat="1" x14ac:dyDescent="0.2">
      <c r="B443" s="137"/>
      <c r="C443" s="135"/>
    </row>
    <row r="444" spans="2:3" s="133" customFormat="1" x14ac:dyDescent="0.2">
      <c r="B444" s="137"/>
      <c r="C444" s="135"/>
    </row>
    <row r="445" spans="2:3" s="133" customFormat="1" x14ac:dyDescent="0.2">
      <c r="B445" s="137"/>
      <c r="C445" s="135"/>
    </row>
    <row r="446" spans="2:3" s="133" customFormat="1" x14ac:dyDescent="0.2">
      <c r="B446" s="137"/>
      <c r="C446" s="135"/>
    </row>
    <row r="447" spans="2:3" s="133" customFormat="1" x14ac:dyDescent="0.2">
      <c r="B447" s="137"/>
      <c r="C447" s="135"/>
    </row>
    <row r="448" spans="2:3" s="133" customFormat="1" x14ac:dyDescent="0.2">
      <c r="B448" s="137"/>
      <c r="C448" s="135"/>
    </row>
    <row r="449" spans="2:3" s="133" customFormat="1" x14ac:dyDescent="0.2">
      <c r="B449" s="137"/>
      <c r="C449" s="135"/>
    </row>
  </sheetData>
  <mergeCells count="6">
    <mergeCell ref="A1:F1"/>
    <mergeCell ref="A2:F2"/>
    <mergeCell ref="A5:A6"/>
    <mergeCell ref="E4:F4"/>
    <mergeCell ref="E5:F5"/>
    <mergeCell ref="D5:D6"/>
  </mergeCells>
  <phoneticPr fontId="1" type="noConversion"/>
  <pageMargins left="0.78740157480314965" right="0.27559055118110237" top="0.39370078740157483" bottom="0.59055118110236227" header="0.15748031496062992" footer="0.23622047244094491"/>
  <pageSetup paperSize="9" firstPageNumber="13" orientation="portrait" useFirstPageNumber="1" r:id="rId1"/>
  <headerFooter alignWithMargins="0">
    <oddFooter>&amp;C&amp;P&amp;RԲյուջե 2022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G244"/>
  <sheetViews>
    <sheetView showGridLines="0" view="pageLayout" topLeftCell="A10" workbookViewId="0">
      <selection activeCell="C65" sqref="C65"/>
    </sheetView>
  </sheetViews>
  <sheetFormatPr defaultColWidth="9.140625" defaultRowHeight="12.75" x14ac:dyDescent="0.2"/>
  <cols>
    <col min="1" max="1" width="6.28515625" style="136" customWidth="1"/>
    <col min="2" max="2" width="36.140625" style="136" customWidth="1"/>
    <col min="3" max="3" width="13.5703125" style="136" customWidth="1"/>
    <col min="4" max="4" width="13" style="136" customWidth="1"/>
    <col min="5" max="5" width="13.42578125" style="136" customWidth="1"/>
    <col min="6" max="6" width="11.140625" style="136" customWidth="1"/>
    <col min="7" max="16384" width="9.140625" style="136"/>
  </cols>
  <sheetData>
    <row r="1" spans="1:6" ht="18" x14ac:dyDescent="0.25">
      <c r="A1" s="268" t="s">
        <v>396</v>
      </c>
      <c r="B1" s="268"/>
      <c r="C1" s="268"/>
      <c r="D1" s="268"/>
      <c r="E1" s="268"/>
      <c r="F1" s="64"/>
    </row>
    <row r="2" spans="1:6" x14ac:dyDescent="0.2">
      <c r="A2" s="64"/>
      <c r="B2" s="64"/>
      <c r="C2" s="64"/>
      <c r="D2" s="64"/>
      <c r="E2" s="64"/>
      <c r="F2" s="64"/>
    </row>
    <row r="3" spans="1:6" ht="29.25" customHeight="1" x14ac:dyDescent="0.25">
      <c r="A3" s="286" t="s">
        <v>475</v>
      </c>
      <c r="B3" s="286"/>
      <c r="C3" s="286"/>
      <c r="D3" s="286"/>
      <c r="E3" s="286"/>
      <c r="F3" s="64"/>
    </row>
    <row r="4" spans="1:6" x14ac:dyDescent="0.2">
      <c r="A4" s="201" t="s">
        <v>474</v>
      </c>
      <c r="B4" s="201"/>
      <c r="C4" s="201"/>
      <c r="D4" s="201"/>
      <c r="E4" s="64"/>
      <c r="F4" s="64"/>
    </row>
    <row r="5" spans="1:6" x14ac:dyDescent="0.2">
      <c r="A5" s="64"/>
      <c r="B5" s="64"/>
      <c r="C5" s="64"/>
      <c r="D5" s="64"/>
      <c r="E5" s="6" t="s">
        <v>696</v>
      </c>
      <c r="F5" s="64"/>
    </row>
    <row r="6" spans="1:6" ht="30" customHeight="1" x14ac:dyDescent="0.2">
      <c r="A6" s="292" t="s">
        <v>415</v>
      </c>
      <c r="B6" s="292"/>
      <c r="C6" s="293" t="s">
        <v>438</v>
      </c>
      <c r="D6" s="296" t="s">
        <v>395</v>
      </c>
      <c r="E6" s="296"/>
      <c r="F6" s="64"/>
    </row>
    <row r="7" spans="1:6" ht="25.5" x14ac:dyDescent="0.2">
      <c r="A7" s="292"/>
      <c r="B7" s="292"/>
      <c r="C7" s="295"/>
      <c r="D7" s="203" t="s">
        <v>426</v>
      </c>
      <c r="E7" s="203" t="s">
        <v>298</v>
      </c>
      <c r="F7" s="64"/>
    </row>
    <row r="8" spans="1:6" x14ac:dyDescent="0.2">
      <c r="A8" s="103">
        <v>1</v>
      </c>
      <c r="B8" s="103">
        <v>2</v>
      </c>
      <c r="C8" s="103">
        <v>3</v>
      </c>
      <c r="D8" s="103">
        <v>4</v>
      </c>
      <c r="E8" s="103">
        <v>5</v>
      </c>
      <c r="F8" s="64"/>
    </row>
    <row r="9" spans="1:6" ht="30" customHeight="1" x14ac:dyDescent="0.2">
      <c r="A9" s="205">
        <v>8000</v>
      </c>
      <c r="B9" s="206" t="s">
        <v>342</v>
      </c>
      <c r="C9" s="106">
        <f>D9+E9</f>
        <v>0</v>
      </c>
      <c r="D9" s="38">
        <v>0</v>
      </c>
      <c r="E9" s="38">
        <v>0</v>
      </c>
      <c r="F9" s="64"/>
    </row>
    <row r="10" spans="1:6" x14ac:dyDescent="0.2">
      <c r="A10" s="64"/>
      <c r="B10" s="64"/>
      <c r="C10" s="64"/>
      <c r="D10" s="64"/>
      <c r="E10" s="64"/>
      <c r="F10" s="64"/>
    </row>
    <row r="11" spans="1:6" x14ac:dyDescent="0.2">
      <c r="A11" s="64"/>
      <c r="B11" s="64"/>
      <c r="C11" s="64"/>
      <c r="D11" s="64"/>
      <c r="E11" s="64"/>
      <c r="F11" s="64"/>
    </row>
    <row r="12" spans="1:6" x14ac:dyDescent="0.2">
      <c r="A12" s="64"/>
      <c r="B12" s="64"/>
      <c r="C12" s="64"/>
      <c r="D12" s="64"/>
      <c r="E12" s="64"/>
      <c r="F12" s="64"/>
    </row>
    <row r="13" spans="1:6" ht="18" x14ac:dyDescent="0.25">
      <c r="A13" s="268" t="s">
        <v>569</v>
      </c>
      <c r="B13" s="268"/>
      <c r="C13" s="268"/>
      <c r="D13" s="268"/>
      <c r="E13" s="268"/>
      <c r="F13" s="268"/>
    </row>
    <row r="14" spans="1:6" ht="15.75" x14ac:dyDescent="0.25">
      <c r="A14" s="64"/>
      <c r="B14" s="207"/>
      <c r="C14" s="64"/>
      <c r="D14" s="64"/>
      <c r="E14" s="64"/>
      <c r="F14" s="64"/>
    </row>
    <row r="15" spans="1:6" ht="30" customHeight="1" x14ac:dyDescent="0.25">
      <c r="A15" s="286" t="s">
        <v>343</v>
      </c>
      <c r="B15" s="286"/>
      <c r="C15" s="286"/>
      <c r="D15" s="286"/>
      <c r="E15" s="286"/>
      <c r="F15" s="286"/>
    </row>
    <row r="16" spans="1:6" ht="14.25" customHeight="1" x14ac:dyDescent="0.2">
      <c r="A16" s="201" t="s">
        <v>579</v>
      </c>
      <c r="B16" s="64"/>
      <c r="C16" s="64"/>
      <c r="D16" s="64"/>
      <c r="E16" s="64"/>
      <c r="F16" s="64"/>
    </row>
    <row r="17" spans="1:7" ht="14.25" customHeight="1" x14ac:dyDescent="0.2">
      <c r="A17" s="64"/>
      <c r="B17" s="64"/>
      <c r="C17" s="64"/>
      <c r="D17" s="64"/>
      <c r="E17" s="6" t="s">
        <v>468</v>
      </c>
      <c r="F17" s="64"/>
    </row>
    <row r="18" spans="1:7" ht="51" customHeight="1" x14ac:dyDescent="0.2">
      <c r="A18" s="297" t="s">
        <v>311</v>
      </c>
      <c r="B18" s="208" t="s">
        <v>312</v>
      </c>
      <c r="C18" s="208"/>
      <c r="D18" s="293" t="s">
        <v>473</v>
      </c>
      <c r="E18" s="204" t="s">
        <v>571</v>
      </c>
      <c r="F18" s="204"/>
    </row>
    <row r="19" spans="1:7" ht="25.5" x14ac:dyDescent="0.2">
      <c r="A19" s="298"/>
      <c r="B19" s="202" t="s">
        <v>313</v>
      </c>
      <c r="C19" s="209" t="s">
        <v>314</v>
      </c>
      <c r="D19" s="294"/>
      <c r="E19" s="203" t="s">
        <v>464</v>
      </c>
      <c r="F19" s="203" t="s">
        <v>465</v>
      </c>
    </row>
    <row r="20" spans="1:7" x14ac:dyDescent="0.2">
      <c r="A20" s="103">
        <v>1</v>
      </c>
      <c r="B20" s="103">
        <v>2</v>
      </c>
      <c r="C20" s="103" t="s">
        <v>315</v>
      </c>
      <c r="D20" s="103">
        <v>4</v>
      </c>
      <c r="E20" s="103">
        <v>5</v>
      </c>
      <c r="F20" s="103">
        <v>6</v>
      </c>
    </row>
    <row r="21" spans="1:7" s="138" customFormat="1" ht="13.5" customHeight="1" x14ac:dyDescent="0.2">
      <c r="A21" s="205">
        <v>8010</v>
      </c>
      <c r="B21" s="210" t="s">
        <v>1005</v>
      </c>
      <c r="C21" s="211"/>
      <c r="D21" s="212">
        <f>SUM(E21:F21)</f>
        <v>0</v>
      </c>
      <c r="E21" s="213">
        <f>E50</f>
        <v>0</v>
      </c>
      <c r="F21" s="213">
        <v>0</v>
      </c>
    </row>
    <row r="22" spans="1:7" ht="12" customHeight="1" x14ac:dyDescent="0.2">
      <c r="A22" s="205">
        <v>8100</v>
      </c>
      <c r="B22" s="210" t="s">
        <v>1006</v>
      </c>
      <c r="C22" s="123"/>
      <c r="D22" s="212">
        <f t="shared" ref="D22:D34" si="0">SUM(E22:F22)</f>
        <v>0</v>
      </c>
      <c r="E22" s="38">
        <f>E23+E42</f>
        <v>0</v>
      </c>
      <c r="F22" s="38">
        <f>F23+F42</f>
        <v>0</v>
      </c>
      <c r="G22" s="138"/>
    </row>
    <row r="23" spans="1:7" ht="12.75" customHeight="1" x14ac:dyDescent="0.2">
      <c r="A23" s="214">
        <v>8110</v>
      </c>
      <c r="B23" s="215" t="s">
        <v>1007</v>
      </c>
      <c r="C23" s="123"/>
      <c r="D23" s="212">
        <f t="shared" si="0"/>
        <v>0</v>
      </c>
      <c r="E23" s="24">
        <f>E27</f>
        <v>0</v>
      </c>
      <c r="F23" s="24">
        <f>F24+F27</f>
        <v>0</v>
      </c>
    </row>
    <row r="24" spans="1:7" ht="36" customHeight="1" x14ac:dyDescent="0.2">
      <c r="A24" s="214">
        <v>8111</v>
      </c>
      <c r="B24" s="50" t="s">
        <v>79</v>
      </c>
      <c r="C24" s="123"/>
      <c r="D24" s="212">
        <f t="shared" si="0"/>
        <v>0</v>
      </c>
      <c r="E24" s="216" t="s">
        <v>490</v>
      </c>
      <c r="F24" s="24">
        <f>SUM(F25:F26)</f>
        <v>0</v>
      </c>
    </row>
    <row r="25" spans="1:7" x14ac:dyDescent="0.2">
      <c r="A25" s="214">
        <v>8112</v>
      </c>
      <c r="B25" s="217" t="s">
        <v>400</v>
      </c>
      <c r="C25" s="218" t="s">
        <v>429</v>
      </c>
      <c r="D25" s="212">
        <f t="shared" si="0"/>
        <v>0</v>
      </c>
      <c r="E25" s="216" t="s">
        <v>490</v>
      </c>
      <c r="F25" s="106"/>
    </row>
    <row r="26" spans="1:7" x14ac:dyDescent="0.2">
      <c r="A26" s="214">
        <v>8113</v>
      </c>
      <c r="B26" s="217" t="s">
        <v>397</v>
      </c>
      <c r="C26" s="218" t="s">
        <v>430</v>
      </c>
      <c r="D26" s="212">
        <f t="shared" si="0"/>
        <v>0</v>
      </c>
      <c r="E26" s="216" t="s">
        <v>490</v>
      </c>
      <c r="F26" s="106"/>
    </row>
    <row r="27" spans="1:7" ht="24" customHeight="1" x14ac:dyDescent="0.2">
      <c r="A27" s="214">
        <v>8120</v>
      </c>
      <c r="B27" s="50" t="s">
        <v>1008</v>
      </c>
      <c r="C27" s="218"/>
      <c r="D27" s="212">
        <f t="shared" si="0"/>
        <v>0</v>
      </c>
      <c r="E27" s="24">
        <f>E35</f>
        <v>0</v>
      </c>
      <c r="F27" s="24">
        <f>F28+F35</f>
        <v>0</v>
      </c>
    </row>
    <row r="28" spans="1:7" s="139" customFormat="1" ht="14.25" customHeight="1" x14ac:dyDescent="0.2">
      <c r="A28" s="214">
        <v>8121</v>
      </c>
      <c r="B28" s="50" t="s">
        <v>357</v>
      </c>
      <c r="C28" s="218"/>
      <c r="D28" s="212">
        <f t="shared" si="0"/>
        <v>0</v>
      </c>
      <c r="E28" s="216" t="s">
        <v>490</v>
      </c>
      <c r="F28" s="219">
        <f>F29+F34</f>
        <v>0</v>
      </c>
    </row>
    <row r="29" spans="1:7" s="139" customFormat="1" ht="12.75" customHeight="1" x14ac:dyDescent="0.2">
      <c r="A29" s="205">
        <v>8122</v>
      </c>
      <c r="B29" s="215" t="s">
        <v>358</v>
      </c>
      <c r="C29" s="218" t="s">
        <v>431</v>
      </c>
      <c r="D29" s="212">
        <f t="shared" si="0"/>
        <v>0</v>
      </c>
      <c r="E29" s="216" t="s">
        <v>490</v>
      </c>
      <c r="F29" s="219">
        <f>F30+F31</f>
        <v>0</v>
      </c>
    </row>
    <row r="30" spans="1:7" s="139" customFormat="1" x14ac:dyDescent="0.2">
      <c r="A30" s="205">
        <v>8123</v>
      </c>
      <c r="B30" s="220" t="s">
        <v>416</v>
      </c>
      <c r="C30" s="218"/>
      <c r="D30" s="212">
        <f t="shared" si="0"/>
        <v>0</v>
      </c>
      <c r="E30" s="216" t="s">
        <v>490</v>
      </c>
      <c r="F30" s="219"/>
    </row>
    <row r="31" spans="1:7" s="139" customFormat="1" x14ac:dyDescent="0.2">
      <c r="A31" s="205">
        <v>8124</v>
      </c>
      <c r="B31" s="220" t="s">
        <v>418</v>
      </c>
      <c r="C31" s="218"/>
      <c r="D31" s="212">
        <f t="shared" si="0"/>
        <v>0</v>
      </c>
      <c r="E31" s="216" t="s">
        <v>490</v>
      </c>
      <c r="F31" s="219"/>
    </row>
    <row r="32" spans="1:7" s="139" customFormat="1" ht="24.75" customHeight="1" x14ac:dyDescent="0.2">
      <c r="A32" s="205">
        <v>8130</v>
      </c>
      <c r="B32" s="215" t="s">
        <v>359</v>
      </c>
      <c r="C32" s="218" t="s">
        <v>432</v>
      </c>
      <c r="D32" s="212">
        <f t="shared" si="0"/>
        <v>0</v>
      </c>
      <c r="E32" s="216" t="s">
        <v>490</v>
      </c>
      <c r="F32" s="219">
        <f>SUM(F33:F34)</f>
        <v>0</v>
      </c>
    </row>
    <row r="33" spans="1:6" s="139" customFormat="1" x14ac:dyDescent="0.2">
      <c r="A33" s="205">
        <v>8131</v>
      </c>
      <c r="B33" s="220" t="s">
        <v>422</v>
      </c>
      <c r="C33" s="218"/>
      <c r="D33" s="212">
        <f t="shared" si="0"/>
        <v>0</v>
      </c>
      <c r="E33" s="216" t="s">
        <v>490</v>
      </c>
      <c r="F33" s="219"/>
    </row>
    <row r="34" spans="1:6" s="139" customFormat="1" x14ac:dyDescent="0.2">
      <c r="A34" s="205">
        <v>8132</v>
      </c>
      <c r="B34" s="220" t="s">
        <v>420</v>
      </c>
      <c r="C34" s="218"/>
      <c r="D34" s="212">
        <f t="shared" si="0"/>
        <v>0</v>
      </c>
      <c r="E34" s="216" t="s">
        <v>490</v>
      </c>
      <c r="F34" s="219"/>
    </row>
    <row r="35" spans="1:6" s="139" customFormat="1" ht="13.5" customHeight="1" x14ac:dyDescent="0.2">
      <c r="A35" s="205">
        <v>8140</v>
      </c>
      <c r="B35" s="215" t="s">
        <v>360</v>
      </c>
      <c r="C35" s="218"/>
      <c r="D35" s="106">
        <f>SUM(E35:F35)</f>
        <v>0</v>
      </c>
      <c r="E35" s="24">
        <f>SUM(E36)</f>
        <v>0</v>
      </c>
      <c r="F35" s="24">
        <f>F36+F39</f>
        <v>0</v>
      </c>
    </row>
    <row r="36" spans="1:6" s="139" customFormat="1" ht="25.5" customHeight="1" x14ac:dyDescent="0.2">
      <c r="A36" s="205">
        <v>8141</v>
      </c>
      <c r="B36" s="215" t="s">
        <v>361</v>
      </c>
      <c r="C36" s="218" t="s">
        <v>431</v>
      </c>
      <c r="D36" s="106">
        <f t="shared" ref="D36:D72" si="1">SUM(E36:F36)</f>
        <v>0</v>
      </c>
      <c r="E36" s="24">
        <f>SUM(E37:E38)</f>
        <v>0</v>
      </c>
      <c r="F36" s="24">
        <f>SUM(F37:F38)</f>
        <v>0</v>
      </c>
    </row>
    <row r="37" spans="1:6" s="139" customFormat="1" x14ac:dyDescent="0.2">
      <c r="A37" s="205">
        <v>8142</v>
      </c>
      <c r="B37" s="220" t="s">
        <v>423</v>
      </c>
      <c r="C37" s="110"/>
      <c r="D37" s="106">
        <f t="shared" si="1"/>
        <v>0</v>
      </c>
      <c r="E37" s="221"/>
      <c r="F37" s="216" t="s">
        <v>490</v>
      </c>
    </row>
    <row r="38" spans="1:6" s="139" customFormat="1" x14ac:dyDescent="0.2">
      <c r="A38" s="205">
        <v>8143</v>
      </c>
      <c r="B38" s="220" t="s">
        <v>424</v>
      </c>
      <c r="C38" s="110"/>
      <c r="D38" s="106">
        <f t="shared" si="1"/>
        <v>0</v>
      </c>
      <c r="E38" s="221"/>
      <c r="F38" s="219"/>
    </row>
    <row r="39" spans="1:6" s="139" customFormat="1" ht="23.25" customHeight="1" x14ac:dyDescent="0.2">
      <c r="A39" s="205">
        <v>8150</v>
      </c>
      <c r="B39" s="215" t="s">
        <v>362</v>
      </c>
      <c r="C39" s="222" t="s">
        <v>432</v>
      </c>
      <c r="D39" s="106">
        <f t="shared" si="1"/>
        <v>0</v>
      </c>
      <c r="E39" s="24">
        <f>-SUM(E40:E41)</f>
        <v>0</v>
      </c>
      <c r="F39" s="24">
        <f>F41</f>
        <v>0</v>
      </c>
    </row>
    <row r="40" spans="1:6" x14ac:dyDescent="0.2">
      <c r="A40" s="205">
        <v>8151</v>
      </c>
      <c r="B40" s="220" t="s">
        <v>422</v>
      </c>
      <c r="C40" s="222"/>
      <c r="D40" s="106">
        <f t="shared" si="1"/>
        <v>0</v>
      </c>
      <c r="E40" s="221"/>
      <c r="F40" s="109" t="s">
        <v>701</v>
      </c>
    </row>
    <row r="41" spans="1:6" x14ac:dyDescent="0.2">
      <c r="A41" s="205">
        <v>8152</v>
      </c>
      <c r="B41" s="220" t="s">
        <v>421</v>
      </c>
      <c r="C41" s="222"/>
      <c r="D41" s="106">
        <f t="shared" si="1"/>
        <v>0</v>
      </c>
      <c r="E41" s="221"/>
      <c r="F41" s="219"/>
    </row>
    <row r="42" spans="1:6" ht="12" customHeight="1" x14ac:dyDescent="0.2">
      <c r="A42" s="205">
        <v>8160</v>
      </c>
      <c r="B42" s="215" t="s">
        <v>1009</v>
      </c>
      <c r="C42" s="222"/>
      <c r="D42" s="106">
        <f t="shared" si="1"/>
        <v>0</v>
      </c>
      <c r="E42" s="38">
        <f>E47+E50-E58+E59</f>
        <v>0</v>
      </c>
      <c r="F42" s="38">
        <f>F47+F50-F58+F59</f>
        <v>0</v>
      </c>
    </row>
    <row r="43" spans="1:6" ht="24.75" customHeight="1" x14ac:dyDescent="0.2">
      <c r="A43" s="205">
        <v>8161</v>
      </c>
      <c r="B43" s="50" t="s">
        <v>80</v>
      </c>
      <c r="C43" s="222"/>
      <c r="D43" s="106">
        <f t="shared" si="1"/>
        <v>0</v>
      </c>
      <c r="E43" s="203" t="s">
        <v>490</v>
      </c>
      <c r="F43" s="38">
        <f>SUM(F44:F46)</f>
        <v>0</v>
      </c>
    </row>
    <row r="44" spans="1:6" ht="36.75" customHeight="1" x14ac:dyDescent="0.2">
      <c r="A44" s="205">
        <v>8162</v>
      </c>
      <c r="B44" s="220" t="s">
        <v>392</v>
      </c>
      <c r="C44" s="222" t="s">
        <v>433</v>
      </c>
      <c r="D44" s="106">
        <f t="shared" si="1"/>
        <v>0</v>
      </c>
      <c r="E44" s="216" t="s">
        <v>490</v>
      </c>
      <c r="F44" s="106"/>
    </row>
    <row r="45" spans="1:6" ht="96.75" customHeight="1" x14ac:dyDescent="0.2">
      <c r="A45" s="223">
        <v>8163</v>
      </c>
      <c r="B45" s="220" t="s">
        <v>391</v>
      </c>
      <c r="C45" s="222" t="s">
        <v>433</v>
      </c>
      <c r="D45" s="106">
        <f t="shared" si="1"/>
        <v>0</v>
      </c>
      <c r="E45" s="203" t="s">
        <v>490</v>
      </c>
      <c r="F45" s="212"/>
    </row>
    <row r="46" spans="1:6" ht="24" x14ac:dyDescent="0.2">
      <c r="A46" s="205">
        <v>8164</v>
      </c>
      <c r="B46" s="220" t="s">
        <v>393</v>
      </c>
      <c r="C46" s="222" t="s">
        <v>434</v>
      </c>
      <c r="D46" s="106">
        <f t="shared" si="1"/>
        <v>0</v>
      </c>
      <c r="E46" s="216" t="s">
        <v>490</v>
      </c>
      <c r="F46" s="106"/>
    </row>
    <row r="47" spans="1:6" ht="14.25" customHeight="1" x14ac:dyDescent="0.2">
      <c r="A47" s="205">
        <v>8170</v>
      </c>
      <c r="B47" s="50" t="s">
        <v>81</v>
      </c>
      <c r="C47" s="222"/>
      <c r="D47" s="106">
        <f t="shared" si="1"/>
        <v>0</v>
      </c>
      <c r="E47" s="224">
        <f>SUM(E48:E49)</f>
        <v>0</v>
      </c>
      <c r="F47" s="224">
        <f>SUM(F48:F49)</f>
        <v>0</v>
      </c>
    </row>
    <row r="48" spans="1:6" ht="36" x14ac:dyDescent="0.2">
      <c r="A48" s="205">
        <v>8171</v>
      </c>
      <c r="B48" s="220" t="s">
        <v>398</v>
      </c>
      <c r="C48" s="222" t="s">
        <v>435</v>
      </c>
      <c r="D48" s="106">
        <f t="shared" si="1"/>
        <v>0</v>
      </c>
      <c r="E48" s="146"/>
      <c r="F48" s="106"/>
    </row>
    <row r="49" spans="1:6" x14ac:dyDescent="0.2">
      <c r="A49" s="205">
        <v>8172</v>
      </c>
      <c r="B49" s="217" t="s">
        <v>399</v>
      </c>
      <c r="C49" s="222" t="s">
        <v>436</v>
      </c>
      <c r="D49" s="106">
        <f t="shared" si="1"/>
        <v>0</v>
      </c>
      <c r="E49" s="146"/>
      <c r="F49" s="106"/>
    </row>
    <row r="50" spans="1:6" ht="39" customHeight="1" x14ac:dyDescent="0.2">
      <c r="A50" s="225">
        <v>8190</v>
      </c>
      <c r="B50" s="50" t="s">
        <v>622</v>
      </c>
      <c r="C50" s="205"/>
      <c r="D50" s="106">
        <f t="shared" si="1"/>
        <v>0</v>
      </c>
      <c r="E50" s="213">
        <f>SUM(E54)</f>
        <v>0</v>
      </c>
      <c r="F50" s="213">
        <v>0</v>
      </c>
    </row>
    <row r="51" spans="1:6" ht="36" x14ac:dyDescent="0.2">
      <c r="A51" s="223">
        <v>8191</v>
      </c>
      <c r="B51" s="188" t="s">
        <v>879</v>
      </c>
      <c r="C51" s="226">
        <v>9320</v>
      </c>
      <c r="D51" s="106">
        <v>0</v>
      </c>
      <c r="E51" s="227">
        <v>0</v>
      </c>
      <c r="F51" s="109" t="s">
        <v>701</v>
      </c>
    </row>
    <row r="52" spans="1:6" ht="60" x14ac:dyDescent="0.2">
      <c r="A52" s="223">
        <v>8192</v>
      </c>
      <c r="B52" s="220" t="s">
        <v>394</v>
      </c>
      <c r="C52" s="205"/>
      <c r="D52" s="228"/>
      <c r="E52" s="229"/>
      <c r="F52" s="230" t="s">
        <v>490</v>
      </c>
    </row>
    <row r="53" spans="1:6" ht="23.25" customHeight="1" x14ac:dyDescent="0.2">
      <c r="A53" s="223">
        <v>8193</v>
      </c>
      <c r="B53" s="220" t="s">
        <v>623</v>
      </c>
      <c r="C53" s="205"/>
      <c r="D53" s="228">
        <v>0</v>
      </c>
      <c r="E53" s="231">
        <v>0</v>
      </c>
      <c r="F53" s="230" t="s">
        <v>701</v>
      </c>
    </row>
    <row r="54" spans="1:6" ht="24.75" customHeight="1" x14ac:dyDescent="0.2">
      <c r="A54" s="223">
        <v>8194</v>
      </c>
      <c r="B54" s="220" t="s">
        <v>83</v>
      </c>
      <c r="C54" s="143">
        <v>9330</v>
      </c>
      <c r="D54" s="236">
        <f>SUM(D55:D56)</f>
        <v>0</v>
      </c>
      <c r="E54" s="230" t="s">
        <v>490</v>
      </c>
      <c r="F54" s="232">
        <f>SUM(F55:F56)</f>
        <v>0</v>
      </c>
    </row>
    <row r="55" spans="1:6" ht="36" customHeight="1" x14ac:dyDescent="0.2">
      <c r="A55" s="223">
        <v>8195</v>
      </c>
      <c r="B55" s="220" t="s">
        <v>341</v>
      </c>
      <c r="C55" s="143"/>
      <c r="D55" s="228">
        <v>0</v>
      </c>
      <c r="E55" s="230" t="s">
        <v>490</v>
      </c>
      <c r="F55" s="229">
        <v>0</v>
      </c>
    </row>
    <row r="56" spans="1:6" ht="38.25" customHeight="1" x14ac:dyDescent="0.2">
      <c r="A56" s="223">
        <v>8196</v>
      </c>
      <c r="B56" s="220" t="s">
        <v>624</v>
      </c>
      <c r="C56" s="143"/>
      <c r="D56" s="228">
        <v>0</v>
      </c>
      <c r="E56" s="230" t="s">
        <v>490</v>
      </c>
      <c r="F56" s="233">
        <v>0</v>
      </c>
    </row>
    <row r="57" spans="1:6" ht="39.75" customHeight="1" x14ac:dyDescent="0.2">
      <c r="A57" s="223">
        <v>8197</v>
      </c>
      <c r="B57" s="50" t="s">
        <v>339</v>
      </c>
      <c r="C57" s="234"/>
      <c r="D57" s="230" t="s">
        <v>490</v>
      </c>
      <c r="E57" s="230" t="s">
        <v>490</v>
      </c>
      <c r="F57" s="230" t="s">
        <v>490</v>
      </c>
    </row>
    <row r="58" spans="1:6" ht="49.5" customHeight="1" x14ac:dyDescent="0.2">
      <c r="A58" s="223">
        <v>8198</v>
      </c>
      <c r="B58" s="50" t="s">
        <v>340</v>
      </c>
      <c r="C58" s="234"/>
      <c r="D58" s="216" t="s">
        <v>490</v>
      </c>
      <c r="E58" s="152"/>
      <c r="F58" s="152"/>
    </row>
    <row r="59" spans="1:6" ht="36" customHeight="1" x14ac:dyDescent="0.2">
      <c r="A59" s="223">
        <v>8199</v>
      </c>
      <c r="B59" s="50" t="s">
        <v>1010</v>
      </c>
      <c r="C59" s="234"/>
      <c r="D59" s="106">
        <v>0</v>
      </c>
      <c r="E59" s="24">
        <f>E21-E23-E47-E50-E58-E62</f>
        <v>0</v>
      </c>
      <c r="F59" s="24">
        <v>0</v>
      </c>
    </row>
    <row r="60" spans="1:6" ht="36" x14ac:dyDescent="0.2">
      <c r="A60" s="223" t="s">
        <v>302</v>
      </c>
      <c r="B60" s="220" t="s">
        <v>880</v>
      </c>
      <c r="C60" s="234"/>
      <c r="D60" s="106">
        <f t="shared" si="1"/>
        <v>0</v>
      </c>
      <c r="E60" s="216" t="s">
        <v>490</v>
      </c>
      <c r="F60" s="106"/>
    </row>
    <row r="61" spans="1:6" ht="12.75" customHeight="1" x14ac:dyDescent="0.2">
      <c r="A61" s="214">
        <v>8200</v>
      </c>
      <c r="B61" s="210" t="s">
        <v>1011</v>
      </c>
      <c r="C61" s="205"/>
      <c r="D61" s="106">
        <f t="shared" si="1"/>
        <v>0</v>
      </c>
      <c r="E61" s="38">
        <f>SUM(E62)</f>
        <v>0</v>
      </c>
      <c r="F61" s="38">
        <f>SUM(F62)</f>
        <v>0</v>
      </c>
    </row>
    <row r="62" spans="1:6" ht="13.5" customHeight="1" x14ac:dyDescent="0.2">
      <c r="A62" s="214">
        <v>8210</v>
      </c>
      <c r="B62" s="235" t="s">
        <v>1012</v>
      </c>
      <c r="C62" s="205"/>
      <c r="D62" s="106">
        <f t="shared" si="1"/>
        <v>0</v>
      </c>
      <c r="E62" s="38">
        <f>E66</f>
        <v>0</v>
      </c>
      <c r="F62" s="38">
        <f>SUM(F63+F66)</f>
        <v>0</v>
      </c>
    </row>
    <row r="63" spans="1:6" ht="36" x14ac:dyDescent="0.2">
      <c r="A63" s="214">
        <v>8211</v>
      </c>
      <c r="B63" s="50" t="s">
        <v>882</v>
      </c>
      <c r="C63" s="205"/>
      <c r="D63" s="106">
        <f t="shared" si="1"/>
        <v>0</v>
      </c>
      <c r="E63" s="216" t="s">
        <v>490</v>
      </c>
      <c r="F63" s="38">
        <f>SUM(F64:F65)</f>
        <v>0</v>
      </c>
    </row>
    <row r="64" spans="1:6" x14ac:dyDescent="0.2">
      <c r="A64" s="214">
        <v>8212</v>
      </c>
      <c r="B64" s="217" t="s">
        <v>400</v>
      </c>
      <c r="C64" s="222" t="s">
        <v>404</v>
      </c>
      <c r="D64" s="106">
        <f t="shared" si="1"/>
        <v>0</v>
      </c>
      <c r="E64" s="216" t="s">
        <v>490</v>
      </c>
      <c r="F64" s="106"/>
    </row>
    <row r="65" spans="1:6" x14ac:dyDescent="0.2">
      <c r="A65" s="214">
        <v>8213</v>
      </c>
      <c r="B65" s="217" t="s">
        <v>397</v>
      </c>
      <c r="C65" s="222" t="s">
        <v>405</v>
      </c>
      <c r="D65" s="106">
        <f t="shared" si="1"/>
        <v>0</v>
      </c>
      <c r="E65" s="216" t="s">
        <v>490</v>
      </c>
      <c r="F65" s="106"/>
    </row>
    <row r="66" spans="1:6" ht="36" customHeight="1" x14ac:dyDescent="0.2">
      <c r="A66" s="214">
        <v>8220</v>
      </c>
      <c r="B66" s="50" t="s">
        <v>1013</v>
      </c>
      <c r="C66" s="205"/>
      <c r="D66" s="106">
        <f t="shared" si="1"/>
        <v>0</v>
      </c>
      <c r="E66" s="106"/>
      <c r="F66" s="38">
        <f>SUM(F67+F70)</f>
        <v>0</v>
      </c>
    </row>
    <row r="67" spans="1:6" ht="12.75" customHeight="1" x14ac:dyDescent="0.2">
      <c r="A67" s="214">
        <v>8221</v>
      </c>
      <c r="B67" s="50" t="s">
        <v>881</v>
      </c>
      <c r="C67" s="205"/>
      <c r="D67" s="106">
        <f t="shared" si="1"/>
        <v>0</v>
      </c>
      <c r="E67" s="216" t="s">
        <v>490</v>
      </c>
      <c r="F67" s="38">
        <f>SUM(F68:F69)</f>
        <v>0</v>
      </c>
    </row>
    <row r="68" spans="1:6" ht="12.75" customHeight="1" x14ac:dyDescent="0.2">
      <c r="A68" s="205">
        <v>8222</v>
      </c>
      <c r="B68" s="220" t="s">
        <v>417</v>
      </c>
      <c r="C68" s="222" t="s">
        <v>406</v>
      </c>
      <c r="D68" s="106">
        <f t="shared" si="1"/>
        <v>0</v>
      </c>
      <c r="E68" s="216" t="s">
        <v>490</v>
      </c>
      <c r="F68" s="106"/>
    </row>
    <row r="69" spans="1:6" ht="24" hidden="1" customHeight="1" x14ac:dyDescent="0.2">
      <c r="A69" s="205">
        <v>8230</v>
      </c>
      <c r="B69" s="220" t="s">
        <v>419</v>
      </c>
      <c r="C69" s="222" t="s">
        <v>407</v>
      </c>
      <c r="D69" s="106">
        <f t="shared" si="1"/>
        <v>0</v>
      </c>
      <c r="E69" s="216" t="s">
        <v>490</v>
      </c>
      <c r="F69" s="106"/>
    </row>
    <row r="70" spans="1:6" ht="12.75" hidden="1" customHeight="1" x14ac:dyDescent="0.2">
      <c r="A70" s="205">
        <v>8240</v>
      </c>
      <c r="B70" s="50" t="s">
        <v>878</v>
      </c>
      <c r="C70" s="205"/>
      <c r="D70" s="106">
        <f t="shared" si="1"/>
        <v>0</v>
      </c>
      <c r="E70" s="106"/>
      <c r="F70" s="38">
        <f>SUM(F71:F72)</f>
        <v>0</v>
      </c>
    </row>
    <row r="71" spans="1:6" ht="12.75" hidden="1" customHeight="1" x14ac:dyDescent="0.2">
      <c r="A71" s="205">
        <v>8241</v>
      </c>
      <c r="B71" s="220" t="s">
        <v>437</v>
      </c>
      <c r="C71" s="222" t="s">
        <v>406</v>
      </c>
      <c r="D71" s="106">
        <f t="shared" si="1"/>
        <v>0</v>
      </c>
      <c r="E71" s="106"/>
      <c r="F71" s="106"/>
    </row>
    <row r="72" spans="1:6" ht="24" hidden="1" customHeight="1" x14ac:dyDescent="0.2">
      <c r="A72" s="205">
        <v>8250</v>
      </c>
      <c r="B72" s="220" t="s">
        <v>425</v>
      </c>
      <c r="C72" s="222" t="s">
        <v>407</v>
      </c>
      <c r="D72" s="106">
        <f t="shared" si="1"/>
        <v>0</v>
      </c>
      <c r="E72" s="221"/>
      <c r="F72" s="106"/>
    </row>
    <row r="73" spans="1:6" x14ac:dyDescent="0.2">
      <c r="B73" s="140"/>
      <c r="C73" s="137"/>
    </row>
    <row r="74" spans="1:6" x14ac:dyDescent="0.2">
      <c r="B74" s="140"/>
      <c r="C74" s="137"/>
    </row>
    <row r="75" spans="1:6" x14ac:dyDescent="0.2">
      <c r="B75" s="140"/>
      <c r="C75" s="137"/>
    </row>
    <row r="76" spans="1:6" x14ac:dyDescent="0.2">
      <c r="B76" s="140"/>
      <c r="C76" s="137"/>
    </row>
    <row r="77" spans="1:6" x14ac:dyDescent="0.2">
      <c r="B77" s="140"/>
      <c r="C77" s="137"/>
    </row>
    <row r="78" spans="1:6" x14ac:dyDescent="0.2">
      <c r="B78" s="140"/>
      <c r="C78" s="137"/>
    </row>
    <row r="79" spans="1:6" x14ac:dyDescent="0.2">
      <c r="B79" s="140"/>
      <c r="C79" s="137"/>
    </row>
    <row r="80" spans="1:6" x14ac:dyDescent="0.2">
      <c r="B80" s="140"/>
      <c r="C80" s="137"/>
    </row>
    <row r="81" spans="2:3" x14ac:dyDescent="0.2">
      <c r="B81" s="140"/>
      <c r="C81" s="137"/>
    </row>
    <row r="82" spans="2:3" x14ac:dyDescent="0.2">
      <c r="B82" s="141"/>
    </row>
    <row r="83" spans="2:3" x14ac:dyDescent="0.2">
      <c r="B83" s="141"/>
    </row>
    <row r="84" spans="2:3" x14ac:dyDescent="0.2">
      <c r="B84" s="141"/>
    </row>
    <row r="85" spans="2:3" x14ac:dyDescent="0.2">
      <c r="B85" s="141"/>
    </row>
    <row r="86" spans="2:3" x14ac:dyDescent="0.2">
      <c r="B86" s="141"/>
    </row>
    <row r="87" spans="2:3" x14ac:dyDescent="0.2">
      <c r="B87" s="141"/>
    </row>
    <row r="88" spans="2:3" x14ac:dyDescent="0.2">
      <c r="B88" s="141"/>
    </row>
    <row r="89" spans="2:3" x14ac:dyDescent="0.2">
      <c r="B89" s="141"/>
    </row>
    <row r="90" spans="2:3" x14ac:dyDescent="0.2">
      <c r="B90" s="141"/>
    </row>
    <row r="91" spans="2:3" x14ac:dyDescent="0.2">
      <c r="B91" s="141"/>
    </row>
    <row r="92" spans="2:3" x14ac:dyDescent="0.2">
      <c r="B92" s="141"/>
    </row>
    <row r="93" spans="2:3" x14ac:dyDescent="0.2">
      <c r="B93" s="141"/>
    </row>
    <row r="94" spans="2:3" x14ac:dyDescent="0.2">
      <c r="B94" s="141"/>
    </row>
    <row r="95" spans="2:3" x14ac:dyDescent="0.2">
      <c r="B95" s="141"/>
    </row>
    <row r="96" spans="2:3" x14ac:dyDescent="0.2">
      <c r="B96" s="141"/>
    </row>
    <row r="97" spans="2:2" x14ac:dyDescent="0.2">
      <c r="B97" s="141"/>
    </row>
    <row r="98" spans="2:2" x14ac:dyDescent="0.2">
      <c r="B98" s="141"/>
    </row>
    <row r="99" spans="2:2" x14ac:dyDescent="0.2">
      <c r="B99" s="141"/>
    </row>
    <row r="100" spans="2:2" x14ac:dyDescent="0.2">
      <c r="B100" s="141"/>
    </row>
    <row r="101" spans="2:2" x14ac:dyDescent="0.2">
      <c r="B101" s="141"/>
    </row>
    <row r="102" spans="2:2" x14ac:dyDescent="0.2">
      <c r="B102" s="141"/>
    </row>
    <row r="103" spans="2:2" x14ac:dyDescent="0.2">
      <c r="B103" s="141"/>
    </row>
    <row r="104" spans="2:2" x14ac:dyDescent="0.2">
      <c r="B104" s="141"/>
    </row>
    <row r="105" spans="2:2" x14ac:dyDescent="0.2">
      <c r="B105" s="141"/>
    </row>
    <row r="106" spans="2:2" x14ac:dyDescent="0.2">
      <c r="B106" s="141"/>
    </row>
    <row r="107" spans="2:2" x14ac:dyDescent="0.2">
      <c r="B107" s="141"/>
    </row>
    <row r="108" spans="2:2" x14ac:dyDescent="0.2">
      <c r="B108" s="141"/>
    </row>
    <row r="109" spans="2:2" x14ac:dyDescent="0.2">
      <c r="B109" s="141"/>
    </row>
    <row r="110" spans="2:2" x14ac:dyDescent="0.2">
      <c r="B110" s="141"/>
    </row>
    <row r="111" spans="2:2" x14ac:dyDescent="0.2">
      <c r="B111" s="141"/>
    </row>
    <row r="112" spans="2:2" x14ac:dyDescent="0.2">
      <c r="B112" s="141"/>
    </row>
    <row r="113" spans="2:2" x14ac:dyDescent="0.2">
      <c r="B113" s="141"/>
    </row>
    <row r="114" spans="2:2" x14ac:dyDescent="0.2">
      <c r="B114" s="141"/>
    </row>
    <row r="115" spans="2:2" x14ac:dyDescent="0.2">
      <c r="B115" s="141"/>
    </row>
    <row r="116" spans="2:2" x14ac:dyDescent="0.2">
      <c r="B116" s="141"/>
    </row>
    <row r="117" spans="2:2" x14ac:dyDescent="0.2">
      <c r="B117" s="141"/>
    </row>
    <row r="118" spans="2:2" x14ac:dyDescent="0.2">
      <c r="B118" s="141"/>
    </row>
    <row r="119" spans="2:2" x14ac:dyDescent="0.2">
      <c r="B119" s="141"/>
    </row>
    <row r="120" spans="2:2" x14ac:dyDescent="0.2">
      <c r="B120" s="141"/>
    </row>
    <row r="121" spans="2:2" x14ac:dyDescent="0.2">
      <c r="B121" s="141"/>
    </row>
    <row r="122" spans="2:2" x14ac:dyDescent="0.2">
      <c r="B122" s="141"/>
    </row>
    <row r="123" spans="2:2" x14ac:dyDescent="0.2">
      <c r="B123" s="141"/>
    </row>
    <row r="124" spans="2:2" x14ac:dyDescent="0.2">
      <c r="B124" s="141"/>
    </row>
    <row r="125" spans="2:2" x14ac:dyDescent="0.2">
      <c r="B125" s="141"/>
    </row>
    <row r="126" spans="2:2" x14ac:dyDescent="0.2">
      <c r="B126" s="141"/>
    </row>
    <row r="127" spans="2:2" x14ac:dyDescent="0.2">
      <c r="B127" s="141"/>
    </row>
    <row r="128" spans="2:2" x14ac:dyDescent="0.2">
      <c r="B128" s="141"/>
    </row>
    <row r="129" spans="2:2" x14ac:dyDescent="0.2">
      <c r="B129" s="141"/>
    </row>
    <row r="130" spans="2:2" x14ac:dyDescent="0.2">
      <c r="B130" s="141"/>
    </row>
    <row r="131" spans="2:2" x14ac:dyDescent="0.2">
      <c r="B131" s="141"/>
    </row>
    <row r="132" spans="2:2" x14ac:dyDescent="0.2">
      <c r="B132" s="141"/>
    </row>
    <row r="133" spans="2:2" x14ac:dyDescent="0.2">
      <c r="B133" s="141"/>
    </row>
    <row r="134" spans="2:2" x14ac:dyDescent="0.2">
      <c r="B134" s="141"/>
    </row>
    <row r="135" spans="2:2" x14ac:dyDescent="0.2">
      <c r="B135" s="141"/>
    </row>
    <row r="136" spans="2:2" x14ac:dyDescent="0.2">
      <c r="B136" s="141"/>
    </row>
    <row r="137" spans="2:2" x14ac:dyDescent="0.2">
      <c r="B137" s="141"/>
    </row>
    <row r="138" spans="2:2" x14ac:dyDescent="0.2">
      <c r="B138" s="141"/>
    </row>
    <row r="139" spans="2:2" x14ac:dyDescent="0.2">
      <c r="B139" s="141"/>
    </row>
    <row r="140" spans="2:2" x14ac:dyDescent="0.2">
      <c r="B140" s="141"/>
    </row>
    <row r="141" spans="2:2" x14ac:dyDescent="0.2">
      <c r="B141" s="141"/>
    </row>
    <row r="142" spans="2:2" x14ac:dyDescent="0.2">
      <c r="B142" s="141"/>
    </row>
    <row r="143" spans="2:2" x14ac:dyDescent="0.2">
      <c r="B143" s="141"/>
    </row>
    <row r="144" spans="2:2" x14ac:dyDescent="0.2">
      <c r="B144" s="141"/>
    </row>
    <row r="145" spans="2:2" x14ac:dyDescent="0.2">
      <c r="B145" s="141"/>
    </row>
    <row r="146" spans="2:2" x14ac:dyDescent="0.2">
      <c r="B146" s="141"/>
    </row>
    <row r="147" spans="2:2" x14ac:dyDescent="0.2">
      <c r="B147" s="141"/>
    </row>
    <row r="148" spans="2:2" x14ac:dyDescent="0.2">
      <c r="B148" s="141"/>
    </row>
    <row r="149" spans="2:2" x14ac:dyDescent="0.2">
      <c r="B149" s="141"/>
    </row>
    <row r="150" spans="2:2" x14ac:dyDescent="0.2">
      <c r="B150" s="141"/>
    </row>
    <row r="151" spans="2:2" x14ac:dyDescent="0.2">
      <c r="B151" s="141"/>
    </row>
    <row r="152" spans="2:2" x14ac:dyDescent="0.2">
      <c r="B152" s="141"/>
    </row>
    <row r="153" spans="2:2" x14ac:dyDescent="0.2">
      <c r="B153" s="141"/>
    </row>
    <row r="154" spans="2:2" x14ac:dyDescent="0.2">
      <c r="B154" s="141"/>
    </row>
    <row r="155" spans="2:2" x14ac:dyDescent="0.2">
      <c r="B155" s="141"/>
    </row>
    <row r="156" spans="2:2" x14ac:dyDescent="0.2">
      <c r="B156" s="141"/>
    </row>
    <row r="157" spans="2:2" x14ac:dyDescent="0.2">
      <c r="B157" s="141"/>
    </row>
    <row r="158" spans="2:2" x14ac:dyDescent="0.2">
      <c r="B158" s="141"/>
    </row>
    <row r="159" spans="2:2" x14ac:dyDescent="0.2">
      <c r="B159" s="141"/>
    </row>
    <row r="160" spans="2:2" x14ac:dyDescent="0.2">
      <c r="B160" s="141"/>
    </row>
    <row r="161" spans="2:2" x14ac:dyDescent="0.2">
      <c r="B161" s="141"/>
    </row>
    <row r="162" spans="2:2" x14ac:dyDescent="0.2">
      <c r="B162" s="141"/>
    </row>
    <row r="163" spans="2:2" x14ac:dyDescent="0.2">
      <c r="B163" s="141"/>
    </row>
    <row r="164" spans="2:2" x14ac:dyDescent="0.2">
      <c r="B164" s="141"/>
    </row>
    <row r="165" spans="2:2" x14ac:dyDescent="0.2">
      <c r="B165" s="141"/>
    </row>
    <row r="166" spans="2:2" x14ac:dyDescent="0.2">
      <c r="B166" s="141"/>
    </row>
    <row r="167" spans="2:2" x14ac:dyDescent="0.2">
      <c r="B167" s="141"/>
    </row>
    <row r="168" spans="2:2" x14ac:dyDescent="0.2">
      <c r="B168" s="141"/>
    </row>
    <row r="169" spans="2:2" x14ac:dyDescent="0.2">
      <c r="B169" s="141"/>
    </row>
    <row r="170" spans="2:2" x14ac:dyDescent="0.2">
      <c r="B170" s="141"/>
    </row>
    <row r="171" spans="2:2" x14ac:dyDescent="0.2">
      <c r="B171" s="141"/>
    </row>
    <row r="172" spans="2:2" x14ac:dyDescent="0.2">
      <c r="B172" s="141"/>
    </row>
    <row r="173" spans="2:2" x14ac:dyDescent="0.2">
      <c r="B173" s="141"/>
    </row>
    <row r="174" spans="2:2" x14ac:dyDescent="0.2">
      <c r="B174" s="141"/>
    </row>
    <row r="175" spans="2:2" x14ac:dyDescent="0.2">
      <c r="B175" s="141"/>
    </row>
    <row r="176" spans="2:2" x14ac:dyDescent="0.2">
      <c r="B176" s="141"/>
    </row>
    <row r="177" spans="2:2" x14ac:dyDescent="0.2">
      <c r="B177" s="141"/>
    </row>
    <row r="178" spans="2:2" x14ac:dyDescent="0.2">
      <c r="B178" s="141"/>
    </row>
    <row r="179" spans="2:2" x14ac:dyDescent="0.2">
      <c r="B179" s="141"/>
    </row>
    <row r="180" spans="2:2" x14ac:dyDescent="0.2">
      <c r="B180" s="141"/>
    </row>
    <row r="181" spans="2:2" x14ac:dyDescent="0.2">
      <c r="B181" s="141"/>
    </row>
    <row r="182" spans="2:2" x14ac:dyDescent="0.2">
      <c r="B182" s="141"/>
    </row>
    <row r="183" spans="2:2" x14ac:dyDescent="0.2">
      <c r="B183" s="141"/>
    </row>
    <row r="184" spans="2:2" x14ac:dyDescent="0.2">
      <c r="B184" s="141"/>
    </row>
    <row r="185" spans="2:2" x14ac:dyDescent="0.2">
      <c r="B185" s="141"/>
    </row>
    <row r="186" spans="2:2" x14ac:dyDescent="0.2">
      <c r="B186" s="141"/>
    </row>
    <row r="187" spans="2:2" x14ac:dyDescent="0.2">
      <c r="B187" s="141"/>
    </row>
    <row r="188" spans="2:2" x14ac:dyDescent="0.2">
      <c r="B188" s="141"/>
    </row>
    <row r="189" spans="2:2" x14ac:dyDescent="0.2">
      <c r="B189" s="141"/>
    </row>
    <row r="190" spans="2:2" x14ac:dyDescent="0.2">
      <c r="B190" s="141"/>
    </row>
    <row r="191" spans="2:2" x14ac:dyDescent="0.2">
      <c r="B191" s="141"/>
    </row>
    <row r="192" spans="2:2" x14ac:dyDescent="0.2">
      <c r="B192" s="141"/>
    </row>
    <row r="193" spans="2:2" x14ac:dyDescent="0.2">
      <c r="B193" s="141"/>
    </row>
    <row r="194" spans="2:2" x14ac:dyDescent="0.2">
      <c r="B194" s="141"/>
    </row>
    <row r="195" spans="2:2" x14ac:dyDescent="0.2">
      <c r="B195" s="141"/>
    </row>
    <row r="196" spans="2:2" x14ac:dyDescent="0.2">
      <c r="B196" s="141"/>
    </row>
    <row r="197" spans="2:2" x14ac:dyDescent="0.2">
      <c r="B197" s="141"/>
    </row>
    <row r="198" spans="2:2" x14ac:dyDescent="0.2">
      <c r="B198" s="141"/>
    </row>
    <row r="199" spans="2:2" x14ac:dyDescent="0.2">
      <c r="B199" s="141"/>
    </row>
    <row r="200" spans="2:2" x14ac:dyDescent="0.2">
      <c r="B200" s="141"/>
    </row>
    <row r="201" spans="2:2" x14ac:dyDescent="0.2">
      <c r="B201" s="141"/>
    </row>
    <row r="202" spans="2:2" x14ac:dyDescent="0.2">
      <c r="B202" s="141"/>
    </row>
    <row r="203" spans="2:2" x14ac:dyDescent="0.2">
      <c r="B203" s="141"/>
    </row>
    <row r="204" spans="2:2" x14ac:dyDescent="0.2">
      <c r="B204" s="141"/>
    </row>
    <row r="205" spans="2:2" x14ac:dyDescent="0.2">
      <c r="B205" s="141"/>
    </row>
    <row r="206" spans="2:2" x14ac:dyDescent="0.2">
      <c r="B206" s="141"/>
    </row>
    <row r="207" spans="2:2" x14ac:dyDescent="0.2">
      <c r="B207" s="141"/>
    </row>
    <row r="208" spans="2:2" x14ac:dyDescent="0.2">
      <c r="B208" s="141"/>
    </row>
    <row r="209" spans="2:2" x14ac:dyDescent="0.2">
      <c r="B209" s="141"/>
    </row>
    <row r="210" spans="2:2" x14ac:dyDescent="0.2">
      <c r="B210" s="141"/>
    </row>
    <row r="211" spans="2:2" x14ac:dyDescent="0.2">
      <c r="B211" s="141"/>
    </row>
    <row r="212" spans="2:2" x14ac:dyDescent="0.2">
      <c r="B212" s="141"/>
    </row>
    <row r="213" spans="2:2" x14ac:dyDescent="0.2">
      <c r="B213" s="141"/>
    </row>
    <row r="214" spans="2:2" x14ac:dyDescent="0.2">
      <c r="B214" s="141"/>
    </row>
    <row r="215" spans="2:2" x14ac:dyDescent="0.2">
      <c r="B215" s="141"/>
    </row>
    <row r="216" spans="2:2" x14ac:dyDescent="0.2">
      <c r="B216" s="141"/>
    </row>
    <row r="217" spans="2:2" x14ac:dyDescent="0.2">
      <c r="B217" s="141"/>
    </row>
    <row r="218" spans="2:2" x14ac:dyDescent="0.2">
      <c r="B218" s="141"/>
    </row>
    <row r="219" spans="2:2" x14ac:dyDescent="0.2">
      <c r="B219" s="141"/>
    </row>
    <row r="220" spans="2:2" x14ac:dyDescent="0.2">
      <c r="B220" s="141"/>
    </row>
    <row r="221" spans="2:2" x14ac:dyDescent="0.2">
      <c r="B221" s="141"/>
    </row>
    <row r="222" spans="2:2" x14ac:dyDescent="0.2">
      <c r="B222" s="141"/>
    </row>
    <row r="223" spans="2:2" x14ac:dyDescent="0.2">
      <c r="B223" s="141"/>
    </row>
    <row r="224" spans="2:2" x14ac:dyDescent="0.2">
      <c r="B224" s="141"/>
    </row>
    <row r="225" spans="2:2" x14ac:dyDescent="0.2">
      <c r="B225" s="141"/>
    </row>
    <row r="226" spans="2:2" x14ac:dyDescent="0.2">
      <c r="B226" s="141"/>
    </row>
    <row r="227" spans="2:2" x14ac:dyDescent="0.2">
      <c r="B227" s="141"/>
    </row>
    <row r="228" spans="2:2" x14ac:dyDescent="0.2">
      <c r="B228" s="141"/>
    </row>
    <row r="229" spans="2:2" x14ac:dyDescent="0.2">
      <c r="B229" s="141"/>
    </row>
    <row r="230" spans="2:2" x14ac:dyDescent="0.2">
      <c r="B230" s="141"/>
    </row>
    <row r="231" spans="2:2" x14ac:dyDescent="0.2">
      <c r="B231" s="141"/>
    </row>
    <row r="232" spans="2:2" x14ac:dyDescent="0.2">
      <c r="B232" s="141"/>
    </row>
    <row r="233" spans="2:2" x14ac:dyDescent="0.2">
      <c r="B233" s="141"/>
    </row>
    <row r="234" spans="2:2" x14ac:dyDescent="0.2">
      <c r="B234" s="141"/>
    </row>
    <row r="235" spans="2:2" x14ac:dyDescent="0.2">
      <c r="B235" s="141"/>
    </row>
    <row r="236" spans="2:2" x14ac:dyDescent="0.2">
      <c r="B236" s="141"/>
    </row>
    <row r="237" spans="2:2" x14ac:dyDescent="0.2">
      <c r="B237" s="141"/>
    </row>
    <row r="238" spans="2:2" x14ac:dyDescent="0.2">
      <c r="B238" s="141"/>
    </row>
    <row r="239" spans="2:2" x14ac:dyDescent="0.2">
      <c r="B239" s="141"/>
    </row>
    <row r="240" spans="2:2" x14ac:dyDescent="0.2">
      <c r="B240" s="141"/>
    </row>
    <row r="241" spans="2:2" x14ac:dyDescent="0.2">
      <c r="B241" s="141"/>
    </row>
    <row r="242" spans="2:2" x14ac:dyDescent="0.2">
      <c r="B242" s="141"/>
    </row>
    <row r="243" spans="2:2" x14ac:dyDescent="0.2">
      <c r="B243" s="141"/>
    </row>
    <row r="244" spans="2:2" x14ac:dyDescent="0.2">
      <c r="B244" s="141"/>
    </row>
  </sheetData>
  <mergeCells count="10">
    <mergeCell ref="A1:E1"/>
    <mergeCell ref="A3:E3"/>
    <mergeCell ref="B6:B7"/>
    <mergeCell ref="A6:A7"/>
    <mergeCell ref="D18:D19"/>
    <mergeCell ref="C6:C7"/>
    <mergeCell ref="A13:F13"/>
    <mergeCell ref="A15:F15"/>
    <mergeCell ref="D6:E6"/>
    <mergeCell ref="A18:A19"/>
  </mergeCells>
  <phoneticPr fontId="1" type="noConversion"/>
  <pageMargins left="0.78740157480314965" right="0.27559055118110237" top="0.39370078740157483" bottom="0.59055118110236227" header="0.19685039370078741" footer="0.15748031496062992"/>
  <pageSetup paperSize="9" firstPageNumber="18" orientation="portrait" useFirstPageNumber="1" r:id="rId1"/>
  <headerFooter alignWithMargins="0">
    <oddFooter>&amp;C&amp;P&amp;RԲյուջե 2022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H670"/>
  <sheetViews>
    <sheetView showGridLines="0" topLeftCell="A613" zoomScalePageLayoutView="98" workbookViewId="0">
      <selection activeCell="D675" sqref="D675"/>
    </sheetView>
  </sheetViews>
  <sheetFormatPr defaultColWidth="9.140625" defaultRowHeight="15.75" x14ac:dyDescent="0.25"/>
  <cols>
    <col min="1" max="1" width="5.42578125" style="6" customWidth="1"/>
    <col min="2" max="2" width="6.42578125" style="61" customWidth="1"/>
    <col min="3" max="3" width="6.28515625" style="62" customWidth="1"/>
    <col min="4" max="4" width="5.7109375" style="63" customWidth="1"/>
    <col min="5" max="5" width="43.140625" style="57" customWidth="1"/>
    <col min="6" max="6" width="11.5703125" style="1" customWidth="1"/>
    <col min="7" max="7" width="9.7109375" style="1" customWidth="1"/>
    <col min="8" max="8" width="10" style="1" customWidth="1"/>
    <col min="9" max="16384" width="9.140625" style="1"/>
  </cols>
  <sheetData>
    <row r="1" spans="1:8" ht="18" x14ac:dyDescent="0.25">
      <c r="A1" s="275" t="s">
        <v>913</v>
      </c>
      <c r="B1" s="275"/>
      <c r="C1" s="275"/>
      <c r="D1" s="275"/>
      <c r="E1" s="275"/>
      <c r="F1" s="275"/>
      <c r="G1" s="275"/>
      <c r="H1" s="275"/>
    </row>
    <row r="2" spans="1:8" ht="36" customHeight="1" x14ac:dyDescent="0.25">
      <c r="A2" s="276" t="s">
        <v>914</v>
      </c>
      <c r="B2" s="276"/>
      <c r="C2" s="276"/>
      <c r="D2" s="276"/>
      <c r="E2" s="276"/>
      <c r="F2" s="276"/>
      <c r="G2" s="276"/>
      <c r="H2" s="276"/>
    </row>
    <row r="3" spans="1:8" x14ac:dyDescent="0.25">
      <c r="A3" s="2" t="s">
        <v>915</v>
      </c>
      <c r="B3" s="3"/>
      <c r="C3" s="4"/>
      <c r="D3" s="4"/>
      <c r="E3" s="5"/>
      <c r="F3" s="2"/>
    </row>
    <row r="4" spans="1:8" x14ac:dyDescent="0.25">
      <c r="B4" s="7"/>
      <c r="C4" s="8"/>
      <c r="D4" s="8"/>
      <c r="E4" s="9"/>
      <c r="G4" s="302" t="s">
        <v>468</v>
      </c>
      <c r="H4" s="302"/>
    </row>
    <row r="5" spans="1:8" s="12" customFormat="1" x14ac:dyDescent="0.2">
      <c r="A5" s="303" t="s">
        <v>466</v>
      </c>
      <c r="B5" s="305" t="s">
        <v>204</v>
      </c>
      <c r="C5" s="299" t="s">
        <v>698</v>
      </c>
      <c r="D5" s="299" t="s">
        <v>699</v>
      </c>
      <c r="E5" s="304" t="s">
        <v>36</v>
      </c>
      <c r="F5" s="267" t="s">
        <v>469</v>
      </c>
      <c r="G5" s="301" t="s">
        <v>572</v>
      </c>
      <c r="H5" s="301"/>
    </row>
    <row r="6" spans="1:8" s="15" customFormat="1" ht="48" customHeight="1" x14ac:dyDescent="0.2">
      <c r="A6" s="303"/>
      <c r="B6" s="300"/>
      <c r="C6" s="300"/>
      <c r="D6" s="300"/>
      <c r="E6" s="304"/>
      <c r="F6" s="291"/>
      <c r="G6" s="14" t="s">
        <v>688</v>
      </c>
      <c r="H6" s="14" t="s">
        <v>689</v>
      </c>
    </row>
    <row r="7" spans="1:8" s="17" customFormat="1" x14ac:dyDescent="0.2">
      <c r="A7" s="16">
        <v>1</v>
      </c>
      <c r="B7" s="16">
        <v>2</v>
      </c>
      <c r="C7" s="16">
        <v>3</v>
      </c>
      <c r="D7" s="16">
        <v>4</v>
      </c>
      <c r="E7" s="16">
        <v>5</v>
      </c>
      <c r="F7" s="16">
        <v>6</v>
      </c>
      <c r="G7" s="16">
        <v>7</v>
      </c>
      <c r="H7" s="16">
        <v>8</v>
      </c>
    </row>
    <row r="8" spans="1:8" s="25" customFormat="1" ht="15" customHeight="1" x14ac:dyDescent="0.2">
      <c r="A8" s="18">
        <v>2000</v>
      </c>
      <c r="B8" s="19" t="s">
        <v>700</v>
      </c>
      <c r="C8" s="20" t="s">
        <v>701</v>
      </c>
      <c r="D8" s="21" t="s">
        <v>701</v>
      </c>
      <c r="E8" s="22" t="s">
        <v>916</v>
      </c>
      <c r="F8" s="23">
        <f t="shared" ref="F8:F79" si="0">SUM(G8:H8)</f>
        <v>480956.6</v>
      </c>
      <c r="G8" s="24">
        <f>SUM(G9+G107+G130+G179+G309+G354+G396+G463+G540+G613+G661)</f>
        <v>480956.6</v>
      </c>
      <c r="H8" s="24">
        <f>SUM(H9+H107+H130+H179+H309+H354+H463+H540)</f>
        <v>0</v>
      </c>
    </row>
    <row r="9" spans="1:8" s="31" customFormat="1" ht="31.5" customHeight="1" x14ac:dyDescent="0.2">
      <c r="A9" s="26">
        <v>2100</v>
      </c>
      <c r="B9" s="27" t="s">
        <v>516</v>
      </c>
      <c r="C9" s="28">
        <v>0</v>
      </c>
      <c r="D9" s="28">
        <v>0</v>
      </c>
      <c r="E9" s="29" t="s">
        <v>917</v>
      </c>
      <c r="F9" s="23">
        <f t="shared" si="0"/>
        <v>306770</v>
      </c>
      <c r="G9" s="30">
        <f>SUM(G10,G45,G55,G68,G73,G78,G88,G93)</f>
        <v>271770</v>
      </c>
      <c r="H9" s="30">
        <f>SUM(H10,H45,H55,H68,H73,H78,H88,H93)</f>
        <v>35000</v>
      </c>
    </row>
    <row r="10" spans="1:8" s="34" customFormat="1" ht="48" x14ac:dyDescent="0.25">
      <c r="A10" s="32">
        <v>2110</v>
      </c>
      <c r="B10" s="27" t="s">
        <v>516</v>
      </c>
      <c r="C10" s="28">
        <v>1</v>
      </c>
      <c r="D10" s="28">
        <v>0</v>
      </c>
      <c r="E10" s="33" t="s">
        <v>208</v>
      </c>
      <c r="F10" s="23">
        <f t="shared" si="0"/>
        <v>201170</v>
      </c>
      <c r="G10" s="24">
        <f>SUM(G11+G37+G41)</f>
        <v>195670</v>
      </c>
      <c r="H10" s="24">
        <f>SUM(H11)</f>
        <v>5500</v>
      </c>
    </row>
    <row r="11" spans="1:8" ht="24" x14ac:dyDescent="0.25">
      <c r="A11" s="32">
        <v>2111</v>
      </c>
      <c r="B11" s="35" t="s">
        <v>516</v>
      </c>
      <c r="C11" s="36">
        <v>1</v>
      </c>
      <c r="D11" s="36">
        <v>1</v>
      </c>
      <c r="E11" s="37" t="s">
        <v>205</v>
      </c>
      <c r="F11" s="23">
        <f t="shared" si="0"/>
        <v>201170</v>
      </c>
      <c r="G11" s="38">
        <f>G13+G14+G15+G16+G17+G18+G19+G20+G21+G22+G23+G24+G25+G26+G27+G28+G29+G30+G31+G32</f>
        <v>195670</v>
      </c>
      <c r="H11" s="38">
        <f>SUM(H13:H54)</f>
        <v>5500</v>
      </c>
    </row>
    <row r="12" spans="1:8" ht="36" x14ac:dyDescent="0.25">
      <c r="A12" s="32"/>
      <c r="B12" s="35"/>
      <c r="C12" s="36"/>
      <c r="D12" s="36"/>
      <c r="E12" s="37" t="s">
        <v>460</v>
      </c>
      <c r="F12" s="23">
        <f t="shared" si="0"/>
        <v>0</v>
      </c>
      <c r="G12" s="39"/>
      <c r="H12" s="39"/>
    </row>
    <row r="13" spans="1:8" ht="24" x14ac:dyDescent="0.25">
      <c r="A13" s="32"/>
      <c r="B13" s="35"/>
      <c r="C13" s="36"/>
      <c r="D13" s="40">
        <v>4111</v>
      </c>
      <c r="E13" s="41" t="s">
        <v>316</v>
      </c>
      <c r="F13" s="23">
        <f t="shared" si="0"/>
        <v>150000</v>
      </c>
      <c r="G13" s="23">
        <v>150000</v>
      </c>
      <c r="H13" s="39"/>
    </row>
    <row r="14" spans="1:8" ht="24" x14ac:dyDescent="0.25">
      <c r="A14" s="32"/>
      <c r="B14" s="35"/>
      <c r="C14" s="36"/>
      <c r="D14" s="40">
        <v>4112</v>
      </c>
      <c r="E14" s="41" t="s">
        <v>317</v>
      </c>
      <c r="F14" s="23">
        <f t="shared" si="0"/>
        <v>10500</v>
      </c>
      <c r="G14" s="23">
        <v>10500</v>
      </c>
      <c r="H14" s="39"/>
    </row>
    <row r="15" spans="1:8" x14ac:dyDescent="0.25">
      <c r="A15" s="32"/>
      <c r="B15" s="35"/>
      <c r="C15" s="36"/>
      <c r="D15" s="40">
        <v>4212</v>
      </c>
      <c r="E15" s="42" t="s">
        <v>918</v>
      </c>
      <c r="F15" s="23">
        <f t="shared" si="0"/>
        <v>6000</v>
      </c>
      <c r="G15" s="39">
        <v>6000</v>
      </c>
      <c r="H15" s="39"/>
    </row>
    <row r="16" spans="1:8" x14ac:dyDescent="0.25">
      <c r="A16" s="32"/>
      <c r="B16" s="35"/>
      <c r="C16" s="36"/>
      <c r="D16" s="40">
        <v>4213</v>
      </c>
      <c r="E16" s="41" t="s">
        <v>320</v>
      </c>
      <c r="F16" s="23">
        <f t="shared" si="0"/>
        <v>8000</v>
      </c>
      <c r="G16" s="39">
        <v>8000</v>
      </c>
      <c r="H16" s="39"/>
    </row>
    <row r="17" spans="1:8" x14ac:dyDescent="0.25">
      <c r="A17" s="32"/>
      <c r="B17" s="35"/>
      <c r="C17" s="36"/>
      <c r="D17" s="40">
        <v>4214</v>
      </c>
      <c r="E17" s="41" t="s">
        <v>321</v>
      </c>
      <c r="F17" s="23">
        <f t="shared" si="0"/>
        <v>1500</v>
      </c>
      <c r="G17" s="39">
        <v>1500</v>
      </c>
      <c r="H17" s="39"/>
    </row>
    <row r="18" spans="1:8" x14ac:dyDescent="0.25">
      <c r="A18" s="32"/>
      <c r="B18" s="35"/>
      <c r="C18" s="36"/>
      <c r="D18" s="40">
        <v>4215</v>
      </c>
      <c r="E18" s="41" t="s">
        <v>322</v>
      </c>
      <c r="F18" s="23">
        <f t="shared" si="0"/>
        <v>500</v>
      </c>
      <c r="G18" s="39">
        <v>500</v>
      </c>
      <c r="H18" s="39"/>
    </row>
    <row r="19" spans="1:8" x14ac:dyDescent="0.25">
      <c r="A19" s="32"/>
      <c r="B19" s="35"/>
      <c r="C19" s="36"/>
      <c r="D19" s="40">
        <v>4221</v>
      </c>
      <c r="E19" s="41" t="s">
        <v>325</v>
      </c>
      <c r="F19" s="23">
        <f t="shared" si="0"/>
        <v>700</v>
      </c>
      <c r="G19" s="39">
        <v>700</v>
      </c>
      <c r="H19" s="39"/>
    </row>
    <row r="20" spans="1:8" ht="24" x14ac:dyDescent="0.25">
      <c r="A20" s="32"/>
      <c r="B20" s="35"/>
      <c r="C20" s="36"/>
      <c r="D20" s="40">
        <v>4222</v>
      </c>
      <c r="E20" s="41" t="s">
        <v>1014</v>
      </c>
      <c r="F20" s="23">
        <f t="shared" si="0"/>
        <v>900</v>
      </c>
      <c r="G20" s="39">
        <v>900</v>
      </c>
      <c r="H20" s="39"/>
    </row>
    <row r="21" spans="1:8" x14ac:dyDescent="0.25">
      <c r="A21" s="32"/>
      <c r="B21" s="35"/>
      <c r="C21" s="36"/>
      <c r="D21" s="40">
        <v>4232</v>
      </c>
      <c r="E21" s="41" t="s">
        <v>329</v>
      </c>
      <c r="F21" s="23">
        <f t="shared" si="0"/>
        <v>0</v>
      </c>
      <c r="G21" s="39">
        <v>0</v>
      </c>
      <c r="H21" s="39"/>
    </row>
    <row r="22" spans="1:8" ht="27" customHeight="1" x14ac:dyDescent="0.25">
      <c r="A22" s="32"/>
      <c r="B22" s="35"/>
      <c r="C22" s="36"/>
      <c r="D22" s="40">
        <v>4233</v>
      </c>
      <c r="E22" s="41" t="s">
        <v>1017</v>
      </c>
      <c r="F22" s="23">
        <f t="shared" si="0"/>
        <v>500</v>
      </c>
      <c r="G22" s="39">
        <v>500</v>
      </c>
      <c r="H22" s="39"/>
    </row>
    <row r="23" spans="1:8" x14ac:dyDescent="0.25">
      <c r="A23" s="32"/>
      <c r="B23" s="35"/>
      <c r="C23" s="36"/>
      <c r="D23" s="40">
        <v>4235</v>
      </c>
      <c r="E23" s="41" t="s">
        <v>931</v>
      </c>
      <c r="F23" s="23">
        <f t="shared" si="0"/>
        <v>990</v>
      </c>
      <c r="G23" s="39">
        <v>990</v>
      </c>
      <c r="H23" s="39"/>
    </row>
    <row r="24" spans="1:8" x14ac:dyDescent="0.25">
      <c r="A24" s="32"/>
      <c r="B24" s="35"/>
      <c r="C24" s="36"/>
      <c r="D24" s="40">
        <v>4237</v>
      </c>
      <c r="E24" s="41" t="s">
        <v>334</v>
      </c>
      <c r="F24" s="23">
        <f t="shared" si="0"/>
        <v>990</v>
      </c>
      <c r="G24" s="39">
        <v>990</v>
      </c>
      <c r="H24" s="39"/>
    </row>
    <row r="25" spans="1:8" x14ac:dyDescent="0.25">
      <c r="A25" s="32"/>
      <c r="B25" s="35"/>
      <c r="C25" s="36"/>
      <c r="D25" s="40">
        <v>4239</v>
      </c>
      <c r="E25" s="41" t="s">
        <v>930</v>
      </c>
      <c r="F25" s="23">
        <f t="shared" si="0"/>
        <v>800</v>
      </c>
      <c r="G25" s="39">
        <v>800</v>
      </c>
      <c r="H25" s="39"/>
    </row>
    <row r="26" spans="1:8" x14ac:dyDescent="0.25">
      <c r="A26" s="32"/>
      <c r="B26" s="35"/>
      <c r="C26" s="36"/>
      <c r="D26" s="40">
        <v>4241</v>
      </c>
      <c r="E26" s="41" t="s">
        <v>336</v>
      </c>
      <c r="F26" s="23">
        <f t="shared" si="0"/>
        <v>900</v>
      </c>
      <c r="G26" s="39">
        <v>900</v>
      </c>
      <c r="H26" s="39"/>
    </row>
    <row r="27" spans="1:8" ht="24" x14ac:dyDescent="0.25">
      <c r="A27" s="32"/>
      <c r="B27" s="35"/>
      <c r="C27" s="36"/>
      <c r="D27" s="40">
        <v>4251</v>
      </c>
      <c r="E27" s="41" t="s">
        <v>337</v>
      </c>
      <c r="F27" s="23">
        <f t="shared" si="0"/>
        <v>900</v>
      </c>
      <c r="G27" s="23">
        <v>900</v>
      </c>
      <c r="H27" s="39"/>
    </row>
    <row r="28" spans="1:8" ht="24" x14ac:dyDescent="0.25">
      <c r="A28" s="32"/>
      <c r="B28" s="35"/>
      <c r="C28" s="36"/>
      <c r="D28" s="40">
        <v>4252</v>
      </c>
      <c r="E28" s="41" t="s">
        <v>338</v>
      </c>
      <c r="F28" s="23">
        <f t="shared" si="0"/>
        <v>2000</v>
      </c>
      <c r="G28" s="23">
        <v>2000</v>
      </c>
      <c r="H28" s="39"/>
    </row>
    <row r="29" spans="1:8" x14ac:dyDescent="0.25">
      <c r="A29" s="32"/>
      <c r="B29" s="35"/>
      <c r="C29" s="36"/>
      <c r="D29" s="40">
        <v>4261</v>
      </c>
      <c r="E29" s="41" t="s">
        <v>344</v>
      </c>
      <c r="F29" s="23">
        <f t="shared" si="0"/>
        <v>990</v>
      </c>
      <c r="G29" s="39">
        <v>990</v>
      </c>
      <c r="H29" s="39"/>
    </row>
    <row r="30" spans="1:8" x14ac:dyDescent="0.25">
      <c r="A30" s="32"/>
      <c r="B30" s="35"/>
      <c r="C30" s="36"/>
      <c r="D30" s="40">
        <v>4264</v>
      </c>
      <c r="E30" s="44" t="s">
        <v>346</v>
      </c>
      <c r="F30" s="23">
        <f t="shared" si="0"/>
        <v>7000</v>
      </c>
      <c r="G30" s="39">
        <v>7000</v>
      </c>
      <c r="H30" s="39"/>
    </row>
    <row r="31" spans="1:8" x14ac:dyDescent="0.25">
      <c r="A31" s="32"/>
      <c r="B31" s="35"/>
      <c r="C31" s="36"/>
      <c r="D31" s="40">
        <v>4267</v>
      </c>
      <c r="E31" s="44" t="s">
        <v>349</v>
      </c>
      <c r="F31" s="23">
        <f t="shared" si="0"/>
        <v>900</v>
      </c>
      <c r="G31" s="39">
        <v>900</v>
      </c>
      <c r="H31" s="39"/>
    </row>
    <row r="32" spans="1:8" x14ac:dyDescent="0.25">
      <c r="A32" s="32"/>
      <c r="B32" s="35"/>
      <c r="C32" s="36"/>
      <c r="D32" s="40">
        <v>4269</v>
      </c>
      <c r="E32" s="44" t="s">
        <v>350</v>
      </c>
      <c r="F32" s="23">
        <f t="shared" si="0"/>
        <v>1600</v>
      </c>
      <c r="G32" s="39">
        <v>1600</v>
      </c>
      <c r="H32" s="39"/>
    </row>
    <row r="33" spans="1:8" x14ac:dyDescent="0.25">
      <c r="A33" s="32"/>
      <c r="B33" s="35"/>
      <c r="C33" s="36"/>
      <c r="D33" s="40">
        <v>5112</v>
      </c>
      <c r="E33" s="44" t="s">
        <v>449</v>
      </c>
      <c r="F33" s="23">
        <f t="shared" si="0"/>
        <v>0</v>
      </c>
      <c r="G33" s="39">
        <v>0</v>
      </c>
      <c r="H33" s="39">
        <v>0</v>
      </c>
    </row>
    <row r="34" spans="1:8" ht="26.25" customHeight="1" x14ac:dyDescent="0.25">
      <c r="A34" s="32"/>
      <c r="B34" s="35"/>
      <c r="C34" s="36"/>
      <c r="D34" s="40">
        <v>5113</v>
      </c>
      <c r="E34" s="44" t="s">
        <v>450</v>
      </c>
      <c r="F34" s="23">
        <f t="shared" si="0"/>
        <v>1500</v>
      </c>
      <c r="G34" s="23"/>
      <c r="H34" s="39">
        <v>1500</v>
      </c>
    </row>
    <row r="35" spans="1:8" x14ac:dyDescent="0.25">
      <c r="A35" s="32"/>
      <c r="B35" s="35"/>
      <c r="C35" s="36"/>
      <c r="D35" s="40">
        <v>5121</v>
      </c>
      <c r="E35" s="44" t="s">
        <v>445</v>
      </c>
      <c r="F35" s="23">
        <f t="shared" si="0"/>
        <v>0</v>
      </c>
      <c r="G35" s="39"/>
      <c r="H35" s="39">
        <v>0</v>
      </c>
    </row>
    <row r="36" spans="1:8" x14ac:dyDescent="0.25">
      <c r="A36" s="32"/>
      <c r="B36" s="35"/>
      <c r="C36" s="36"/>
      <c r="D36" s="40">
        <v>5122</v>
      </c>
      <c r="E36" s="44" t="s">
        <v>446</v>
      </c>
      <c r="F36" s="23">
        <f t="shared" si="0"/>
        <v>2500</v>
      </c>
      <c r="G36" s="39"/>
      <c r="H36" s="39">
        <v>2500</v>
      </c>
    </row>
    <row r="37" spans="1:8" ht="24" hidden="1" x14ac:dyDescent="0.25">
      <c r="A37" s="32">
        <v>2112</v>
      </c>
      <c r="B37" s="35" t="s">
        <v>516</v>
      </c>
      <c r="C37" s="36">
        <v>1</v>
      </c>
      <c r="D37" s="36">
        <v>2</v>
      </c>
      <c r="E37" s="37" t="s">
        <v>705</v>
      </c>
      <c r="F37" s="23">
        <f t="shared" si="0"/>
        <v>0</v>
      </c>
      <c r="G37" s="38">
        <f>SUM(G39:G40)</f>
        <v>0</v>
      </c>
      <c r="H37" s="38">
        <f>SUM(H39:H40)</f>
        <v>0</v>
      </c>
    </row>
    <row r="38" spans="1:8" ht="36" hidden="1" x14ac:dyDescent="0.25">
      <c r="A38" s="32"/>
      <c r="B38" s="35"/>
      <c r="C38" s="36"/>
      <c r="D38" s="36"/>
      <c r="E38" s="37" t="s">
        <v>460</v>
      </c>
      <c r="F38" s="23">
        <f t="shared" si="0"/>
        <v>0</v>
      </c>
      <c r="G38" s="39"/>
      <c r="H38" s="39"/>
    </row>
    <row r="39" spans="1:8" hidden="1" x14ac:dyDescent="0.25">
      <c r="A39" s="32"/>
      <c r="B39" s="35"/>
      <c r="C39" s="36"/>
      <c r="D39" s="36"/>
      <c r="E39" s="37" t="s">
        <v>461</v>
      </c>
      <c r="F39" s="23">
        <f t="shared" si="0"/>
        <v>0</v>
      </c>
      <c r="G39" s="39"/>
      <c r="H39" s="39"/>
    </row>
    <row r="40" spans="1:8" hidden="1" x14ac:dyDescent="0.25">
      <c r="A40" s="32"/>
      <c r="B40" s="35"/>
      <c r="C40" s="36"/>
      <c r="D40" s="36"/>
      <c r="E40" s="37" t="s">
        <v>461</v>
      </c>
      <c r="F40" s="23">
        <f t="shared" si="0"/>
        <v>0</v>
      </c>
      <c r="G40" s="39"/>
      <c r="H40" s="39"/>
    </row>
    <row r="41" spans="1:8" hidden="1" x14ac:dyDescent="0.25">
      <c r="A41" s="32">
        <v>2113</v>
      </c>
      <c r="B41" s="35" t="s">
        <v>516</v>
      </c>
      <c r="C41" s="36">
        <v>1</v>
      </c>
      <c r="D41" s="36">
        <v>3</v>
      </c>
      <c r="E41" s="37" t="s">
        <v>707</v>
      </c>
      <c r="F41" s="23">
        <f t="shared" si="0"/>
        <v>0</v>
      </c>
      <c r="G41" s="38">
        <f>SUM(G43:G44)</f>
        <v>0</v>
      </c>
      <c r="H41" s="38">
        <f>SUM(H43:H44)</f>
        <v>0</v>
      </c>
    </row>
    <row r="42" spans="1:8" ht="36" hidden="1" x14ac:dyDescent="0.25">
      <c r="A42" s="32"/>
      <c r="B42" s="35"/>
      <c r="C42" s="36"/>
      <c r="D42" s="36"/>
      <c r="E42" s="37" t="s">
        <v>460</v>
      </c>
      <c r="F42" s="23">
        <f t="shared" si="0"/>
        <v>0</v>
      </c>
      <c r="G42" s="39"/>
      <c r="H42" s="39"/>
    </row>
    <row r="43" spans="1:8" hidden="1" x14ac:dyDescent="0.25">
      <c r="A43" s="32"/>
      <c r="B43" s="35"/>
      <c r="C43" s="36"/>
      <c r="D43" s="36"/>
      <c r="E43" s="37" t="s">
        <v>461</v>
      </c>
      <c r="F43" s="23">
        <f t="shared" si="0"/>
        <v>0</v>
      </c>
      <c r="G43" s="39"/>
      <c r="H43" s="39"/>
    </row>
    <row r="44" spans="1:8" hidden="1" x14ac:dyDescent="0.25">
      <c r="A44" s="32"/>
      <c r="B44" s="35"/>
      <c r="C44" s="36"/>
      <c r="D44" s="36"/>
      <c r="E44" s="37" t="s">
        <v>461</v>
      </c>
      <c r="F44" s="23">
        <f t="shared" si="0"/>
        <v>0</v>
      </c>
      <c r="G44" s="39"/>
      <c r="H44" s="39"/>
    </row>
    <row r="45" spans="1:8" hidden="1" x14ac:dyDescent="0.25">
      <c r="A45" s="32">
        <v>2120</v>
      </c>
      <c r="B45" s="27" t="s">
        <v>516</v>
      </c>
      <c r="C45" s="28">
        <v>2</v>
      </c>
      <c r="D45" s="28">
        <v>0</v>
      </c>
      <c r="E45" s="33" t="s">
        <v>209</v>
      </c>
      <c r="F45" s="23">
        <f t="shared" si="0"/>
        <v>0</v>
      </c>
      <c r="G45" s="38">
        <f>SUM(G46+G50)</f>
        <v>0</v>
      </c>
      <c r="H45" s="38">
        <f>SUM(H46+H50)</f>
        <v>0</v>
      </c>
    </row>
    <row r="46" spans="1:8" ht="16.5" hidden="1" customHeight="1" x14ac:dyDescent="0.25">
      <c r="A46" s="32">
        <v>2121</v>
      </c>
      <c r="B46" s="35" t="s">
        <v>516</v>
      </c>
      <c r="C46" s="36">
        <v>2</v>
      </c>
      <c r="D46" s="36">
        <v>1</v>
      </c>
      <c r="E46" s="45" t="s">
        <v>206</v>
      </c>
      <c r="F46" s="23">
        <f t="shared" si="0"/>
        <v>0</v>
      </c>
      <c r="G46" s="38">
        <f>SUM(G48:G49)</f>
        <v>0</v>
      </c>
      <c r="H46" s="38">
        <f>SUM(H48:H49)</f>
        <v>0</v>
      </c>
    </row>
    <row r="47" spans="1:8" ht="36" hidden="1" x14ac:dyDescent="0.25">
      <c r="A47" s="32"/>
      <c r="B47" s="35"/>
      <c r="C47" s="36"/>
      <c r="D47" s="36"/>
      <c r="E47" s="37" t="s">
        <v>460</v>
      </c>
      <c r="F47" s="23">
        <f t="shared" si="0"/>
        <v>0</v>
      </c>
      <c r="G47" s="39"/>
      <c r="H47" s="39"/>
    </row>
    <row r="48" spans="1:8" hidden="1" x14ac:dyDescent="0.25">
      <c r="A48" s="32"/>
      <c r="B48" s="35"/>
      <c r="C48" s="36"/>
      <c r="D48" s="36"/>
      <c r="E48" s="37" t="s">
        <v>461</v>
      </c>
      <c r="F48" s="23">
        <f t="shared" si="0"/>
        <v>0</v>
      </c>
      <c r="G48" s="39"/>
      <c r="H48" s="39"/>
    </row>
    <row r="49" spans="1:8" hidden="1" x14ac:dyDescent="0.25">
      <c r="A49" s="32"/>
      <c r="B49" s="35"/>
      <c r="C49" s="36"/>
      <c r="D49" s="36"/>
      <c r="E49" s="37" t="s">
        <v>461</v>
      </c>
      <c r="F49" s="23">
        <f t="shared" si="0"/>
        <v>0</v>
      </c>
      <c r="G49" s="39"/>
      <c r="H49" s="39"/>
    </row>
    <row r="50" spans="1:8" ht="24" hidden="1" x14ac:dyDescent="0.25">
      <c r="A50" s="32">
        <v>2122</v>
      </c>
      <c r="B50" s="35" t="s">
        <v>516</v>
      </c>
      <c r="C50" s="36">
        <v>2</v>
      </c>
      <c r="D50" s="36">
        <v>2</v>
      </c>
      <c r="E50" s="37" t="s">
        <v>712</v>
      </c>
      <c r="F50" s="23">
        <f t="shared" si="0"/>
        <v>0</v>
      </c>
      <c r="G50" s="38">
        <f>SUM(G52:G53)</f>
        <v>0</v>
      </c>
      <c r="H50" s="38">
        <f>SUM(H52:H53)</f>
        <v>0</v>
      </c>
    </row>
    <row r="51" spans="1:8" ht="36" hidden="1" x14ac:dyDescent="0.25">
      <c r="A51" s="32"/>
      <c r="B51" s="35"/>
      <c r="C51" s="36"/>
      <c r="D51" s="36"/>
      <c r="E51" s="37" t="s">
        <v>460</v>
      </c>
      <c r="F51" s="23">
        <f t="shared" si="0"/>
        <v>0</v>
      </c>
      <c r="G51" s="39"/>
      <c r="H51" s="39"/>
    </row>
    <row r="52" spans="1:8" hidden="1" x14ac:dyDescent="0.25">
      <c r="A52" s="32"/>
      <c r="B52" s="35"/>
      <c r="C52" s="36"/>
      <c r="D52" s="36"/>
      <c r="E52" s="37" t="s">
        <v>461</v>
      </c>
      <c r="F52" s="23">
        <f t="shared" si="0"/>
        <v>0</v>
      </c>
      <c r="G52" s="39"/>
      <c r="H52" s="39"/>
    </row>
    <row r="53" spans="1:8" hidden="1" x14ac:dyDescent="0.25">
      <c r="A53" s="32"/>
      <c r="B53" s="35"/>
      <c r="C53" s="36"/>
      <c r="D53" s="36"/>
      <c r="E53" s="37" t="s">
        <v>461</v>
      </c>
      <c r="F53" s="23">
        <f t="shared" si="0"/>
        <v>0</v>
      </c>
      <c r="G53" s="39"/>
      <c r="H53" s="39"/>
    </row>
    <row r="54" spans="1:8" x14ac:dyDescent="0.25">
      <c r="A54" s="32"/>
      <c r="B54" s="35"/>
      <c r="C54" s="36"/>
      <c r="D54" s="36">
        <v>5134</v>
      </c>
      <c r="E54" s="44" t="s">
        <v>1018</v>
      </c>
      <c r="F54" s="23">
        <f t="shared" si="0"/>
        <v>1500</v>
      </c>
      <c r="G54" s="39"/>
      <c r="H54" s="39">
        <v>1500</v>
      </c>
    </row>
    <row r="55" spans="1:8" ht="15.75" customHeight="1" x14ac:dyDescent="0.25">
      <c r="A55" s="32">
        <v>2130</v>
      </c>
      <c r="B55" s="27" t="s">
        <v>516</v>
      </c>
      <c r="C55" s="28">
        <v>3</v>
      </c>
      <c r="D55" s="28">
        <v>0</v>
      </c>
      <c r="E55" s="33" t="s">
        <v>210</v>
      </c>
      <c r="F55" s="23">
        <f t="shared" si="0"/>
        <v>1700</v>
      </c>
      <c r="G55" s="39">
        <f>SUM(G64)</f>
        <v>1700</v>
      </c>
      <c r="H55" s="39"/>
    </row>
    <row r="56" spans="1:8" ht="24" hidden="1" x14ac:dyDescent="0.25">
      <c r="A56" s="32">
        <v>2131</v>
      </c>
      <c r="B56" s="35" t="s">
        <v>516</v>
      </c>
      <c r="C56" s="36">
        <v>3</v>
      </c>
      <c r="D56" s="36">
        <v>1</v>
      </c>
      <c r="E56" s="37" t="s">
        <v>715</v>
      </c>
      <c r="F56" s="23">
        <f t="shared" si="0"/>
        <v>0</v>
      </c>
      <c r="G56" s="39"/>
      <c r="H56" s="39"/>
    </row>
    <row r="57" spans="1:8" ht="36" hidden="1" x14ac:dyDescent="0.25">
      <c r="A57" s="32"/>
      <c r="B57" s="35"/>
      <c r="C57" s="36"/>
      <c r="D57" s="36"/>
      <c r="E57" s="37" t="s">
        <v>460</v>
      </c>
      <c r="F57" s="23">
        <f t="shared" si="0"/>
        <v>0</v>
      </c>
      <c r="G57" s="39"/>
      <c r="H57" s="39"/>
    </row>
    <row r="58" spans="1:8" hidden="1" x14ac:dyDescent="0.25">
      <c r="A58" s="32"/>
      <c r="B58" s="35"/>
      <c r="C58" s="36"/>
      <c r="D58" s="36"/>
      <c r="E58" s="37" t="s">
        <v>461</v>
      </c>
      <c r="F58" s="23">
        <f t="shared" si="0"/>
        <v>0</v>
      </c>
      <c r="G58" s="39"/>
      <c r="H58" s="39"/>
    </row>
    <row r="59" spans="1:8" hidden="1" x14ac:dyDescent="0.25">
      <c r="A59" s="32"/>
      <c r="B59" s="35"/>
      <c r="C59" s="36"/>
      <c r="D59" s="36"/>
      <c r="E59" s="37" t="s">
        <v>461</v>
      </c>
      <c r="F59" s="23">
        <f t="shared" si="0"/>
        <v>0</v>
      </c>
      <c r="G59" s="39"/>
      <c r="H59" s="39"/>
    </row>
    <row r="60" spans="1:8" ht="14.25" hidden="1" customHeight="1" x14ac:dyDescent="0.25">
      <c r="A60" s="32">
        <v>2132</v>
      </c>
      <c r="B60" s="35" t="s">
        <v>516</v>
      </c>
      <c r="C60" s="36">
        <v>3</v>
      </c>
      <c r="D60" s="36">
        <v>2</v>
      </c>
      <c r="E60" s="37" t="s">
        <v>717</v>
      </c>
      <c r="F60" s="23">
        <f t="shared" si="0"/>
        <v>0</v>
      </c>
      <c r="G60" s="39"/>
      <c r="H60" s="39"/>
    </row>
    <row r="61" spans="1:8" ht="36" hidden="1" x14ac:dyDescent="0.25">
      <c r="A61" s="32"/>
      <c r="B61" s="35"/>
      <c r="C61" s="36"/>
      <c r="D61" s="36"/>
      <c r="E61" s="37" t="s">
        <v>460</v>
      </c>
      <c r="F61" s="23">
        <f t="shared" si="0"/>
        <v>0</v>
      </c>
      <c r="G61" s="39"/>
      <c r="H61" s="39"/>
    </row>
    <row r="62" spans="1:8" hidden="1" x14ac:dyDescent="0.25">
      <c r="A62" s="32"/>
      <c r="B62" s="35"/>
      <c r="C62" s="36"/>
      <c r="D62" s="36"/>
      <c r="E62" s="37" t="s">
        <v>461</v>
      </c>
      <c r="F62" s="23">
        <f t="shared" si="0"/>
        <v>0</v>
      </c>
      <c r="G62" s="39"/>
      <c r="H62" s="39"/>
    </row>
    <row r="63" spans="1:8" hidden="1" x14ac:dyDescent="0.25">
      <c r="A63" s="32"/>
      <c r="B63" s="35"/>
      <c r="C63" s="36"/>
      <c r="D63" s="36"/>
      <c r="E63" s="37" t="s">
        <v>461</v>
      </c>
      <c r="F63" s="23">
        <f t="shared" si="0"/>
        <v>0</v>
      </c>
      <c r="G63" s="39"/>
      <c r="H63" s="39"/>
    </row>
    <row r="64" spans="1:8" x14ac:dyDescent="0.25">
      <c r="A64" s="32">
        <v>2133</v>
      </c>
      <c r="B64" s="35" t="s">
        <v>516</v>
      </c>
      <c r="C64" s="36">
        <v>3</v>
      </c>
      <c r="D64" s="36">
        <v>3</v>
      </c>
      <c r="E64" s="37" t="s">
        <v>719</v>
      </c>
      <c r="F64" s="23">
        <f t="shared" si="0"/>
        <v>1700</v>
      </c>
      <c r="G64" s="39">
        <f>SUM(G66)</f>
        <v>1700</v>
      </c>
      <c r="H64" s="39"/>
    </row>
    <row r="65" spans="1:8" ht="36" x14ac:dyDescent="0.25">
      <c r="A65" s="32"/>
      <c r="B65" s="35"/>
      <c r="C65" s="36"/>
      <c r="D65" s="36"/>
      <c r="E65" s="37" t="s">
        <v>460</v>
      </c>
      <c r="F65" s="23">
        <f t="shared" si="0"/>
        <v>0</v>
      </c>
      <c r="G65" s="39"/>
      <c r="H65" s="39"/>
    </row>
    <row r="66" spans="1:8" x14ac:dyDescent="0.25">
      <c r="A66" s="32"/>
      <c r="B66" s="35"/>
      <c r="C66" s="36"/>
      <c r="D66" s="40">
        <v>4232</v>
      </c>
      <c r="E66" s="41" t="s">
        <v>329</v>
      </c>
      <c r="F66" s="23">
        <f t="shared" si="0"/>
        <v>1700</v>
      </c>
      <c r="G66" s="39">
        <v>1700</v>
      </c>
      <c r="H66" s="39"/>
    </row>
    <row r="67" spans="1:8" hidden="1" x14ac:dyDescent="0.25">
      <c r="A67" s="32"/>
      <c r="B67" s="35"/>
      <c r="C67" s="36"/>
      <c r="D67" s="40"/>
      <c r="E67" s="41"/>
      <c r="F67" s="23">
        <f t="shared" si="0"/>
        <v>0</v>
      </c>
      <c r="G67" s="39"/>
      <c r="H67" s="39"/>
    </row>
    <row r="68" spans="1:8" ht="24.75" hidden="1" customHeight="1" x14ac:dyDescent="0.25">
      <c r="A68" s="32">
        <v>2140</v>
      </c>
      <c r="B68" s="27" t="s">
        <v>516</v>
      </c>
      <c r="C68" s="28">
        <v>4</v>
      </c>
      <c r="D68" s="28">
        <v>0</v>
      </c>
      <c r="E68" s="33" t="s">
        <v>211</v>
      </c>
      <c r="F68" s="23">
        <f t="shared" si="0"/>
        <v>0</v>
      </c>
      <c r="G68" s="38">
        <f>SUM(G69)</f>
        <v>0</v>
      </c>
      <c r="H68" s="38">
        <f>SUM(H69)</f>
        <v>0</v>
      </c>
    </row>
    <row r="69" spans="1:8" hidden="1" x14ac:dyDescent="0.25">
      <c r="A69" s="32">
        <v>2141</v>
      </c>
      <c r="B69" s="35" t="s">
        <v>516</v>
      </c>
      <c r="C69" s="36">
        <v>4</v>
      </c>
      <c r="D69" s="36">
        <v>1</v>
      </c>
      <c r="E69" s="37" t="s">
        <v>722</v>
      </c>
      <c r="F69" s="23">
        <f t="shared" si="0"/>
        <v>0</v>
      </c>
      <c r="G69" s="38">
        <f>SUM(G71:G72)</f>
        <v>0</v>
      </c>
      <c r="H69" s="38">
        <f>SUM(H71:H72)</f>
        <v>0</v>
      </c>
    </row>
    <row r="70" spans="1:8" ht="36" hidden="1" x14ac:dyDescent="0.25">
      <c r="A70" s="32"/>
      <c r="B70" s="35"/>
      <c r="C70" s="36"/>
      <c r="D70" s="36"/>
      <c r="E70" s="37" t="s">
        <v>460</v>
      </c>
      <c r="F70" s="23">
        <f t="shared" si="0"/>
        <v>0</v>
      </c>
      <c r="G70" s="39"/>
      <c r="H70" s="39"/>
    </row>
    <row r="71" spans="1:8" hidden="1" x14ac:dyDescent="0.25">
      <c r="A71" s="32"/>
      <c r="B71" s="35"/>
      <c r="C71" s="36"/>
      <c r="D71" s="36"/>
      <c r="E71" s="37" t="s">
        <v>461</v>
      </c>
      <c r="F71" s="23">
        <f t="shared" si="0"/>
        <v>0</v>
      </c>
      <c r="G71" s="39"/>
      <c r="H71" s="39"/>
    </row>
    <row r="72" spans="1:8" hidden="1" x14ac:dyDescent="0.25">
      <c r="A72" s="32"/>
      <c r="B72" s="35"/>
      <c r="C72" s="36"/>
      <c r="D72" s="36"/>
      <c r="E72" s="37" t="s">
        <v>461</v>
      </c>
      <c r="F72" s="23">
        <f t="shared" si="0"/>
        <v>0</v>
      </c>
      <c r="G72" s="39"/>
      <c r="H72" s="39"/>
    </row>
    <row r="73" spans="1:8" ht="36" x14ac:dyDescent="0.25">
      <c r="A73" s="32">
        <v>2150</v>
      </c>
      <c r="B73" s="27" t="s">
        <v>516</v>
      </c>
      <c r="C73" s="28">
        <v>5</v>
      </c>
      <c r="D73" s="28">
        <v>0</v>
      </c>
      <c r="E73" s="33" t="s">
        <v>212</v>
      </c>
      <c r="F73" s="23">
        <f t="shared" si="0"/>
        <v>2000</v>
      </c>
      <c r="G73" s="38">
        <f>SUM(G74)</f>
        <v>0</v>
      </c>
      <c r="H73" s="38">
        <f>SUM(H74)</f>
        <v>2000</v>
      </c>
    </row>
    <row r="74" spans="1:8" ht="25.5" customHeight="1" x14ac:dyDescent="0.25">
      <c r="A74" s="32">
        <v>2151</v>
      </c>
      <c r="B74" s="35" t="s">
        <v>516</v>
      </c>
      <c r="C74" s="36">
        <v>5</v>
      </c>
      <c r="D74" s="36">
        <v>1</v>
      </c>
      <c r="E74" s="37" t="s">
        <v>725</v>
      </c>
      <c r="F74" s="23">
        <f t="shared" si="0"/>
        <v>2000</v>
      </c>
      <c r="G74" s="38">
        <f>SUM(G76:G77)</f>
        <v>0</v>
      </c>
      <c r="H74" s="38">
        <f>SUM(H76:H77)</f>
        <v>2000</v>
      </c>
    </row>
    <row r="75" spans="1:8" ht="36" x14ac:dyDescent="0.25">
      <c r="A75" s="32"/>
      <c r="B75" s="35"/>
      <c r="C75" s="36"/>
      <c r="D75" s="36"/>
      <c r="E75" s="37" t="s">
        <v>460</v>
      </c>
      <c r="F75" s="23">
        <f t="shared" si="0"/>
        <v>0</v>
      </c>
      <c r="G75" s="39"/>
      <c r="H75" s="39"/>
    </row>
    <row r="76" spans="1:8" ht="15.75" customHeight="1" x14ac:dyDescent="0.25">
      <c r="A76" s="32"/>
      <c r="B76" s="35"/>
      <c r="C76" s="36"/>
      <c r="D76" s="40">
        <v>5133</v>
      </c>
      <c r="E76" s="44" t="s">
        <v>443</v>
      </c>
      <c r="F76" s="23">
        <f t="shared" si="0"/>
        <v>2000</v>
      </c>
      <c r="G76" s="39"/>
      <c r="H76" s="39">
        <v>2000</v>
      </c>
    </row>
    <row r="77" spans="1:8" x14ac:dyDescent="0.25">
      <c r="A77" s="32"/>
      <c r="B77" s="35"/>
      <c r="C77" s="36"/>
      <c r="D77" s="36"/>
      <c r="E77" s="37" t="s">
        <v>461</v>
      </c>
      <c r="F77" s="23">
        <f t="shared" si="0"/>
        <v>0</v>
      </c>
      <c r="G77" s="39"/>
      <c r="H77" s="39"/>
    </row>
    <row r="78" spans="1:8" ht="36" x14ac:dyDescent="0.25">
      <c r="A78" s="32">
        <v>2160</v>
      </c>
      <c r="B78" s="27" t="s">
        <v>516</v>
      </c>
      <c r="C78" s="28">
        <v>6</v>
      </c>
      <c r="D78" s="28">
        <v>0</v>
      </c>
      <c r="E78" s="33" t="s">
        <v>84</v>
      </c>
      <c r="F78" s="23">
        <f t="shared" si="0"/>
        <v>101900</v>
      </c>
      <c r="G78" s="38">
        <f>SUM(G79)</f>
        <v>74400</v>
      </c>
      <c r="H78" s="38">
        <f>SUM(H79)</f>
        <v>27500</v>
      </c>
    </row>
    <row r="79" spans="1:8" x14ac:dyDescent="0.25">
      <c r="A79" s="32">
        <v>2161</v>
      </c>
      <c r="B79" s="35" t="s">
        <v>516</v>
      </c>
      <c r="C79" s="36">
        <v>6</v>
      </c>
      <c r="D79" s="36">
        <v>1</v>
      </c>
      <c r="E79" s="37" t="s">
        <v>1019</v>
      </c>
      <c r="F79" s="23">
        <f t="shared" si="0"/>
        <v>101900</v>
      </c>
      <c r="G79" s="38">
        <f>SUM(G81:G106)</f>
        <v>74400</v>
      </c>
      <c r="H79" s="30">
        <f>SUM(H102,H103,H104,H105,H106,H145,H150,H158,H163)</f>
        <v>27500</v>
      </c>
    </row>
    <row r="80" spans="1:8" ht="36" x14ac:dyDescent="0.25">
      <c r="A80" s="32"/>
      <c r="B80" s="35"/>
      <c r="C80" s="36"/>
      <c r="D80" s="36"/>
      <c r="E80" s="37" t="s">
        <v>460</v>
      </c>
      <c r="F80" s="23">
        <f t="shared" ref="F80:F150" si="1">SUM(G80:H80)</f>
        <v>0</v>
      </c>
      <c r="G80" s="39"/>
      <c r="H80" s="39"/>
    </row>
    <row r="81" spans="1:8" ht="24" x14ac:dyDescent="0.25">
      <c r="A81" s="32"/>
      <c r="B81" s="35"/>
      <c r="C81" s="36"/>
      <c r="D81" s="40">
        <v>4111</v>
      </c>
      <c r="E81" s="41" t="s">
        <v>316</v>
      </c>
      <c r="F81" s="23">
        <f t="shared" si="1"/>
        <v>60000</v>
      </c>
      <c r="G81" s="39">
        <v>60000</v>
      </c>
      <c r="H81" s="39"/>
    </row>
    <row r="82" spans="1:8" ht="24" x14ac:dyDescent="0.25">
      <c r="A82" s="32"/>
      <c r="B82" s="35"/>
      <c r="C82" s="36"/>
      <c r="D82" s="40">
        <v>4112</v>
      </c>
      <c r="E82" s="41" t="s">
        <v>317</v>
      </c>
      <c r="F82" s="23">
        <f t="shared" si="1"/>
        <v>0</v>
      </c>
      <c r="G82" s="39">
        <v>0</v>
      </c>
      <c r="H82" s="39"/>
    </row>
    <row r="83" spans="1:8" ht="24" x14ac:dyDescent="0.25">
      <c r="A83" s="32"/>
      <c r="B83" s="35"/>
      <c r="C83" s="36"/>
      <c r="D83" s="40">
        <v>4211</v>
      </c>
      <c r="E83" s="41" t="s">
        <v>557</v>
      </c>
      <c r="F83" s="23">
        <f t="shared" si="1"/>
        <v>1000</v>
      </c>
      <c r="G83" s="39">
        <v>1000</v>
      </c>
      <c r="H83" s="39"/>
    </row>
    <row r="84" spans="1:8" x14ac:dyDescent="0.25">
      <c r="A84" s="32"/>
      <c r="B84" s="35"/>
      <c r="C84" s="36"/>
      <c r="D84" s="40">
        <v>4241</v>
      </c>
      <c r="E84" s="41" t="s">
        <v>336</v>
      </c>
      <c r="F84" s="23">
        <f t="shared" si="1"/>
        <v>8000</v>
      </c>
      <c r="G84" s="39">
        <v>8000</v>
      </c>
      <c r="H84" s="39"/>
    </row>
    <row r="85" spans="1:8" ht="24" x14ac:dyDescent="0.25">
      <c r="A85" s="32"/>
      <c r="B85" s="35"/>
      <c r="C85" s="36"/>
      <c r="D85" s="40">
        <v>4251</v>
      </c>
      <c r="E85" s="41" t="s">
        <v>337</v>
      </c>
      <c r="F85" s="23">
        <f t="shared" si="1"/>
        <v>900</v>
      </c>
      <c r="G85" s="39">
        <v>900</v>
      </c>
      <c r="H85" s="39"/>
    </row>
    <row r="86" spans="1:8" x14ac:dyDescent="0.25">
      <c r="A86" s="32"/>
      <c r="B86" s="35"/>
      <c r="C86" s="36"/>
      <c r="D86" s="40">
        <v>4269</v>
      </c>
      <c r="E86" s="44" t="s">
        <v>350</v>
      </c>
      <c r="F86" s="23">
        <f t="shared" si="1"/>
        <v>1500</v>
      </c>
      <c r="G86" s="39">
        <v>1500</v>
      </c>
      <c r="H86" s="39"/>
    </row>
    <row r="87" spans="1:8" x14ac:dyDescent="0.25">
      <c r="A87" s="32"/>
      <c r="B87" s="35"/>
      <c r="C87" s="36"/>
      <c r="D87" s="40">
        <v>4823</v>
      </c>
      <c r="E87" s="44" t="s">
        <v>617</v>
      </c>
      <c r="F87" s="23">
        <f t="shared" si="1"/>
        <v>3000</v>
      </c>
      <c r="G87" s="39">
        <v>3000</v>
      </c>
      <c r="H87" s="39"/>
    </row>
    <row r="88" spans="1:8" ht="24" hidden="1" x14ac:dyDescent="0.25">
      <c r="A88" s="32">
        <v>2170</v>
      </c>
      <c r="B88" s="27" t="s">
        <v>516</v>
      </c>
      <c r="C88" s="28">
        <v>7</v>
      </c>
      <c r="D88" s="28">
        <v>0</v>
      </c>
      <c r="E88" s="33" t="s">
        <v>214</v>
      </c>
      <c r="F88" s="23">
        <f t="shared" si="1"/>
        <v>0</v>
      </c>
      <c r="G88" s="38">
        <f>SUM(G89)</f>
        <v>0</v>
      </c>
      <c r="H88" s="38">
        <f>SUM(H89)</f>
        <v>0</v>
      </c>
    </row>
    <row r="89" spans="1:8" hidden="1" x14ac:dyDescent="0.25">
      <c r="A89" s="32">
        <v>2171</v>
      </c>
      <c r="B89" s="35" t="s">
        <v>516</v>
      </c>
      <c r="C89" s="36">
        <v>7</v>
      </c>
      <c r="D89" s="36">
        <v>1</v>
      </c>
      <c r="E89" s="37" t="s">
        <v>565</v>
      </c>
      <c r="F89" s="23">
        <f t="shared" si="1"/>
        <v>0</v>
      </c>
      <c r="G89" s="38">
        <f>SUM(G91:G92)</f>
        <v>0</v>
      </c>
      <c r="H89" s="38">
        <f>SUM(H91:H92)</f>
        <v>0</v>
      </c>
    </row>
    <row r="90" spans="1:8" ht="36" hidden="1" x14ac:dyDescent="0.25">
      <c r="A90" s="32"/>
      <c r="B90" s="35"/>
      <c r="C90" s="36"/>
      <c r="D90" s="36"/>
      <c r="E90" s="37" t="s">
        <v>460</v>
      </c>
      <c r="F90" s="23">
        <f t="shared" si="1"/>
        <v>0</v>
      </c>
      <c r="G90" s="39"/>
      <c r="H90" s="39"/>
    </row>
    <row r="91" spans="1:8" hidden="1" x14ac:dyDescent="0.25">
      <c r="A91" s="32"/>
      <c r="B91" s="35"/>
      <c r="C91" s="36"/>
      <c r="D91" s="36"/>
      <c r="E91" s="37" t="s">
        <v>461</v>
      </c>
      <c r="F91" s="23">
        <f t="shared" si="1"/>
        <v>0</v>
      </c>
      <c r="G91" s="39"/>
      <c r="H91" s="39"/>
    </row>
    <row r="92" spans="1:8" hidden="1" x14ac:dyDescent="0.25">
      <c r="A92" s="32"/>
      <c r="B92" s="35"/>
      <c r="C92" s="36"/>
      <c r="D92" s="36"/>
      <c r="E92" s="37" t="s">
        <v>461</v>
      </c>
      <c r="F92" s="23">
        <f t="shared" si="1"/>
        <v>0</v>
      </c>
      <c r="G92" s="39"/>
      <c r="H92" s="39"/>
    </row>
    <row r="93" spans="1:8" ht="36" hidden="1" customHeight="1" x14ac:dyDescent="0.25">
      <c r="A93" s="32">
        <v>2180</v>
      </c>
      <c r="B93" s="27" t="s">
        <v>516</v>
      </c>
      <c r="C93" s="28">
        <v>8</v>
      </c>
      <c r="D93" s="28">
        <v>0</v>
      </c>
      <c r="E93" s="33" t="s">
        <v>215</v>
      </c>
      <c r="F93" s="23">
        <f t="shared" si="1"/>
        <v>0</v>
      </c>
      <c r="G93" s="38">
        <f>SUM(G94+G97)</f>
        <v>0</v>
      </c>
      <c r="H93" s="38">
        <f>SUM(H94+H97)</f>
        <v>0</v>
      </c>
    </row>
    <row r="94" spans="1:8" ht="36" hidden="1" x14ac:dyDescent="0.25">
      <c r="A94" s="32">
        <v>2181</v>
      </c>
      <c r="B94" s="35" t="s">
        <v>516</v>
      </c>
      <c r="C94" s="36">
        <v>8</v>
      </c>
      <c r="D94" s="36">
        <v>1</v>
      </c>
      <c r="E94" s="37" t="s">
        <v>215</v>
      </c>
      <c r="F94" s="23">
        <f t="shared" si="1"/>
        <v>0</v>
      </c>
      <c r="G94" s="38">
        <f>SUM(G95:G96)</f>
        <v>0</v>
      </c>
      <c r="H94" s="38">
        <f>SUM(H95:H96)</f>
        <v>0</v>
      </c>
    </row>
    <row r="95" spans="1:8" hidden="1" x14ac:dyDescent="0.25">
      <c r="A95" s="32">
        <v>2182</v>
      </c>
      <c r="B95" s="35" t="s">
        <v>516</v>
      </c>
      <c r="C95" s="36">
        <v>8</v>
      </c>
      <c r="D95" s="36">
        <v>1</v>
      </c>
      <c r="E95" s="37" t="s">
        <v>402</v>
      </c>
      <c r="F95" s="23">
        <f t="shared" si="1"/>
        <v>0</v>
      </c>
      <c r="G95" s="39"/>
      <c r="H95" s="39"/>
    </row>
    <row r="96" spans="1:8" ht="14.25" hidden="1" customHeight="1" x14ac:dyDescent="0.25">
      <c r="A96" s="32">
        <v>2183</v>
      </c>
      <c r="B96" s="35" t="s">
        <v>516</v>
      </c>
      <c r="C96" s="36">
        <v>8</v>
      </c>
      <c r="D96" s="36">
        <v>1</v>
      </c>
      <c r="E96" s="37" t="s">
        <v>403</v>
      </c>
      <c r="F96" s="23">
        <f t="shared" si="1"/>
        <v>0</v>
      </c>
      <c r="G96" s="39"/>
      <c r="H96" s="39"/>
    </row>
    <row r="97" spans="1:8" ht="24" hidden="1" x14ac:dyDescent="0.25">
      <c r="A97" s="32">
        <v>2184</v>
      </c>
      <c r="B97" s="35" t="s">
        <v>516</v>
      </c>
      <c r="C97" s="36">
        <v>8</v>
      </c>
      <c r="D97" s="36">
        <v>1</v>
      </c>
      <c r="E97" s="37" t="s">
        <v>408</v>
      </c>
      <c r="F97" s="23">
        <f t="shared" si="1"/>
        <v>0</v>
      </c>
      <c r="G97" s="38">
        <f>SUM(G99:G100)</f>
        <v>0</v>
      </c>
      <c r="H97" s="38">
        <f>SUM(H99:H100)</f>
        <v>0</v>
      </c>
    </row>
    <row r="98" spans="1:8" ht="36" hidden="1" x14ac:dyDescent="0.25">
      <c r="A98" s="32"/>
      <c r="B98" s="35"/>
      <c r="C98" s="36"/>
      <c r="D98" s="36"/>
      <c r="E98" s="37" t="s">
        <v>460</v>
      </c>
      <c r="F98" s="23">
        <f t="shared" si="1"/>
        <v>0</v>
      </c>
      <c r="G98" s="39"/>
      <c r="H98" s="39"/>
    </row>
    <row r="99" spans="1:8" hidden="1" x14ac:dyDescent="0.25">
      <c r="A99" s="32"/>
      <c r="B99" s="35"/>
      <c r="C99" s="36"/>
      <c r="D99" s="36"/>
      <c r="E99" s="37" t="s">
        <v>461</v>
      </c>
      <c r="F99" s="23">
        <f t="shared" si="1"/>
        <v>0</v>
      </c>
      <c r="G99" s="39"/>
      <c r="H99" s="39"/>
    </row>
    <row r="100" spans="1:8" hidden="1" x14ac:dyDescent="0.25">
      <c r="A100" s="32"/>
      <c r="B100" s="35"/>
      <c r="C100" s="36"/>
      <c r="D100" s="36"/>
      <c r="E100" s="37" t="s">
        <v>461</v>
      </c>
      <c r="F100" s="23">
        <f t="shared" si="1"/>
        <v>0</v>
      </c>
      <c r="G100" s="39"/>
      <c r="H100" s="39"/>
    </row>
    <row r="101" spans="1:8" hidden="1" x14ac:dyDescent="0.25">
      <c r="A101" s="32">
        <v>2185</v>
      </c>
      <c r="B101" s="35" t="s">
        <v>529</v>
      </c>
      <c r="C101" s="36">
        <v>8</v>
      </c>
      <c r="D101" s="36">
        <v>1</v>
      </c>
      <c r="E101" s="37"/>
      <c r="F101" s="23">
        <f t="shared" si="1"/>
        <v>0</v>
      </c>
      <c r="G101" s="39"/>
      <c r="H101" s="39"/>
    </row>
    <row r="102" spans="1:8" x14ac:dyDescent="0.25">
      <c r="A102" s="32"/>
      <c r="B102" s="35"/>
      <c r="C102" s="36"/>
      <c r="D102" s="36">
        <v>5112</v>
      </c>
      <c r="E102" s="44" t="s">
        <v>449</v>
      </c>
      <c r="F102" s="23">
        <f t="shared" si="1"/>
        <v>20000</v>
      </c>
      <c r="G102" s="39"/>
      <c r="H102" s="39">
        <v>20000</v>
      </c>
    </row>
    <row r="103" spans="1:8" ht="24" x14ac:dyDescent="0.25">
      <c r="A103" s="32"/>
      <c r="B103" s="35"/>
      <c r="C103" s="36"/>
      <c r="D103" s="36">
        <v>5113</v>
      </c>
      <c r="E103" s="44" t="s">
        <v>450</v>
      </c>
      <c r="F103" s="23">
        <f t="shared" si="1"/>
        <v>2000</v>
      </c>
      <c r="G103" s="39">
        <v>0</v>
      </c>
      <c r="H103" s="39">
        <v>2000</v>
      </c>
    </row>
    <row r="104" spans="1:8" x14ac:dyDescent="0.25">
      <c r="A104" s="32"/>
      <c r="B104" s="35"/>
      <c r="C104" s="36"/>
      <c r="D104" s="36">
        <v>5121</v>
      </c>
      <c r="E104" s="44" t="s">
        <v>445</v>
      </c>
      <c r="F104" s="23">
        <f t="shared" si="1"/>
        <v>2000</v>
      </c>
      <c r="G104" s="39"/>
      <c r="H104" s="39">
        <v>2000</v>
      </c>
    </row>
    <row r="105" spans="1:8" x14ac:dyDescent="0.25">
      <c r="A105" s="32"/>
      <c r="B105" s="35"/>
      <c r="C105" s="36"/>
      <c r="D105" s="36">
        <v>5122</v>
      </c>
      <c r="E105" s="44" t="s">
        <v>446</v>
      </c>
      <c r="F105" s="23">
        <f t="shared" si="1"/>
        <v>2000</v>
      </c>
      <c r="G105" s="39"/>
      <c r="H105" s="39">
        <v>2000</v>
      </c>
    </row>
    <row r="106" spans="1:8" x14ac:dyDescent="0.25">
      <c r="A106" s="32"/>
      <c r="B106" s="35"/>
      <c r="C106" s="36"/>
      <c r="D106" s="36">
        <v>5134</v>
      </c>
      <c r="E106" s="44" t="s">
        <v>1018</v>
      </c>
      <c r="F106" s="23">
        <f t="shared" si="1"/>
        <v>1500</v>
      </c>
      <c r="G106" s="39"/>
      <c r="H106" s="39">
        <v>1500</v>
      </c>
    </row>
    <row r="107" spans="1:8" s="31" customFormat="1" ht="15.75" customHeight="1" x14ac:dyDescent="0.2">
      <c r="A107" s="26">
        <v>2200</v>
      </c>
      <c r="B107" s="27" t="s">
        <v>517</v>
      </c>
      <c r="C107" s="28">
        <v>0</v>
      </c>
      <c r="D107" s="28">
        <v>0</v>
      </c>
      <c r="E107" s="29" t="s">
        <v>919</v>
      </c>
      <c r="F107" s="23">
        <f t="shared" si="1"/>
        <v>300</v>
      </c>
      <c r="G107" s="30">
        <f>SUM(G108,G113,G118,G123,G125)</f>
        <v>300</v>
      </c>
      <c r="H107" s="30">
        <f>SUM(H108,H113,H118,H123,H125)</f>
        <v>0</v>
      </c>
    </row>
    <row r="108" spans="1:8" x14ac:dyDescent="0.25">
      <c r="A108" s="32">
        <v>2210</v>
      </c>
      <c r="B108" s="27" t="s">
        <v>517</v>
      </c>
      <c r="C108" s="36">
        <v>1</v>
      </c>
      <c r="D108" s="36">
        <v>0</v>
      </c>
      <c r="E108" s="33" t="s">
        <v>216</v>
      </c>
      <c r="F108" s="23">
        <f t="shared" si="1"/>
        <v>0</v>
      </c>
      <c r="G108" s="38">
        <f>SUM(G109)</f>
        <v>0</v>
      </c>
      <c r="H108" s="38">
        <f>SUM(H109)</f>
        <v>0</v>
      </c>
    </row>
    <row r="109" spans="1:8" hidden="1" x14ac:dyDescent="0.25">
      <c r="A109" s="32">
        <v>2211</v>
      </c>
      <c r="B109" s="35" t="s">
        <v>517</v>
      </c>
      <c r="C109" s="36">
        <v>1</v>
      </c>
      <c r="D109" s="36">
        <v>1</v>
      </c>
      <c r="E109" s="37" t="s">
        <v>734</v>
      </c>
      <c r="F109" s="23">
        <f t="shared" si="1"/>
        <v>0</v>
      </c>
      <c r="G109" s="38">
        <f>SUM(G111:G112)</f>
        <v>0</v>
      </c>
      <c r="H109" s="38">
        <f>SUM(H111:H112)</f>
        <v>0</v>
      </c>
    </row>
    <row r="110" spans="1:8" ht="36" hidden="1" x14ac:dyDescent="0.25">
      <c r="A110" s="32"/>
      <c r="B110" s="35"/>
      <c r="C110" s="36"/>
      <c r="D110" s="36"/>
      <c r="E110" s="37" t="s">
        <v>460</v>
      </c>
      <c r="F110" s="23">
        <f t="shared" si="1"/>
        <v>0</v>
      </c>
      <c r="G110" s="39"/>
      <c r="H110" s="39"/>
    </row>
    <row r="111" spans="1:8" hidden="1" x14ac:dyDescent="0.25">
      <c r="A111" s="32"/>
      <c r="B111" s="35"/>
      <c r="C111" s="36"/>
      <c r="D111" s="36"/>
      <c r="E111" s="41"/>
      <c r="F111" s="23">
        <f t="shared" si="1"/>
        <v>0</v>
      </c>
      <c r="G111" s="39"/>
      <c r="H111" s="39"/>
    </row>
    <row r="112" spans="1:8" hidden="1" x14ac:dyDescent="0.25">
      <c r="A112" s="32"/>
      <c r="B112" s="35"/>
      <c r="C112" s="36"/>
      <c r="D112" s="36"/>
      <c r="E112" s="37" t="s">
        <v>461</v>
      </c>
      <c r="F112" s="23">
        <f t="shared" si="1"/>
        <v>0</v>
      </c>
      <c r="G112" s="39"/>
      <c r="H112" s="39"/>
    </row>
    <row r="113" spans="1:8" x14ac:dyDescent="0.25">
      <c r="A113" s="32">
        <v>2220</v>
      </c>
      <c r="B113" s="27" t="s">
        <v>517</v>
      </c>
      <c r="C113" s="28">
        <v>2</v>
      </c>
      <c r="D113" s="28">
        <v>0</v>
      </c>
      <c r="E113" s="33" t="s">
        <v>217</v>
      </c>
      <c r="F113" s="23">
        <f t="shared" si="1"/>
        <v>300</v>
      </c>
      <c r="G113" s="38">
        <f>SUM(G114)</f>
        <v>300</v>
      </c>
      <c r="H113" s="38">
        <f>SUM(H114)</f>
        <v>0</v>
      </c>
    </row>
    <row r="114" spans="1:8" x14ac:dyDescent="0.25">
      <c r="A114" s="32">
        <v>2221</v>
      </c>
      <c r="B114" s="35" t="s">
        <v>517</v>
      </c>
      <c r="C114" s="36">
        <v>2</v>
      </c>
      <c r="D114" s="36">
        <v>1</v>
      </c>
      <c r="E114" s="37" t="s">
        <v>737</v>
      </c>
      <c r="F114" s="23">
        <f t="shared" si="1"/>
        <v>300</v>
      </c>
      <c r="G114" s="38">
        <f>SUM(G116:G117)</f>
        <v>300</v>
      </c>
      <c r="H114" s="38">
        <f>SUM(H116:H117)</f>
        <v>0</v>
      </c>
    </row>
    <row r="115" spans="1:8" ht="36" x14ac:dyDescent="0.25">
      <c r="A115" s="32"/>
      <c r="B115" s="35"/>
      <c r="C115" s="36"/>
      <c r="D115" s="36"/>
      <c r="E115" s="37" t="s">
        <v>460</v>
      </c>
      <c r="F115" s="23">
        <f t="shared" si="1"/>
        <v>0</v>
      </c>
      <c r="G115" s="39"/>
      <c r="H115" s="39"/>
    </row>
    <row r="116" spans="1:8" x14ac:dyDescent="0.25">
      <c r="A116" s="32"/>
      <c r="B116" s="35"/>
      <c r="C116" s="36"/>
      <c r="D116" s="36">
        <v>4239</v>
      </c>
      <c r="E116" s="41" t="s">
        <v>335</v>
      </c>
      <c r="F116" s="23">
        <f t="shared" si="1"/>
        <v>300</v>
      </c>
      <c r="G116" s="39">
        <v>300</v>
      </c>
      <c r="H116" s="39"/>
    </row>
    <row r="117" spans="1:8" x14ac:dyDescent="0.25">
      <c r="A117" s="32"/>
      <c r="B117" s="35"/>
      <c r="C117" s="36"/>
      <c r="D117" s="36"/>
      <c r="E117" s="37" t="s">
        <v>461</v>
      </c>
      <c r="F117" s="23">
        <f t="shared" si="1"/>
        <v>0</v>
      </c>
      <c r="G117" s="39"/>
      <c r="H117" s="39"/>
    </row>
    <row r="118" spans="1:8" hidden="1" x14ac:dyDescent="0.25">
      <c r="A118" s="32">
        <v>2230</v>
      </c>
      <c r="B118" s="27" t="s">
        <v>517</v>
      </c>
      <c r="C118" s="36">
        <v>3</v>
      </c>
      <c r="D118" s="36">
        <v>0</v>
      </c>
      <c r="E118" s="33" t="s">
        <v>218</v>
      </c>
      <c r="F118" s="23">
        <f t="shared" si="1"/>
        <v>0</v>
      </c>
      <c r="G118" s="38">
        <f>SUM(G119)</f>
        <v>0</v>
      </c>
      <c r="H118" s="38">
        <f>SUM(H119)</f>
        <v>0</v>
      </c>
    </row>
    <row r="119" spans="1:8" hidden="1" x14ac:dyDescent="0.25">
      <c r="A119" s="32">
        <v>2231</v>
      </c>
      <c r="B119" s="35" t="s">
        <v>517</v>
      </c>
      <c r="C119" s="36">
        <v>3</v>
      </c>
      <c r="D119" s="36">
        <v>1</v>
      </c>
      <c r="E119" s="37" t="s">
        <v>740</v>
      </c>
      <c r="F119" s="23">
        <f t="shared" si="1"/>
        <v>0</v>
      </c>
      <c r="G119" s="38">
        <f>SUM(G121:G122)</f>
        <v>0</v>
      </c>
      <c r="H119" s="38">
        <f>SUM(H121:H122)</f>
        <v>0</v>
      </c>
    </row>
    <row r="120" spans="1:8" ht="36" hidden="1" x14ac:dyDescent="0.25">
      <c r="A120" s="32"/>
      <c r="B120" s="35"/>
      <c r="C120" s="36"/>
      <c r="D120" s="36"/>
      <c r="E120" s="37" t="s">
        <v>460</v>
      </c>
      <c r="F120" s="23">
        <f t="shared" si="1"/>
        <v>0</v>
      </c>
      <c r="G120" s="39"/>
      <c r="H120" s="39"/>
    </row>
    <row r="121" spans="1:8" hidden="1" x14ac:dyDescent="0.25">
      <c r="A121" s="32"/>
      <c r="B121" s="35"/>
      <c r="C121" s="36"/>
      <c r="D121" s="36"/>
      <c r="E121" s="37" t="s">
        <v>461</v>
      </c>
      <c r="F121" s="23">
        <f t="shared" si="1"/>
        <v>0</v>
      </c>
      <c r="G121" s="39"/>
      <c r="H121" s="39"/>
    </row>
    <row r="122" spans="1:8" hidden="1" x14ac:dyDescent="0.25">
      <c r="A122" s="32"/>
      <c r="B122" s="35"/>
      <c r="C122" s="36"/>
      <c r="D122" s="36"/>
      <c r="E122" s="37" t="s">
        <v>461</v>
      </c>
      <c r="F122" s="23">
        <f t="shared" si="1"/>
        <v>0</v>
      </c>
      <c r="G122" s="39"/>
      <c r="H122" s="39"/>
    </row>
    <row r="123" spans="1:8" ht="26.25" hidden="1" customHeight="1" x14ac:dyDescent="0.25">
      <c r="A123" s="32">
        <v>2240</v>
      </c>
      <c r="B123" s="27" t="s">
        <v>517</v>
      </c>
      <c r="C123" s="28">
        <v>4</v>
      </c>
      <c r="D123" s="28">
        <v>0</v>
      </c>
      <c r="E123" s="33" t="s">
        <v>219</v>
      </c>
      <c r="F123" s="23">
        <f t="shared" si="1"/>
        <v>0</v>
      </c>
      <c r="G123" s="38">
        <f>SUM(G124)</f>
        <v>0</v>
      </c>
      <c r="H123" s="38">
        <f>SUM(H124)</f>
        <v>0</v>
      </c>
    </row>
    <row r="124" spans="1:8" ht="24" hidden="1" x14ac:dyDescent="0.25">
      <c r="A124" s="32">
        <v>2241</v>
      </c>
      <c r="B124" s="35" t="s">
        <v>517</v>
      </c>
      <c r="C124" s="36">
        <v>4</v>
      </c>
      <c r="D124" s="36">
        <v>1</v>
      </c>
      <c r="E124" s="37" t="s">
        <v>219</v>
      </c>
      <c r="F124" s="23">
        <f t="shared" si="1"/>
        <v>0</v>
      </c>
      <c r="G124" s="39"/>
      <c r="H124" s="39"/>
    </row>
    <row r="125" spans="1:8" ht="24" hidden="1" x14ac:dyDescent="0.25">
      <c r="A125" s="32">
        <v>2250</v>
      </c>
      <c r="B125" s="27" t="s">
        <v>517</v>
      </c>
      <c r="C125" s="28">
        <v>5</v>
      </c>
      <c r="D125" s="28">
        <v>0</v>
      </c>
      <c r="E125" s="33" t="s">
        <v>220</v>
      </c>
      <c r="F125" s="23">
        <f t="shared" si="1"/>
        <v>0</v>
      </c>
      <c r="G125" s="38">
        <f>SUM(G126)</f>
        <v>0</v>
      </c>
      <c r="H125" s="38">
        <f>SUM(H126)</f>
        <v>0</v>
      </c>
    </row>
    <row r="126" spans="1:8" hidden="1" x14ac:dyDescent="0.25">
      <c r="A126" s="32">
        <v>2251</v>
      </c>
      <c r="B126" s="35" t="s">
        <v>517</v>
      </c>
      <c r="C126" s="36">
        <v>5</v>
      </c>
      <c r="D126" s="36">
        <v>1</v>
      </c>
      <c r="E126" s="37" t="s">
        <v>743</v>
      </c>
      <c r="F126" s="23">
        <f t="shared" si="1"/>
        <v>0</v>
      </c>
      <c r="G126" s="38">
        <f>SUM(G128:G129)</f>
        <v>0</v>
      </c>
      <c r="H126" s="38">
        <f>SUM(H128:H129)</f>
        <v>0</v>
      </c>
    </row>
    <row r="127" spans="1:8" ht="36" hidden="1" x14ac:dyDescent="0.25">
      <c r="A127" s="32"/>
      <c r="B127" s="35"/>
      <c r="C127" s="36"/>
      <c r="D127" s="36"/>
      <c r="E127" s="37" t="s">
        <v>460</v>
      </c>
      <c r="F127" s="23">
        <f t="shared" si="1"/>
        <v>0</v>
      </c>
      <c r="G127" s="39"/>
      <c r="H127" s="39"/>
    </row>
    <row r="128" spans="1:8" hidden="1" x14ac:dyDescent="0.25">
      <c r="A128" s="32"/>
      <c r="B128" s="35"/>
      <c r="C128" s="36"/>
      <c r="D128" s="36">
        <v>4239</v>
      </c>
      <c r="E128" s="41" t="s">
        <v>335</v>
      </c>
      <c r="F128" s="23">
        <f t="shared" si="1"/>
        <v>0</v>
      </c>
      <c r="G128" s="39"/>
      <c r="H128" s="39"/>
    </row>
    <row r="129" spans="1:8" hidden="1" x14ac:dyDescent="0.25">
      <c r="A129" s="32"/>
      <c r="B129" s="35"/>
      <c r="C129" s="36"/>
      <c r="D129" s="36"/>
      <c r="E129" s="37" t="s">
        <v>461</v>
      </c>
      <c r="F129" s="23">
        <f t="shared" si="1"/>
        <v>0</v>
      </c>
      <c r="G129" s="39"/>
      <c r="H129" s="39"/>
    </row>
    <row r="130" spans="1:8" s="31" customFormat="1" ht="23.25" customHeight="1" x14ac:dyDescent="0.2">
      <c r="A130" s="26">
        <v>2300</v>
      </c>
      <c r="B130" s="27" t="s">
        <v>518</v>
      </c>
      <c r="C130" s="28">
        <v>0</v>
      </c>
      <c r="D130" s="28">
        <v>0</v>
      </c>
      <c r="E130" s="46" t="s">
        <v>920</v>
      </c>
      <c r="F130" s="23">
        <f t="shared" si="1"/>
        <v>1700</v>
      </c>
      <c r="G130" s="30">
        <f>SUM(G131,G144,G149,G158,G163,G168,G173)</f>
        <v>1700</v>
      </c>
      <c r="H130" s="30">
        <f>SUM(H131,H144,H149,H158,H163,H168,H173)</f>
        <v>0</v>
      </c>
    </row>
    <row r="131" spans="1:8" ht="24" hidden="1" x14ac:dyDescent="0.25">
      <c r="A131" s="32">
        <v>2310</v>
      </c>
      <c r="B131" s="27" t="s">
        <v>518</v>
      </c>
      <c r="C131" s="28">
        <v>1</v>
      </c>
      <c r="D131" s="28">
        <v>0</v>
      </c>
      <c r="E131" s="33" t="s">
        <v>221</v>
      </c>
      <c r="F131" s="23">
        <f t="shared" si="1"/>
        <v>0</v>
      </c>
      <c r="G131" s="38">
        <f>SUM(G132+G136+G140)</f>
        <v>0</v>
      </c>
      <c r="H131" s="38">
        <f>SUM(H132+H136+H140)</f>
        <v>0</v>
      </c>
    </row>
    <row r="132" spans="1:8" hidden="1" x14ac:dyDescent="0.25">
      <c r="A132" s="32">
        <v>2311</v>
      </c>
      <c r="B132" s="35" t="s">
        <v>518</v>
      </c>
      <c r="C132" s="36">
        <v>1</v>
      </c>
      <c r="D132" s="36">
        <v>1</v>
      </c>
      <c r="E132" s="37" t="s">
        <v>747</v>
      </c>
      <c r="F132" s="23">
        <f t="shared" si="1"/>
        <v>0</v>
      </c>
      <c r="G132" s="38">
        <f>SUM(G134:G135)</f>
        <v>0</v>
      </c>
      <c r="H132" s="38">
        <f>SUM(H134:H135)</f>
        <v>0</v>
      </c>
    </row>
    <row r="133" spans="1:8" ht="36" hidden="1" x14ac:dyDescent="0.25">
      <c r="A133" s="32"/>
      <c r="B133" s="35"/>
      <c r="C133" s="36"/>
      <c r="D133" s="36"/>
      <c r="E133" s="37" t="s">
        <v>460</v>
      </c>
      <c r="F133" s="23">
        <f t="shared" si="1"/>
        <v>0</v>
      </c>
      <c r="G133" s="39"/>
      <c r="H133" s="39"/>
    </row>
    <row r="134" spans="1:8" hidden="1" x14ac:dyDescent="0.25">
      <c r="A134" s="32"/>
      <c r="B134" s="35"/>
      <c r="C134" s="36"/>
      <c r="D134" s="36"/>
      <c r="E134" s="37" t="s">
        <v>461</v>
      </c>
      <c r="F134" s="23">
        <f t="shared" si="1"/>
        <v>0</v>
      </c>
      <c r="G134" s="39"/>
      <c r="H134" s="39"/>
    </row>
    <row r="135" spans="1:8" hidden="1" x14ac:dyDescent="0.25">
      <c r="A135" s="32"/>
      <c r="B135" s="35"/>
      <c r="C135" s="36"/>
      <c r="D135" s="36"/>
      <c r="E135" s="37" t="s">
        <v>461</v>
      </c>
      <c r="F135" s="23">
        <f t="shared" si="1"/>
        <v>0</v>
      </c>
      <c r="G135" s="39"/>
      <c r="H135" s="39"/>
    </row>
    <row r="136" spans="1:8" hidden="1" x14ac:dyDescent="0.25">
      <c r="A136" s="32">
        <v>2312</v>
      </c>
      <c r="B136" s="35" t="s">
        <v>518</v>
      </c>
      <c r="C136" s="36">
        <v>1</v>
      </c>
      <c r="D136" s="36">
        <v>2</v>
      </c>
      <c r="E136" s="37" t="s">
        <v>303</v>
      </c>
      <c r="F136" s="23">
        <f t="shared" si="1"/>
        <v>0</v>
      </c>
      <c r="G136" s="38">
        <f>SUM(G138:G139)</f>
        <v>0</v>
      </c>
      <c r="H136" s="38">
        <f>SUM(H138:H139)</f>
        <v>0</v>
      </c>
    </row>
    <row r="137" spans="1:8" ht="36" hidden="1" x14ac:dyDescent="0.25">
      <c r="A137" s="32"/>
      <c r="B137" s="35"/>
      <c r="C137" s="36"/>
      <c r="D137" s="36"/>
      <c r="E137" s="37" t="s">
        <v>460</v>
      </c>
      <c r="F137" s="23">
        <f t="shared" si="1"/>
        <v>0</v>
      </c>
      <c r="G137" s="39"/>
      <c r="H137" s="39"/>
    </row>
    <row r="138" spans="1:8" hidden="1" x14ac:dyDescent="0.25">
      <c r="A138" s="32"/>
      <c r="B138" s="35"/>
      <c r="C138" s="36"/>
      <c r="D138" s="36"/>
      <c r="E138" s="37" t="s">
        <v>461</v>
      </c>
      <c r="F138" s="23">
        <f t="shared" si="1"/>
        <v>0</v>
      </c>
      <c r="G138" s="39"/>
      <c r="H138" s="39"/>
    </row>
    <row r="139" spans="1:8" hidden="1" x14ac:dyDescent="0.25">
      <c r="A139" s="32"/>
      <c r="B139" s="35"/>
      <c r="C139" s="36"/>
      <c r="D139" s="36"/>
      <c r="E139" s="37" t="s">
        <v>461</v>
      </c>
      <c r="F139" s="23">
        <f t="shared" si="1"/>
        <v>0</v>
      </c>
      <c r="G139" s="39"/>
      <c r="H139" s="39"/>
    </row>
    <row r="140" spans="1:8" hidden="1" x14ac:dyDescent="0.25">
      <c r="A140" s="32">
        <v>2313</v>
      </c>
      <c r="B140" s="35" t="s">
        <v>518</v>
      </c>
      <c r="C140" s="36">
        <v>1</v>
      </c>
      <c r="D140" s="36">
        <v>3</v>
      </c>
      <c r="E140" s="37" t="s">
        <v>304</v>
      </c>
      <c r="F140" s="23">
        <f t="shared" si="1"/>
        <v>0</v>
      </c>
      <c r="G140" s="38">
        <f>SUM(G142:G143)</f>
        <v>0</v>
      </c>
      <c r="H140" s="38">
        <f>SUM(H142:H143)</f>
        <v>0</v>
      </c>
    </row>
    <row r="141" spans="1:8" ht="36" hidden="1" x14ac:dyDescent="0.25">
      <c r="A141" s="32"/>
      <c r="B141" s="35"/>
      <c r="C141" s="36"/>
      <c r="D141" s="36"/>
      <c r="E141" s="37" t="s">
        <v>460</v>
      </c>
      <c r="F141" s="23">
        <f t="shared" si="1"/>
        <v>0</v>
      </c>
      <c r="G141" s="39"/>
      <c r="H141" s="39"/>
    </row>
    <row r="142" spans="1:8" hidden="1" x14ac:dyDescent="0.25">
      <c r="A142" s="32"/>
      <c r="B142" s="35"/>
      <c r="C142" s="36"/>
      <c r="D142" s="36"/>
      <c r="E142" s="37" t="s">
        <v>461</v>
      </c>
      <c r="F142" s="23">
        <f t="shared" si="1"/>
        <v>0</v>
      </c>
      <c r="G142" s="39"/>
      <c r="H142" s="39"/>
    </row>
    <row r="143" spans="1:8" hidden="1" x14ac:dyDescent="0.25">
      <c r="A143" s="32"/>
      <c r="B143" s="35"/>
      <c r="C143" s="36"/>
      <c r="D143" s="36"/>
      <c r="E143" s="37" t="s">
        <v>461</v>
      </c>
      <c r="F143" s="23">
        <f t="shared" si="1"/>
        <v>0</v>
      </c>
      <c r="G143" s="39"/>
      <c r="H143" s="39"/>
    </row>
    <row r="144" spans="1:8" x14ac:dyDescent="0.25">
      <c r="A144" s="32">
        <v>2320</v>
      </c>
      <c r="B144" s="27" t="s">
        <v>518</v>
      </c>
      <c r="C144" s="28">
        <v>2</v>
      </c>
      <c r="D144" s="28">
        <v>0</v>
      </c>
      <c r="E144" s="33" t="s">
        <v>222</v>
      </c>
      <c r="F144" s="23">
        <f t="shared" si="1"/>
        <v>1700</v>
      </c>
      <c r="G144" s="38">
        <f>SUM(G145)</f>
        <v>1700</v>
      </c>
      <c r="H144" s="38">
        <f>SUM(H145)</f>
        <v>0</v>
      </c>
    </row>
    <row r="145" spans="1:8" x14ac:dyDescent="0.25">
      <c r="A145" s="32">
        <v>2321</v>
      </c>
      <c r="B145" s="35" t="s">
        <v>518</v>
      </c>
      <c r="C145" s="36">
        <v>2</v>
      </c>
      <c r="D145" s="36">
        <v>1</v>
      </c>
      <c r="E145" s="37" t="s">
        <v>305</v>
      </c>
      <c r="F145" s="23">
        <f t="shared" si="1"/>
        <v>1700</v>
      </c>
      <c r="G145" s="38">
        <f>SUM(G147:G178)</f>
        <v>1700</v>
      </c>
      <c r="H145" s="38">
        <f>SUM(H147:H148)</f>
        <v>0</v>
      </c>
    </row>
    <row r="146" spans="1:8" ht="36" x14ac:dyDescent="0.25">
      <c r="A146" s="32"/>
      <c r="B146" s="35"/>
      <c r="C146" s="36"/>
      <c r="D146" s="36"/>
      <c r="E146" s="37" t="s">
        <v>460</v>
      </c>
      <c r="F146" s="23">
        <f t="shared" si="1"/>
        <v>0</v>
      </c>
      <c r="G146" s="39"/>
      <c r="H146" s="39"/>
    </row>
    <row r="147" spans="1:8" x14ac:dyDescent="0.25">
      <c r="A147" s="32"/>
      <c r="B147" s="35"/>
      <c r="C147" s="36"/>
      <c r="D147" s="36">
        <v>4239</v>
      </c>
      <c r="E147" s="41" t="s">
        <v>335</v>
      </c>
      <c r="F147" s="23">
        <f t="shared" si="1"/>
        <v>800</v>
      </c>
      <c r="G147" s="39">
        <v>800</v>
      </c>
      <c r="H147" s="39"/>
    </row>
    <row r="148" spans="1:8" hidden="1" x14ac:dyDescent="0.25">
      <c r="A148" s="32"/>
      <c r="B148" s="35"/>
      <c r="C148" s="36"/>
      <c r="D148" s="36"/>
      <c r="E148" s="37" t="s">
        <v>461</v>
      </c>
      <c r="F148" s="23">
        <f t="shared" si="1"/>
        <v>0</v>
      </c>
      <c r="G148" s="39"/>
      <c r="H148" s="39"/>
    </row>
    <row r="149" spans="1:8" ht="24" hidden="1" x14ac:dyDescent="0.25">
      <c r="A149" s="32">
        <v>2330</v>
      </c>
      <c r="B149" s="27" t="s">
        <v>518</v>
      </c>
      <c r="C149" s="28">
        <v>3</v>
      </c>
      <c r="D149" s="28">
        <v>0</v>
      </c>
      <c r="E149" s="33" t="s">
        <v>223</v>
      </c>
      <c r="F149" s="23">
        <f t="shared" si="1"/>
        <v>0</v>
      </c>
      <c r="G149" s="38">
        <f>SUM(G150+G154)</f>
        <v>0</v>
      </c>
      <c r="H149" s="38">
        <f>SUM(H150)</f>
        <v>0</v>
      </c>
    </row>
    <row r="150" spans="1:8" hidden="1" x14ac:dyDescent="0.25">
      <c r="A150" s="32">
        <v>2331</v>
      </c>
      <c r="B150" s="35" t="s">
        <v>518</v>
      </c>
      <c r="C150" s="36">
        <v>3</v>
      </c>
      <c r="D150" s="36">
        <v>1</v>
      </c>
      <c r="E150" s="37" t="s">
        <v>753</v>
      </c>
      <c r="F150" s="23">
        <f t="shared" si="1"/>
        <v>0</v>
      </c>
      <c r="G150" s="38">
        <f>SUM(G152:G153)</f>
        <v>0</v>
      </c>
      <c r="H150" s="38">
        <f>SUM(H152:H153)</f>
        <v>0</v>
      </c>
    </row>
    <row r="151" spans="1:8" ht="36" hidden="1" x14ac:dyDescent="0.25">
      <c r="A151" s="32"/>
      <c r="B151" s="35"/>
      <c r="C151" s="36"/>
      <c r="D151" s="36"/>
      <c r="E151" s="37" t="s">
        <v>460</v>
      </c>
      <c r="F151" s="23">
        <f t="shared" ref="F151:F220" si="2">SUM(G151:H151)</f>
        <v>0</v>
      </c>
      <c r="G151" s="39"/>
      <c r="H151" s="39"/>
    </row>
    <row r="152" spans="1:8" hidden="1" x14ac:dyDescent="0.25">
      <c r="A152" s="32"/>
      <c r="B152" s="35"/>
      <c r="C152" s="36"/>
      <c r="D152" s="36"/>
      <c r="E152" s="37" t="s">
        <v>461</v>
      </c>
      <c r="F152" s="23">
        <f t="shared" si="2"/>
        <v>0</v>
      </c>
      <c r="G152" s="39"/>
      <c r="H152" s="39"/>
    </row>
    <row r="153" spans="1:8" hidden="1" x14ac:dyDescent="0.25">
      <c r="A153" s="32"/>
      <c r="B153" s="35"/>
      <c r="C153" s="36"/>
      <c r="D153" s="36"/>
      <c r="E153" s="37" t="s">
        <v>461</v>
      </c>
      <c r="F153" s="23">
        <f t="shared" si="2"/>
        <v>0</v>
      </c>
      <c r="G153" s="39"/>
      <c r="H153" s="39"/>
    </row>
    <row r="154" spans="1:8" hidden="1" x14ac:dyDescent="0.25">
      <c r="A154" s="32">
        <v>2332</v>
      </c>
      <c r="B154" s="35" t="s">
        <v>518</v>
      </c>
      <c r="C154" s="36">
        <v>3</v>
      </c>
      <c r="D154" s="36">
        <v>2</v>
      </c>
      <c r="E154" s="37" t="s">
        <v>306</v>
      </c>
      <c r="F154" s="23">
        <f t="shared" si="2"/>
        <v>0</v>
      </c>
      <c r="G154" s="38">
        <f>SUM(G156:G157)</f>
        <v>0</v>
      </c>
      <c r="H154" s="38">
        <f>SUM(H156:H157)</f>
        <v>0</v>
      </c>
    </row>
    <row r="155" spans="1:8" ht="36" hidden="1" x14ac:dyDescent="0.25">
      <c r="A155" s="32"/>
      <c r="B155" s="35"/>
      <c r="C155" s="36"/>
      <c r="D155" s="36"/>
      <c r="E155" s="37" t="s">
        <v>460</v>
      </c>
      <c r="F155" s="23">
        <f t="shared" si="2"/>
        <v>0</v>
      </c>
      <c r="G155" s="39"/>
      <c r="H155" s="39"/>
    </row>
    <row r="156" spans="1:8" hidden="1" x14ac:dyDescent="0.25">
      <c r="A156" s="32"/>
      <c r="B156" s="35"/>
      <c r="C156" s="36"/>
      <c r="D156" s="36"/>
      <c r="E156" s="37" t="s">
        <v>461</v>
      </c>
      <c r="F156" s="23">
        <f t="shared" si="2"/>
        <v>0</v>
      </c>
      <c r="G156" s="39"/>
      <c r="H156" s="39"/>
    </row>
    <row r="157" spans="1:8" hidden="1" x14ac:dyDescent="0.25">
      <c r="A157" s="32"/>
      <c r="B157" s="35"/>
      <c r="C157" s="36"/>
      <c r="D157" s="36"/>
      <c r="E157" s="37" t="s">
        <v>461</v>
      </c>
      <c r="F157" s="23">
        <f t="shared" si="2"/>
        <v>0</v>
      </c>
      <c r="G157" s="39"/>
      <c r="H157" s="39"/>
    </row>
    <row r="158" spans="1:8" hidden="1" x14ac:dyDescent="0.25">
      <c r="A158" s="32">
        <v>2340</v>
      </c>
      <c r="B158" s="27" t="s">
        <v>518</v>
      </c>
      <c r="C158" s="28">
        <v>4</v>
      </c>
      <c r="D158" s="28">
        <v>0</v>
      </c>
      <c r="E158" s="33" t="s">
        <v>224</v>
      </c>
      <c r="F158" s="23">
        <f t="shared" si="2"/>
        <v>0</v>
      </c>
      <c r="G158" s="38">
        <f>SUM(G159)</f>
        <v>0</v>
      </c>
      <c r="H158" s="38">
        <f>SUM(H159)</f>
        <v>0</v>
      </c>
    </row>
    <row r="159" spans="1:8" hidden="1" x14ac:dyDescent="0.25">
      <c r="A159" s="32">
        <v>2341</v>
      </c>
      <c r="B159" s="35" t="s">
        <v>518</v>
      </c>
      <c r="C159" s="36">
        <v>4</v>
      </c>
      <c r="D159" s="36">
        <v>1</v>
      </c>
      <c r="E159" s="37" t="s">
        <v>307</v>
      </c>
      <c r="F159" s="23">
        <f t="shared" si="2"/>
        <v>0</v>
      </c>
      <c r="G159" s="38">
        <f>SUM(G161:G162)</f>
        <v>0</v>
      </c>
      <c r="H159" s="38">
        <f>SUM(H161:H162)</f>
        <v>0</v>
      </c>
    </row>
    <row r="160" spans="1:8" ht="36" hidden="1" x14ac:dyDescent="0.25">
      <c r="A160" s="32"/>
      <c r="B160" s="35"/>
      <c r="C160" s="36"/>
      <c r="D160" s="36"/>
      <c r="E160" s="37" t="s">
        <v>460</v>
      </c>
      <c r="F160" s="23">
        <f t="shared" si="2"/>
        <v>0</v>
      </c>
      <c r="G160" s="39"/>
      <c r="H160" s="39"/>
    </row>
    <row r="161" spans="1:8" hidden="1" x14ac:dyDescent="0.25">
      <c r="A161" s="32"/>
      <c r="B161" s="35"/>
      <c r="C161" s="36"/>
      <c r="D161" s="36"/>
      <c r="E161" s="37" t="s">
        <v>461</v>
      </c>
      <c r="F161" s="23">
        <f t="shared" si="2"/>
        <v>0</v>
      </c>
      <c r="G161" s="39"/>
      <c r="H161" s="39"/>
    </row>
    <row r="162" spans="1:8" hidden="1" x14ac:dyDescent="0.25">
      <c r="A162" s="32"/>
      <c r="B162" s="35"/>
      <c r="C162" s="36"/>
      <c r="D162" s="36"/>
      <c r="E162" s="37" t="s">
        <v>461</v>
      </c>
      <c r="F162" s="23">
        <f t="shared" si="2"/>
        <v>0</v>
      </c>
      <c r="G162" s="39"/>
      <c r="H162" s="39"/>
    </row>
    <row r="163" spans="1:8" hidden="1" x14ac:dyDescent="0.25">
      <c r="A163" s="32">
        <v>2350</v>
      </c>
      <c r="B163" s="27" t="s">
        <v>518</v>
      </c>
      <c r="C163" s="28">
        <v>5</v>
      </c>
      <c r="D163" s="28">
        <v>0</v>
      </c>
      <c r="E163" s="33" t="s">
        <v>225</v>
      </c>
      <c r="F163" s="23">
        <f t="shared" si="2"/>
        <v>0</v>
      </c>
      <c r="G163" s="38">
        <f>SUM(G164)</f>
        <v>0</v>
      </c>
      <c r="H163" s="38">
        <f>SUM(H164)</f>
        <v>0</v>
      </c>
    </row>
    <row r="164" spans="1:8" hidden="1" x14ac:dyDescent="0.25">
      <c r="A164" s="32">
        <v>2351</v>
      </c>
      <c r="B164" s="35" t="s">
        <v>518</v>
      </c>
      <c r="C164" s="36">
        <v>5</v>
      </c>
      <c r="D164" s="36">
        <v>1</v>
      </c>
      <c r="E164" s="37" t="s">
        <v>756</v>
      </c>
      <c r="F164" s="23">
        <f t="shared" si="2"/>
        <v>0</v>
      </c>
      <c r="G164" s="38">
        <f>SUM(G166:G167)</f>
        <v>0</v>
      </c>
      <c r="H164" s="38">
        <f>SUM(H166:H167)</f>
        <v>0</v>
      </c>
    </row>
    <row r="165" spans="1:8" ht="36" hidden="1" x14ac:dyDescent="0.25">
      <c r="A165" s="32"/>
      <c r="B165" s="35"/>
      <c r="C165" s="36"/>
      <c r="D165" s="36"/>
      <c r="E165" s="37" t="s">
        <v>460</v>
      </c>
      <c r="F165" s="23">
        <f t="shared" si="2"/>
        <v>0</v>
      </c>
      <c r="G165" s="39"/>
      <c r="H165" s="39"/>
    </row>
    <row r="166" spans="1:8" hidden="1" x14ac:dyDescent="0.25">
      <c r="A166" s="32"/>
      <c r="B166" s="35"/>
      <c r="C166" s="36"/>
      <c r="D166" s="36"/>
      <c r="E166" s="37" t="s">
        <v>461</v>
      </c>
      <c r="F166" s="23">
        <f t="shared" si="2"/>
        <v>0</v>
      </c>
      <c r="G166" s="39"/>
      <c r="H166" s="39"/>
    </row>
    <row r="167" spans="1:8" hidden="1" x14ac:dyDescent="0.25">
      <c r="A167" s="32"/>
      <c r="B167" s="35"/>
      <c r="C167" s="36"/>
      <c r="D167" s="36"/>
      <c r="E167" s="37" t="s">
        <v>461</v>
      </c>
      <c r="F167" s="23">
        <f t="shared" si="2"/>
        <v>0</v>
      </c>
      <c r="G167" s="39"/>
      <c r="H167" s="39"/>
    </row>
    <row r="168" spans="1:8" ht="36" hidden="1" x14ac:dyDescent="0.25">
      <c r="A168" s="32">
        <v>2360</v>
      </c>
      <c r="B168" s="27" t="s">
        <v>518</v>
      </c>
      <c r="C168" s="28">
        <v>6</v>
      </c>
      <c r="D168" s="28">
        <v>0</v>
      </c>
      <c r="E168" s="33" t="s">
        <v>226</v>
      </c>
      <c r="F168" s="23">
        <f t="shared" si="2"/>
        <v>0</v>
      </c>
      <c r="G168" s="38">
        <f>SUM(G169)</f>
        <v>0</v>
      </c>
      <c r="H168" s="38">
        <f>SUM(H169)</f>
        <v>0</v>
      </c>
    </row>
    <row r="169" spans="1:8" ht="25.5" hidden="1" customHeight="1" x14ac:dyDescent="0.25">
      <c r="A169" s="32">
        <v>2361</v>
      </c>
      <c r="B169" s="35" t="s">
        <v>518</v>
      </c>
      <c r="C169" s="36">
        <v>6</v>
      </c>
      <c r="D169" s="36">
        <v>1</v>
      </c>
      <c r="E169" s="37" t="s">
        <v>427</v>
      </c>
      <c r="F169" s="23">
        <f t="shared" si="2"/>
        <v>0</v>
      </c>
      <c r="G169" s="38">
        <f>SUM(G171:G172)</f>
        <v>0</v>
      </c>
      <c r="H169" s="38">
        <f>SUM(H171:H172)</f>
        <v>0</v>
      </c>
    </row>
    <row r="170" spans="1:8" ht="36" hidden="1" x14ac:dyDescent="0.25">
      <c r="A170" s="32"/>
      <c r="B170" s="35"/>
      <c r="C170" s="36"/>
      <c r="D170" s="36"/>
      <c r="E170" s="37" t="s">
        <v>460</v>
      </c>
      <c r="F170" s="23">
        <f t="shared" si="2"/>
        <v>0</v>
      </c>
      <c r="G170" s="39"/>
      <c r="H170" s="39"/>
    </row>
    <row r="171" spans="1:8" hidden="1" x14ac:dyDescent="0.25">
      <c r="A171" s="32"/>
      <c r="B171" s="35"/>
      <c r="C171" s="36"/>
      <c r="D171" s="36"/>
      <c r="E171" s="37" t="s">
        <v>461</v>
      </c>
      <c r="F171" s="23">
        <f t="shared" si="2"/>
        <v>0</v>
      </c>
      <c r="G171" s="39"/>
      <c r="H171" s="39"/>
    </row>
    <row r="172" spans="1:8" hidden="1" x14ac:dyDescent="0.25">
      <c r="A172" s="32"/>
      <c r="B172" s="35"/>
      <c r="C172" s="36"/>
      <c r="D172" s="36"/>
      <c r="E172" s="37" t="s">
        <v>461</v>
      </c>
      <c r="F172" s="23">
        <f t="shared" si="2"/>
        <v>0</v>
      </c>
      <c r="G172" s="39"/>
      <c r="H172" s="39"/>
    </row>
    <row r="173" spans="1:8" ht="25.5" hidden="1" customHeight="1" x14ac:dyDescent="0.25">
      <c r="A173" s="32">
        <v>2370</v>
      </c>
      <c r="B173" s="27" t="s">
        <v>518</v>
      </c>
      <c r="C173" s="28">
        <v>7</v>
      </c>
      <c r="D173" s="28">
        <v>0</v>
      </c>
      <c r="E173" s="33" t="s">
        <v>85</v>
      </c>
      <c r="F173" s="23">
        <f t="shared" si="2"/>
        <v>0</v>
      </c>
      <c r="G173" s="38">
        <f>SUM(G174)</f>
        <v>0</v>
      </c>
      <c r="H173" s="38">
        <f>SUM(H174)</f>
        <v>0</v>
      </c>
    </row>
    <row r="174" spans="1:8" ht="24" hidden="1" x14ac:dyDescent="0.25">
      <c r="A174" s="32">
        <v>2371</v>
      </c>
      <c r="B174" s="35" t="s">
        <v>518</v>
      </c>
      <c r="C174" s="36">
        <v>7</v>
      </c>
      <c r="D174" s="36">
        <v>1</v>
      </c>
      <c r="E174" s="37" t="s">
        <v>428</v>
      </c>
      <c r="F174" s="23">
        <f t="shared" si="2"/>
        <v>0</v>
      </c>
      <c r="G174" s="38">
        <f>SUM(G176:G177)</f>
        <v>0</v>
      </c>
      <c r="H174" s="38">
        <f>SUM(H176:H177)</f>
        <v>0</v>
      </c>
    </row>
    <row r="175" spans="1:8" ht="36" hidden="1" x14ac:dyDescent="0.25">
      <c r="A175" s="32"/>
      <c r="B175" s="35"/>
      <c r="C175" s="36"/>
      <c r="D175" s="36"/>
      <c r="E175" s="37" t="s">
        <v>460</v>
      </c>
      <c r="F175" s="23">
        <f t="shared" si="2"/>
        <v>0</v>
      </c>
      <c r="G175" s="39"/>
      <c r="H175" s="39"/>
    </row>
    <row r="176" spans="1:8" hidden="1" x14ac:dyDescent="0.25">
      <c r="A176" s="32"/>
      <c r="B176" s="35"/>
      <c r="C176" s="36"/>
      <c r="D176" s="36"/>
      <c r="E176" s="37" t="s">
        <v>461</v>
      </c>
      <c r="F176" s="23">
        <f t="shared" si="2"/>
        <v>0</v>
      </c>
      <c r="G176" s="39"/>
      <c r="H176" s="39"/>
    </row>
    <row r="177" spans="1:8" hidden="1" x14ac:dyDescent="0.25">
      <c r="A177" s="32"/>
      <c r="B177" s="35"/>
      <c r="C177" s="36"/>
      <c r="D177" s="36"/>
      <c r="E177" s="37" t="s">
        <v>461</v>
      </c>
      <c r="F177" s="23">
        <f t="shared" si="2"/>
        <v>0</v>
      </c>
      <c r="G177" s="39"/>
      <c r="H177" s="39"/>
    </row>
    <row r="178" spans="1:8" x14ac:dyDescent="0.25">
      <c r="A178" s="32"/>
      <c r="B178" s="35"/>
      <c r="C178" s="36"/>
      <c r="D178" s="36">
        <v>4269</v>
      </c>
      <c r="E178" s="44" t="s">
        <v>350</v>
      </c>
      <c r="F178" s="23">
        <f t="shared" si="2"/>
        <v>900</v>
      </c>
      <c r="G178" s="39">
        <v>900</v>
      </c>
      <c r="H178" s="39"/>
    </row>
    <row r="179" spans="1:8" s="31" customFormat="1" ht="14.25" customHeight="1" x14ac:dyDescent="0.2">
      <c r="A179" s="26">
        <v>2400</v>
      </c>
      <c r="B179" s="27" t="s">
        <v>526</v>
      </c>
      <c r="C179" s="28">
        <v>0</v>
      </c>
      <c r="D179" s="28">
        <v>0</v>
      </c>
      <c r="E179" s="46" t="s">
        <v>921</v>
      </c>
      <c r="F179" s="23">
        <f t="shared" si="2"/>
        <v>-144200</v>
      </c>
      <c r="G179" s="30">
        <f>G189+G238</f>
        <v>10800</v>
      </c>
      <c r="H179" s="30">
        <f>H189+H208+H238+H304</f>
        <v>-155000</v>
      </c>
    </row>
    <row r="180" spans="1:8" ht="36" hidden="1" x14ac:dyDescent="0.25">
      <c r="A180" s="32">
        <v>2410</v>
      </c>
      <c r="B180" s="27" t="s">
        <v>526</v>
      </c>
      <c r="C180" s="28">
        <v>1</v>
      </c>
      <c r="D180" s="28">
        <v>0</v>
      </c>
      <c r="E180" s="33" t="s">
        <v>228</v>
      </c>
      <c r="F180" s="23">
        <f t="shared" si="2"/>
        <v>0</v>
      </c>
      <c r="G180" s="38">
        <f>SUM(G181,G185)</f>
        <v>0</v>
      </c>
      <c r="H180" s="38">
        <f>SUM(H181)</f>
        <v>0</v>
      </c>
    </row>
    <row r="181" spans="1:8" ht="24" hidden="1" x14ac:dyDescent="0.25">
      <c r="A181" s="32">
        <v>2411</v>
      </c>
      <c r="B181" s="35" t="s">
        <v>526</v>
      </c>
      <c r="C181" s="36">
        <v>1</v>
      </c>
      <c r="D181" s="36">
        <v>1</v>
      </c>
      <c r="E181" s="37" t="s">
        <v>764</v>
      </c>
      <c r="F181" s="23">
        <f t="shared" si="2"/>
        <v>0</v>
      </c>
      <c r="G181" s="38">
        <f>SUM(G183:G184)</f>
        <v>0</v>
      </c>
      <c r="H181" s="38">
        <f>SUM(H183:H184)</f>
        <v>0</v>
      </c>
    </row>
    <row r="182" spans="1:8" ht="36" hidden="1" x14ac:dyDescent="0.25">
      <c r="A182" s="32"/>
      <c r="B182" s="35"/>
      <c r="C182" s="36"/>
      <c r="D182" s="36"/>
      <c r="E182" s="37" t="s">
        <v>460</v>
      </c>
      <c r="F182" s="23">
        <f t="shared" si="2"/>
        <v>0</v>
      </c>
      <c r="G182" s="39"/>
      <c r="H182" s="39"/>
    </row>
    <row r="183" spans="1:8" hidden="1" x14ac:dyDescent="0.25">
      <c r="A183" s="32"/>
      <c r="B183" s="35"/>
      <c r="C183" s="36"/>
      <c r="D183" s="36"/>
      <c r="E183" s="37" t="s">
        <v>461</v>
      </c>
      <c r="F183" s="23">
        <f t="shared" si="2"/>
        <v>0</v>
      </c>
      <c r="G183" s="39"/>
      <c r="H183" s="39"/>
    </row>
    <row r="184" spans="1:8" hidden="1" x14ac:dyDescent="0.25">
      <c r="A184" s="32"/>
      <c r="B184" s="35"/>
      <c r="C184" s="36"/>
      <c r="D184" s="36"/>
      <c r="E184" s="37" t="s">
        <v>461</v>
      </c>
      <c r="F184" s="23">
        <f t="shared" si="2"/>
        <v>0</v>
      </c>
      <c r="G184" s="39"/>
      <c r="H184" s="39"/>
    </row>
    <row r="185" spans="1:8" ht="24" hidden="1" x14ac:dyDescent="0.25">
      <c r="A185" s="32">
        <v>2412</v>
      </c>
      <c r="B185" s="35" t="s">
        <v>526</v>
      </c>
      <c r="C185" s="36">
        <v>1</v>
      </c>
      <c r="D185" s="36">
        <v>2</v>
      </c>
      <c r="E185" s="37" t="s">
        <v>766</v>
      </c>
      <c r="F185" s="23">
        <f t="shared" si="2"/>
        <v>0</v>
      </c>
      <c r="G185" s="38">
        <f>SUM(G187:G188)</f>
        <v>0</v>
      </c>
      <c r="H185" s="38">
        <f>SUM(H187:H188)</f>
        <v>0</v>
      </c>
    </row>
    <row r="186" spans="1:8" ht="36" hidden="1" x14ac:dyDescent="0.25">
      <c r="A186" s="32"/>
      <c r="B186" s="35"/>
      <c r="C186" s="36"/>
      <c r="D186" s="36"/>
      <c r="E186" s="37" t="s">
        <v>460</v>
      </c>
      <c r="F186" s="23">
        <f t="shared" si="2"/>
        <v>0</v>
      </c>
      <c r="G186" s="39"/>
      <c r="H186" s="39"/>
    </row>
    <row r="187" spans="1:8" hidden="1" x14ac:dyDescent="0.25">
      <c r="A187" s="32"/>
      <c r="B187" s="35"/>
      <c r="C187" s="36"/>
      <c r="D187" s="36"/>
      <c r="E187" s="37" t="s">
        <v>461</v>
      </c>
      <c r="F187" s="23">
        <f t="shared" si="2"/>
        <v>0</v>
      </c>
      <c r="G187" s="39"/>
      <c r="H187" s="39"/>
    </row>
    <row r="188" spans="1:8" hidden="1" x14ac:dyDescent="0.25">
      <c r="A188" s="32"/>
      <c r="B188" s="35"/>
      <c r="C188" s="36"/>
      <c r="D188" s="36"/>
      <c r="E188" s="37" t="s">
        <v>461</v>
      </c>
      <c r="F188" s="23">
        <f t="shared" si="2"/>
        <v>0</v>
      </c>
      <c r="G188" s="39"/>
      <c r="H188" s="39"/>
    </row>
    <row r="189" spans="1:8" ht="39" customHeight="1" x14ac:dyDescent="0.25">
      <c r="A189" s="32">
        <v>2420</v>
      </c>
      <c r="B189" s="27" t="s">
        <v>526</v>
      </c>
      <c r="C189" s="28">
        <v>2</v>
      </c>
      <c r="D189" s="28">
        <v>0</v>
      </c>
      <c r="E189" s="33" t="s">
        <v>229</v>
      </c>
      <c r="F189" s="23">
        <f t="shared" si="2"/>
        <v>6800</v>
      </c>
      <c r="G189" s="38">
        <f>SUM(G190,G202,G214,G208)</f>
        <v>5800</v>
      </c>
      <c r="H189" s="38">
        <f>SUM(H190)</f>
        <v>1000</v>
      </c>
    </row>
    <row r="190" spans="1:8" x14ac:dyDescent="0.25">
      <c r="A190" s="32">
        <v>2421</v>
      </c>
      <c r="B190" s="35" t="s">
        <v>526</v>
      </c>
      <c r="C190" s="36">
        <v>2</v>
      </c>
      <c r="D190" s="36">
        <v>1</v>
      </c>
      <c r="E190" s="37" t="s">
        <v>769</v>
      </c>
      <c r="F190" s="23">
        <f t="shared" si="2"/>
        <v>6000</v>
      </c>
      <c r="G190" s="38">
        <f>G192+G194+G195+G196+G197</f>
        <v>5000</v>
      </c>
      <c r="H190" s="38">
        <f>SUM(H194:H199)</f>
        <v>1000</v>
      </c>
    </row>
    <row r="191" spans="1:8" ht="36" x14ac:dyDescent="0.25">
      <c r="A191" s="32"/>
      <c r="B191" s="35"/>
      <c r="C191" s="36"/>
      <c r="D191" s="36"/>
      <c r="E191" s="37" t="s">
        <v>460</v>
      </c>
      <c r="F191" s="23">
        <f t="shared" si="2"/>
        <v>0</v>
      </c>
      <c r="G191" s="39"/>
      <c r="H191" s="39"/>
    </row>
    <row r="192" spans="1:8" ht="24" x14ac:dyDescent="0.25">
      <c r="A192" s="32"/>
      <c r="B192" s="35"/>
      <c r="C192" s="36"/>
      <c r="D192" s="36">
        <v>4216</v>
      </c>
      <c r="E192" s="41" t="s">
        <v>323</v>
      </c>
      <c r="F192" s="23">
        <f t="shared" si="2"/>
        <v>0</v>
      </c>
      <c r="G192" s="39">
        <v>0</v>
      </c>
      <c r="H192" s="39"/>
    </row>
    <row r="193" spans="1:8" x14ac:dyDescent="0.25">
      <c r="A193" s="32"/>
      <c r="B193" s="35"/>
      <c r="C193" s="36"/>
      <c r="D193" s="40">
        <v>4235</v>
      </c>
      <c r="E193" s="43" t="s">
        <v>332</v>
      </c>
      <c r="F193" s="23">
        <f t="shared" si="2"/>
        <v>0</v>
      </c>
      <c r="G193" s="39">
        <v>0</v>
      </c>
      <c r="H193" s="39"/>
    </row>
    <row r="194" spans="1:8" x14ac:dyDescent="0.25">
      <c r="A194" s="32"/>
      <c r="B194" s="35"/>
      <c r="C194" s="36"/>
      <c r="D194" s="40">
        <v>4239</v>
      </c>
      <c r="E194" s="41" t="s">
        <v>335</v>
      </c>
      <c r="F194" s="23">
        <f t="shared" si="2"/>
        <v>1500</v>
      </c>
      <c r="G194" s="39">
        <v>1500</v>
      </c>
      <c r="H194" s="39"/>
    </row>
    <row r="195" spans="1:8" x14ac:dyDescent="0.25">
      <c r="A195" s="32"/>
      <c r="B195" s="35"/>
      <c r="C195" s="36"/>
      <c r="D195" s="40">
        <v>4241</v>
      </c>
      <c r="E195" s="41" t="s">
        <v>336</v>
      </c>
      <c r="F195" s="23">
        <f t="shared" si="2"/>
        <v>1500</v>
      </c>
      <c r="G195" s="39">
        <v>1500</v>
      </c>
      <c r="H195" s="39"/>
    </row>
    <row r="196" spans="1:8" x14ac:dyDescent="0.25">
      <c r="A196" s="32"/>
      <c r="B196" s="35"/>
      <c r="C196" s="36"/>
      <c r="D196" s="40">
        <v>4262</v>
      </c>
      <c r="E196" s="142" t="s">
        <v>1023</v>
      </c>
      <c r="F196" s="23">
        <f>SUM(G196:H196)</f>
        <v>1000</v>
      </c>
      <c r="G196" s="39">
        <v>1000</v>
      </c>
      <c r="H196" s="39"/>
    </row>
    <row r="197" spans="1:8" x14ac:dyDescent="0.25">
      <c r="A197" s="32"/>
      <c r="B197" s="35"/>
      <c r="C197" s="36"/>
      <c r="D197" s="40">
        <v>4269</v>
      </c>
      <c r="E197" s="142" t="s">
        <v>350</v>
      </c>
      <c r="F197" s="23">
        <f t="shared" si="2"/>
        <v>1000</v>
      </c>
      <c r="G197" s="39">
        <v>1000</v>
      </c>
      <c r="H197" s="39"/>
    </row>
    <row r="198" spans="1:8" x14ac:dyDescent="0.25">
      <c r="A198" s="32"/>
      <c r="B198" s="35"/>
      <c r="C198" s="36"/>
      <c r="D198" s="40">
        <v>5112</v>
      </c>
      <c r="E198" s="44" t="s">
        <v>449</v>
      </c>
      <c r="F198" s="23">
        <f t="shared" si="2"/>
        <v>0</v>
      </c>
      <c r="G198" s="39"/>
      <c r="H198" s="39">
        <v>0</v>
      </c>
    </row>
    <row r="199" spans="1:8" x14ac:dyDescent="0.25">
      <c r="A199" s="32"/>
      <c r="B199" s="35"/>
      <c r="C199" s="36"/>
      <c r="D199" s="40">
        <v>5129</v>
      </c>
      <c r="E199" s="41" t="s">
        <v>932</v>
      </c>
      <c r="F199" s="23">
        <f t="shared" si="2"/>
        <v>1000</v>
      </c>
      <c r="G199" s="39">
        <v>0</v>
      </c>
      <c r="H199" s="39">
        <v>1000</v>
      </c>
    </row>
    <row r="200" spans="1:8" hidden="1" x14ac:dyDescent="0.25">
      <c r="A200" s="32">
        <v>2422</v>
      </c>
      <c r="B200" s="35" t="s">
        <v>526</v>
      </c>
      <c r="C200" s="36">
        <v>2</v>
      </c>
      <c r="D200" s="36">
        <v>2</v>
      </c>
      <c r="E200" s="37" t="s">
        <v>771</v>
      </c>
      <c r="F200" s="23">
        <f t="shared" si="2"/>
        <v>0</v>
      </c>
      <c r="G200" s="38">
        <f>SUM(G202:G203)</f>
        <v>0</v>
      </c>
      <c r="H200" s="38">
        <f>SUM(H202:H203)</f>
        <v>0</v>
      </c>
    </row>
    <row r="201" spans="1:8" ht="36" hidden="1" x14ac:dyDescent="0.25">
      <c r="A201" s="32"/>
      <c r="B201" s="35"/>
      <c r="C201" s="36"/>
      <c r="D201" s="36"/>
      <c r="E201" s="37" t="s">
        <v>460</v>
      </c>
      <c r="F201" s="23">
        <f t="shared" si="2"/>
        <v>0</v>
      </c>
      <c r="G201" s="39"/>
      <c r="H201" s="39"/>
    </row>
    <row r="202" spans="1:8" hidden="1" x14ac:dyDescent="0.25">
      <c r="A202" s="32"/>
      <c r="B202" s="35"/>
      <c r="C202" s="36"/>
      <c r="D202" s="36"/>
      <c r="E202" s="37" t="s">
        <v>461</v>
      </c>
      <c r="F202" s="23">
        <f t="shared" si="2"/>
        <v>0</v>
      </c>
      <c r="G202" s="39"/>
      <c r="H202" s="39"/>
    </row>
    <row r="203" spans="1:8" hidden="1" x14ac:dyDescent="0.25">
      <c r="A203" s="32"/>
      <c r="B203" s="35"/>
      <c r="C203" s="36"/>
      <c r="D203" s="36"/>
      <c r="E203" s="37" t="s">
        <v>461</v>
      </c>
      <c r="F203" s="23">
        <f t="shared" si="2"/>
        <v>0</v>
      </c>
      <c r="G203" s="39"/>
      <c r="H203" s="39"/>
    </row>
    <row r="204" spans="1:8" hidden="1" x14ac:dyDescent="0.25">
      <c r="A204" s="32">
        <v>2423</v>
      </c>
      <c r="B204" s="35" t="s">
        <v>526</v>
      </c>
      <c r="C204" s="36">
        <v>2</v>
      </c>
      <c r="D204" s="36">
        <v>3</v>
      </c>
      <c r="E204" s="37" t="s">
        <v>773</v>
      </c>
      <c r="F204" s="23">
        <f t="shared" si="2"/>
        <v>0</v>
      </c>
      <c r="G204" s="38">
        <f>SUM(G206:G207)</f>
        <v>0</v>
      </c>
      <c r="H204" s="38">
        <f>SUM(H206:H207)</f>
        <v>0</v>
      </c>
    </row>
    <row r="205" spans="1:8" ht="36" hidden="1" x14ac:dyDescent="0.25">
      <c r="A205" s="32"/>
      <c r="B205" s="35"/>
      <c r="C205" s="36"/>
      <c r="D205" s="36"/>
      <c r="E205" s="37" t="s">
        <v>460</v>
      </c>
      <c r="F205" s="23">
        <f t="shared" si="2"/>
        <v>0</v>
      </c>
      <c r="G205" s="39"/>
      <c r="H205" s="39"/>
    </row>
    <row r="206" spans="1:8" hidden="1" x14ac:dyDescent="0.25">
      <c r="A206" s="32"/>
      <c r="B206" s="35"/>
      <c r="C206" s="36"/>
      <c r="D206" s="36"/>
      <c r="E206" s="37" t="s">
        <v>461</v>
      </c>
      <c r="F206" s="23">
        <f t="shared" si="2"/>
        <v>0</v>
      </c>
      <c r="G206" s="39"/>
      <c r="H206" s="39"/>
    </row>
    <row r="207" spans="1:8" ht="21" customHeight="1" x14ac:dyDescent="0.25">
      <c r="A207" s="32"/>
      <c r="B207" s="35"/>
      <c r="C207" s="36"/>
      <c r="D207" s="36"/>
      <c r="E207" s="37" t="s">
        <v>461</v>
      </c>
      <c r="F207" s="23">
        <f t="shared" si="2"/>
        <v>0</v>
      </c>
      <c r="G207" s="39"/>
      <c r="H207" s="39"/>
    </row>
    <row r="208" spans="1:8" x14ac:dyDescent="0.25">
      <c r="A208" s="32">
        <v>2424</v>
      </c>
      <c r="B208" s="35" t="s">
        <v>526</v>
      </c>
      <c r="C208" s="36">
        <v>2</v>
      </c>
      <c r="D208" s="36">
        <v>4</v>
      </c>
      <c r="E208" s="37" t="s">
        <v>527</v>
      </c>
      <c r="F208" s="23">
        <f t="shared" si="2"/>
        <v>800</v>
      </c>
      <c r="G208" s="38">
        <f>SUM(G210:G211)</f>
        <v>800</v>
      </c>
      <c r="H208" s="38">
        <f>SUM(H210:H211)</f>
        <v>0</v>
      </c>
    </row>
    <row r="209" spans="1:8" ht="36" x14ac:dyDescent="0.25">
      <c r="A209" s="32"/>
      <c r="B209" s="35"/>
      <c r="C209" s="36"/>
      <c r="D209" s="36"/>
      <c r="E209" s="37" t="s">
        <v>460</v>
      </c>
      <c r="F209" s="23">
        <f t="shared" si="2"/>
        <v>0</v>
      </c>
      <c r="G209" s="39"/>
      <c r="H209" s="39"/>
    </row>
    <row r="210" spans="1:8" ht="13.5" customHeight="1" x14ac:dyDescent="0.25">
      <c r="A210" s="32"/>
      <c r="B210" s="35"/>
      <c r="C210" s="36"/>
      <c r="D210" s="36">
        <v>4213</v>
      </c>
      <c r="E210" s="142" t="s">
        <v>933</v>
      </c>
      <c r="F210" s="23">
        <f t="shared" si="2"/>
        <v>800</v>
      </c>
      <c r="G210" s="39">
        <v>800</v>
      </c>
      <c r="H210" s="39"/>
    </row>
    <row r="211" spans="1:8" ht="15" hidden="1" customHeight="1" x14ac:dyDescent="0.25">
      <c r="A211" s="32"/>
      <c r="B211" s="35"/>
      <c r="C211" s="36"/>
      <c r="D211" s="36"/>
      <c r="E211" s="37" t="s">
        <v>461</v>
      </c>
      <c r="F211" s="23">
        <f t="shared" si="2"/>
        <v>0</v>
      </c>
      <c r="G211" s="39"/>
      <c r="H211" s="39"/>
    </row>
    <row r="212" spans="1:8" hidden="1" x14ac:dyDescent="0.25">
      <c r="A212" s="32">
        <v>2430</v>
      </c>
      <c r="B212" s="27" t="s">
        <v>526</v>
      </c>
      <c r="C212" s="28">
        <v>3</v>
      </c>
      <c r="D212" s="28">
        <v>0</v>
      </c>
      <c r="E212" s="33" t="s">
        <v>230</v>
      </c>
      <c r="F212" s="23">
        <f t="shared" si="2"/>
        <v>0</v>
      </c>
      <c r="G212" s="38">
        <f>SUM(G213,G217,G221)</f>
        <v>0</v>
      </c>
      <c r="H212" s="38">
        <f>SUM(H213)</f>
        <v>0</v>
      </c>
    </row>
    <row r="213" spans="1:8" hidden="1" x14ac:dyDescent="0.25">
      <c r="A213" s="32">
        <v>2431</v>
      </c>
      <c r="B213" s="35" t="s">
        <v>526</v>
      </c>
      <c r="C213" s="36">
        <v>3</v>
      </c>
      <c r="D213" s="36">
        <v>1</v>
      </c>
      <c r="E213" s="37" t="s">
        <v>776</v>
      </c>
      <c r="F213" s="23">
        <f t="shared" si="2"/>
        <v>0</v>
      </c>
      <c r="G213" s="38">
        <f>SUM(G215:G216)</f>
        <v>0</v>
      </c>
      <c r="H213" s="38">
        <f>SUM(H215:H216)</f>
        <v>0</v>
      </c>
    </row>
    <row r="214" spans="1:8" ht="36" hidden="1" x14ac:dyDescent="0.25">
      <c r="A214" s="32"/>
      <c r="B214" s="35"/>
      <c r="C214" s="36"/>
      <c r="D214" s="36"/>
      <c r="E214" s="37" t="s">
        <v>460</v>
      </c>
      <c r="F214" s="23">
        <f t="shared" si="2"/>
        <v>0</v>
      </c>
      <c r="G214" s="39"/>
      <c r="H214" s="39"/>
    </row>
    <row r="215" spans="1:8" hidden="1" x14ac:dyDescent="0.25">
      <c r="A215" s="32"/>
      <c r="B215" s="35"/>
      <c r="C215" s="36"/>
      <c r="D215" s="36"/>
      <c r="E215" s="37" t="s">
        <v>461</v>
      </c>
      <c r="F215" s="23">
        <f t="shared" si="2"/>
        <v>0</v>
      </c>
      <c r="G215" s="39"/>
      <c r="H215" s="39"/>
    </row>
    <row r="216" spans="1:8" hidden="1" x14ac:dyDescent="0.25">
      <c r="A216" s="32"/>
      <c r="B216" s="35"/>
      <c r="C216" s="36"/>
      <c r="D216" s="36"/>
      <c r="E216" s="37" t="s">
        <v>461</v>
      </c>
      <c r="F216" s="23">
        <f t="shared" si="2"/>
        <v>0</v>
      </c>
      <c r="G216" s="39"/>
      <c r="H216" s="39"/>
    </row>
    <row r="217" spans="1:8" hidden="1" x14ac:dyDescent="0.25">
      <c r="A217" s="32">
        <v>2432</v>
      </c>
      <c r="B217" s="35" t="s">
        <v>526</v>
      </c>
      <c r="C217" s="36">
        <v>3</v>
      </c>
      <c r="D217" s="36">
        <v>2</v>
      </c>
      <c r="E217" s="37" t="s">
        <v>778</v>
      </c>
      <c r="F217" s="23">
        <f t="shared" si="2"/>
        <v>0</v>
      </c>
      <c r="G217" s="38">
        <f>SUM(G219:G220)</f>
        <v>0</v>
      </c>
      <c r="H217" s="38">
        <f>SUM(H219:H220)</f>
        <v>0</v>
      </c>
    </row>
    <row r="218" spans="1:8" ht="36" hidden="1" x14ac:dyDescent="0.25">
      <c r="A218" s="32"/>
      <c r="B218" s="35"/>
      <c r="C218" s="36"/>
      <c r="D218" s="36"/>
      <c r="E218" s="37" t="s">
        <v>460</v>
      </c>
      <c r="F218" s="23">
        <f t="shared" si="2"/>
        <v>0</v>
      </c>
      <c r="G218" s="39"/>
      <c r="H218" s="39"/>
    </row>
    <row r="219" spans="1:8" hidden="1" x14ac:dyDescent="0.25">
      <c r="A219" s="32"/>
      <c r="B219" s="35"/>
      <c r="C219" s="36"/>
      <c r="D219" s="36"/>
      <c r="E219" s="37" t="s">
        <v>461</v>
      </c>
      <c r="F219" s="23">
        <f t="shared" si="2"/>
        <v>0</v>
      </c>
      <c r="G219" s="39"/>
      <c r="H219" s="39"/>
    </row>
    <row r="220" spans="1:8" hidden="1" x14ac:dyDescent="0.25">
      <c r="A220" s="32"/>
      <c r="B220" s="35"/>
      <c r="C220" s="36"/>
      <c r="D220" s="36"/>
      <c r="E220" s="37" t="s">
        <v>461</v>
      </c>
      <c r="F220" s="23">
        <f t="shared" si="2"/>
        <v>0</v>
      </c>
      <c r="G220" s="39"/>
      <c r="H220" s="39"/>
    </row>
    <row r="221" spans="1:8" hidden="1" x14ac:dyDescent="0.25">
      <c r="A221" s="32">
        <v>2433</v>
      </c>
      <c r="B221" s="35" t="s">
        <v>526</v>
      </c>
      <c r="C221" s="36">
        <v>3</v>
      </c>
      <c r="D221" s="36">
        <v>3</v>
      </c>
      <c r="E221" s="37" t="s">
        <v>780</v>
      </c>
      <c r="F221" s="23">
        <f t="shared" ref="F221:F290" si="3">SUM(G221:H221)</f>
        <v>0</v>
      </c>
      <c r="G221" s="38">
        <f>SUM(G223:G224)</f>
        <v>0</v>
      </c>
      <c r="H221" s="38">
        <f>SUM(H223:H224)</f>
        <v>0</v>
      </c>
    </row>
    <row r="222" spans="1:8" ht="36" hidden="1" x14ac:dyDescent="0.25">
      <c r="A222" s="32"/>
      <c r="B222" s="35"/>
      <c r="C222" s="36"/>
      <c r="D222" s="36"/>
      <c r="E222" s="37" t="s">
        <v>460</v>
      </c>
      <c r="F222" s="23">
        <f t="shared" si="3"/>
        <v>0</v>
      </c>
      <c r="G222" s="39"/>
      <c r="H222" s="39"/>
    </row>
    <row r="223" spans="1:8" hidden="1" x14ac:dyDescent="0.25">
      <c r="A223" s="32"/>
      <c r="B223" s="35"/>
      <c r="C223" s="36"/>
      <c r="D223" s="36"/>
      <c r="E223" s="37" t="s">
        <v>461</v>
      </c>
      <c r="F223" s="23">
        <f t="shared" si="3"/>
        <v>0</v>
      </c>
      <c r="G223" s="39"/>
      <c r="H223" s="39"/>
    </row>
    <row r="224" spans="1:8" hidden="1" x14ac:dyDescent="0.25">
      <c r="A224" s="32"/>
      <c r="B224" s="35"/>
      <c r="C224" s="36"/>
      <c r="D224" s="36"/>
      <c r="E224" s="37" t="s">
        <v>461</v>
      </c>
      <c r="F224" s="23">
        <f t="shared" si="3"/>
        <v>0</v>
      </c>
      <c r="G224" s="39"/>
      <c r="H224" s="39"/>
    </row>
    <row r="225" spans="1:8" ht="36" hidden="1" x14ac:dyDescent="0.25">
      <c r="A225" s="32">
        <v>2440</v>
      </c>
      <c r="B225" s="27" t="s">
        <v>526</v>
      </c>
      <c r="C225" s="28">
        <v>4</v>
      </c>
      <c r="D225" s="28">
        <v>0</v>
      </c>
      <c r="E225" s="33" t="s">
        <v>231</v>
      </c>
      <c r="F225" s="23">
        <f t="shared" si="3"/>
        <v>0</v>
      </c>
      <c r="G225" s="38">
        <f>SUM(G226,G230,G234)</f>
        <v>0</v>
      </c>
      <c r="H225" s="38">
        <f>SUM(H226)</f>
        <v>0</v>
      </c>
    </row>
    <row r="226" spans="1:8" ht="24" hidden="1" x14ac:dyDescent="0.25">
      <c r="A226" s="32">
        <v>2441</v>
      </c>
      <c r="B226" s="35" t="s">
        <v>526</v>
      </c>
      <c r="C226" s="36">
        <v>4</v>
      </c>
      <c r="D226" s="36">
        <v>1</v>
      </c>
      <c r="E226" s="37" t="s">
        <v>789</v>
      </c>
      <c r="F226" s="23">
        <f t="shared" si="3"/>
        <v>0</v>
      </c>
      <c r="G226" s="38">
        <f>SUM(G228:G229)</f>
        <v>0</v>
      </c>
      <c r="H226" s="38">
        <f>SUM(H228:H229)</f>
        <v>0</v>
      </c>
    </row>
    <row r="227" spans="1:8" ht="36" hidden="1" x14ac:dyDescent="0.25">
      <c r="A227" s="32"/>
      <c r="B227" s="35"/>
      <c r="C227" s="36"/>
      <c r="D227" s="36"/>
      <c r="E227" s="37" t="s">
        <v>460</v>
      </c>
      <c r="F227" s="23">
        <f t="shared" si="3"/>
        <v>0</v>
      </c>
      <c r="G227" s="39"/>
      <c r="H227" s="39"/>
    </row>
    <row r="228" spans="1:8" hidden="1" x14ac:dyDescent="0.25">
      <c r="A228" s="32"/>
      <c r="B228" s="35"/>
      <c r="C228" s="36"/>
      <c r="D228" s="36"/>
      <c r="E228" s="37" t="s">
        <v>461</v>
      </c>
      <c r="F228" s="23">
        <f t="shared" si="3"/>
        <v>0</v>
      </c>
      <c r="G228" s="39"/>
      <c r="H228" s="39"/>
    </row>
    <row r="229" spans="1:8" hidden="1" x14ac:dyDescent="0.25">
      <c r="A229" s="32"/>
      <c r="B229" s="35"/>
      <c r="C229" s="36"/>
      <c r="D229" s="36"/>
      <c r="E229" s="37" t="s">
        <v>461</v>
      </c>
      <c r="F229" s="23">
        <f t="shared" si="3"/>
        <v>0</v>
      </c>
      <c r="G229" s="39"/>
      <c r="H229" s="39"/>
    </row>
    <row r="230" spans="1:8" hidden="1" x14ac:dyDescent="0.25">
      <c r="A230" s="32">
        <v>2442</v>
      </c>
      <c r="B230" s="35" t="s">
        <v>526</v>
      </c>
      <c r="C230" s="36">
        <v>4</v>
      </c>
      <c r="D230" s="36">
        <v>2</v>
      </c>
      <c r="E230" s="37" t="s">
        <v>791</v>
      </c>
      <c r="F230" s="23">
        <f t="shared" si="3"/>
        <v>0</v>
      </c>
      <c r="G230" s="38">
        <f>SUM(G232:G233)</f>
        <v>0</v>
      </c>
      <c r="H230" s="38">
        <f>SUM(H232:H233)</f>
        <v>0</v>
      </c>
    </row>
    <row r="231" spans="1:8" ht="36" hidden="1" x14ac:dyDescent="0.25">
      <c r="A231" s="32"/>
      <c r="B231" s="35"/>
      <c r="C231" s="36"/>
      <c r="D231" s="36"/>
      <c r="E231" s="37" t="s">
        <v>460</v>
      </c>
      <c r="F231" s="23">
        <f t="shared" si="3"/>
        <v>0</v>
      </c>
      <c r="G231" s="39"/>
      <c r="H231" s="39"/>
    </row>
    <row r="232" spans="1:8" hidden="1" x14ac:dyDescent="0.25">
      <c r="A232" s="32"/>
      <c r="B232" s="35"/>
      <c r="C232" s="36"/>
      <c r="D232" s="36"/>
      <c r="E232" s="37" t="s">
        <v>461</v>
      </c>
      <c r="F232" s="23">
        <f t="shared" si="3"/>
        <v>0</v>
      </c>
      <c r="G232" s="39"/>
      <c r="H232" s="39"/>
    </row>
    <row r="233" spans="1:8" hidden="1" x14ac:dyDescent="0.25">
      <c r="A233" s="32"/>
      <c r="B233" s="35"/>
      <c r="C233" s="36"/>
      <c r="D233" s="36"/>
      <c r="E233" s="37" t="s">
        <v>461</v>
      </c>
      <c r="F233" s="23">
        <f t="shared" si="3"/>
        <v>0</v>
      </c>
      <c r="G233" s="39"/>
      <c r="H233" s="39"/>
    </row>
    <row r="234" spans="1:8" hidden="1" x14ac:dyDescent="0.25">
      <c r="A234" s="32">
        <v>2443</v>
      </c>
      <c r="B234" s="35" t="s">
        <v>526</v>
      </c>
      <c r="C234" s="36">
        <v>4</v>
      </c>
      <c r="D234" s="36">
        <v>3</v>
      </c>
      <c r="E234" s="37" t="s">
        <v>793</v>
      </c>
      <c r="F234" s="23">
        <f t="shared" si="3"/>
        <v>0</v>
      </c>
      <c r="G234" s="38">
        <f>SUM(G236:G237)</f>
        <v>0</v>
      </c>
      <c r="H234" s="38">
        <f>SUM(H236:H237)</f>
        <v>0</v>
      </c>
    </row>
    <row r="235" spans="1:8" ht="36" hidden="1" x14ac:dyDescent="0.25">
      <c r="A235" s="32"/>
      <c r="B235" s="35"/>
      <c r="C235" s="36"/>
      <c r="D235" s="36"/>
      <c r="E235" s="37" t="s">
        <v>460</v>
      </c>
      <c r="F235" s="23">
        <f t="shared" si="3"/>
        <v>0</v>
      </c>
      <c r="G235" s="39"/>
      <c r="H235" s="39"/>
    </row>
    <row r="236" spans="1:8" hidden="1" x14ac:dyDescent="0.25">
      <c r="A236" s="32"/>
      <c r="B236" s="35"/>
      <c r="C236" s="36"/>
      <c r="D236" s="36"/>
      <c r="E236" s="37" t="s">
        <v>461</v>
      </c>
      <c r="F236" s="23">
        <f t="shared" si="3"/>
        <v>0</v>
      </c>
      <c r="G236" s="39"/>
      <c r="H236" s="39"/>
    </row>
    <row r="237" spans="1:8" hidden="1" x14ac:dyDescent="0.25">
      <c r="A237" s="32"/>
      <c r="B237" s="35"/>
      <c r="C237" s="36"/>
      <c r="D237" s="36"/>
      <c r="E237" s="37" t="s">
        <v>461</v>
      </c>
      <c r="F237" s="23">
        <f t="shared" si="3"/>
        <v>0</v>
      </c>
      <c r="G237" s="39"/>
      <c r="H237" s="39"/>
    </row>
    <row r="238" spans="1:8" x14ac:dyDescent="0.25">
      <c r="A238" s="32">
        <v>2450</v>
      </c>
      <c r="B238" s="27" t="s">
        <v>526</v>
      </c>
      <c r="C238" s="28">
        <v>5</v>
      </c>
      <c r="D238" s="28">
        <v>0</v>
      </c>
      <c r="E238" s="33" t="s">
        <v>232</v>
      </c>
      <c r="F238" s="23">
        <f t="shared" si="3"/>
        <v>149000</v>
      </c>
      <c r="G238" s="38">
        <f>SUM(G239,G253,G257,G261)</f>
        <v>5000</v>
      </c>
      <c r="H238" s="38">
        <f>SUM(H239,H249,H253,H257,H261)</f>
        <v>144000</v>
      </c>
    </row>
    <row r="239" spans="1:8" x14ac:dyDescent="0.25">
      <c r="A239" s="32">
        <v>2451</v>
      </c>
      <c r="B239" s="35" t="s">
        <v>526</v>
      </c>
      <c r="C239" s="36">
        <v>5</v>
      </c>
      <c r="D239" s="36">
        <v>1</v>
      </c>
      <c r="E239" s="37" t="s">
        <v>796</v>
      </c>
      <c r="F239" s="23">
        <f t="shared" si="3"/>
        <v>149000</v>
      </c>
      <c r="G239" s="38">
        <f>SUM(G241:G248)</f>
        <v>5000</v>
      </c>
      <c r="H239" s="38">
        <f>SUM(H247:H248)</f>
        <v>144000</v>
      </c>
    </row>
    <row r="240" spans="1:8" ht="36" x14ac:dyDescent="0.25">
      <c r="A240" s="32"/>
      <c r="B240" s="35"/>
      <c r="C240" s="36"/>
      <c r="D240" s="36"/>
      <c r="E240" s="37" t="s">
        <v>460</v>
      </c>
      <c r="F240" s="23">
        <f t="shared" si="3"/>
        <v>0</v>
      </c>
      <c r="G240" s="39"/>
      <c r="H240" s="39"/>
    </row>
    <row r="241" spans="1:8" ht="24" x14ac:dyDescent="0.25">
      <c r="A241" s="32"/>
      <c r="B241" s="35"/>
      <c r="C241" s="36"/>
      <c r="D241" s="36">
        <v>4216</v>
      </c>
      <c r="E241" s="142" t="s">
        <v>1015</v>
      </c>
      <c r="F241" s="23">
        <f t="shared" si="3"/>
        <v>0</v>
      </c>
      <c r="G241" s="39">
        <v>0</v>
      </c>
      <c r="H241" s="39"/>
    </row>
    <row r="242" spans="1:8" x14ac:dyDescent="0.25">
      <c r="A242" s="32"/>
      <c r="B242" s="35"/>
      <c r="C242" s="36"/>
      <c r="D242" s="36">
        <v>4239</v>
      </c>
      <c r="E242" s="41" t="s">
        <v>335</v>
      </c>
      <c r="F242" s="23">
        <f t="shared" si="3"/>
        <v>1500</v>
      </c>
      <c r="G242" s="39">
        <v>1500</v>
      </c>
      <c r="H242" s="39"/>
    </row>
    <row r="243" spans="1:8" x14ac:dyDescent="0.25">
      <c r="A243" s="32"/>
      <c r="B243" s="35"/>
      <c r="C243" s="36"/>
      <c r="D243" s="40">
        <v>4241</v>
      </c>
      <c r="E243" s="41" t="s">
        <v>336</v>
      </c>
      <c r="F243" s="23">
        <f t="shared" si="3"/>
        <v>1500</v>
      </c>
      <c r="G243" s="39">
        <v>1500</v>
      </c>
      <c r="H243" s="39"/>
    </row>
    <row r="244" spans="1:8" ht="24" x14ac:dyDescent="0.25">
      <c r="A244" s="32"/>
      <c r="B244" s="35"/>
      <c r="C244" s="36"/>
      <c r="D244" s="36">
        <v>4251</v>
      </c>
      <c r="E244" s="142" t="s">
        <v>934</v>
      </c>
      <c r="F244" s="23">
        <f t="shared" si="3"/>
        <v>500</v>
      </c>
      <c r="G244" s="39">
        <v>500</v>
      </c>
      <c r="H244" s="39"/>
    </row>
    <row r="245" spans="1:8" x14ac:dyDescent="0.25">
      <c r="A245" s="32"/>
      <c r="B245" s="35"/>
      <c r="C245" s="36"/>
      <c r="D245" s="36">
        <v>4264</v>
      </c>
      <c r="E245" s="142" t="s">
        <v>1016</v>
      </c>
      <c r="F245" s="23">
        <f t="shared" si="3"/>
        <v>0</v>
      </c>
      <c r="G245" s="39">
        <v>0</v>
      </c>
      <c r="H245" s="39"/>
    </row>
    <row r="246" spans="1:8" x14ac:dyDescent="0.25">
      <c r="A246" s="32"/>
      <c r="B246" s="35"/>
      <c r="C246" s="36"/>
      <c r="D246" s="36">
        <v>4269</v>
      </c>
      <c r="E246" s="44" t="s">
        <v>350</v>
      </c>
      <c r="F246" s="23">
        <f t="shared" si="3"/>
        <v>1500</v>
      </c>
      <c r="G246" s="39">
        <v>1500</v>
      </c>
      <c r="H246" s="39"/>
    </row>
    <row r="247" spans="1:8" ht="24" x14ac:dyDescent="0.25">
      <c r="A247" s="32"/>
      <c r="B247" s="35"/>
      <c r="C247" s="36"/>
      <c r="D247" s="40">
        <v>5113</v>
      </c>
      <c r="E247" s="44" t="s">
        <v>450</v>
      </c>
      <c r="F247" s="23">
        <f t="shared" si="3"/>
        <v>140000</v>
      </c>
      <c r="G247" s="39"/>
      <c r="H247" s="39">
        <v>140000</v>
      </c>
    </row>
    <row r="248" spans="1:8" ht="13.5" customHeight="1" x14ac:dyDescent="0.25">
      <c r="A248" s="32"/>
      <c r="B248" s="35"/>
      <c r="C248" s="36"/>
      <c r="D248" s="36">
        <v>5134</v>
      </c>
      <c r="E248" s="44" t="s">
        <v>1018</v>
      </c>
      <c r="F248" s="23">
        <f t="shared" si="3"/>
        <v>4000</v>
      </c>
      <c r="G248" s="39"/>
      <c r="H248" s="39">
        <v>4000</v>
      </c>
    </row>
    <row r="249" spans="1:8" hidden="1" x14ac:dyDescent="0.25">
      <c r="A249" s="32">
        <v>2452</v>
      </c>
      <c r="B249" s="35" t="s">
        <v>526</v>
      </c>
      <c r="C249" s="36">
        <v>5</v>
      </c>
      <c r="D249" s="36">
        <v>2</v>
      </c>
      <c r="E249" s="37" t="s">
        <v>798</v>
      </c>
      <c r="F249" s="23">
        <f t="shared" si="3"/>
        <v>0</v>
      </c>
      <c r="G249" s="38">
        <f>SUM(G251:G252)</f>
        <v>0</v>
      </c>
      <c r="H249" s="38">
        <f>SUM(H251:H252)</f>
        <v>0</v>
      </c>
    </row>
    <row r="250" spans="1:8" ht="36" hidden="1" x14ac:dyDescent="0.25">
      <c r="A250" s="32"/>
      <c r="B250" s="35"/>
      <c r="C250" s="36"/>
      <c r="D250" s="36"/>
      <c r="E250" s="37" t="s">
        <v>460</v>
      </c>
      <c r="F250" s="23">
        <f t="shared" si="3"/>
        <v>0</v>
      </c>
      <c r="G250" s="39"/>
      <c r="H250" s="39"/>
    </row>
    <row r="251" spans="1:8" hidden="1" x14ac:dyDescent="0.25">
      <c r="A251" s="32"/>
      <c r="B251" s="35"/>
      <c r="C251" s="36"/>
      <c r="D251" s="36"/>
      <c r="E251" s="37" t="s">
        <v>461</v>
      </c>
      <c r="F251" s="23">
        <f t="shared" si="3"/>
        <v>0</v>
      </c>
      <c r="G251" s="39"/>
      <c r="H251" s="39"/>
    </row>
    <row r="252" spans="1:8" hidden="1" x14ac:dyDescent="0.25">
      <c r="A252" s="32"/>
      <c r="B252" s="35"/>
      <c r="C252" s="36"/>
      <c r="D252" s="36"/>
      <c r="E252" s="37" t="s">
        <v>461</v>
      </c>
      <c r="F252" s="23">
        <f t="shared" si="3"/>
        <v>0</v>
      </c>
      <c r="G252" s="39"/>
      <c r="H252" s="39"/>
    </row>
    <row r="253" spans="1:8" hidden="1" x14ac:dyDescent="0.25">
      <c r="A253" s="32">
        <v>2453</v>
      </c>
      <c r="B253" s="35" t="s">
        <v>526</v>
      </c>
      <c r="C253" s="36">
        <v>5</v>
      </c>
      <c r="D253" s="36">
        <v>3</v>
      </c>
      <c r="E253" s="37" t="s">
        <v>800</v>
      </c>
      <c r="F253" s="23">
        <f t="shared" si="3"/>
        <v>0</v>
      </c>
      <c r="G253" s="38">
        <f>SUM(G255:G256)</f>
        <v>0</v>
      </c>
      <c r="H253" s="38">
        <f>SUM(H255:H256)</f>
        <v>0</v>
      </c>
    </row>
    <row r="254" spans="1:8" ht="36" hidden="1" x14ac:dyDescent="0.25">
      <c r="A254" s="32"/>
      <c r="B254" s="35"/>
      <c r="C254" s="36"/>
      <c r="D254" s="36"/>
      <c r="E254" s="37" t="s">
        <v>460</v>
      </c>
      <c r="F254" s="23">
        <f t="shared" si="3"/>
        <v>0</v>
      </c>
      <c r="G254" s="39"/>
      <c r="H254" s="39"/>
    </row>
    <row r="255" spans="1:8" hidden="1" x14ac:dyDescent="0.25">
      <c r="A255" s="32"/>
      <c r="B255" s="35"/>
      <c r="C255" s="36"/>
      <c r="D255" s="36"/>
      <c r="E255" s="37" t="s">
        <v>461</v>
      </c>
      <c r="F255" s="23">
        <f t="shared" si="3"/>
        <v>0</v>
      </c>
      <c r="G255" s="39"/>
      <c r="H255" s="39"/>
    </row>
    <row r="256" spans="1:8" hidden="1" x14ac:dyDescent="0.25">
      <c r="A256" s="32"/>
      <c r="B256" s="35"/>
      <c r="C256" s="36"/>
      <c r="D256" s="36"/>
      <c r="E256" s="37" t="s">
        <v>461</v>
      </c>
      <c r="F256" s="23">
        <f t="shared" si="3"/>
        <v>0</v>
      </c>
      <c r="G256" s="39"/>
      <c r="H256" s="39"/>
    </row>
    <row r="257" spans="1:8" hidden="1" x14ac:dyDescent="0.25">
      <c r="A257" s="32">
        <v>2454</v>
      </c>
      <c r="B257" s="35" t="s">
        <v>526</v>
      </c>
      <c r="C257" s="36">
        <v>5</v>
      </c>
      <c r="D257" s="36">
        <v>4</v>
      </c>
      <c r="E257" s="37" t="s">
        <v>802</v>
      </c>
      <c r="F257" s="23">
        <f t="shared" si="3"/>
        <v>0</v>
      </c>
      <c r="G257" s="38">
        <f>SUM(G259:G260)</f>
        <v>0</v>
      </c>
      <c r="H257" s="38">
        <f>SUM(H259:H260)</f>
        <v>0</v>
      </c>
    </row>
    <row r="258" spans="1:8" ht="36" hidden="1" x14ac:dyDescent="0.25">
      <c r="A258" s="32"/>
      <c r="B258" s="35"/>
      <c r="C258" s="36"/>
      <c r="D258" s="36"/>
      <c r="E258" s="37" t="s">
        <v>460</v>
      </c>
      <c r="F258" s="23">
        <f t="shared" si="3"/>
        <v>0</v>
      </c>
      <c r="G258" s="39"/>
      <c r="H258" s="39"/>
    </row>
    <row r="259" spans="1:8" hidden="1" x14ac:dyDescent="0.25">
      <c r="A259" s="32"/>
      <c r="B259" s="35"/>
      <c r="C259" s="36"/>
      <c r="D259" s="36"/>
      <c r="E259" s="37" t="s">
        <v>461</v>
      </c>
      <c r="F259" s="23">
        <f t="shared" si="3"/>
        <v>0</v>
      </c>
      <c r="G259" s="39"/>
      <c r="H259" s="39"/>
    </row>
    <row r="260" spans="1:8" hidden="1" x14ac:dyDescent="0.25">
      <c r="A260" s="32"/>
      <c r="B260" s="35"/>
      <c r="C260" s="36"/>
      <c r="D260" s="36"/>
      <c r="E260" s="37" t="s">
        <v>461</v>
      </c>
      <c r="F260" s="23">
        <f t="shared" si="3"/>
        <v>0</v>
      </c>
      <c r="G260" s="39"/>
      <c r="H260" s="39"/>
    </row>
    <row r="261" spans="1:8" hidden="1" x14ac:dyDescent="0.25">
      <c r="A261" s="32">
        <v>2455</v>
      </c>
      <c r="B261" s="35" t="s">
        <v>526</v>
      </c>
      <c r="C261" s="36">
        <v>5</v>
      </c>
      <c r="D261" s="36">
        <v>5</v>
      </c>
      <c r="E261" s="37" t="s">
        <v>804</v>
      </c>
      <c r="F261" s="23">
        <f t="shared" si="3"/>
        <v>0</v>
      </c>
      <c r="G261" s="38">
        <f>SUM(G263:G264)</f>
        <v>0</v>
      </c>
      <c r="H261" s="38">
        <f>SUM(H263:H264)</f>
        <v>0</v>
      </c>
    </row>
    <row r="262" spans="1:8" ht="36" hidden="1" x14ac:dyDescent="0.25">
      <c r="A262" s="32"/>
      <c r="B262" s="35"/>
      <c r="C262" s="36"/>
      <c r="D262" s="36"/>
      <c r="E262" s="37" t="s">
        <v>460</v>
      </c>
      <c r="F262" s="23">
        <f t="shared" si="3"/>
        <v>0</v>
      </c>
      <c r="G262" s="39"/>
      <c r="H262" s="39"/>
    </row>
    <row r="263" spans="1:8" hidden="1" x14ac:dyDescent="0.25">
      <c r="A263" s="32"/>
      <c r="B263" s="35"/>
      <c r="C263" s="36"/>
      <c r="D263" s="36"/>
      <c r="E263" s="37" t="s">
        <v>461</v>
      </c>
      <c r="F263" s="23">
        <f t="shared" si="3"/>
        <v>0</v>
      </c>
      <c r="G263" s="39"/>
      <c r="H263" s="39"/>
    </row>
    <row r="264" spans="1:8" hidden="1" x14ac:dyDescent="0.25">
      <c r="A264" s="32"/>
      <c r="B264" s="35"/>
      <c r="C264" s="36"/>
      <c r="D264" s="36"/>
      <c r="E264" s="37" t="s">
        <v>461</v>
      </c>
      <c r="F264" s="23">
        <f t="shared" si="3"/>
        <v>0</v>
      </c>
      <c r="G264" s="39"/>
      <c r="H264" s="39"/>
    </row>
    <row r="265" spans="1:8" hidden="1" x14ac:dyDescent="0.25">
      <c r="A265" s="32">
        <v>2460</v>
      </c>
      <c r="B265" s="27" t="s">
        <v>526</v>
      </c>
      <c r="C265" s="28">
        <v>6</v>
      </c>
      <c r="D265" s="28">
        <v>0</v>
      </c>
      <c r="E265" s="33" t="s">
        <v>233</v>
      </c>
      <c r="F265" s="23">
        <f t="shared" si="3"/>
        <v>0</v>
      </c>
      <c r="G265" s="38">
        <f>SUM(G266)</f>
        <v>0</v>
      </c>
      <c r="H265" s="38">
        <f>SUM(H266)</f>
        <v>0</v>
      </c>
    </row>
    <row r="266" spans="1:8" hidden="1" x14ac:dyDescent="0.25">
      <c r="A266" s="32">
        <v>2461</v>
      </c>
      <c r="B266" s="35" t="s">
        <v>526</v>
      </c>
      <c r="C266" s="36">
        <v>6</v>
      </c>
      <c r="D266" s="36">
        <v>1</v>
      </c>
      <c r="E266" s="37" t="s">
        <v>807</v>
      </c>
      <c r="F266" s="23">
        <f t="shared" si="3"/>
        <v>0</v>
      </c>
      <c r="G266" s="38">
        <f>SUM(G268:G269)</f>
        <v>0</v>
      </c>
      <c r="H266" s="38">
        <f>SUM(H268:H269)</f>
        <v>0</v>
      </c>
    </row>
    <row r="267" spans="1:8" ht="36" hidden="1" x14ac:dyDescent="0.25">
      <c r="A267" s="32"/>
      <c r="B267" s="35"/>
      <c r="C267" s="36"/>
      <c r="D267" s="36"/>
      <c r="E267" s="37" t="s">
        <v>460</v>
      </c>
      <c r="F267" s="23">
        <f t="shared" si="3"/>
        <v>0</v>
      </c>
      <c r="G267" s="39"/>
      <c r="H267" s="39"/>
    </row>
    <row r="268" spans="1:8" hidden="1" x14ac:dyDescent="0.25">
      <c r="A268" s="32"/>
      <c r="B268" s="35"/>
      <c r="C268" s="36"/>
      <c r="D268" s="36"/>
      <c r="E268" s="37" t="s">
        <v>461</v>
      </c>
      <c r="F268" s="23">
        <f t="shared" si="3"/>
        <v>0</v>
      </c>
      <c r="G268" s="39"/>
      <c r="H268" s="39"/>
    </row>
    <row r="269" spans="1:8" hidden="1" x14ac:dyDescent="0.25">
      <c r="A269" s="32"/>
      <c r="B269" s="35"/>
      <c r="C269" s="36"/>
      <c r="D269" s="36"/>
      <c r="E269" s="37" t="s">
        <v>461</v>
      </c>
      <c r="F269" s="23">
        <f t="shared" si="3"/>
        <v>0</v>
      </c>
      <c r="G269" s="39"/>
      <c r="H269" s="39"/>
    </row>
    <row r="270" spans="1:8" hidden="1" x14ac:dyDescent="0.25">
      <c r="A270" s="32">
        <v>2470</v>
      </c>
      <c r="B270" s="27" t="s">
        <v>526</v>
      </c>
      <c r="C270" s="28">
        <v>7</v>
      </c>
      <c r="D270" s="28">
        <v>0</v>
      </c>
      <c r="E270" s="33" t="s">
        <v>234</v>
      </c>
      <c r="F270" s="23">
        <f t="shared" si="3"/>
        <v>0</v>
      </c>
      <c r="G270" s="38">
        <f>SUM(G271,G275,G279,G283)</f>
        <v>0</v>
      </c>
      <c r="H270" s="38">
        <f>SUM(H271,H275,H279,H283)</f>
        <v>0</v>
      </c>
    </row>
    <row r="271" spans="1:8" ht="16.5" hidden="1" customHeight="1" x14ac:dyDescent="0.25">
      <c r="A271" s="32">
        <v>2471</v>
      </c>
      <c r="B271" s="35" t="s">
        <v>526</v>
      </c>
      <c r="C271" s="36">
        <v>7</v>
      </c>
      <c r="D271" s="36">
        <v>1</v>
      </c>
      <c r="E271" s="37" t="s">
        <v>809</v>
      </c>
      <c r="F271" s="23">
        <f t="shared" si="3"/>
        <v>0</v>
      </c>
      <c r="G271" s="38">
        <f>SUM(G273:G274)</f>
        <v>0</v>
      </c>
      <c r="H271" s="38">
        <f>SUM(H273:H274)</f>
        <v>0</v>
      </c>
    </row>
    <row r="272" spans="1:8" ht="36" hidden="1" x14ac:dyDescent="0.25">
      <c r="A272" s="32"/>
      <c r="B272" s="35"/>
      <c r="C272" s="36"/>
      <c r="D272" s="36"/>
      <c r="E272" s="37" t="s">
        <v>460</v>
      </c>
      <c r="F272" s="23">
        <f t="shared" si="3"/>
        <v>0</v>
      </c>
      <c r="G272" s="39"/>
      <c r="H272" s="39"/>
    </row>
    <row r="273" spans="1:8" hidden="1" x14ac:dyDescent="0.25">
      <c r="A273" s="32"/>
      <c r="B273" s="35"/>
      <c r="C273" s="36"/>
      <c r="D273" s="36"/>
      <c r="E273" s="37" t="s">
        <v>461</v>
      </c>
      <c r="F273" s="23">
        <f t="shared" si="3"/>
        <v>0</v>
      </c>
      <c r="G273" s="39"/>
      <c r="H273" s="39"/>
    </row>
    <row r="274" spans="1:8" hidden="1" x14ac:dyDescent="0.25">
      <c r="A274" s="32"/>
      <c r="B274" s="35"/>
      <c r="C274" s="36"/>
      <c r="D274" s="36"/>
      <c r="E274" s="37" t="s">
        <v>461</v>
      </c>
      <c r="F274" s="23">
        <f t="shared" si="3"/>
        <v>0</v>
      </c>
      <c r="G274" s="39"/>
      <c r="H274" s="39"/>
    </row>
    <row r="275" spans="1:8" hidden="1" x14ac:dyDescent="0.25">
      <c r="A275" s="32">
        <v>2472</v>
      </c>
      <c r="B275" s="35" t="s">
        <v>526</v>
      </c>
      <c r="C275" s="36">
        <v>7</v>
      </c>
      <c r="D275" s="36">
        <v>2</v>
      </c>
      <c r="E275" s="37" t="s">
        <v>811</v>
      </c>
      <c r="F275" s="23">
        <f t="shared" si="3"/>
        <v>0</v>
      </c>
      <c r="G275" s="38">
        <f>SUM(G277:G278)</f>
        <v>0</v>
      </c>
      <c r="H275" s="38">
        <f>SUM(H277:H278)</f>
        <v>0</v>
      </c>
    </row>
    <row r="276" spans="1:8" ht="36" hidden="1" x14ac:dyDescent="0.25">
      <c r="A276" s="32"/>
      <c r="B276" s="35"/>
      <c r="C276" s="36"/>
      <c r="D276" s="36"/>
      <c r="E276" s="37" t="s">
        <v>460</v>
      </c>
      <c r="F276" s="23">
        <f t="shared" si="3"/>
        <v>0</v>
      </c>
      <c r="G276" s="39"/>
      <c r="H276" s="39"/>
    </row>
    <row r="277" spans="1:8" hidden="1" x14ac:dyDescent="0.25">
      <c r="A277" s="32"/>
      <c r="B277" s="35"/>
      <c r="C277" s="36"/>
      <c r="D277" s="36"/>
      <c r="E277" s="37" t="s">
        <v>461</v>
      </c>
      <c r="F277" s="23">
        <f t="shared" si="3"/>
        <v>0</v>
      </c>
      <c r="G277" s="39"/>
      <c r="H277" s="39"/>
    </row>
    <row r="278" spans="1:8" hidden="1" x14ac:dyDescent="0.25">
      <c r="A278" s="32"/>
      <c r="B278" s="35"/>
      <c r="C278" s="36"/>
      <c r="D278" s="36"/>
      <c r="E278" s="37" t="s">
        <v>461</v>
      </c>
      <c r="F278" s="23">
        <f t="shared" si="3"/>
        <v>0</v>
      </c>
      <c r="G278" s="39"/>
      <c r="H278" s="39"/>
    </row>
    <row r="279" spans="1:8" hidden="1" x14ac:dyDescent="0.25">
      <c r="A279" s="32">
        <v>2473</v>
      </c>
      <c r="B279" s="35" t="s">
        <v>526</v>
      </c>
      <c r="C279" s="36">
        <v>7</v>
      </c>
      <c r="D279" s="36">
        <v>3</v>
      </c>
      <c r="E279" s="37" t="s">
        <v>813</v>
      </c>
      <c r="F279" s="23">
        <f t="shared" si="3"/>
        <v>0</v>
      </c>
      <c r="G279" s="38">
        <f>SUM(G281:G282)</f>
        <v>0</v>
      </c>
      <c r="H279" s="38">
        <f>SUM(H281:H282)</f>
        <v>0</v>
      </c>
    </row>
    <row r="280" spans="1:8" ht="36" hidden="1" x14ac:dyDescent="0.25">
      <c r="A280" s="32"/>
      <c r="B280" s="35"/>
      <c r="C280" s="36"/>
      <c r="D280" s="36"/>
      <c r="E280" s="37" t="s">
        <v>460</v>
      </c>
      <c r="F280" s="23">
        <f t="shared" si="3"/>
        <v>0</v>
      </c>
      <c r="G280" s="39"/>
      <c r="H280" s="39"/>
    </row>
    <row r="281" spans="1:8" hidden="1" x14ac:dyDescent="0.25">
      <c r="A281" s="32"/>
      <c r="B281" s="35"/>
      <c r="C281" s="36"/>
      <c r="D281" s="36"/>
      <c r="E281" s="37" t="s">
        <v>461</v>
      </c>
      <c r="F281" s="23">
        <f t="shared" si="3"/>
        <v>0</v>
      </c>
      <c r="G281" s="39"/>
      <c r="H281" s="39"/>
    </row>
    <row r="282" spans="1:8" hidden="1" x14ac:dyDescent="0.25">
      <c r="A282" s="32"/>
      <c r="B282" s="35"/>
      <c r="C282" s="36"/>
      <c r="D282" s="36"/>
      <c r="E282" s="37" t="s">
        <v>461</v>
      </c>
      <c r="F282" s="23">
        <f t="shared" si="3"/>
        <v>0</v>
      </c>
      <c r="G282" s="39"/>
      <c r="H282" s="39"/>
    </row>
    <row r="283" spans="1:8" hidden="1" x14ac:dyDescent="0.25">
      <c r="A283" s="32">
        <v>2474</v>
      </c>
      <c r="B283" s="35" t="s">
        <v>526</v>
      </c>
      <c r="C283" s="36">
        <v>7</v>
      </c>
      <c r="D283" s="36">
        <v>4</v>
      </c>
      <c r="E283" s="37" t="s">
        <v>815</v>
      </c>
      <c r="F283" s="23">
        <f t="shared" si="3"/>
        <v>0</v>
      </c>
      <c r="G283" s="38">
        <f>SUM(G285:G286)</f>
        <v>0</v>
      </c>
      <c r="H283" s="38">
        <f>SUM(H285:H286)</f>
        <v>0</v>
      </c>
    </row>
    <row r="284" spans="1:8" ht="36" hidden="1" x14ac:dyDescent="0.25">
      <c r="A284" s="32"/>
      <c r="B284" s="35"/>
      <c r="C284" s="36"/>
      <c r="D284" s="36"/>
      <c r="E284" s="37" t="s">
        <v>460</v>
      </c>
      <c r="F284" s="23">
        <f t="shared" si="3"/>
        <v>0</v>
      </c>
      <c r="G284" s="39"/>
      <c r="H284" s="39"/>
    </row>
    <row r="285" spans="1:8" hidden="1" x14ac:dyDescent="0.25">
      <c r="A285" s="32"/>
      <c r="B285" s="35"/>
      <c r="C285" s="36"/>
      <c r="D285" s="36"/>
      <c r="E285" s="37" t="s">
        <v>461</v>
      </c>
      <c r="F285" s="23">
        <f t="shared" si="3"/>
        <v>0</v>
      </c>
      <c r="G285" s="39"/>
      <c r="H285" s="39"/>
    </row>
    <row r="286" spans="1:8" hidden="1" x14ac:dyDescent="0.25">
      <c r="A286" s="32"/>
      <c r="B286" s="35"/>
      <c r="C286" s="36"/>
      <c r="D286" s="36"/>
      <c r="E286" s="37" t="s">
        <v>461</v>
      </c>
      <c r="F286" s="23">
        <f t="shared" si="3"/>
        <v>0</v>
      </c>
      <c r="G286" s="39"/>
      <c r="H286" s="39"/>
    </row>
    <row r="287" spans="1:8" ht="36" hidden="1" x14ac:dyDescent="0.25">
      <c r="A287" s="32">
        <v>2480</v>
      </c>
      <c r="B287" s="27" t="s">
        <v>526</v>
      </c>
      <c r="C287" s="28">
        <v>8</v>
      </c>
      <c r="D287" s="28">
        <v>0</v>
      </c>
      <c r="E287" s="33" t="s">
        <v>235</v>
      </c>
      <c r="F287" s="23">
        <f t="shared" si="3"/>
        <v>0</v>
      </c>
      <c r="G287" s="38">
        <f>SUM(G288,G292,G296,G300)</f>
        <v>0</v>
      </c>
      <c r="H287" s="38">
        <f>SUM(H288,H292,H296,H300)</f>
        <v>0</v>
      </c>
    </row>
    <row r="288" spans="1:8" ht="36" hidden="1" x14ac:dyDescent="0.25">
      <c r="A288" s="32">
        <v>2481</v>
      </c>
      <c r="B288" s="35" t="s">
        <v>526</v>
      </c>
      <c r="C288" s="36">
        <v>8</v>
      </c>
      <c r="D288" s="36">
        <v>1</v>
      </c>
      <c r="E288" s="37" t="s">
        <v>818</v>
      </c>
      <c r="F288" s="23">
        <f t="shared" si="3"/>
        <v>0</v>
      </c>
      <c r="G288" s="38">
        <f>SUM(G290:G291)</f>
        <v>0</v>
      </c>
      <c r="H288" s="38">
        <f>SUM(H290:H291)</f>
        <v>0</v>
      </c>
    </row>
    <row r="289" spans="1:8" ht="36" hidden="1" x14ac:dyDescent="0.25">
      <c r="A289" s="32"/>
      <c r="B289" s="35"/>
      <c r="C289" s="36"/>
      <c r="D289" s="36"/>
      <c r="E289" s="37" t="s">
        <v>460</v>
      </c>
      <c r="F289" s="23">
        <f t="shared" si="3"/>
        <v>0</v>
      </c>
      <c r="G289" s="39"/>
      <c r="H289" s="39"/>
    </row>
    <row r="290" spans="1:8" hidden="1" x14ac:dyDescent="0.25">
      <c r="A290" s="32"/>
      <c r="B290" s="35"/>
      <c r="C290" s="36"/>
      <c r="D290" s="36"/>
      <c r="E290" s="37" t="s">
        <v>461</v>
      </c>
      <c r="F290" s="23">
        <f t="shared" si="3"/>
        <v>0</v>
      </c>
      <c r="G290" s="39"/>
      <c r="H290" s="39"/>
    </row>
    <row r="291" spans="1:8" hidden="1" x14ac:dyDescent="0.25">
      <c r="A291" s="32"/>
      <c r="B291" s="35"/>
      <c r="C291" s="36"/>
      <c r="D291" s="36"/>
      <c r="E291" s="37" t="s">
        <v>461</v>
      </c>
      <c r="F291" s="23">
        <f t="shared" ref="F291:F367" si="4">SUM(G291:H291)</f>
        <v>0</v>
      </c>
      <c r="G291" s="39"/>
      <c r="H291" s="39"/>
    </row>
    <row r="292" spans="1:8" ht="36" hidden="1" x14ac:dyDescent="0.25">
      <c r="A292" s="32">
        <v>2482</v>
      </c>
      <c r="B292" s="35" t="s">
        <v>526</v>
      </c>
      <c r="C292" s="36">
        <v>8</v>
      </c>
      <c r="D292" s="36">
        <v>2</v>
      </c>
      <c r="E292" s="37" t="s">
        <v>820</v>
      </c>
      <c r="F292" s="23">
        <f t="shared" si="4"/>
        <v>0</v>
      </c>
      <c r="G292" s="38">
        <f>SUM(G294:G295)</f>
        <v>0</v>
      </c>
      <c r="H292" s="38">
        <f>SUM(H294:H295)</f>
        <v>0</v>
      </c>
    </row>
    <row r="293" spans="1:8" ht="36" hidden="1" x14ac:dyDescent="0.25">
      <c r="A293" s="32"/>
      <c r="B293" s="35"/>
      <c r="C293" s="36"/>
      <c r="D293" s="36"/>
      <c r="E293" s="37" t="s">
        <v>460</v>
      </c>
      <c r="F293" s="23">
        <f t="shared" si="4"/>
        <v>0</v>
      </c>
      <c r="G293" s="39"/>
      <c r="H293" s="39"/>
    </row>
    <row r="294" spans="1:8" hidden="1" x14ac:dyDescent="0.25">
      <c r="A294" s="32"/>
      <c r="B294" s="35"/>
      <c r="C294" s="36"/>
      <c r="D294" s="36"/>
      <c r="E294" s="37" t="s">
        <v>461</v>
      </c>
      <c r="F294" s="23">
        <f t="shared" si="4"/>
        <v>0</v>
      </c>
      <c r="G294" s="39"/>
      <c r="H294" s="39"/>
    </row>
    <row r="295" spans="1:8" hidden="1" x14ac:dyDescent="0.25">
      <c r="A295" s="32"/>
      <c r="B295" s="35"/>
      <c r="C295" s="36"/>
      <c r="D295" s="36"/>
      <c r="E295" s="37" t="s">
        <v>461</v>
      </c>
      <c r="F295" s="23">
        <f t="shared" si="4"/>
        <v>0</v>
      </c>
      <c r="G295" s="39"/>
      <c r="H295" s="39"/>
    </row>
    <row r="296" spans="1:8" ht="24" hidden="1" x14ac:dyDescent="0.25">
      <c r="A296" s="32">
        <v>2483</v>
      </c>
      <c r="B296" s="35" t="s">
        <v>526</v>
      </c>
      <c r="C296" s="36">
        <v>8</v>
      </c>
      <c r="D296" s="36">
        <v>3</v>
      </c>
      <c r="E296" s="37" t="s">
        <v>822</v>
      </c>
      <c r="F296" s="23">
        <f t="shared" si="4"/>
        <v>0</v>
      </c>
      <c r="G296" s="38">
        <f>SUM(G298:G299)</f>
        <v>0</v>
      </c>
      <c r="H296" s="38">
        <f>SUM(H298:H299)</f>
        <v>0</v>
      </c>
    </row>
    <row r="297" spans="1:8" ht="36" hidden="1" x14ac:dyDescent="0.25">
      <c r="A297" s="32"/>
      <c r="B297" s="35"/>
      <c r="C297" s="36"/>
      <c r="D297" s="36"/>
      <c r="E297" s="37" t="s">
        <v>460</v>
      </c>
      <c r="F297" s="23">
        <f t="shared" si="4"/>
        <v>0</v>
      </c>
      <c r="G297" s="39"/>
      <c r="H297" s="39"/>
    </row>
    <row r="298" spans="1:8" hidden="1" x14ac:dyDescent="0.25">
      <c r="A298" s="32"/>
      <c r="B298" s="35"/>
      <c r="C298" s="36"/>
      <c r="D298" s="36"/>
      <c r="E298" s="37" t="s">
        <v>461</v>
      </c>
      <c r="F298" s="23">
        <f t="shared" si="4"/>
        <v>0</v>
      </c>
      <c r="G298" s="39"/>
      <c r="H298" s="39"/>
    </row>
    <row r="299" spans="1:8" hidden="1" x14ac:dyDescent="0.25">
      <c r="A299" s="32"/>
      <c r="B299" s="35"/>
      <c r="C299" s="36"/>
      <c r="D299" s="36"/>
      <c r="E299" s="37" t="s">
        <v>461</v>
      </c>
      <c r="F299" s="23">
        <f t="shared" si="4"/>
        <v>0</v>
      </c>
      <c r="G299" s="39"/>
      <c r="H299" s="39"/>
    </row>
    <row r="300" spans="1:8" ht="36" hidden="1" x14ac:dyDescent="0.25">
      <c r="A300" s="32">
        <v>2484</v>
      </c>
      <c r="B300" s="35" t="s">
        <v>526</v>
      </c>
      <c r="C300" s="36">
        <v>8</v>
      </c>
      <c r="D300" s="36">
        <v>4</v>
      </c>
      <c r="E300" s="37" t="s">
        <v>824</v>
      </c>
      <c r="F300" s="23">
        <f t="shared" si="4"/>
        <v>0</v>
      </c>
      <c r="G300" s="38">
        <f>SUM(G302:G303)</f>
        <v>0</v>
      </c>
      <c r="H300" s="38">
        <f>SUM(H302:H303)</f>
        <v>0</v>
      </c>
    </row>
    <row r="301" spans="1:8" ht="36" hidden="1" x14ac:dyDescent="0.25">
      <c r="A301" s="32"/>
      <c r="B301" s="35"/>
      <c r="C301" s="36"/>
      <c r="D301" s="36"/>
      <c r="E301" s="37" t="s">
        <v>460</v>
      </c>
      <c r="F301" s="23">
        <f t="shared" si="4"/>
        <v>0</v>
      </c>
      <c r="G301" s="39"/>
      <c r="H301" s="39"/>
    </row>
    <row r="302" spans="1:8" hidden="1" x14ac:dyDescent="0.25">
      <c r="A302" s="32"/>
      <c r="B302" s="35"/>
      <c r="C302" s="36"/>
      <c r="D302" s="36"/>
      <c r="E302" s="37" t="s">
        <v>461</v>
      </c>
      <c r="F302" s="23">
        <f t="shared" si="4"/>
        <v>0</v>
      </c>
      <c r="G302" s="39"/>
      <c r="H302" s="39"/>
    </row>
    <row r="303" spans="1:8" ht="36" hidden="1" customHeight="1" x14ac:dyDescent="0.25">
      <c r="A303" s="32"/>
      <c r="B303" s="35"/>
      <c r="C303" s="36"/>
      <c r="D303" s="36"/>
      <c r="E303" s="37" t="s">
        <v>461</v>
      </c>
      <c r="F303" s="23">
        <f t="shared" si="4"/>
        <v>0</v>
      </c>
      <c r="G303" s="39"/>
      <c r="H303" s="39"/>
    </row>
    <row r="304" spans="1:8" ht="24.75" customHeight="1" x14ac:dyDescent="0.25">
      <c r="A304" s="32">
        <v>2490</v>
      </c>
      <c r="B304" s="27" t="s">
        <v>526</v>
      </c>
      <c r="C304" s="28">
        <v>9</v>
      </c>
      <c r="D304" s="28">
        <v>0</v>
      </c>
      <c r="E304" s="33" t="s">
        <v>236</v>
      </c>
      <c r="F304" s="23">
        <f t="shared" si="4"/>
        <v>-300000</v>
      </c>
      <c r="G304" s="38">
        <f>SUM(G305)</f>
        <v>0</v>
      </c>
      <c r="H304" s="38">
        <f>SUM(H305)</f>
        <v>-300000</v>
      </c>
    </row>
    <row r="305" spans="1:8" ht="24" x14ac:dyDescent="0.25">
      <c r="A305" s="32">
        <v>2491</v>
      </c>
      <c r="B305" s="35" t="s">
        <v>526</v>
      </c>
      <c r="C305" s="36">
        <v>9</v>
      </c>
      <c r="D305" s="36">
        <v>1</v>
      </c>
      <c r="E305" s="37" t="s">
        <v>834</v>
      </c>
      <c r="F305" s="23">
        <f t="shared" si="4"/>
        <v>-300000</v>
      </c>
      <c r="G305" s="38">
        <f>SUM(G307:G308)</f>
        <v>0</v>
      </c>
      <c r="H305" s="38">
        <v>-300000</v>
      </c>
    </row>
    <row r="306" spans="1:8" ht="36" x14ac:dyDescent="0.25">
      <c r="A306" s="32"/>
      <c r="B306" s="35"/>
      <c r="C306" s="36"/>
      <c r="D306" s="36"/>
      <c r="E306" s="37" t="s">
        <v>460</v>
      </c>
      <c r="F306" s="23">
        <f t="shared" si="4"/>
        <v>0</v>
      </c>
      <c r="G306" s="39"/>
      <c r="H306" s="39"/>
    </row>
    <row r="307" spans="1:8" x14ac:dyDescent="0.25">
      <c r="A307" s="32"/>
      <c r="B307" s="35"/>
      <c r="C307" s="36"/>
      <c r="D307" s="36">
        <v>8411</v>
      </c>
      <c r="E307" s="37" t="s">
        <v>82</v>
      </c>
      <c r="F307" s="23">
        <f t="shared" si="4"/>
        <v>-300000</v>
      </c>
      <c r="G307" s="39"/>
      <c r="H307" s="39">
        <v>-300000</v>
      </c>
    </row>
    <row r="308" spans="1:8" x14ac:dyDescent="0.25">
      <c r="A308" s="32"/>
      <c r="B308" s="35"/>
      <c r="C308" s="36"/>
      <c r="D308" s="36"/>
      <c r="E308" s="37" t="s">
        <v>461</v>
      </c>
      <c r="F308" s="23">
        <f t="shared" si="4"/>
        <v>0</v>
      </c>
      <c r="G308" s="39"/>
      <c r="H308" s="39"/>
    </row>
    <row r="309" spans="1:8" s="31" customFormat="1" ht="24" customHeight="1" x14ac:dyDescent="0.2">
      <c r="A309" s="26">
        <v>2500</v>
      </c>
      <c r="B309" s="27" t="s">
        <v>528</v>
      </c>
      <c r="C309" s="28">
        <v>0</v>
      </c>
      <c r="D309" s="28">
        <v>0</v>
      </c>
      <c r="E309" s="46" t="s">
        <v>922</v>
      </c>
      <c r="F309" s="23">
        <f t="shared" si="4"/>
        <v>40500</v>
      </c>
      <c r="G309" s="30">
        <f>SUM(G310+G321+G328+G333+G338+G343+G348)</f>
        <v>31400</v>
      </c>
      <c r="H309" s="30">
        <f>SUM(H310+H328+H333+H338+H343)</f>
        <v>9100</v>
      </c>
    </row>
    <row r="310" spans="1:8" x14ac:dyDescent="0.25">
      <c r="A310" s="32">
        <v>2510</v>
      </c>
      <c r="B310" s="27" t="s">
        <v>528</v>
      </c>
      <c r="C310" s="28">
        <v>1</v>
      </c>
      <c r="D310" s="28">
        <v>0</v>
      </c>
      <c r="E310" s="33" t="s">
        <v>237</v>
      </c>
      <c r="F310" s="23">
        <f t="shared" si="4"/>
        <v>40000</v>
      </c>
      <c r="G310" s="38">
        <f>SUM(G311)</f>
        <v>30900</v>
      </c>
      <c r="H310" s="38">
        <f>SUM(H311)</f>
        <v>9100</v>
      </c>
    </row>
    <row r="311" spans="1:8" x14ac:dyDescent="0.25">
      <c r="A311" s="32">
        <v>2511</v>
      </c>
      <c r="B311" s="35" t="s">
        <v>528</v>
      </c>
      <c r="C311" s="36">
        <v>1</v>
      </c>
      <c r="D311" s="36">
        <v>1</v>
      </c>
      <c r="E311" s="37" t="s">
        <v>838</v>
      </c>
      <c r="F311" s="23">
        <f t="shared" si="4"/>
        <v>40000</v>
      </c>
      <c r="G311" s="38">
        <f>SUM(G314:G320)</f>
        <v>30900</v>
      </c>
      <c r="H311" s="38">
        <f>SUM(H314:H327)</f>
        <v>9100</v>
      </c>
    </row>
    <row r="312" spans="1:8" ht="36" x14ac:dyDescent="0.25">
      <c r="A312" s="32"/>
      <c r="B312" s="35"/>
      <c r="C312" s="36"/>
      <c r="D312" s="36"/>
      <c r="E312" s="37" t="s">
        <v>460</v>
      </c>
      <c r="F312" s="23">
        <f t="shared" si="4"/>
        <v>0</v>
      </c>
      <c r="G312" s="39">
        <v>0</v>
      </c>
      <c r="H312" s="39"/>
    </row>
    <row r="313" spans="1:8" x14ac:dyDescent="0.25">
      <c r="A313" s="32"/>
      <c r="B313" s="35"/>
      <c r="C313" s="36"/>
      <c r="D313" s="36"/>
      <c r="E313" s="37"/>
      <c r="F313" s="23"/>
      <c r="G313" s="39"/>
      <c r="H313" s="39"/>
    </row>
    <row r="314" spans="1:8" x14ac:dyDescent="0.25">
      <c r="A314" s="32"/>
      <c r="B314" s="35"/>
      <c r="C314" s="36"/>
      <c r="D314" s="40">
        <v>4213</v>
      </c>
      <c r="E314" s="41" t="s">
        <v>320</v>
      </c>
      <c r="F314" s="23">
        <f t="shared" si="4"/>
        <v>6000</v>
      </c>
      <c r="G314" s="39">
        <v>6000</v>
      </c>
      <c r="H314" s="39"/>
    </row>
    <row r="315" spans="1:8" ht="24" x14ac:dyDescent="0.25">
      <c r="A315" s="32"/>
      <c r="B315" s="35"/>
      <c r="C315" s="36"/>
      <c r="D315" s="40">
        <v>4216</v>
      </c>
      <c r="E315" s="41" t="s">
        <v>323</v>
      </c>
      <c r="F315" s="23">
        <f t="shared" si="4"/>
        <v>1000</v>
      </c>
      <c r="G315" s="39">
        <v>1000</v>
      </c>
      <c r="H315" s="39"/>
    </row>
    <row r="316" spans="1:8" x14ac:dyDescent="0.25">
      <c r="A316" s="32"/>
      <c r="B316" s="35"/>
      <c r="C316" s="36"/>
      <c r="D316" s="36">
        <v>4239</v>
      </c>
      <c r="E316" s="41" t="s">
        <v>335</v>
      </c>
      <c r="F316" s="23">
        <f t="shared" si="4"/>
        <v>900</v>
      </c>
      <c r="G316" s="39">
        <v>900</v>
      </c>
      <c r="H316" s="39"/>
    </row>
    <row r="317" spans="1:8" ht="24" x14ac:dyDescent="0.25">
      <c r="A317" s="32"/>
      <c r="B317" s="35"/>
      <c r="C317" s="36"/>
      <c r="D317" s="40">
        <v>4252</v>
      </c>
      <c r="E317" s="41" t="s">
        <v>338</v>
      </c>
      <c r="F317" s="23">
        <f t="shared" si="4"/>
        <v>0</v>
      </c>
      <c r="G317" s="23">
        <v>0</v>
      </c>
      <c r="H317" s="39"/>
    </row>
    <row r="318" spans="1:8" x14ac:dyDescent="0.25">
      <c r="A318" s="32"/>
      <c r="B318" s="35"/>
      <c r="C318" s="36"/>
      <c r="D318" s="40">
        <v>4264</v>
      </c>
      <c r="E318" s="44" t="s">
        <v>346</v>
      </c>
      <c r="F318" s="23">
        <f t="shared" si="4"/>
        <v>23000</v>
      </c>
      <c r="G318" s="39">
        <v>23000</v>
      </c>
      <c r="H318" s="39"/>
    </row>
    <row r="319" spans="1:8" ht="36" x14ac:dyDescent="0.25">
      <c r="A319" s="32"/>
      <c r="B319" s="35"/>
      <c r="C319" s="36"/>
      <c r="D319" s="40">
        <v>4637</v>
      </c>
      <c r="E319" s="50" t="s">
        <v>440</v>
      </c>
      <c r="F319" s="23">
        <f t="shared" si="4"/>
        <v>0</v>
      </c>
      <c r="G319" s="39">
        <v>0</v>
      </c>
      <c r="H319" s="39"/>
    </row>
    <row r="320" spans="1:8" x14ac:dyDescent="0.25">
      <c r="A320" s="32"/>
      <c r="B320" s="35"/>
      <c r="C320" s="36"/>
      <c r="D320" s="40">
        <v>5112</v>
      </c>
      <c r="E320" s="44" t="s">
        <v>449</v>
      </c>
      <c r="F320" s="23">
        <f t="shared" si="4"/>
        <v>0</v>
      </c>
      <c r="G320" s="39"/>
      <c r="H320" s="39">
        <v>0</v>
      </c>
    </row>
    <row r="321" spans="1:8" hidden="1" x14ac:dyDescent="0.25">
      <c r="A321" s="32">
        <v>2520</v>
      </c>
      <c r="B321" s="27" t="s">
        <v>528</v>
      </c>
      <c r="C321" s="28">
        <v>2</v>
      </c>
      <c r="D321" s="28">
        <v>0</v>
      </c>
      <c r="E321" s="33" t="s">
        <v>238</v>
      </c>
      <c r="F321" s="23">
        <f t="shared" si="4"/>
        <v>0</v>
      </c>
      <c r="G321" s="38">
        <f>SUM(G322)</f>
        <v>0</v>
      </c>
      <c r="H321" s="38">
        <f>SUM(H322)</f>
        <v>0</v>
      </c>
    </row>
    <row r="322" spans="1:8" hidden="1" x14ac:dyDescent="0.25">
      <c r="A322" s="32">
        <v>2521</v>
      </c>
      <c r="B322" s="35" t="s">
        <v>528</v>
      </c>
      <c r="C322" s="36">
        <v>2</v>
      </c>
      <c r="D322" s="36">
        <v>1</v>
      </c>
      <c r="E322" s="37" t="s">
        <v>842</v>
      </c>
      <c r="F322" s="23">
        <f t="shared" si="4"/>
        <v>0</v>
      </c>
      <c r="G322" s="38">
        <f>SUM(G324:G325)</f>
        <v>0</v>
      </c>
      <c r="H322" s="38">
        <f>SUM(H324:H325)</f>
        <v>0</v>
      </c>
    </row>
    <row r="323" spans="1:8" ht="36" hidden="1" x14ac:dyDescent="0.25">
      <c r="A323" s="32"/>
      <c r="B323" s="35"/>
      <c r="C323" s="36"/>
      <c r="D323" s="36"/>
      <c r="E323" s="37" t="s">
        <v>460</v>
      </c>
      <c r="F323" s="23">
        <f t="shared" si="4"/>
        <v>0</v>
      </c>
      <c r="G323" s="39"/>
      <c r="H323" s="39"/>
    </row>
    <row r="324" spans="1:8" hidden="1" x14ac:dyDescent="0.25">
      <c r="A324" s="32"/>
      <c r="B324" s="35"/>
      <c r="C324" s="36"/>
      <c r="D324" s="36"/>
      <c r="E324" s="37" t="s">
        <v>461</v>
      </c>
      <c r="F324" s="23">
        <f t="shared" si="4"/>
        <v>0</v>
      </c>
      <c r="G324" s="39"/>
      <c r="H324" s="39"/>
    </row>
    <row r="325" spans="1:8" hidden="1" x14ac:dyDescent="0.25">
      <c r="A325" s="32"/>
      <c r="B325" s="35"/>
      <c r="C325" s="36"/>
      <c r="D325" s="36"/>
      <c r="E325" s="37" t="s">
        <v>461</v>
      </c>
      <c r="F325" s="23">
        <f t="shared" si="4"/>
        <v>0</v>
      </c>
      <c r="G325" s="39"/>
      <c r="H325" s="39"/>
    </row>
    <row r="326" spans="1:8" x14ac:dyDescent="0.25">
      <c r="A326" s="32"/>
      <c r="B326" s="35"/>
      <c r="C326" s="36"/>
      <c r="D326" s="36">
        <v>5122</v>
      </c>
      <c r="E326" s="44" t="s">
        <v>446</v>
      </c>
      <c r="F326" s="23">
        <f>SUM(G326:H326)</f>
        <v>9100</v>
      </c>
      <c r="G326" s="39">
        <v>0</v>
      </c>
      <c r="H326" s="39">
        <v>9100</v>
      </c>
    </row>
    <row r="327" spans="1:8" x14ac:dyDescent="0.25">
      <c r="A327" s="32"/>
      <c r="B327" s="35"/>
      <c r="C327" s="36"/>
      <c r="D327" s="40">
        <v>5129</v>
      </c>
      <c r="E327" s="41" t="s">
        <v>932</v>
      </c>
      <c r="F327" s="23">
        <f>SUM(G327:H327)</f>
        <v>0</v>
      </c>
      <c r="G327" s="39"/>
      <c r="H327" s="39">
        <v>0</v>
      </c>
    </row>
    <row r="328" spans="1:8" ht="24" x14ac:dyDescent="0.25">
      <c r="A328" s="32">
        <v>2530</v>
      </c>
      <c r="B328" s="27" t="s">
        <v>528</v>
      </c>
      <c r="C328" s="28">
        <v>3</v>
      </c>
      <c r="D328" s="28">
        <v>0</v>
      </c>
      <c r="E328" s="33" t="s">
        <v>239</v>
      </c>
      <c r="F328" s="23">
        <f t="shared" si="4"/>
        <v>500</v>
      </c>
      <c r="G328" s="38">
        <f>SUM(G329)</f>
        <v>500</v>
      </c>
      <c r="H328" s="38">
        <f>SUM(H329)</f>
        <v>0</v>
      </c>
    </row>
    <row r="329" spans="1:8" x14ac:dyDescent="0.25">
      <c r="A329" s="32">
        <v>3531</v>
      </c>
      <c r="B329" s="35" t="s">
        <v>528</v>
      </c>
      <c r="C329" s="36">
        <v>3</v>
      </c>
      <c r="D329" s="36">
        <v>1</v>
      </c>
      <c r="E329" s="37" t="s">
        <v>844</v>
      </c>
      <c r="F329" s="23">
        <f t="shared" si="4"/>
        <v>500</v>
      </c>
      <c r="G329" s="38">
        <f>SUM(G331:G332)</f>
        <v>500</v>
      </c>
      <c r="H329" s="38">
        <f>SUM(H331:H332)</f>
        <v>0</v>
      </c>
    </row>
    <row r="330" spans="1:8" ht="36" x14ac:dyDescent="0.25">
      <c r="A330" s="32"/>
      <c r="B330" s="35"/>
      <c r="C330" s="36"/>
      <c r="D330" s="36"/>
      <c r="E330" s="37" t="s">
        <v>460</v>
      </c>
      <c r="F330" s="23">
        <f t="shared" si="4"/>
        <v>0</v>
      </c>
      <c r="G330" s="39"/>
      <c r="H330" s="39"/>
    </row>
    <row r="331" spans="1:8" x14ac:dyDescent="0.25">
      <c r="A331" s="32"/>
      <c r="B331" s="35"/>
      <c r="C331" s="36"/>
      <c r="D331" s="36">
        <v>4823</v>
      </c>
      <c r="E331" s="44" t="s">
        <v>617</v>
      </c>
      <c r="F331" s="23">
        <f t="shared" si="4"/>
        <v>500</v>
      </c>
      <c r="G331" s="39">
        <v>500</v>
      </c>
      <c r="H331" s="39"/>
    </row>
    <row r="332" spans="1:8" hidden="1" x14ac:dyDescent="0.25">
      <c r="A332" s="32"/>
      <c r="B332" s="35"/>
      <c r="C332" s="36"/>
      <c r="D332" s="36"/>
      <c r="E332" s="37" t="s">
        <v>461</v>
      </c>
      <c r="F332" s="23">
        <f t="shared" si="4"/>
        <v>0</v>
      </c>
      <c r="G332" s="39"/>
      <c r="H332" s="39"/>
    </row>
    <row r="333" spans="1:8" ht="24" hidden="1" x14ac:dyDescent="0.25">
      <c r="A333" s="32">
        <v>2540</v>
      </c>
      <c r="B333" s="27" t="s">
        <v>528</v>
      </c>
      <c r="C333" s="28">
        <v>4</v>
      </c>
      <c r="D333" s="28">
        <v>0</v>
      </c>
      <c r="E333" s="33" t="s">
        <v>240</v>
      </c>
      <c r="F333" s="23">
        <f t="shared" si="4"/>
        <v>0</v>
      </c>
      <c r="G333" s="38">
        <f>SUM(G334)</f>
        <v>0</v>
      </c>
      <c r="H333" s="38">
        <f>SUM(H334)</f>
        <v>0</v>
      </c>
    </row>
    <row r="334" spans="1:8" ht="24" hidden="1" customHeight="1" x14ac:dyDescent="0.25">
      <c r="A334" s="32">
        <v>2541</v>
      </c>
      <c r="B334" s="35" t="s">
        <v>528</v>
      </c>
      <c r="C334" s="36">
        <v>4</v>
      </c>
      <c r="D334" s="36">
        <v>1</v>
      </c>
      <c r="E334" s="37" t="s">
        <v>847</v>
      </c>
      <c r="F334" s="23">
        <f t="shared" si="4"/>
        <v>0</v>
      </c>
      <c r="G334" s="38">
        <f>SUM(G336:G337)</f>
        <v>0</v>
      </c>
      <c r="H334" s="38">
        <f>SUM(H336:H337)</f>
        <v>0</v>
      </c>
    </row>
    <row r="335" spans="1:8" ht="36" hidden="1" x14ac:dyDescent="0.25">
      <c r="A335" s="32"/>
      <c r="B335" s="35"/>
      <c r="C335" s="36"/>
      <c r="D335" s="36"/>
      <c r="E335" s="37" t="s">
        <v>460</v>
      </c>
      <c r="F335" s="23">
        <f t="shared" si="4"/>
        <v>0</v>
      </c>
      <c r="G335" s="39"/>
      <c r="H335" s="39"/>
    </row>
    <row r="336" spans="1:8" hidden="1" x14ac:dyDescent="0.25">
      <c r="A336" s="32"/>
      <c r="B336" s="35"/>
      <c r="C336" s="36"/>
      <c r="D336" s="36"/>
      <c r="E336" s="37" t="s">
        <v>461</v>
      </c>
      <c r="F336" s="23">
        <f t="shared" si="4"/>
        <v>0</v>
      </c>
      <c r="G336" s="39"/>
      <c r="H336" s="39"/>
    </row>
    <row r="337" spans="1:8" hidden="1" x14ac:dyDescent="0.25">
      <c r="A337" s="32"/>
      <c r="B337" s="35"/>
      <c r="C337" s="36"/>
      <c r="D337" s="36"/>
      <c r="E337" s="37" t="s">
        <v>461</v>
      </c>
      <c r="F337" s="23">
        <f t="shared" si="4"/>
        <v>0</v>
      </c>
      <c r="G337" s="39"/>
      <c r="H337" s="39"/>
    </row>
    <row r="338" spans="1:8" ht="36" hidden="1" customHeight="1" x14ac:dyDescent="0.25">
      <c r="A338" s="32">
        <v>2550</v>
      </c>
      <c r="B338" s="27" t="s">
        <v>528</v>
      </c>
      <c r="C338" s="28">
        <v>5</v>
      </c>
      <c r="D338" s="28">
        <v>0</v>
      </c>
      <c r="E338" s="33" t="s">
        <v>241</v>
      </c>
      <c r="F338" s="23">
        <f t="shared" si="4"/>
        <v>0</v>
      </c>
      <c r="G338" s="38">
        <f>SUM(G339)</f>
        <v>0</v>
      </c>
      <c r="H338" s="38">
        <f>SUM(H339)</f>
        <v>0</v>
      </c>
    </row>
    <row r="339" spans="1:8" ht="24" hidden="1" x14ac:dyDescent="0.25">
      <c r="A339" s="32">
        <v>2551</v>
      </c>
      <c r="B339" s="35" t="s">
        <v>528</v>
      </c>
      <c r="C339" s="36">
        <v>5</v>
      </c>
      <c r="D339" s="36">
        <v>1</v>
      </c>
      <c r="E339" s="37" t="s">
        <v>850</v>
      </c>
      <c r="F339" s="23">
        <f t="shared" si="4"/>
        <v>0</v>
      </c>
      <c r="G339" s="38">
        <f>SUM(G341:G342)</f>
        <v>0</v>
      </c>
      <c r="H339" s="38">
        <f>SUM(H341:H342)</f>
        <v>0</v>
      </c>
    </row>
    <row r="340" spans="1:8" ht="36" hidden="1" x14ac:dyDescent="0.25">
      <c r="A340" s="32"/>
      <c r="B340" s="35"/>
      <c r="C340" s="36"/>
      <c r="D340" s="36"/>
      <c r="E340" s="37" t="s">
        <v>460</v>
      </c>
      <c r="F340" s="23">
        <f t="shared" si="4"/>
        <v>0</v>
      </c>
      <c r="G340" s="39"/>
      <c r="H340" s="39"/>
    </row>
    <row r="341" spans="1:8" hidden="1" x14ac:dyDescent="0.25">
      <c r="A341" s="32"/>
      <c r="B341" s="35"/>
      <c r="C341" s="36"/>
      <c r="D341" s="36"/>
      <c r="E341" s="37" t="s">
        <v>461</v>
      </c>
      <c r="F341" s="23">
        <f t="shared" si="4"/>
        <v>0</v>
      </c>
      <c r="G341" s="39"/>
      <c r="H341" s="39"/>
    </row>
    <row r="342" spans="1:8" hidden="1" x14ac:dyDescent="0.25">
      <c r="A342" s="32"/>
      <c r="B342" s="35"/>
      <c r="C342" s="36"/>
      <c r="D342" s="36"/>
      <c r="E342" s="37" t="s">
        <v>461</v>
      </c>
      <c r="F342" s="23">
        <f t="shared" si="4"/>
        <v>0</v>
      </c>
      <c r="G342" s="39"/>
      <c r="H342" s="39"/>
    </row>
    <row r="343" spans="1:8" ht="24" hidden="1" x14ac:dyDescent="0.25">
      <c r="A343" s="32">
        <v>2560</v>
      </c>
      <c r="B343" s="27" t="s">
        <v>528</v>
      </c>
      <c r="C343" s="28">
        <v>6</v>
      </c>
      <c r="D343" s="28">
        <v>0</v>
      </c>
      <c r="E343" s="33" t="s">
        <v>242</v>
      </c>
      <c r="F343" s="23">
        <f t="shared" si="4"/>
        <v>0</v>
      </c>
      <c r="G343" s="38">
        <f>SUM(G344)</f>
        <v>0</v>
      </c>
      <c r="H343" s="38">
        <f>SUM(H344)</f>
        <v>0</v>
      </c>
    </row>
    <row r="344" spans="1:8" ht="24" hidden="1" x14ac:dyDescent="0.25">
      <c r="A344" s="32">
        <v>2561</v>
      </c>
      <c r="B344" s="35" t="s">
        <v>528</v>
      </c>
      <c r="C344" s="36">
        <v>6</v>
      </c>
      <c r="D344" s="36">
        <v>1</v>
      </c>
      <c r="E344" s="37" t="s">
        <v>853</v>
      </c>
      <c r="F344" s="23">
        <f t="shared" si="4"/>
        <v>0</v>
      </c>
      <c r="G344" s="38">
        <f>SUM(G346:G347)</f>
        <v>0</v>
      </c>
      <c r="H344" s="38">
        <f>SUM(H346:H347)</f>
        <v>0</v>
      </c>
    </row>
    <row r="345" spans="1:8" ht="36" hidden="1" x14ac:dyDescent="0.25">
      <c r="A345" s="32"/>
      <c r="B345" s="35"/>
      <c r="C345" s="36"/>
      <c r="D345" s="36"/>
      <c r="E345" s="37" t="s">
        <v>460</v>
      </c>
      <c r="F345" s="23">
        <f t="shared" si="4"/>
        <v>0</v>
      </c>
      <c r="G345" s="39"/>
      <c r="H345" s="39"/>
    </row>
    <row r="346" spans="1:8" hidden="1" x14ac:dyDescent="0.25">
      <c r="A346" s="32"/>
      <c r="B346" s="35"/>
      <c r="C346" s="36"/>
      <c r="D346" s="36"/>
      <c r="E346" s="37" t="s">
        <v>461</v>
      </c>
      <c r="F346" s="23">
        <f t="shared" si="4"/>
        <v>0</v>
      </c>
      <c r="G346" s="39"/>
      <c r="H346" s="39"/>
    </row>
    <row r="347" spans="1:8" hidden="1" x14ac:dyDescent="0.25">
      <c r="A347" s="32"/>
      <c r="B347" s="35"/>
      <c r="C347" s="36"/>
      <c r="D347" s="36"/>
      <c r="E347" s="37" t="s">
        <v>461</v>
      </c>
      <c r="F347" s="23">
        <f t="shared" si="4"/>
        <v>0</v>
      </c>
      <c r="G347" s="39"/>
      <c r="H347" s="39"/>
    </row>
    <row r="348" spans="1:8" ht="24" x14ac:dyDescent="0.25">
      <c r="A348" s="32">
        <v>2560</v>
      </c>
      <c r="B348" s="27" t="s">
        <v>528</v>
      </c>
      <c r="C348" s="36">
        <v>6</v>
      </c>
      <c r="D348" s="36">
        <v>0</v>
      </c>
      <c r="E348" s="142" t="s">
        <v>242</v>
      </c>
      <c r="F348" s="23">
        <v>0</v>
      </c>
      <c r="G348" s="39">
        <f>SUM(G349)</f>
        <v>0</v>
      </c>
      <c r="H348" s="39">
        <v>0</v>
      </c>
    </row>
    <row r="349" spans="1:8" ht="24" x14ac:dyDescent="0.25">
      <c r="A349" s="32">
        <v>2561</v>
      </c>
      <c r="B349" s="35" t="s">
        <v>528</v>
      </c>
      <c r="C349" s="36">
        <v>6</v>
      </c>
      <c r="D349" s="36">
        <v>1</v>
      </c>
      <c r="E349" s="37" t="s">
        <v>853</v>
      </c>
      <c r="F349" s="23">
        <v>0</v>
      </c>
      <c r="G349" s="39">
        <v>0</v>
      </c>
      <c r="H349" s="39"/>
    </row>
    <row r="350" spans="1:8" ht="41.25" customHeight="1" x14ac:dyDescent="0.25">
      <c r="A350" s="32"/>
      <c r="B350" s="35"/>
      <c r="C350" s="36"/>
      <c r="D350" s="36"/>
      <c r="E350" s="37" t="s">
        <v>460</v>
      </c>
      <c r="F350" s="23">
        <v>0</v>
      </c>
      <c r="G350" s="39"/>
      <c r="H350" s="39"/>
    </row>
    <row r="351" spans="1:8" x14ac:dyDescent="0.25">
      <c r="A351" s="32"/>
      <c r="B351" s="35"/>
      <c r="C351" s="36"/>
      <c r="D351" s="36">
        <v>4269</v>
      </c>
      <c r="E351" s="142" t="s">
        <v>350</v>
      </c>
      <c r="F351" s="23">
        <v>0</v>
      </c>
      <c r="G351" s="39">
        <v>0</v>
      </c>
      <c r="H351" s="39"/>
    </row>
    <row r="352" spans="1:8" x14ac:dyDescent="0.25">
      <c r="A352" s="32"/>
      <c r="B352" s="35"/>
      <c r="C352" s="36"/>
      <c r="D352" s="36"/>
      <c r="E352" s="142"/>
      <c r="F352" s="23"/>
      <c r="G352" s="39"/>
      <c r="H352" s="39"/>
    </row>
    <row r="353" spans="1:8" x14ac:dyDescent="0.25">
      <c r="A353" s="32"/>
      <c r="B353" s="35"/>
      <c r="C353" s="36"/>
      <c r="D353" s="36"/>
      <c r="E353" s="142"/>
      <c r="F353" s="23"/>
      <c r="G353" s="39"/>
      <c r="H353" s="39"/>
    </row>
    <row r="354" spans="1:8" s="31" customFormat="1" ht="24" customHeight="1" x14ac:dyDescent="0.2">
      <c r="A354" s="26">
        <v>2600</v>
      </c>
      <c r="B354" s="27" t="s">
        <v>529</v>
      </c>
      <c r="C354" s="36">
        <v>0</v>
      </c>
      <c r="D354" s="28">
        <v>0</v>
      </c>
      <c r="E354" s="46" t="s">
        <v>923</v>
      </c>
      <c r="F354" s="38">
        <f>SUM(F370+F378)</f>
        <v>105300</v>
      </c>
      <c r="G354" s="38">
        <f>SUM(G370+G378)</f>
        <v>22400</v>
      </c>
      <c r="H354" s="38">
        <f>SUM(H370+H378)</f>
        <v>82900</v>
      </c>
    </row>
    <row r="355" spans="1:8" hidden="1" x14ac:dyDescent="0.25">
      <c r="A355" s="32">
        <v>2610</v>
      </c>
      <c r="B355" s="27" t="s">
        <v>529</v>
      </c>
      <c r="C355" s="36">
        <v>1</v>
      </c>
      <c r="D355" s="28">
        <v>0</v>
      </c>
      <c r="E355" s="33" t="s">
        <v>243</v>
      </c>
      <c r="F355" s="23">
        <f t="shared" si="4"/>
        <v>0</v>
      </c>
      <c r="G355" s="38">
        <f>SUM(G356)</f>
        <v>0</v>
      </c>
      <c r="H355" s="38">
        <f>SUM(H356)</f>
        <v>0</v>
      </c>
    </row>
    <row r="356" spans="1:8" hidden="1" x14ac:dyDescent="0.25">
      <c r="A356" s="32">
        <v>2611</v>
      </c>
      <c r="B356" s="35" t="s">
        <v>529</v>
      </c>
      <c r="C356" s="36">
        <v>1</v>
      </c>
      <c r="D356" s="36">
        <v>1</v>
      </c>
      <c r="E356" s="37" t="s">
        <v>858</v>
      </c>
      <c r="F356" s="23">
        <f t="shared" si="4"/>
        <v>0</v>
      </c>
      <c r="G356" s="38">
        <f>SUM(G358:G359)</f>
        <v>0</v>
      </c>
      <c r="H356" s="38">
        <f>SUM(H358:H359)</f>
        <v>0</v>
      </c>
    </row>
    <row r="357" spans="1:8" ht="36" hidden="1" x14ac:dyDescent="0.25">
      <c r="A357" s="32"/>
      <c r="B357" s="35"/>
      <c r="C357" s="36"/>
      <c r="D357" s="36"/>
      <c r="E357" s="37" t="s">
        <v>460</v>
      </c>
      <c r="F357" s="23">
        <f t="shared" si="4"/>
        <v>0</v>
      </c>
      <c r="G357" s="39"/>
      <c r="H357" s="39"/>
    </row>
    <row r="358" spans="1:8" hidden="1" x14ac:dyDescent="0.25">
      <c r="A358" s="32"/>
      <c r="B358" s="35"/>
      <c r="C358" s="36"/>
      <c r="D358" s="36"/>
      <c r="E358" s="37" t="s">
        <v>461</v>
      </c>
      <c r="F358" s="23">
        <f t="shared" si="4"/>
        <v>0</v>
      </c>
      <c r="G358" s="39"/>
      <c r="H358" s="39"/>
    </row>
    <row r="359" spans="1:8" hidden="1" x14ac:dyDescent="0.25">
      <c r="A359" s="32"/>
      <c r="B359" s="35"/>
      <c r="C359" s="36"/>
      <c r="D359" s="36"/>
      <c r="E359" s="37" t="s">
        <v>461</v>
      </c>
      <c r="F359" s="23">
        <f t="shared" si="4"/>
        <v>0</v>
      </c>
      <c r="G359" s="39"/>
      <c r="H359" s="39"/>
    </row>
    <row r="360" spans="1:8" hidden="1" x14ac:dyDescent="0.25">
      <c r="A360" s="32">
        <v>2620</v>
      </c>
      <c r="B360" s="27" t="s">
        <v>529</v>
      </c>
      <c r="C360" s="36">
        <v>2</v>
      </c>
      <c r="D360" s="28">
        <v>0</v>
      </c>
      <c r="E360" s="33" t="s">
        <v>244</v>
      </c>
      <c r="F360" s="23">
        <f t="shared" si="4"/>
        <v>0</v>
      </c>
      <c r="G360" s="38">
        <f>SUM(G361)</f>
        <v>0</v>
      </c>
      <c r="H360" s="38">
        <f>SUM(H361)</f>
        <v>0</v>
      </c>
    </row>
    <row r="361" spans="1:8" hidden="1" x14ac:dyDescent="0.25">
      <c r="A361" s="32">
        <v>2621</v>
      </c>
      <c r="B361" s="35" t="s">
        <v>529</v>
      </c>
      <c r="C361" s="36">
        <v>2</v>
      </c>
      <c r="D361" s="36">
        <v>1</v>
      </c>
      <c r="E361" s="37" t="s">
        <v>860</v>
      </c>
      <c r="F361" s="23">
        <f t="shared" si="4"/>
        <v>0</v>
      </c>
      <c r="G361" s="38">
        <f>SUM(G363:G364)</f>
        <v>0</v>
      </c>
      <c r="H361" s="38">
        <f>SUM(H363:H364)</f>
        <v>0</v>
      </c>
    </row>
    <row r="362" spans="1:8" ht="36" hidden="1" x14ac:dyDescent="0.25">
      <c r="A362" s="32"/>
      <c r="B362" s="35"/>
      <c r="C362" s="36"/>
      <c r="D362" s="36"/>
      <c r="E362" s="37" t="s">
        <v>460</v>
      </c>
      <c r="F362" s="23">
        <f t="shared" si="4"/>
        <v>0</v>
      </c>
      <c r="G362" s="39"/>
      <c r="H362" s="39"/>
    </row>
    <row r="363" spans="1:8" hidden="1" x14ac:dyDescent="0.25">
      <c r="A363" s="32"/>
      <c r="B363" s="35"/>
      <c r="C363" s="36"/>
      <c r="D363" s="36"/>
      <c r="E363" s="37" t="s">
        <v>461</v>
      </c>
      <c r="F363" s="23">
        <f t="shared" si="4"/>
        <v>0</v>
      </c>
      <c r="G363" s="39"/>
      <c r="H363" s="39"/>
    </row>
    <row r="364" spans="1:8" hidden="1" x14ac:dyDescent="0.25">
      <c r="A364" s="32"/>
      <c r="B364" s="35"/>
      <c r="C364" s="36"/>
      <c r="D364" s="36"/>
      <c r="E364" s="37" t="s">
        <v>461</v>
      </c>
      <c r="F364" s="23">
        <f t="shared" si="4"/>
        <v>0</v>
      </c>
      <c r="G364" s="39"/>
      <c r="H364" s="39"/>
    </row>
    <row r="365" spans="1:8" hidden="1" x14ac:dyDescent="0.25">
      <c r="A365" s="32">
        <v>2630</v>
      </c>
      <c r="B365" s="27" t="s">
        <v>529</v>
      </c>
      <c r="C365" s="36">
        <v>3</v>
      </c>
      <c r="D365" s="28">
        <v>0</v>
      </c>
      <c r="E365" s="33" t="s">
        <v>245</v>
      </c>
      <c r="F365" s="23">
        <f t="shared" si="4"/>
        <v>0</v>
      </c>
      <c r="G365" s="38">
        <f>SUM(G366)</f>
        <v>0</v>
      </c>
      <c r="H365" s="38">
        <f>SUM(H366)</f>
        <v>0</v>
      </c>
    </row>
    <row r="366" spans="1:8" hidden="1" x14ac:dyDescent="0.25">
      <c r="A366" s="32">
        <v>2631</v>
      </c>
      <c r="B366" s="35" t="s">
        <v>529</v>
      </c>
      <c r="C366" s="36">
        <v>3</v>
      </c>
      <c r="D366" s="36">
        <v>1</v>
      </c>
      <c r="E366" s="37" t="s">
        <v>864</v>
      </c>
      <c r="F366" s="23">
        <f t="shared" si="4"/>
        <v>0</v>
      </c>
      <c r="G366" s="38">
        <f>SUM(G368:G369)</f>
        <v>0</v>
      </c>
      <c r="H366" s="38">
        <f>SUM(H368:H369)</f>
        <v>0</v>
      </c>
    </row>
    <row r="367" spans="1:8" ht="36" hidden="1" x14ac:dyDescent="0.25">
      <c r="A367" s="32"/>
      <c r="B367" s="35"/>
      <c r="C367" s="36"/>
      <c r="D367" s="36"/>
      <c r="E367" s="37" t="s">
        <v>460</v>
      </c>
      <c r="F367" s="23">
        <f t="shared" si="4"/>
        <v>0</v>
      </c>
      <c r="G367" s="39"/>
      <c r="H367" s="39"/>
    </row>
    <row r="368" spans="1:8" hidden="1" x14ac:dyDescent="0.25">
      <c r="A368" s="32"/>
      <c r="B368" s="35"/>
      <c r="C368" s="36"/>
      <c r="D368" s="40"/>
      <c r="E368" s="44"/>
      <c r="F368" s="23">
        <f t="shared" ref="F368:F440" si="5">SUM(G368:H368)</f>
        <v>0</v>
      </c>
      <c r="G368" s="39"/>
      <c r="H368" s="39"/>
    </row>
    <row r="369" spans="1:8" hidden="1" x14ac:dyDescent="0.25">
      <c r="A369" s="32"/>
      <c r="B369" s="35"/>
      <c r="C369" s="36"/>
      <c r="D369" s="36"/>
      <c r="E369" s="37" t="s">
        <v>461</v>
      </c>
      <c r="F369" s="23">
        <f t="shared" si="5"/>
        <v>0</v>
      </c>
      <c r="G369" s="39"/>
      <c r="H369" s="39"/>
    </row>
    <row r="370" spans="1:8" x14ac:dyDescent="0.25">
      <c r="A370" s="32"/>
      <c r="B370" s="35" t="s">
        <v>529</v>
      </c>
      <c r="C370" s="36">
        <v>3</v>
      </c>
      <c r="D370" s="36">
        <v>1</v>
      </c>
      <c r="E370" s="41" t="s">
        <v>1020</v>
      </c>
      <c r="F370" s="23">
        <f t="shared" ref="F370" si="6">SUM(G370:H370)</f>
        <v>83900</v>
      </c>
      <c r="G370" s="30">
        <f>SUM(G371+G372+G374+G375+G376+G377+G373)</f>
        <v>4500</v>
      </c>
      <c r="H370" s="30">
        <f>SUM(H371+H372+H374+H375+H376+H377)</f>
        <v>79400</v>
      </c>
    </row>
    <row r="371" spans="1:8" ht="24" x14ac:dyDescent="0.25">
      <c r="A371" s="32"/>
      <c r="B371" s="35"/>
      <c r="C371" s="36"/>
      <c r="D371" s="36">
        <v>4216</v>
      </c>
      <c r="E371" s="41" t="s">
        <v>323</v>
      </c>
      <c r="F371" s="23">
        <f t="shared" si="5"/>
        <v>500</v>
      </c>
      <c r="G371" s="39">
        <v>500</v>
      </c>
      <c r="H371" s="39">
        <v>0</v>
      </c>
    </row>
    <row r="372" spans="1:8" ht="24" x14ac:dyDescent="0.25">
      <c r="A372" s="32"/>
      <c r="B372" s="35"/>
      <c r="C372" s="36"/>
      <c r="D372" s="36">
        <v>4251</v>
      </c>
      <c r="E372" s="41" t="s">
        <v>337</v>
      </c>
      <c r="F372" s="23">
        <f t="shared" si="5"/>
        <v>1000</v>
      </c>
      <c r="G372" s="39">
        <v>1000</v>
      </c>
      <c r="H372" s="39"/>
    </row>
    <row r="373" spans="1:8" ht="24" x14ac:dyDescent="0.25">
      <c r="A373" s="32"/>
      <c r="B373" s="35"/>
      <c r="C373" s="36"/>
      <c r="D373" s="36">
        <v>4252</v>
      </c>
      <c r="E373" s="41" t="s">
        <v>338</v>
      </c>
      <c r="F373" s="23">
        <f t="shared" si="5"/>
        <v>1000</v>
      </c>
      <c r="G373" s="39">
        <v>1000</v>
      </c>
      <c r="H373" s="39"/>
    </row>
    <row r="374" spans="1:8" x14ac:dyDescent="0.25">
      <c r="A374" s="32"/>
      <c r="B374" s="35"/>
      <c r="C374" s="36"/>
      <c r="D374" s="36">
        <v>4269</v>
      </c>
      <c r="E374" s="44" t="s">
        <v>350</v>
      </c>
      <c r="F374" s="23">
        <f t="shared" si="5"/>
        <v>2000</v>
      </c>
      <c r="G374" s="39">
        <v>2000</v>
      </c>
      <c r="H374" s="39"/>
    </row>
    <row r="375" spans="1:8" x14ac:dyDescent="0.25">
      <c r="A375" s="32"/>
      <c r="B375" s="35"/>
      <c r="C375" s="36"/>
      <c r="D375" s="36">
        <v>5112</v>
      </c>
      <c r="E375" s="44" t="s">
        <v>449</v>
      </c>
      <c r="F375" s="23">
        <f t="shared" si="5"/>
        <v>25000</v>
      </c>
      <c r="G375" s="39"/>
      <c r="H375" s="39">
        <v>25000</v>
      </c>
    </row>
    <row r="376" spans="1:8" ht="24" x14ac:dyDescent="0.25">
      <c r="A376" s="32"/>
      <c r="B376" s="35"/>
      <c r="C376" s="36"/>
      <c r="D376" s="36">
        <v>5113</v>
      </c>
      <c r="E376" s="44" t="s">
        <v>450</v>
      </c>
      <c r="F376" s="23">
        <f t="shared" ref="F376" si="7">SUM(G376:H376)</f>
        <v>21900</v>
      </c>
      <c r="G376" s="39"/>
      <c r="H376" s="39">
        <v>21900</v>
      </c>
    </row>
    <row r="377" spans="1:8" x14ac:dyDescent="0.25">
      <c r="A377" s="32"/>
      <c r="B377" s="35"/>
      <c r="C377" s="36"/>
      <c r="D377" s="36">
        <v>5122</v>
      </c>
      <c r="E377" s="44" t="s">
        <v>446</v>
      </c>
      <c r="F377" s="23">
        <f t="shared" si="5"/>
        <v>32500</v>
      </c>
      <c r="G377" s="39"/>
      <c r="H377" s="39">
        <v>32500</v>
      </c>
    </row>
    <row r="378" spans="1:8" x14ac:dyDescent="0.25">
      <c r="A378" s="32">
        <v>2640</v>
      </c>
      <c r="B378" s="27" t="s">
        <v>529</v>
      </c>
      <c r="C378" s="36">
        <v>4</v>
      </c>
      <c r="D378" s="28">
        <v>0</v>
      </c>
      <c r="E378" s="33" t="s">
        <v>246</v>
      </c>
      <c r="F378" s="23">
        <f t="shared" si="5"/>
        <v>21400</v>
      </c>
      <c r="G378" s="38">
        <f>SUM(G379)</f>
        <v>17900</v>
      </c>
      <c r="H378" s="38">
        <f>SUM(H379)</f>
        <v>3500</v>
      </c>
    </row>
    <row r="379" spans="1:8" x14ac:dyDescent="0.25">
      <c r="A379" s="32">
        <v>2641</v>
      </c>
      <c r="B379" s="35" t="s">
        <v>529</v>
      </c>
      <c r="C379" s="36">
        <v>4</v>
      </c>
      <c r="D379" s="36">
        <v>1</v>
      </c>
      <c r="E379" s="37" t="s">
        <v>867</v>
      </c>
      <c r="F379" s="23">
        <f t="shared" si="5"/>
        <v>21400</v>
      </c>
      <c r="G379" s="38">
        <f>SUM(G381:G385)</f>
        <v>17900</v>
      </c>
      <c r="H379" s="38">
        <f>SUM(H385)</f>
        <v>3500</v>
      </c>
    </row>
    <row r="380" spans="1:8" ht="36" x14ac:dyDescent="0.25">
      <c r="A380" s="32"/>
      <c r="B380" s="35"/>
      <c r="C380" s="36"/>
      <c r="D380" s="36"/>
      <c r="E380" s="37" t="s">
        <v>460</v>
      </c>
      <c r="F380" s="23">
        <f t="shared" si="5"/>
        <v>0</v>
      </c>
      <c r="G380" s="39"/>
      <c r="H380" s="39"/>
    </row>
    <row r="381" spans="1:8" x14ac:dyDescent="0.25">
      <c r="A381" s="32"/>
      <c r="B381" s="35"/>
      <c r="C381" s="36"/>
      <c r="D381" s="40">
        <v>4212</v>
      </c>
      <c r="E381" s="42" t="s">
        <v>918</v>
      </c>
      <c r="F381" s="23">
        <f t="shared" si="5"/>
        <v>15000</v>
      </c>
      <c r="G381" s="39">
        <v>15000</v>
      </c>
      <c r="H381" s="39"/>
    </row>
    <row r="382" spans="1:8" ht="24" x14ac:dyDescent="0.25">
      <c r="A382" s="32"/>
      <c r="B382" s="35"/>
      <c r="C382" s="36"/>
      <c r="D382" s="40">
        <v>4251</v>
      </c>
      <c r="E382" s="41" t="s">
        <v>337</v>
      </c>
      <c r="F382" s="23">
        <f t="shared" si="5"/>
        <v>900</v>
      </c>
      <c r="G382" s="39">
        <v>900</v>
      </c>
      <c r="H382" s="39"/>
    </row>
    <row r="383" spans="1:8" x14ac:dyDescent="0.25">
      <c r="A383" s="32"/>
      <c r="B383" s="35"/>
      <c r="C383" s="36"/>
      <c r="D383" s="40">
        <v>4267</v>
      </c>
      <c r="E383" s="44" t="s">
        <v>349</v>
      </c>
      <c r="F383" s="23">
        <f t="shared" ref="F383" si="8">SUM(G383:H383)</f>
        <v>0</v>
      </c>
      <c r="G383" s="39">
        <v>0</v>
      </c>
      <c r="H383" s="39"/>
    </row>
    <row r="384" spans="1:8" x14ac:dyDescent="0.25">
      <c r="A384" s="32"/>
      <c r="B384" s="35"/>
      <c r="C384" s="36"/>
      <c r="D384" s="40">
        <v>4269</v>
      </c>
      <c r="E384" s="44" t="s">
        <v>350</v>
      </c>
      <c r="F384" s="23">
        <f t="shared" si="5"/>
        <v>2000</v>
      </c>
      <c r="G384" s="39">
        <v>2000</v>
      </c>
      <c r="H384" s="39"/>
    </row>
    <row r="385" spans="1:8" x14ac:dyDescent="0.25">
      <c r="A385" s="32"/>
      <c r="B385" s="35"/>
      <c r="C385" s="36"/>
      <c r="D385" s="40">
        <v>5122</v>
      </c>
      <c r="E385" s="44" t="s">
        <v>446</v>
      </c>
      <c r="F385" s="23">
        <f t="shared" si="5"/>
        <v>3500</v>
      </c>
      <c r="G385" s="39"/>
      <c r="H385" s="39">
        <v>3500</v>
      </c>
    </row>
    <row r="386" spans="1:8" ht="38.25" hidden="1" customHeight="1" x14ac:dyDescent="0.25">
      <c r="A386" s="32">
        <v>2650</v>
      </c>
      <c r="B386" s="27" t="s">
        <v>529</v>
      </c>
      <c r="C386" s="36">
        <v>5</v>
      </c>
      <c r="D386" s="28">
        <v>0</v>
      </c>
      <c r="E386" s="33" t="s">
        <v>86</v>
      </c>
      <c r="F386" s="23">
        <f t="shared" si="5"/>
        <v>0</v>
      </c>
      <c r="G386" s="38">
        <f>SUM(G387)</f>
        <v>0</v>
      </c>
      <c r="H386" s="38">
        <f>SUM(H387)</f>
        <v>0</v>
      </c>
    </row>
    <row r="387" spans="1:8" ht="36" hidden="1" x14ac:dyDescent="0.25">
      <c r="A387" s="32">
        <v>2651</v>
      </c>
      <c r="B387" s="35" t="s">
        <v>529</v>
      </c>
      <c r="C387" s="36">
        <v>5</v>
      </c>
      <c r="D387" s="36">
        <v>1</v>
      </c>
      <c r="E387" s="37" t="s">
        <v>872</v>
      </c>
      <c r="F387" s="23">
        <f t="shared" si="5"/>
        <v>0</v>
      </c>
      <c r="G387" s="38">
        <f>SUM(G389:G390)</f>
        <v>0</v>
      </c>
      <c r="H387" s="38">
        <f>SUM(H389:H390)</f>
        <v>0</v>
      </c>
    </row>
    <row r="388" spans="1:8" ht="36" hidden="1" x14ac:dyDescent="0.25">
      <c r="A388" s="32"/>
      <c r="B388" s="35"/>
      <c r="C388" s="36"/>
      <c r="D388" s="36"/>
      <c r="E388" s="37" t="s">
        <v>460</v>
      </c>
      <c r="F388" s="23">
        <f t="shared" si="5"/>
        <v>0</v>
      </c>
      <c r="G388" s="39"/>
      <c r="H388" s="39"/>
    </row>
    <row r="389" spans="1:8" hidden="1" x14ac:dyDescent="0.25">
      <c r="A389" s="32"/>
      <c r="B389" s="35"/>
      <c r="C389" s="36"/>
      <c r="D389" s="36"/>
      <c r="E389" s="37" t="s">
        <v>461</v>
      </c>
      <c r="F389" s="23">
        <f t="shared" si="5"/>
        <v>0</v>
      </c>
      <c r="G389" s="39"/>
      <c r="H389" s="39"/>
    </row>
    <row r="390" spans="1:8" hidden="1" x14ac:dyDescent="0.25">
      <c r="A390" s="32"/>
      <c r="B390" s="35"/>
      <c r="C390" s="36"/>
      <c r="D390" s="36"/>
      <c r="E390" s="37" t="s">
        <v>461</v>
      </c>
      <c r="F390" s="23">
        <f t="shared" si="5"/>
        <v>0</v>
      </c>
      <c r="G390" s="39"/>
      <c r="H390" s="39"/>
    </row>
    <row r="391" spans="1:8" ht="36" hidden="1" x14ac:dyDescent="0.25">
      <c r="A391" s="32">
        <v>2660</v>
      </c>
      <c r="B391" s="27" t="s">
        <v>529</v>
      </c>
      <c r="C391" s="36">
        <v>6</v>
      </c>
      <c r="D391" s="28">
        <v>0</v>
      </c>
      <c r="E391" s="33" t="s">
        <v>248</v>
      </c>
      <c r="F391" s="23">
        <f t="shared" si="5"/>
        <v>0</v>
      </c>
      <c r="G391" s="38">
        <f>SUM(G392)</f>
        <v>0</v>
      </c>
      <c r="H391" s="38">
        <f>SUM(H392)</f>
        <v>0</v>
      </c>
    </row>
    <row r="392" spans="1:8" ht="24" hidden="1" x14ac:dyDescent="0.25">
      <c r="A392" s="32">
        <v>2661</v>
      </c>
      <c r="B392" s="35" t="s">
        <v>529</v>
      </c>
      <c r="C392" s="36">
        <v>6</v>
      </c>
      <c r="D392" s="36">
        <v>1</v>
      </c>
      <c r="E392" s="37" t="s">
        <v>875</v>
      </c>
      <c r="F392" s="23">
        <f t="shared" si="5"/>
        <v>0</v>
      </c>
      <c r="G392" s="38">
        <f>SUM(G394:G395)</f>
        <v>0</v>
      </c>
      <c r="H392" s="38">
        <f>SUM(H394:H395)</f>
        <v>0</v>
      </c>
    </row>
    <row r="393" spans="1:8" ht="36" hidden="1" x14ac:dyDescent="0.25">
      <c r="A393" s="32"/>
      <c r="B393" s="35"/>
      <c r="C393" s="36"/>
      <c r="D393" s="36"/>
      <c r="E393" s="37" t="s">
        <v>460</v>
      </c>
      <c r="F393" s="23">
        <f t="shared" si="5"/>
        <v>0</v>
      </c>
      <c r="G393" s="39"/>
      <c r="H393" s="39"/>
    </row>
    <row r="394" spans="1:8" hidden="1" x14ac:dyDescent="0.25">
      <c r="A394" s="32"/>
      <c r="B394" s="35"/>
      <c r="C394" s="36"/>
      <c r="D394" s="36"/>
      <c r="E394" s="37" t="s">
        <v>461</v>
      </c>
      <c r="F394" s="23">
        <f t="shared" si="5"/>
        <v>0</v>
      </c>
      <c r="G394" s="39"/>
      <c r="H394" s="39"/>
    </row>
    <row r="395" spans="1:8" hidden="1" x14ac:dyDescent="0.25">
      <c r="A395" s="32"/>
      <c r="B395" s="35"/>
      <c r="C395" s="36"/>
      <c r="D395" s="36"/>
      <c r="E395" s="37" t="s">
        <v>461</v>
      </c>
      <c r="F395" s="23">
        <f t="shared" si="5"/>
        <v>0</v>
      </c>
      <c r="G395" s="39"/>
      <c r="H395" s="39"/>
    </row>
    <row r="396" spans="1:8" s="31" customFormat="1" ht="15" hidden="1" customHeight="1" x14ac:dyDescent="0.2">
      <c r="A396" s="26">
        <v>2700</v>
      </c>
      <c r="B396" s="27" t="s">
        <v>530</v>
      </c>
      <c r="C396" s="36">
        <v>0</v>
      </c>
      <c r="D396" s="28">
        <v>0</v>
      </c>
      <c r="E396" s="46" t="s">
        <v>924</v>
      </c>
      <c r="F396" s="23">
        <f t="shared" si="5"/>
        <v>0</v>
      </c>
      <c r="G396" s="30">
        <f>SUM(G397+G410+G427+G444+G449+G454)</f>
        <v>0</v>
      </c>
      <c r="H396" s="30">
        <f>SUM(H397+H410+H427+H444+H449+H454)</f>
        <v>0</v>
      </c>
    </row>
    <row r="397" spans="1:8" ht="24" hidden="1" x14ac:dyDescent="0.25">
      <c r="A397" s="32">
        <v>2710</v>
      </c>
      <c r="B397" s="27" t="s">
        <v>530</v>
      </c>
      <c r="C397" s="36">
        <v>1</v>
      </c>
      <c r="D397" s="28">
        <v>0</v>
      </c>
      <c r="E397" s="33" t="s">
        <v>249</v>
      </c>
      <c r="F397" s="23">
        <f t="shared" si="5"/>
        <v>0</v>
      </c>
      <c r="G397" s="38">
        <f>SUM(G398+G402+G406)</f>
        <v>0</v>
      </c>
      <c r="H397" s="38">
        <f>SUM(H398+H402+H406)</f>
        <v>0</v>
      </c>
    </row>
    <row r="398" spans="1:8" hidden="1" x14ac:dyDescent="0.25">
      <c r="A398" s="32">
        <v>2711</v>
      </c>
      <c r="B398" s="35" t="s">
        <v>530</v>
      </c>
      <c r="C398" s="36">
        <v>1</v>
      </c>
      <c r="D398" s="36">
        <v>1</v>
      </c>
      <c r="E398" s="37" t="s">
        <v>887</v>
      </c>
      <c r="F398" s="23">
        <f t="shared" si="5"/>
        <v>0</v>
      </c>
      <c r="G398" s="38">
        <f>SUM(G400:G401)</f>
        <v>0</v>
      </c>
      <c r="H398" s="38">
        <f>SUM(H400:H401)</f>
        <v>0</v>
      </c>
    </row>
    <row r="399" spans="1:8" ht="36" hidden="1" x14ac:dyDescent="0.25">
      <c r="A399" s="32"/>
      <c r="B399" s="35"/>
      <c r="C399" s="36"/>
      <c r="D399" s="36"/>
      <c r="E399" s="37" t="s">
        <v>460</v>
      </c>
      <c r="F399" s="23">
        <f t="shared" si="5"/>
        <v>0</v>
      </c>
      <c r="G399" s="39"/>
      <c r="H399" s="39"/>
    </row>
    <row r="400" spans="1:8" hidden="1" x14ac:dyDescent="0.25">
      <c r="A400" s="32"/>
      <c r="B400" s="35"/>
      <c r="C400" s="36"/>
      <c r="D400" s="36"/>
      <c r="E400" s="37" t="s">
        <v>461</v>
      </c>
      <c r="F400" s="23">
        <f t="shared" si="5"/>
        <v>0</v>
      </c>
      <c r="G400" s="39"/>
      <c r="H400" s="39"/>
    </row>
    <row r="401" spans="1:8" hidden="1" x14ac:dyDescent="0.25">
      <c r="A401" s="32"/>
      <c r="B401" s="35"/>
      <c r="C401" s="36"/>
      <c r="D401" s="36"/>
      <c r="E401" s="37" t="s">
        <v>461</v>
      </c>
      <c r="F401" s="23">
        <f t="shared" si="5"/>
        <v>0</v>
      </c>
      <c r="G401" s="39"/>
      <c r="H401" s="39"/>
    </row>
    <row r="402" spans="1:8" hidden="1" x14ac:dyDescent="0.25">
      <c r="A402" s="32">
        <v>2712</v>
      </c>
      <c r="B402" s="35" t="s">
        <v>530</v>
      </c>
      <c r="C402" s="36">
        <v>1</v>
      </c>
      <c r="D402" s="36">
        <v>2</v>
      </c>
      <c r="E402" s="37" t="s">
        <v>889</v>
      </c>
      <c r="F402" s="23">
        <f t="shared" si="5"/>
        <v>0</v>
      </c>
      <c r="G402" s="38">
        <f>SUM(G404:G405)</f>
        <v>0</v>
      </c>
      <c r="H402" s="38">
        <f>SUM(H404:H405)</f>
        <v>0</v>
      </c>
    </row>
    <row r="403" spans="1:8" ht="36" hidden="1" x14ac:dyDescent="0.25">
      <c r="A403" s="32"/>
      <c r="B403" s="35"/>
      <c r="C403" s="36"/>
      <c r="D403" s="36"/>
      <c r="E403" s="37" t="s">
        <v>460</v>
      </c>
      <c r="F403" s="23">
        <f t="shared" si="5"/>
        <v>0</v>
      </c>
      <c r="G403" s="39"/>
      <c r="H403" s="39"/>
    </row>
    <row r="404" spans="1:8" hidden="1" x14ac:dyDescent="0.25">
      <c r="A404" s="32"/>
      <c r="B404" s="35"/>
      <c r="C404" s="36"/>
      <c r="D404" s="36"/>
      <c r="E404" s="37" t="s">
        <v>461</v>
      </c>
      <c r="F404" s="23">
        <f t="shared" si="5"/>
        <v>0</v>
      </c>
      <c r="G404" s="39"/>
      <c r="H404" s="39"/>
    </row>
    <row r="405" spans="1:8" hidden="1" x14ac:dyDescent="0.25">
      <c r="A405" s="32"/>
      <c r="B405" s="35"/>
      <c r="C405" s="36"/>
      <c r="D405" s="36"/>
      <c r="E405" s="37" t="s">
        <v>461</v>
      </c>
      <c r="F405" s="23">
        <f t="shared" si="5"/>
        <v>0</v>
      </c>
      <c r="G405" s="39"/>
      <c r="H405" s="39"/>
    </row>
    <row r="406" spans="1:8" hidden="1" x14ac:dyDescent="0.25">
      <c r="A406" s="32">
        <v>2713</v>
      </c>
      <c r="B406" s="35" t="s">
        <v>530</v>
      </c>
      <c r="C406" s="36">
        <v>1</v>
      </c>
      <c r="D406" s="36">
        <v>3</v>
      </c>
      <c r="E406" s="37" t="s">
        <v>308</v>
      </c>
      <c r="F406" s="23">
        <f t="shared" si="5"/>
        <v>0</v>
      </c>
      <c r="G406" s="38">
        <f>SUM(G408:G409)</f>
        <v>0</v>
      </c>
      <c r="H406" s="38">
        <f>SUM(H408:H409)</f>
        <v>0</v>
      </c>
    </row>
    <row r="407" spans="1:8" ht="36" hidden="1" x14ac:dyDescent="0.25">
      <c r="A407" s="32"/>
      <c r="B407" s="35"/>
      <c r="C407" s="36"/>
      <c r="D407" s="36"/>
      <c r="E407" s="37" t="s">
        <v>460</v>
      </c>
      <c r="F407" s="23">
        <f t="shared" si="5"/>
        <v>0</v>
      </c>
      <c r="G407" s="39"/>
      <c r="H407" s="39"/>
    </row>
    <row r="408" spans="1:8" hidden="1" x14ac:dyDescent="0.25">
      <c r="A408" s="32"/>
      <c r="B408" s="35"/>
      <c r="C408" s="36"/>
      <c r="D408" s="36"/>
      <c r="E408" s="37" t="s">
        <v>461</v>
      </c>
      <c r="F408" s="23">
        <f t="shared" si="5"/>
        <v>0</v>
      </c>
      <c r="G408" s="39"/>
      <c r="H408" s="39"/>
    </row>
    <row r="409" spans="1:8" hidden="1" x14ac:dyDescent="0.25">
      <c r="A409" s="32"/>
      <c r="B409" s="35"/>
      <c r="C409" s="36"/>
      <c r="D409" s="36"/>
      <c r="E409" s="37" t="s">
        <v>461</v>
      </c>
      <c r="F409" s="23">
        <f t="shared" si="5"/>
        <v>0</v>
      </c>
      <c r="G409" s="39"/>
      <c r="H409" s="39"/>
    </row>
    <row r="410" spans="1:8" ht="24" hidden="1" x14ac:dyDescent="0.25">
      <c r="A410" s="32">
        <v>2720</v>
      </c>
      <c r="B410" s="27" t="s">
        <v>530</v>
      </c>
      <c r="C410" s="36">
        <v>2</v>
      </c>
      <c r="D410" s="28">
        <v>0</v>
      </c>
      <c r="E410" s="33" t="s">
        <v>250</v>
      </c>
      <c r="F410" s="23">
        <f t="shared" si="5"/>
        <v>0</v>
      </c>
      <c r="G410" s="38">
        <f>SUM(G411,G415,G419,G423)</f>
        <v>0</v>
      </c>
      <c r="H410" s="38">
        <f>SUM(H411,H415,H419,H423)</f>
        <v>0</v>
      </c>
    </row>
    <row r="411" spans="1:8" hidden="1" x14ac:dyDescent="0.25">
      <c r="A411" s="32">
        <v>2721</v>
      </c>
      <c r="B411" s="35" t="s">
        <v>530</v>
      </c>
      <c r="C411" s="36">
        <v>2</v>
      </c>
      <c r="D411" s="36">
        <v>1</v>
      </c>
      <c r="E411" s="37" t="s">
        <v>893</v>
      </c>
      <c r="F411" s="23">
        <f t="shared" si="5"/>
        <v>0</v>
      </c>
      <c r="G411" s="38">
        <f>SUM(G413:G414)</f>
        <v>0</v>
      </c>
      <c r="H411" s="38">
        <f>SUM(H413:H414)</f>
        <v>0</v>
      </c>
    </row>
    <row r="412" spans="1:8" ht="36" hidden="1" x14ac:dyDescent="0.25">
      <c r="A412" s="32"/>
      <c r="B412" s="35"/>
      <c r="C412" s="36"/>
      <c r="D412" s="36"/>
      <c r="E412" s="37" t="s">
        <v>460</v>
      </c>
      <c r="F412" s="23">
        <f t="shared" si="5"/>
        <v>0</v>
      </c>
      <c r="G412" s="39"/>
      <c r="H412" s="39"/>
    </row>
    <row r="413" spans="1:8" ht="24" hidden="1" x14ac:dyDescent="0.25">
      <c r="A413" s="32"/>
      <c r="B413" s="35"/>
      <c r="C413" s="36"/>
      <c r="D413" s="40">
        <v>5113</v>
      </c>
      <c r="E413" s="44" t="s">
        <v>450</v>
      </c>
      <c r="F413" s="23">
        <f t="shared" si="5"/>
        <v>0</v>
      </c>
      <c r="G413" s="39"/>
      <c r="H413" s="39"/>
    </row>
    <row r="414" spans="1:8" hidden="1" x14ac:dyDescent="0.25">
      <c r="A414" s="32"/>
      <c r="B414" s="35"/>
      <c r="C414" s="36"/>
      <c r="D414" s="36"/>
      <c r="E414" s="37" t="s">
        <v>461</v>
      </c>
      <c r="F414" s="23">
        <f t="shared" si="5"/>
        <v>0</v>
      </c>
      <c r="G414" s="39"/>
      <c r="H414" s="39"/>
    </row>
    <row r="415" spans="1:8" ht="20.25" hidden="1" customHeight="1" x14ac:dyDescent="0.25">
      <c r="A415" s="32">
        <v>2722</v>
      </c>
      <c r="B415" s="35" t="s">
        <v>530</v>
      </c>
      <c r="C415" s="36">
        <v>2</v>
      </c>
      <c r="D415" s="36">
        <v>2</v>
      </c>
      <c r="E415" s="37" t="s">
        <v>895</v>
      </c>
      <c r="F415" s="23">
        <f t="shared" si="5"/>
        <v>0</v>
      </c>
      <c r="G415" s="38">
        <f>SUM(G417:G418)</f>
        <v>0</v>
      </c>
      <c r="H415" s="38">
        <f>SUM(H417:H418)</f>
        <v>0</v>
      </c>
    </row>
    <row r="416" spans="1:8" ht="36" hidden="1" x14ac:dyDescent="0.25">
      <c r="A416" s="32"/>
      <c r="B416" s="35"/>
      <c r="C416" s="36"/>
      <c r="D416" s="36"/>
      <c r="E416" s="37" t="s">
        <v>460</v>
      </c>
      <c r="F416" s="23">
        <f t="shared" si="5"/>
        <v>0</v>
      </c>
      <c r="G416" s="39"/>
      <c r="H416" s="39"/>
    </row>
    <row r="417" spans="1:8" hidden="1" x14ac:dyDescent="0.25">
      <c r="A417" s="32"/>
      <c r="B417" s="35"/>
      <c r="C417" s="36"/>
      <c r="D417" s="36"/>
      <c r="E417" s="37" t="s">
        <v>461</v>
      </c>
      <c r="F417" s="23">
        <f t="shared" si="5"/>
        <v>0</v>
      </c>
      <c r="G417" s="39"/>
      <c r="H417" s="39"/>
    </row>
    <row r="418" spans="1:8" hidden="1" x14ac:dyDescent="0.25">
      <c r="A418" s="32"/>
      <c r="B418" s="35"/>
      <c r="C418" s="36"/>
      <c r="D418" s="36"/>
      <c r="E418" s="37" t="s">
        <v>461</v>
      </c>
      <c r="F418" s="23">
        <f t="shared" si="5"/>
        <v>0</v>
      </c>
      <c r="G418" s="39"/>
      <c r="H418" s="39"/>
    </row>
    <row r="419" spans="1:8" hidden="1" x14ac:dyDescent="0.25">
      <c r="A419" s="32">
        <v>2723</v>
      </c>
      <c r="B419" s="35" t="s">
        <v>530</v>
      </c>
      <c r="C419" s="36">
        <v>2</v>
      </c>
      <c r="D419" s="36">
        <v>3</v>
      </c>
      <c r="E419" s="37" t="s">
        <v>309</v>
      </c>
      <c r="F419" s="23">
        <f t="shared" si="5"/>
        <v>0</v>
      </c>
      <c r="G419" s="38">
        <f>SUM(G421:G422)</f>
        <v>0</v>
      </c>
      <c r="H419" s="38">
        <f>SUM(H421:H422)</f>
        <v>0</v>
      </c>
    </row>
    <row r="420" spans="1:8" ht="36" hidden="1" x14ac:dyDescent="0.25">
      <c r="A420" s="32"/>
      <c r="B420" s="35"/>
      <c r="C420" s="36"/>
      <c r="D420" s="36"/>
      <c r="E420" s="37" t="s">
        <v>460</v>
      </c>
      <c r="F420" s="23">
        <f t="shared" si="5"/>
        <v>0</v>
      </c>
      <c r="G420" s="39"/>
      <c r="H420" s="39"/>
    </row>
    <row r="421" spans="1:8" hidden="1" x14ac:dyDescent="0.25">
      <c r="A421" s="32"/>
      <c r="B421" s="35"/>
      <c r="C421" s="36"/>
      <c r="D421" s="36"/>
      <c r="E421" s="37" t="s">
        <v>461</v>
      </c>
      <c r="F421" s="23">
        <f t="shared" si="5"/>
        <v>0</v>
      </c>
      <c r="G421" s="39"/>
      <c r="H421" s="39"/>
    </row>
    <row r="422" spans="1:8" hidden="1" x14ac:dyDescent="0.25">
      <c r="A422" s="32"/>
      <c r="B422" s="35"/>
      <c r="C422" s="36"/>
      <c r="D422" s="36"/>
      <c r="E422" s="37" t="s">
        <v>461</v>
      </c>
      <c r="F422" s="23">
        <f t="shared" si="5"/>
        <v>0</v>
      </c>
      <c r="G422" s="39"/>
      <c r="H422" s="39"/>
    </row>
    <row r="423" spans="1:8" hidden="1" x14ac:dyDescent="0.25">
      <c r="A423" s="32">
        <v>2724</v>
      </c>
      <c r="B423" s="35" t="s">
        <v>530</v>
      </c>
      <c r="C423" s="36">
        <v>2</v>
      </c>
      <c r="D423" s="36">
        <v>4</v>
      </c>
      <c r="E423" s="37" t="s">
        <v>898</v>
      </c>
      <c r="F423" s="23">
        <f t="shared" si="5"/>
        <v>0</v>
      </c>
      <c r="G423" s="38">
        <f>SUM(G425:G426)</f>
        <v>0</v>
      </c>
      <c r="H423" s="38">
        <f>SUM(H425:H426)</f>
        <v>0</v>
      </c>
    </row>
    <row r="424" spans="1:8" ht="36" hidden="1" x14ac:dyDescent="0.25">
      <c r="A424" s="32"/>
      <c r="B424" s="35"/>
      <c r="C424" s="36"/>
      <c r="D424" s="36"/>
      <c r="E424" s="37" t="s">
        <v>460</v>
      </c>
      <c r="F424" s="23">
        <f t="shared" si="5"/>
        <v>0</v>
      </c>
      <c r="G424" s="39"/>
      <c r="H424" s="39"/>
    </row>
    <row r="425" spans="1:8" hidden="1" x14ac:dyDescent="0.25">
      <c r="A425" s="32"/>
      <c r="B425" s="35"/>
      <c r="C425" s="36"/>
      <c r="D425" s="36"/>
      <c r="E425" s="37" t="s">
        <v>461</v>
      </c>
      <c r="F425" s="23">
        <f t="shared" si="5"/>
        <v>0</v>
      </c>
      <c r="G425" s="39"/>
      <c r="H425" s="39"/>
    </row>
    <row r="426" spans="1:8" hidden="1" x14ac:dyDescent="0.25">
      <c r="A426" s="32"/>
      <c r="B426" s="35"/>
      <c r="C426" s="36"/>
      <c r="D426" s="36"/>
      <c r="E426" s="37" t="s">
        <v>461</v>
      </c>
      <c r="F426" s="23">
        <f t="shared" si="5"/>
        <v>0</v>
      </c>
      <c r="G426" s="39"/>
      <c r="H426" s="39"/>
    </row>
    <row r="427" spans="1:8" hidden="1" x14ac:dyDescent="0.25">
      <c r="A427" s="32">
        <v>2730</v>
      </c>
      <c r="B427" s="27" t="s">
        <v>530</v>
      </c>
      <c r="C427" s="36">
        <v>3</v>
      </c>
      <c r="D427" s="28">
        <v>0</v>
      </c>
      <c r="E427" s="33" t="s">
        <v>251</v>
      </c>
      <c r="F427" s="23">
        <f t="shared" si="5"/>
        <v>0</v>
      </c>
      <c r="G427" s="38">
        <f>SUM(G428,G432,G436,G440)</f>
        <v>0</v>
      </c>
      <c r="H427" s="38">
        <f>SUM(H428,H432,H436,H440)</f>
        <v>0</v>
      </c>
    </row>
    <row r="428" spans="1:8" ht="15" hidden="1" customHeight="1" x14ac:dyDescent="0.25">
      <c r="A428" s="32">
        <v>2731</v>
      </c>
      <c r="B428" s="35" t="s">
        <v>530</v>
      </c>
      <c r="C428" s="36">
        <v>3</v>
      </c>
      <c r="D428" s="36">
        <v>1</v>
      </c>
      <c r="E428" s="37" t="s">
        <v>0</v>
      </c>
      <c r="F428" s="23">
        <f t="shared" si="5"/>
        <v>0</v>
      </c>
      <c r="G428" s="38">
        <f>SUM(G430:G431)</f>
        <v>0</v>
      </c>
      <c r="H428" s="38">
        <f>SUM(H430:H431)</f>
        <v>0</v>
      </c>
    </row>
    <row r="429" spans="1:8" ht="36" hidden="1" x14ac:dyDescent="0.25">
      <c r="A429" s="32"/>
      <c r="B429" s="35"/>
      <c r="C429" s="36"/>
      <c r="D429" s="36"/>
      <c r="E429" s="37" t="s">
        <v>460</v>
      </c>
      <c r="F429" s="23">
        <f t="shared" si="5"/>
        <v>0</v>
      </c>
      <c r="G429" s="39"/>
      <c r="H429" s="39"/>
    </row>
    <row r="430" spans="1:8" hidden="1" x14ac:dyDescent="0.25">
      <c r="A430" s="32"/>
      <c r="B430" s="35"/>
      <c r="C430" s="36"/>
      <c r="D430" s="36"/>
      <c r="E430" s="37" t="s">
        <v>461</v>
      </c>
      <c r="F430" s="23">
        <f t="shared" si="5"/>
        <v>0</v>
      </c>
      <c r="G430" s="39"/>
      <c r="H430" s="39"/>
    </row>
    <row r="431" spans="1:8" hidden="1" x14ac:dyDescent="0.25">
      <c r="A431" s="32"/>
      <c r="B431" s="35"/>
      <c r="C431" s="36"/>
      <c r="D431" s="36"/>
      <c r="E431" s="37" t="s">
        <v>461</v>
      </c>
      <c r="F431" s="23">
        <f t="shared" si="5"/>
        <v>0</v>
      </c>
      <c r="G431" s="39"/>
      <c r="H431" s="39"/>
    </row>
    <row r="432" spans="1:8" ht="18" hidden="1" customHeight="1" x14ac:dyDescent="0.25">
      <c r="A432" s="32">
        <v>2732</v>
      </c>
      <c r="B432" s="35" t="s">
        <v>530</v>
      </c>
      <c r="C432" s="36">
        <v>3</v>
      </c>
      <c r="D432" s="36">
        <v>2</v>
      </c>
      <c r="E432" s="37" t="s">
        <v>2</v>
      </c>
      <c r="F432" s="23">
        <f t="shared" si="5"/>
        <v>0</v>
      </c>
      <c r="G432" s="38">
        <f>SUM(G434:G435)</f>
        <v>0</v>
      </c>
      <c r="H432" s="38">
        <f>SUM(H434:H435)</f>
        <v>0</v>
      </c>
    </row>
    <row r="433" spans="1:8" ht="36" hidden="1" x14ac:dyDescent="0.25">
      <c r="A433" s="32"/>
      <c r="B433" s="35"/>
      <c r="C433" s="36"/>
      <c r="D433" s="36"/>
      <c r="E433" s="37" t="s">
        <v>460</v>
      </c>
      <c r="F433" s="23">
        <f t="shared" si="5"/>
        <v>0</v>
      </c>
      <c r="G433" s="39"/>
      <c r="H433" s="39"/>
    </row>
    <row r="434" spans="1:8" hidden="1" x14ac:dyDescent="0.25">
      <c r="A434" s="32"/>
      <c r="B434" s="35"/>
      <c r="C434" s="36"/>
      <c r="D434" s="36"/>
      <c r="E434" s="37" t="s">
        <v>461</v>
      </c>
      <c r="F434" s="23">
        <f t="shared" si="5"/>
        <v>0</v>
      </c>
      <c r="G434" s="39"/>
      <c r="H434" s="39"/>
    </row>
    <row r="435" spans="1:8" hidden="1" x14ac:dyDescent="0.25">
      <c r="A435" s="32"/>
      <c r="B435" s="35"/>
      <c r="C435" s="36"/>
      <c r="D435" s="36"/>
      <c r="E435" s="37" t="s">
        <v>461</v>
      </c>
      <c r="F435" s="23">
        <f t="shared" si="5"/>
        <v>0</v>
      </c>
      <c r="G435" s="39"/>
      <c r="H435" s="39"/>
    </row>
    <row r="436" spans="1:8" ht="23.25" hidden="1" customHeight="1" x14ac:dyDescent="0.25">
      <c r="A436" s="32">
        <v>2733</v>
      </c>
      <c r="B436" s="35" t="s">
        <v>530</v>
      </c>
      <c r="C436" s="36">
        <v>3</v>
      </c>
      <c r="D436" s="36">
        <v>3</v>
      </c>
      <c r="E436" s="37" t="s">
        <v>4</v>
      </c>
      <c r="F436" s="23">
        <f t="shared" si="5"/>
        <v>0</v>
      </c>
      <c r="G436" s="38">
        <f>SUM(G438:G439)</f>
        <v>0</v>
      </c>
      <c r="H436" s="38">
        <f>SUM(H438:H439)</f>
        <v>0</v>
      </c>
    </row>
    <row r="437" spans="1:8" ht="36" hidden="1" x14ac:dyDescent="0.25">
      <c r="A437" s="32"/>
      <c r="B437" s="35"/>
      <c r="C437" s="36"/>
      <c r="D437" s="36"/>
      <c r="E437" s="37" t="s">
        <v>460</v>
      </c>
      <c r="F437" s="23">
        <f t="shared" si="5"/>
        <v>0</v>
      </c>
      <c r="G437" s="39"/>
      <c r="H437" s="39"/>
    </row>
    <row r="438" spans="1:8" hidden="1" x14ac:dyDescent="0.25">
      <c r="A438" s="32"/>
      <c r="B438" s="35"/>
      <c r="C438" s="36"/>
      <c r="D438" s="36"/>
      <c r="E438" s="37" t="s">
        <v>461</v>
      </c>
      <c r="F438" s="23">
        <f t="shared" si="5"/>
        <v>0</v>
      </c>
      <c r="G438" s="39"/>
      <c r="H438" s="39"/>
    </row>
    <row r="439" spans="1:8" hidden="1" x14ac:dyDescent="0.25">
      <c r="A439" s="32"/>
      <c r="B439" s="35"/>
      <c r="C439" s="36"/>
      <c r="D439" s="36"/>
      <c r="E439" s="37" t="s">
        <v>461</v>
      </c>
      <c r="F439" s="23">
        <f t="shared" si="5"/>
        <v>0</v>
      </c>
      <c r="G439" s="39"/>
      <c r="H439" s="39"/>
    </row>
    <row r="440" spans="1:8" ht="24" hidden="1" x14ac:dyDescent="0.25">
      <c r="A440" s="32">
        <v>2734</v>
      </c>
      <c r="B440" s="35" t="s">
        <v>530</v>
      </c>
      <c r="C440" s="36">
        <v>3</v>
      </c>
      <c r="D440" s="36">
        <v>4</v>
      </c>
      <c r="E440" s="37" t="s">
        <v>6</v>
      </c>
      <c r="F440" s="23">
        <f t="shared" si="5"/>
        <v>0</v>
      </c>
      <c r="G440" s="38">
        <f>SUM(G442:G443)</f>
        <v>0</v>
      </c>
      <c r="H440" s="38">
        <f>SUM(H442:H443)</f>
        <v>0</v>
      </c>
    </row>
    <row r="441" spans="1:8" ht="36" hidden="1" x14ac:dyDescent="0.25">
      <c r="A441" s="32"/>
      <c r="B441" s="35"/>
      <c r="C441" s="36"/>
      <c r="D441" s="36"/>
      <c r="E441" s="37" t="s">
        <v>460</v>
      </c>
      <c r="F441" s="23">
        <f t="shared" ref="F441:F497" si="9">SUM(G441:H441)</f>
        <v>0</v>
      </c>
      <c r="G441" s="39"/>
      <c r="H441" s="39"/>
    </row>
    <row r="442" spans="1:8" hidden="1" x14ac:dyDescent="0.25">
      <c r="A442" s="32"/>
      <c r="B442" s="35"/>
      <c r="C442" s="36"/>
      <c r="D442" s="36"/>
      <c r="E442" s="37" t="s">
        <v>461</v>
      </c>
      <c r="F442" s="23">
        <f t="shared" si="9"/>
        <v>0</v>
      </c>
      <c r="G442" s="39"/>
      <c r="H442" s="39"/>
    </row>
    <row r="443" spans="1:8" hidden="1" x14ac:dyDescent="0.25">
      <c r="A443" s="32"/>
      <c r="B443" s="35"/>
      <c r="C443" s="36"/>
      <c r="D443" s="36"/>
      <c r="E443" s="37" t="s">
        <v>461</v>
      </c>
      <c r="F443" s="23">
        <f t="shared" si="9"/>
        <v>0</v>
      </c>
      <c r="G443" s="39"/>
      <c r="H443" s="39"/>
    </row>
    <row r="444" spans="1:8" ht="24" hidden="1" x14ac:dyDescent="0.25">
      <c r="A444" s="32">
        <v>2740</v>
      </c>
      <c r="B444" s="27" t="s">
        <v>530</v>
      </c>
      <c r="C444" s="36">
        <v>4</v>
      </c>
      <c r="D444" s="28">
        <v>0</v>
      </c>
      <c r="E444" s="33" t="s">
        <v>252</v>
      </c>
      <c r="F444" s="23">
        <f t="shared" si="9"/>
        <v>0</v>
      </c>
      <c r="G444" s="38">
        <f>SUM(G445)</f>
        <v>0</v>
      </c>
      <c r="H444" s="38">
        <f>SUM(H445)</f>
        <v>0</v>
      </c>
    </row>
    <row r="445" spans="1:8" hidden="1" x14ac:dyDescent="0.25">
      <c r="A445" s="32">
        <v>2741</v>
      </c>
      <c r="B445" s="35" t="s">
        <v>530</v>
      </c>
      <c r="C445" s="36">
        <v>4</v>
      </c>
      <c r="D445" s="36">
        <v>1</v>
      </c>
      <c r="E445" s="37" t="s">
        <v>8</v>
      </c>
      <c r="F445" s="23">
        <f t="shared" si="9"/>
        <v>0</v>
      </c>
      <c r="G445" s="38">
        <f>SUM(G447:G448)</f>
        <v>0</v>
      </c>
      <c r="H445" s="38">
        <f>SUM(H447:H448)</f>
        <v>0</v>
      </c>
    </row>
    <row r="446" spans="1:8" ht="36" hidden="1" x14ac:dyDescent="0.25">
      <c r="A446" s="32"/>
      <c r="B446" s="35"/>
      <c r="C446" s="36"/>
      <c r="D446" s="36"/>
      <c r="E446" s="37" t="s">
        <v>460</v>
      </c>
      <c r="F446" s="23">
        <f t="shared" si="9"/>
        <v>0</v>
      </c>
      <c r="G446" s="39"/>
      <c r="H446" s="39"/>
    </row>
    <row r="447" spans="1:8" hidden="1" x14ac:dyDescent="0.25">
      <c r="A447" s="32"/>
      <c r="B447" s="35"/>
      <c r="C447" s="36"/>
      <c r="D447" s="36"/>
      <c r="E447" s="37" t="s">
        <v>461</v>
      </c>
      <c r="F447" s="23">
        <f t="shared" si="9"/>
        <v>0</v>
      </c>
      <c r="G447" s="39"/>
      <c r="H447" s="39"/>
    </row>
    <row r="448" spans="1:8" hidden="1" x14ac:dyDescent="0.25">
      <c r="A448" s="32"/>
      <c r="B448" s="35"/>
      <c r="C448" s="36"/>
      <c r="D448" s="36"/>
      <c r="E448" s="37" t="s">
        <v>461</v>
      </c>
      <c r="F448" s="23">
        <f t="shared" si="9"/>
        <v>0</v>
      </c>
      <c r="G448" s="39"/>
      <c r="H448" s="39"/>
    </row>
    <row r="449" spans="1:8" ht="24" hidden="1" x14ac:dyDescent="0.25">
      <c r="A449" s="32">
        <v>2750</v>
      </c>
      <c r="B449" s="27" t="s">
        <v>530</v>
      </c>
      <c r="C449" s="36">
        <v>5</v>
      </c>
      <c r="D449" s="28">
        <v>0</v>
      </c>
      <c r="E449" s="33" t="s">
        <v>87</v>
      </c>
      <c r="F449" s="23">
        <f t="shared" si="9"/>
        <v>0</v>
      </c>
      <c r="G449" s="38">
        <f>SUM(G450)</f>
        <v>0</v>
      </c>
      <c r="H449" s="38">
        <f>SUM(H450)</f>
        <v>0</v>
      </c>
    </row>
    <row r="450" spans="1:8" ht="24" hidden="1" x14ac:dyDescent="0.25">
      <c r="A450" s="32">
        <v>2751</v>
      </c>
      <c r="B450" s="35" t="s">
        <v>530</v>
      </c>
      <c r="C450" s="36">
        <v>5</v>
      </c>
      <c r="D450" s="36">
        <v>1</v>
      </c>
      <c r="E450" s="37" t="s">
        <v>11</v>
      </c>
      <c r="F450" s="23">
        <f t="shared" si="9"/>
        <v>0</v>
      </c>
      <c r="G450" s="38">
        <f>SUM(G452:G453)</f>
        <v>0</v>
      </c>
      <c r="H450" s="38">
        <f>SUM(H452:H453)</f>
        <v>0</v>
      </c>
    </row>
    <row r="451" spans="1:8" ht="36" hidden="1" x14ac:dyDescent="0.25">
      <c r="A451" s="32"/>
      <c r="B451" s="35"/>
      <c r="C451" s="36"/>
      <c r="D451" s="36"/>
      <c r="E451" s="37" t="s">
        <v>460</v>
      </c>
      <c r="F451" s="23">
        <f t="shared" si="9"/>
        <v>0</v>
      </c>
      <c r="G451" s="39"/>
      <c r="H451" s="39"/>
    </row>
    <row r="452" spans="1:8" hidden="1" x14ac:dyDescent="0.25">
      <c r="A452" s="32"/>
      <c r="B452" s="35"/>
      <c r="C452" s="36"/>
      <c r="D452" s="36"/>
      <c r="E452" s="37" t="s">
        <v>461</v>
      </c>
      <c r="F452" s="23">
        <f t="shared" si="9"/>
        <v>0</v>
      </c>
      <c r="G452" s="39"/>
      <c r="H452" s="39"/>
    </row>
    <row r="453" spans="1:8" hidden="1" x14ac:dyDescent="0.25">
      <c r="A453" s="32"/>
      <c r="B453" s="35"/>
      <c r="C453" s="36"/>
      <c r="D453" s="36"/>
      <c r="E453" s="37" t="s">
        <v>461</v>
      </c>
      <c r="F453" s="23">
        <f t="shared" si="9"/>
        <v>0</v>
      </c>
      <c r="G453" s="39"/>
      <c r="H453" s="39"/>
    </row>
    <row r="454" spans="1:8" ht="24" hidden="1" x14ac:dyDescent="0.25">
      <c r="A454" s="32">
        <v>2760</v>
      </c>
      <c r="B454" s="27" t="s">
        <v>530</v>
      </c>
      <c r="C454" s="36">
        <v>6</v>
      </c>
      <c r="D454" s="28">
        <v>0</v>
      </c>
      <c r="E454" s="33" t="s">
        <v>254</v>
      </c>
      <c r="F454" s="23">
        <f t="shared" si="9"/>
        <v>0</v>
      </c>
      <c r="G454" s="38">
        <f>SUM(G455+G459)</f>
        <v>0</v>
      </c>
      <c r="H454" s="38">
        <f>SUM(H455+H459)</f>
        <v>0</v>
      </c>
    </row>
    <row r="455" spans="1:8" ht="24" hidden="1" x14ac:dyDescent="0.25">
      <c r="A455" s="32">
        <v>2761</v>
      </c>
      <c r="B455" s="35" t="s">
        <v>530</v>
      </c>
      <c r="C455" s="36">
        <v>6</v>
      </c>
      <c r="D455" s="36">
        <v>1</v>
      </c>
      <c r="E455" s="37" t="s">
        <v>531</v>
      </c>
      <c r="F455" s="23">
        <f t="shared" si="9"/>
        <v>0</v>
      </c>
      <c r="G455" s="38">
        <f>SUM(G457:G458)</f>
        <v>0</v>
      </c>
      <c r="H455" s="38">
        <f>SUM(H457:H458)</f>
        <v>0</v>
      </c>
    </row>
    <row r="456" spans="1:8" ht="36" hidden="1" x14ac:dyDescent="0.25">
      <c r="A456" s="32"/>
      <c r="B456" s="35"/>
      <c r="C456" s="36"/>
      <c r="D456" s="36"/>
      <c r="E456" s="37" t="s">
        <v>460</v>
      </c>
      <c r="F456" s="23">
        <f t="shared" si="9"/>
        <v>0</v>
      </c>
      <c r="G456" s="39"/>
      <c r="H456" s="39"/>
    </row>
    <row r="457" spans="1:8" hidden="1" x14ac:dyDescent="0.25">
      <c r="A457" s="32"/>
      <c r="B457" s="35"/>
      <c r="C457" s="36"/>
      <c r="D457" s="36"/>
      <c r="E457" s="37" t="s">
        <v>461</v>
      </c>
      <c r="F457" s="23">
        <f t="shared" si="9"/>
        <v>0</v>
      </c>
      <c r="G457" s="39"/>
      <c r="H457" s="39"/>
    </row>
    <row r="458" spans="1:8" hidden="1" x14ac:dyDescent="0.25">
      <c r="A458" s="32"/>
      <c r="B458" s="35"/>
      <c r="C458" s="36"/>
      <c r="D458" s="36"/>
      <c r="E458" s="37" t="s">
        <v>461</v>
      </c>
      <c r="F458" s="23">
        <f t="shared" si="9"/>
        <v>0</v>
      </c>
      <c r="G458" s="39"/>
      <c r="H458" s="39"/>
    </row>
    <row r="459" spans="1:8" hidden="1" x14ac:dyDescent="0.25">
      <c r="A459" s="32">
        <v>2762</v>
      </c>
      <c r="B459" s="35" t="s">
        <v>530</v>
      </c>
      <c r="C459" s="36">
        <v>6</v>
      </c>
      <c r="D459" s="36">
        <v>2</v>
      </c>
      <c r="E459" s="37" t="s">
        <v>13</v>
      </c>
      <c r="F459" s="23">
        <f t="shared" si="9"/>
        <v>0</v>
      </c>
      <c r="G459" s="38">
        <f>SUM(G461:G462)</f>
        <v>0</v>
      </c>
      <c r="H459" s="38">
        <f>SUM(H461:H462)</f>
        <v>0</v>
      </c>
    </row>
    <row r="460" spans="1:8" ht="36" hidden="1" x14ac:dyDescent="0.25">
      <c r="A460" s="32"/>
      <c r="B460" s="35"/>
      <c r="C460" s="36"/>
      <c r="D460" s="36"/>
      <c r="E460" s="37" t="s">
        <v>460</v>
      </c>
      <c r="F460" s="23">
        <f t="shared" si="9"/>
        <v>0</v>
      </c>
      <c r="G460" s="39"/>
      <c r="H460" s="39"/>
    </row>
    <row r="461" spans="1:8" hidden="1" x14ac:dyDescent="0.25">
      <c r="A461" s="32"/>
      <c r="B461" s="35"/>
      <c r="C461" s="36"/>
      <c r="D461" s="36"/>
      <c r="E461" s="37" t="s">
        <v>461</v>
      </c>
      <c r="F461" s="23">
        <f t="shared" si="9"/>
        <v>0</v>
      </c>
      <c r="G461" s="39"/>
      <c r="H461" s="39"/>
    </row>
    <row r="462" spans="1:8" ht="56.25" hidden="1" customHeight="1" x14ac:dyDescent="0.25">
      <c r="A462" s="32"/>
      <c r="B462" s="35"/>
      <c r="C462" s="36"/>
      <c r="D462" s="36"/>
      <c r="E462" s="37" t="s">
        <v>461</v>
      </c>
      <c r="F462" s="23">
        <f t="shared" si="9"/>
        <v>0</v>
      </c>
      <c r="G462" s="39"/>
      <c r="H462" s="39"/>
    </row>
    <row r="463" spans="1:8" s="31" customFormat="1" ht="12" customHeight="1" x14ac:dyDescent="0.2">
      <c r="A463" s="26">
        <v>2800</v>
      </c>
      <c r="B463" s="27" t="s">
        <v>532</v>
      </c>
      <c r="C463" s="36">
        <v>0</v>
      </c>
      <c r="D463" s="28">
        <v>0</v>
      </c>
      <c r="E463" s="46" t="s">
        <v>925</v>
      </c>
      <c r="F463" s="23">
        <f t="shared" si="9"/>
        <v>16700</v>
      </c>
      <c r="G463" s="38">
        <f>SUM(G469+G502+G515)</f>
        <v>13700</v>
      </c>
      <c r="H463" s="38">
        <f>SUM(H469)</f>
        <v>3000</v>
      </c>
    </row>
    <row r="464" spans="1:8" ht="13.5" hidden="1" customHeight="1" x14ac:dyDescent="0.25">
      <c r="A464" s="32">
        <v>2810</v>
      </c>
      <c r="B464" s="35" t="s">
        <v>532</v>
      </c>
      <c r="C464" s="36">
        <v>1</v>
      </c>
      <c r="D464" s="36">
        <v>0</v>
      </c>
      <c r="E464" s="33" t="s">
        <v>255</v>
      </c>
      <c r="F464" s="23">
        <f t="shared" si="9"/>
        <v>0</v>
      </c>
      <c r="G464" s="38">
        <f>SUM(G465)</f>
        <v>0</v>
      </c>
      <c r="H464" s="38">
        <f>SUM(H465)</f>
        <v>0</v>
      </c>
    </row>
    <row r="465" spans="1:8" x14ac:dyDescent="0.25">
      <c r="A465" s="32">
        <v>2811</v>
      </c>
      <c r="B465" s="35" t="s">
        <v>532</v>
      </c>
      <c r="C465" s="36">
        <v>1</v>
      </c>
      <c r="D465" s="36">
        <v>1</v>
      </c>
      <c r="E465" s="37" t="s">
        <v>17</v>
      </c>
      <c r="F465" s="23">
        <f t="shared" si="9"/>
        <v>0</v>
      </c>
      <c r="G465" s="38">
        <v>0</v>
      </c>
      <c r="H465" s="38">
        <f>SUM(H467:H468)</f>
        <v>0</v>
      </c>
    </row>
    <row r="466" spans="1:8" ht="36" x14ac:dyDescent="0.25">
      <c r="A466" s="32"/>
      <c r="B466" s="35"/>
      <c r="C466" s="36"/>
      <c r="D466" s="36"/>
      <c r="E466" s="37" t="s">
        <v>460</v>
      </c>
      <c r="F466" s="23">
        <f t="shared" si="9"/>
        <v>0</v>
      </c>
      <c r="G466" s="39"/>
      <c r="H466" s="39"/>
    </row>
    <row r="467" spans="1:8" x14ac:dyDescent="0.25">
      <c r="A467" s="32"/>
      <c r="B467" s="35"/>
      <c r="C467" s="36"/>
      <c r="D467" s="36">
        <v>4261</v>
      </c>
      <c r="E467" s="142" t="s">
        <v>935</v>
      </c>
      <c r="F467" s="23">
        <f t="shared" si="9"/>
        <v>0</v>
      </c>
      <c r="G467" s="39">
        <v>0</v>
      </c>
      <c r="H467" s="39"/>
    </row>
    <row r="468" spans="1:8" hidden="1" x14ac:dyDescent="0.25">
      <c r="A468" s="32"/>
      <c r="B468" s="35"/>
      <c r="C468" s="36"/>
      <c r="D468" s="36"/>
      <c r="E468" s="37" t="s">
        <v>461</v>
      </c>
      <c r="F468" s="23">
        <f t="shared" si="9"/>
        <v>0</v>
      </c>
      <c r="G468" s="39"/>
      <c r="H468" s="39"/>
    </row>
    <row r="469" spans="1:8" x14ac:dyDescent="0.25">
      <c r="A469" s="32">
        <v>2820</v>
      </c>
      <c r="B469" s="27" t="s">
        <v>532</v>
      </c>
      <c r="C469" s="28">
        <v>2</v>
      </c>
      <c r="D469" s="28">
        <v>0</v>
      </c>
      <c r="E469" s="33" t="s">
        <v>256</v>
      </c>
      <c r="F469" s="23">
        <f t="shared" si="9"/>
        <v>8900</v>
      </c>
      <c r="G469" s="38">
        <f>SUM(G470,G474,G478,G484,G488,G492,G496,)</f>
        <v>5900</v>
      </c>
      <c r="H469" s="38">
        <f>SUM(H470,H474,H478,H484,H488,H492,H496)</f>
        <v>3000</v>
      </c>
    </row>
    <row r="470" spans="1:8" hidden="1" x14ac:dyDescent="0.25">
      <c r="A470" s="32">
        <v>2821</v>
      </c>
      <c r="B470" s="35" t="s">
        <v>532</v>
      </c>
      <c r="C470" s="36">
        <v>2</v>
      </c>
      <c r="D470" s="36">
        <v>1</v>
      </c>
      <c r="E470" s="37" t="s">
        <v>533</v>
      </c>
      <c r="F470" s="23">
        <f t="shared" si="9"/>
        <v>0</v>
      </c>
      <c r="G470" s="38">
        <f>SUM(G472:G473)</f>
        <v>0</v>
      </c>
      <c r="H470" s="38">
        <f>SUM(H472:H473)</f>
        <v>0</v>
      </c>
    </row>
    <row r="471" spans="1:8" ht="36" hidden="1" x14ac:dyDescent="0.25">
      <c r="A471" s="32"/>
      <c r="B471" s="35"/>
      <c r="C471" s="36"/>
      <c r="D471" s="36"/>
      <c r="E471" s="37" t="s">
        <v>460</v>
      </c>
      <c r="F471" s="23">
        <f t="shared" si="9"/>
        <v>0</v>
      </c>
      <c r="G471" s="39"/>
      <c r="H471" s="39"/>
    </row>
    <row r="472" spans="1:8" hidden="1" x14ac:dyDescent="0.25">
      <c r="A472" s="32"/>
      <c r="B472" s="35"/>
      <c r="C472" s="36"/>
      <c r="D472" s="36"/>
      <c r="E472" s="37" t="s">
        <v>461</v>
      </c>
      <c r="F472" s="23">
        <f t="shared" si="9"/>
        <v>0</v>
      </c>
      <c r="G472" s="39"/>
      <c r="H472" s="39"/>
    </row>
    <row r="473" spans="1:8" hidden="1" x14ac:dyDescent="0.25">
      <c r="A473" s="32"/>
      <c r="B473" s="35"/>
      <c r="C473" s="36"/>
      <c r="D473" s="36"/>
      <c r="E473" s="37" t="s">
        <v>461</v>
      </c>
      <c r="F473" s="23">
        <f t="shared" si="9"/>
        <v>0</v>
      </c>
      <c r="G473" s="39"/>
      <c r="H473" s="39"/>
    </row>
    <row r="474" spans="1:8" hidden="1" x14ac:dyDescent="0.25">
      <c r="A474" s="32">
        <v>2822</v>
      </c>
      <c r="B474" s="35" t="s">
        <v>532</v>
      </c>
      <c r="C474" s="36">
        <v>2</v>
      </c>
      <c r="D474" s="36">
        <v>2</v>
      </c>
      <c r="E474" s="37" t="s">
        <v>534</v>
      </c>
      <c r="F474" s="23">
        <f t="shared" si="9"/>
        <v>0</v>
      </c>
      <c r="G474" s="38">
        <f>SUM(G476:G477)</f>
        <v>0</v>
      </c>
      <c r="H474" s="38">
        <f>SUM(H476:H477)</f>
        <v>0</v>
      </c>
    </row>
    <row r="475" spans="1:8" ht="36" hidden="1" x14ac:dyDescent="0.25">
      <c r="A475" s="32"/>
      <c r="B475" s="35"/>
      <c r="C475" s="36"/>
      <c r="D475" s="36"/>
      <c r="E475" s="37" t="s">
        <v>460</v>
      </c>
      <c r="F475" s="23">
        <f t="shared" si="9"/>
        <v>0</v>
      </c>
      <c r="G475" s="39"/>
      <c r="H475" s="39"/>
    </row>
    <row r="476" spans="1:8" hidden="1" x14ac:dyDescent="0.25">
      <c r="A476" s="32"/>
      <c r="B476" s="35"/>
      <c r="C476" s="36"/>
      <c r="D476" s="36"/>
      <c r="E476" s="37" t="s">
        <v>461</v>
      </c>
      <c r="F476" s="23">
        <f t="shared" si="9"/>
        <v>0</v>
      </c>
      <c r="G476" s="39"/>
      <c r="H476" s="39"/>
    </row>
    <row r="477" spans="1:8" hidden="1" x14ac:dyDescent="0.25">
      <c r="A477" s="32"/>
      <c r="B477" s="35"/>
      <c r="C477" s="36"/>
      <c r="D477" s="36"/>
      <c r="E477" s="37" t="s">
        <v>461</v>
      </c>
      <c r="F477" s="23">
        <f t="shared" si="9"/>
        <v>0</v>
      </c>
      <c r="G477" s="39"/>
      <c r="H477" s="39"/>
    </row>
    <row r="478" spans="1:8" x14ac:dyDescent="0.25">
      <c r="A478" s="32">
        <v>2823</v>
      </c>
      <c r="B478" s="35" t="s">
        <v>532</v>
      </c>
      <c r="C478" s="36">
        <v>2</v>
      </c>
      <c r="D478" s="36">
        <v>3</v>
      </c>
      <c r="E478" s="37" t="s">
        <v>566</v>
      </c>
      <c r="F478" s="23">
        <f t="shared" si="9"/>
        <v>2900</v>
      </c>
      <c r="G478" s="38">
        <f>SUM(G480:G481,G482)</f>
        <v>1900</v>
      </c>
      <c r="H478" s="38">
        <f>SUM(H480:H484)</f>
        <v>1000</v>
      </c>
    </row>
    <row r="479" spans="1:8" ht="36" x14ac:dyDescent="0.25">
      <c r="A479" s="32"/>
      <c r="B479" s="35"/>
      <c r="C479" s="36"/>
      <c r="D479" s="36"/>
      <c r="E479" s="37" t="s">
        <v>460</v>
      </c>
      <c r="F479" s="23">
        <f t="shared" si="9"/>
        <v>0</v>
      </c>
      <c r="G479" s="39"/>
      <c r="H479" s="39"/>
    </row>
    <row r="480" spans="1:8" x14ac:dyDescent="0.25">
      <c r="A480" s="32"/>
      <c r="B480" s="35"/>
      <c r="C480" s="36"/>
      <c r="D480" s="36">
        <v>4239</v>
      </c>
      <c r="E480" s="41" t="s">
        <v>335</v>
      </c>
      <c r="F480" s="23">
        <f t="shared" si="9"/>
        <v>900</v>
      </c>
      <c r="G480" s="39">
        <v>900</v>
      </c>
      <c r="H480" s="39"/>
    </row>
    <row r="481" spans="1:8" x14ac:dyDescent="0.25">
      <c r="A481" s="32"/>
      <c r="B481" s="35"/>
      <c r="C481" s="36"/>
      <c r="D481" s="40">
        <v>4261</v>
      </c>
      <c r="E481" s="41" t="s">
        <v>344</v>
      </c>
      <c r="F481" s="23">
        <f t="shared" si="9"/>
        <v>0</v>
      </c>
      <c r="G481" s="39"/>
      <c r="H481" s="39"/>
    </row>
    <row r="482" spans="1:8" x14ac:dyDescent="0.25">
      <c r="A482" s="32"/>
      <c r="B482" s="35"/>
      <c r="C482" s="36"/>
      <c r="D482" s="40">
        <v>4269</v>
      </c>
      <c r="E482" s="44" t="s">
        <v>350</v>
      </c>
      <c r="F482" s="23">
        <f t="shared" si="9"/>
        <v>1000</v>
      </c>
      <c r="G482" s="39">
        <v>1000</v>
      </c>
      <c r="H482" s="39"/>
    </row>
    <row r="483" spans="1:8" ht="24" x14ac:dyDescent="0.25">
      <c r="A483" s="32"/>
      <c r="B483" s="35"/>
      <c r="C483" s="36"/>
      <c r="D483" s="36">
        <v>5113</v>
      </c>
      <c r="E483" s="44" t="s">
        <v>450</v>
      </c>
      <c r="F483" s="23">
        <f t="shared" si="9"/>
        <v>1000</v>
      </c>
      <c r="G483" s="39"/>
      <c r="H483" s="39">
        <v>1000</v>
      </c>
    </row>
    <row r="484" spans="1:8" x14ac:dyDescent="0.25">
      <c r="A484" s="32">
        <v>2824</v>
      </c>
      <c r="B484" s="35" t="s">
        <v>532</v>
      </c>
      <c r="C484" s="36">
        <v>2</v>
      </c>
      <c r="D484" s="36">
        <v>4</v>
      </c>
      <c r="E484" s="37" t="s">
        <v>535</v>
      </c>
      <c r="F484" s="23">
        <f t="shared" si="9"/>
        <v>2500</v>
      </c>
      <c r="G484" s="38">
        <f>SUM(G486:G487)</f>
        <v>2500</v>
      </c>
      <c r="H484" s="38">
        <f>SUM(H486:H487)</f>
        <v>0</v>
      </c>
    </row>
    <row r="485" spans="1:8" ht="36" x14ac:dyDescent="0.25">
      <c r="A485" s="32"/>
      <c r="B485" s="35"/>
      <c r="C485" s="36"/>
      <c r="D485" s="36"/>
      <c r="E485" s="37" t="s">
        <v>460</v>
      </c>
      <c r="F485" s="23">
        <f t="shared" si="9"/>
        <v>0</v>
      </c>
      <c r="G485" s="39"/>
      <c r="H485" s="39"/>
    </row>
    <row r="486" spans="1:8" x14ac:dyDescent="0.25">
      <c r="A486" s="32"/>
      <c r="B486" s="35"/>
      <c r="C486" s="36"/>
      <c r="D486" s="40">
        <v>4239</v>
      </c>
      <c r="E486" s="41" t="s">
        <v>335</v>
      </c>
      <c r="F486" s="23">
        <f>SUM(G486:H486)</f>
        <v>2500</v>
      </c>
      <c r="G486" s="39">
        <v>2500</v>
      </c>
      <c r="H486" s="39"/>
    </row>
    <row r="487" spans="1:8" hidden="1" x14ac:dyDescent="0.25">
      <c r="A487" s="32"/>
      <c r="B487" s="35"/>
      <c r="C487" s="36"/>
      <c r="D487" s="36"/>
      <c r="E487" s="37" t="s">
        <v>461</v>
      </c>
      <c r="F487" s="23">
        <f t="shared" si="9"/>
        <v>0</v>
      </c>
      <c r="G487" s="39"/>
      <c r="H487" s="39"/>
    </row>
    <row r="488" spans="1:8" hidden="1" x14ac:dyDescent="0.25">
      <c r="A488" s="32">
        <v>2825</v>
      </c>
      <c r="B488" s="35" t="s">
        <v>532</v>
      </c>
      <c r="C488" s="36">
        <v>2</v>
      </c>
      <c r="D488" s="36">
        <v>5</v>
      </c>
      <c r="E488" s="37" t="s">
        <v>536</v>
      </c>
      <c r="F488" s="23">
        <f t="shared" si="9"/>
        <v>0</v>
      </c>
      <c r="G488" s="38">
        <f>SUM(G490:G491)</f>
        <v>0</v>
      </c>
      <c r="H488" s="38">
        <f>SUM(H490:H491)</f>
        <v>0</v>
      </c>
    </row>
    <row r="489" spans="1:8" ht="36" hidden="1" x14ac:dyDescent="0.25">
      <c r="A489" s="32"/>
      <c r="B489" s="35"/>
      <c r="C489" s="36"/>
      <c r="D489" s="36"/>
      <c r="E489" s="37" t="s">
        <v>460</v>
      </c>
      <c r="F489" s="23">
        <f t="shared" si="9"/>
        <v>0</v>
      </c>
      <c r="G489" s="39"/>
      <c r="H489" s="39"/>
    </row>
    <row r="490" spans="1:8" hidden="1" x14ac:dyDescent="0.25">
      <c r="A490" s="32"/>
      <c r="B490" s="35"/>
      <c r="C490" s="36"/>
      <c r="D490" s="36"/>
      <c r="E490" s="37" t="s">
        <v>461</v>
      </c>
      <c r="F490" s="23">
        <f t="shared" si="9"/>
        <v>0</v>
      </c>
      <c r="G490" s="39"/>
      <c r="H490" s="39"/>
    </row>
    <row r="491" spans="1:8" hidden="1" x14ac:dyDescent="0.25">
      <c r="A491" s="32"/>
      <c r="B491" s="35"/>
      <c r="C491" s="36"/>
      <c r="D491" s="36"/>
      <c r="E491" s="37" t="s">
        <v>461</v>
      </c>
      <c r="F491" s="23">
        <f t="shared" si="9"/>
        <v>0</v>
      </c>
      <c r="G491" s="39"/>
      <c r="H491" s="39"/>
    </row>
    <row r="492" spans="1:8" hidden="1" x14ac:dyDescent="0.25">
      <c r="A492" s="32">
        <v>2826</v>
      </c>
      <c r="B492" s="35" t="s">
        <v>532</v>
      </c>
      <c r="C492" s="36">
        <v>2</v>
      </c>
      <c r="D492" s="36">
        <v>6</v>
      </c>
      <c r="E492" s="37" t="s">
        <v>537</v>
      </c>
      <c r="F492" s="23">
        <f t="shared" si="9"/>
        <v>0</v>
      </c>
      <c r="G492" s="38">
        <f>SUM(G494:G495)</f>
        <v>0</v>
      </c>
      <c r="H492" s="38">
        <f>SUM(H494:H495)</f>
        <v>0</v>
      </c>
    </row>
    <row r="493" spans="1:8" ht="36" hidden="1" x14ac:dyDescent="0.25">
      <c r="A493" s="32"/>
      <c r="B493" s="35"/>
      <c r="C493" s="36"/>
      <c r="D493" s="36"/>
      <c r="E493" s="37" t="s">
        <v>460</v>
      </c>
      <c r="F493" s="23">
        <f t="shared" si="9"/>
        <v>0</v>
      </c>
      <c r="G493" s="39"/>
      <c r="H493" s="39"/>
    </row>
    <row r="494" spans="1:8" hidden="1" x14ac:dyDescent="0.25">
      <c r="A494" s="32"/>
      <c r="B494" s="35"/>
      <c r="C494" s="36"/>
      <c r="D494" s="36"/>
      <c r="E494" s="37" t="s">
        <v>461</v>
      </c>
      <c r="F494" s="23">
        <f t="shared" si="9"/>
        <v>0</v>
      </c>
      <c r="G494" s="39"/>
      <c r="H494" s="39"/>
    </row>
    <row r="495" spans="1:8" hidden="1" x14ac:dyDescent="0.25">
      <c r="A495" s="32"/>
      <c r="B495" s="35"/>
      <c r="C495" s="36"/>
      <c r="D495" s="36"/>
      <c r="E495" s="37" t="s">
        <v>461</v>
      </c>
      <c r="F495" s="23">
        <f t="shared" si="9"/>
        <v>0</v>
      </c>
      <c r="G495" s="39"/>
      <c r="H495" s="39"/>
    </row>
    <row r="496" spans="1:8" ht="24" x14ac:dyDescent="0.25">
      <c r="A496" s="32">
        <v>2827</v>
      </c>
      <c r="B496" s="35" t="s">
        <v>532</v>
      </c>
      <c r="C496" s="36">
        <v>2</v>
      </c>
      <c r="D496" s="36">
        <v>7</v>
      </c>
      <c r="E496" s="37" t="s">
        <v>538</v>
      </c>
      <c r="F496" s="23">
        <f t="shared" si="9"/>
        <v>3500</v>
      </c>
      <c r="G496" s="38">
        <f>SUM(G498:G501)</f>
        <v>1500</v>
      </c>
      <c r="H496" s="38">
        <f>SUM(H498:H504)</f>
        <v>2000</v>
      </c>
    </row>
    <row r="497" spans="1:8" ht="36" x14ac:dyDescent="0.25">
      <c r="A497" s="32"/>
      <c r="B497" s="35"/>
      <c r="C497" s="36"/>
      <c r="D497" s="36"/>
      <c r="E497" s="37" t="s">
        <v>460</v>
      </c>
      <c r="F497" s="23">
        <f t="shared" si="9"/>
        <v>0</v>
      </c>
      <c r="G497" s="39"/>
      <c r="H497" s="39"/>
    </row>
    <row r="498" spans="1:8" ht="24" x14ac:dyDescent="0.25">
      <c r="A498" s="32"/>
      <c r="B498" s="35"/>
      <c r="C498" s="36"/>
      <c r="D498" s="36">
        <v>4251</v>
      </c>
      <c r="E498" s="41" t="s">
        <v>337</v>
      </c>
      <c r="F498" s="23">
        <f>SUM(G498:H498)</f>
        <v>1500</v>
      </c>
      <c r="G498" s="39">
        <v>1500</v>
      </c>
      <c r="H498" s="39">
        <v>0</v>
      </c>
    </row>
    <row r="499" spans="1:8" x14ac:dyDescent="0.25">
      <c r="A499" s="32"/>
      <c r="B499" s="35"/>
      <c r="C499" s="36"/>
      <c r="D499" s="36">
        <v>5112</v>
      </c>
      <c r="E499" s="44" t="s">
        <v>449</v>
      </c>
      <c r="F499" s="23">
        <f t="shared" ref="F499:F511" si="10">SUM(G499:H499)</f>
        <v>1000</v>
      </c>
      <c r="G499" s="39"/>
      <c r="H499" s="39">
        <v>1000</v>
      </c>
    </row>
    <row r="500" spans="1:8" ht="24" x14ac:dyDescent="0.25">
      <c r="A500" s="32"/>
      <c r="B500" s="35"/>
      <c r="C500" s="36"/>
      <c r="D500" s="36">
        <v>5113</v>
      </c>
      <c r="E500" s="44" t="s">
        <v>450</v>
      </c>
      <c r="F500" s="23">
        <f t="shared" si="10"/>
        <v>1000</v>
      </c>
      <c r="G500" s="39">
        <v>0</v>
      </c>
      <c r="H500" s="39">
        <v>1000</v>
      </c>
    </row>
    <row r="501" spans="1:8" x14ac:dyDescent="0.25">
      <c r="A501" s="32"/>
      <c r="B501" s="35"/>
      <c r="C501" s="36"/>
      <c r="D501" s="40">
        <v>5134</v>
      </c>
      <c r="E501" s="44" t="s">
        <v>1018</v>
      </c>
      <c r="F501" s="23">
        <f t="shared" si="10"/>
        <v>0</v>
      </c>
      <c r="G501" s="39"/>
      <c r="H501" s="39">
        <v>0</v>
      </c>
    </row>
    <row r="502" spans="1:8" ht="26.25" customHeight="1" x14ac:dyDescent="0.25">
      <c r="A502" s="32">
        <v>2830</v>
      </c>
      <c r="B502" s="27" t="s">
        <v>532</v>
      </c>
      <c r="C502" s="28">
        <v>3</v>
      </c>
      <c r="D502" s="28">
        <v>0</v>
      </c>
      <c r="E502" s="33" t="s">
        <v>257</v>
      </c>
      <c r="F502" s="23">
        <f t="shared" si="10"/>
        <v>1000</v>
      </c>
      <c r="G502" s="38">
        <f>SUM(G503,G507,G511)</f>
        <v>1000</v>
      </c>
      <c r="H502" s="38">
        <f>SUM(H503,H507,H511)</f>
        <v>0</v>
      </c>
    </row>
    <row r="503" spans="1:8" hidden="1" x14ac:dyDescent="0.25">
      <c r="A503" s="32">
        <v>2831</v>
      </c>
      <c r="B503" s="35" t="s">
        <v>532</v>
      </c>
      <c r="C503" s="36">
        <v>3</v>
      </c>
      <c r="D503" s="36">
        <v>1</v>
      </c>
      <c r="E503" s="37" t="s">
        <v>567</v>
      </c>
      <c r="F503" s="23">
        <f t="shared" si="10"/>
        <v>0</v>
      </c>
      <c r="G503" s="38">
        <f>SUM(G505:G506)</f>
        <v>0</v>
      </c>
      <c r="H503" s="38">
        <f>SUM(H505:H506)</f>
        <v>0</v>
      </c>
    </row>
    <row r="504" spans="1:8" ht="36" hidden="1" x14ac:dyDescent="0.25">
      <c r="A504" s="32"/>
      <c r="B504" s="35"/>
      <c r="C504" s="36"/>
      <c r="D504" s="36"/>
      <c r="E504" s="37" t="s">
        <v>460</v>
      </c>
      <c r="F504" s="23">
        <f t="shared" si="10"/>
        <v>0</v>
      </c>
      <c r="G504" s="39"/>
      <c r="H504" s="39"/>
    </row>
    <row r="505" spans="1:8" hidden="1" x14ac:dyDescent="0.25">
      <c r="A505" s="32"/>
      <c r="B505" s="35"/>
      <c r="C505" s="36"/>
      <c r="D505" s="36"/>
      <c r="E505" s="37" t="s">
        <v>461</v>
      </c>
      <c r="F505" s="23">
        <f t="shared" si="10"/>
        <v>0</v>
      </c>
      <c r="G505" s="39"/>
      <c r="H505" s="39"/>
    </row>
    <row r="506" spans="1:8" hidden="1" x14ac:dyDescent="0.25">
      <c r="A506" s="32"/>
      <c r="B506" s="35"/>
      <c r="C506" s="36"/>
      <c r="D506" s="36"/>
      <c r="E506" s="37" t="s">
        <v>461</v>
      </c>
      <c r="F506" s="23">
        <f t="shared" si="10"/>
        <v>0</v>
      </c>
      <c r="G506" s="39"/>
      <c r="H506" s="39"/>
    </row>
    <row r="507" spans="1:8" hidden="1" x14ac:dyDescent="0.25">
      <c r="A507" s="32">
        <v>2832</v>
      </c>
      <c r="B507" s="35" t="s">
        <v>532</v>
      </c>
      <c r="C507" s="36">
        <v>3</v>
      </c>
      <c r="D507" s="36">
        <v>2</v>
      </c>
      <c r="E507" s="37" t="s">
        <v>574</v>
      </c>
      <c r="F507" s="23">
        <f t="shared" si="10"/>
        <v>0</v>
      </c>
      <c r="G507" s="38">
        <f>SUM(G509:G510)</f>
        <v>0</v>
      </c>
      <c r="H507" s="38">
        <f>SUM(H509:H510)</f>
        <v>0</v>
      </c>
    </row>
    <row r="508" spans="1:8" ht="36" hidden="1" x14ac:dyDescent="0.25">
      <c r="A508" s="32"/>
      <c r="B508" s="35"/>
      <c r="C508" s="36"/>
      <c r="D508" s="36"/>
      <c r="E508" s="37" t="s">
        <v>460</v>
      </c>
      <c r="F508" s="23">
        <f t="shared" si="10"/>
        <v>0</v>
      </c>
      <c r="G508" s="39"/>
      <c r="H508" s="39"/>
    </row>
    <row r="509" spans="1:8" hidden="1" x14ac:dyDescent="0.25">
      <c r="A509" s="32"/>
      <c r="B509" s="35"/>
      <c r="C509" s="36"/>
      <c r="D509" s="36"/>
      <c r="E509" s="37" t="s">
        <v>461</v>
      </c>
      <c r="F509" s="23">
        <f t="shared" si="10"/>
        <v>0</v>
      </c>
      <c r="G509" s="39"/>
      <c r="H509" s="39"/>
    </row>
    <row r="510" spans="1:8" hidden="1" x14ac:dyDescent="0.25">
      <c r="A510" s="32"/>
      <c r="B510" s="35"/>
      <c r="C510" s="36"/>
      <c r="D510" s="36"/>
      <c r="E510" s="37" t="s">
        <v>461</v>
      </c>
      <c r="F510" s="23">
        <f t="shared" si="10"/>
        <v>0</v>
      </c>
      <c r="G510" s="39"/>
      <c r="H510" s="39"/>
    </row>
    <row r="511" spans="1:8" x14ac:dyDescent="0.25">
      <c r="A511" s="32">
        <v>2833</v>
      </c>
      <c r="B511" s="35" t="s">
        <v>532</v>
      </c>
      <c r="C511" s="36">
        <v>3</v>
      </c>
      <c r="D511" s="36">
        <v>3</v>
      </c>
      <c r="E511" s="37" t="s">
        <v>575</v>
      </c>
      <c r="F511" s="23">
        <f t="shared" si="10"/>
        <v>1000</v>
      </c>
      <c r="G511" s="38">
        <f>SUM(G513:G514)</f>
        <v>1000</v>
      </c>
      <c r="H511" s="38">
        <f>SUM(H513:H514)</f>
        <v>0</v>
      </c>
    </row>
    <row r="512" spans="1:8" ht="36" x14ac:dyDescent="0.25">
      <c r="A512" s="32"/>
      <c r="B512" s="35"/>
      <c r="C512" s="36"/>
      <c r="D512" s="36"/>
      <c r="E512" s="37" t="s">
        <v>460</v>
      </c>
      <c r="F512" s="23">
        <f t="shared" ref="F512:F585" si="11">SUM(G512:H512)</f>
        <v>0</v>
      </c>
      <c r="G512" s="39"/>
      <c r="H512" s="39"/>
    </row>
    <row r="513" spans="1:8" x14ac:dyDescent="0.25">
      <c r="A513" s="32"/>
      <c r="B513" s="35"/>
      <c r="C513" s="36"/>
      <c r="D513" s="40">
        <v>4234</v>
      </c>
      <c r="E513" s="41" t="s">
        <v>331</v>
      </c>
      <c r="F513" s="23">
        <f t="shared" si="11"/>
        <v>1000</v>
      </c>
      <c r="G513" s="39">
        <v>1000</v>
      </c>
      <c r="H513" s="39"/>
    </row>
    <row r="514" spans="1:8" x14ac:dyDescent="0.25">
      <c r="A514" s="32"/>
      <c r="B514" s="35"/>
      <c r="C514" s="36"/>
      <c r="D514" s="36"/>
      <c r="E514" s="37" t="s">
        <v>461</v>
      </c>
      <c r="F514" s="23">
        <f t="shared" si="11"/>
        <v>0</v>
      </c>
      <c r="G514" s="39"/>
      <c r="H514" s="39"/>
    </row>
    <row r="515" spans="1:8" ht="24.75" customHeight="1" x14ac:dyDescent="0.25">
      <c r="A515" s="32">
        <v>2840</v>
      </c>
      <c r="B515" s="27" t="s">
        <v>532</v>
      </c>
      <c r="C515" s="28">
        <v>4</v>
      </c>
      <c r="D515" s="28">
        <v>0</v>
      </c>
      <c r="E515" s="33" t="s">
        <v>258</v>
      </c>
      <c r="F515" s="23">
        <f t="shared" si="11"/>
        <v>6800</v>
      </c>
      <c r="G515" s="38">
        <f>SUM(G516,G522,G526)</f>
        <v>6800</v>
      </c>
      <c r="H515" s="38">
        <f>SUM(H516,H522,H526)</f>
        <v>0</v>
      </c>
    </row>
    <row r="516" spans="1:8" ht="14.25" customHeight="1" x14ac:dyDescent="0.25">
      <c r="A516" s="32">
        <v>2841</v>
      </c>
      <c r="B516" s="35" t="s">
        <v>532</v>
      </c>
      <c r="C516" s="36">
        <v>4</v>
      </c>
      <c r="D516" s="36">
        <v>1</v>
      </c>
      <c r="E516" s="37" t="s">
        <v>577</v>
      </c>
      <c r="F516" s="23">
        <f t="shared" si="11"/>
        <v>3300</v>
      </c>
      <c r="G516" s="38">
        <f>SUM(G518:G521)</f>
        <v>3300</v>
      </c>
      <c r="H516" s="38">
        <f>SUM(H518:H521)</f>
        <v>0</v>
      </c>
    </row>
    <row r="517" spans="1:8" ht="36" x14ac:dyDescent="0.25">
      <c r="A517" s="32"/>
      <c r="B517" s="35"/>
      <c r="C517" s="36"/>
      <c r="D517" s="36"/>
      <c r="E517" s="37" t="s">
        <v>460</v>
      </c>
      <c r="F517" s="23">
        <f t="shared" si="11"/>
        <v>0</v>
      </c>
      <c r="G517" s="39"/>
      <c r="H517" s="39"/>
    </row>
    <row r="518" spans="1:8" x14ac:dyDescent="0.25">
      <c r="A518" s="32"/>
      <c r="B518" s="35"/>
      <c r="C518" s="36"/>
      <c r="D518" s="36">
        <v>4239</v>
      </c>
      <c r="E518" s="41" t="s">
        <v>335</v>
      </c>
      <c r="F518" s="23">
        <f t="shared" si="11"/>
        <v>800</v>
      </c>
      <c r="G518" s="39">
        <v>800</v>
      </c>
      <c r="H518" s="39"/>
    </row>
    <row r="519" spans="1:8" ht="24" x14ac:dyDescent="0.25">
      <c r="A519" s="32"/>
      <c r="B519" s="35"/>
      <c r="C519" s="36"/>
      <c r="D519" s="36">
        <v>4251</v>
      </c>
      <c r="E519" s="41" t="s">
        <v>337</v>
      </c>
      <c r="F519" s="23">
        <f t="shared" ref="F519:F520" si="12">SUM(G519:H519)</f>
        <v>1500</v>
      </c>
      <c r="G519" s="39">
        <v>1500</v>
      </c>
      <c r="H519" s="39"/>
    </row>
    <row r="520" spans="1:8" x14ac:dyDescent="0.25">
      <c r="A520" s="32"/>
      <c r="B520" s="35"/>
      <c r="C520" s="36"/>
      <c r="D520" s="40">
        <v>4269</v>
      </c>
      <c r="E520" s="44" t="s">
        <v>350</v>
      </c>
      <c r="F520" s="23">
        <f t="shared" si="12"/>
        <v>1000</v>
      </c>
      <c r="G520" s="39">
        <v>1000</v>
      </c>
      <c r="H520" s="39"/>
    </row>
    <row r="521" spans="1:8" x14ac:dyDescent="0.25">
      <c r="A521" s="32"/>
      <c r="B521" s="35"/>
      <c r="C521" s="36"/>
      <c r="D521" s="36"/>
      <c r="E521" s="37" t="s">
        <v>461</v>
      </c>
      <c r="F521" s="23">
        <f t="shared" si="11"/>
        <v>0</v>
      </c>
      <c r="G521" s="39"/>
      <c r="H521" s="39"/>
    </row>
    <row r="522" spans="1:8" ht="29.25" customHeight="1" x14ac:dyDescent="0.25">
      <c r="A522" s="32">
        <v>2842</v>
      </c>
      <c r="B522" s="35" t="s">
        <v>532</v>
      </c>
      <c r="C522" s="36">
        <v>4</v>
      </c>
      <c r="D522" s="36">
        <v>2</v>
      </c>
      <c r="E522" s="37" t="s">
        <v>578</v>
      </c>
      <c r="F522" s="23">
        <f t="shared" si="11"/>
        <v>3500</v>
      </c>
      <c r="G522" s="38">
        <v>3500</v>
      </c>
      <c r="H522" s="38">
        <f>SUM(H524:H525)</f>
        <v>0</v>
      </c>
    </row>
    <row r="523" spans="1:8" ht="36" x14ac:dyDescent="0.25">
      <c r="A523" s="32"/>
      <c r="B523" s="35"/>
      <c r="C523" s="36"/>
      <c r="D523" s="36"/>
      <c r="E523" s="37" t="s">
        <v>460</v>
      </c>
      <c r="F523" s="23">
        <f t="shared" si="11"/>
        <v>0</v>
      </c>
      <c r="G523" s="39"/>
      <c r="H523" s="39"/>
    </row>
    <row r="524" spans="1:8" ht="24" x14ac:dyDescent="0.25">
      <c r="A524" s="32"/>
      <c r="B524" s="35"/>
      <c r="C524" s="36"/>
      <c r="D524" s="36">
        <v>4819</v>
      </c>
      <c r="E524" s="44" t="s">
        <v>613</v>
      </c>
      <c r="F524" s="23">
        <f t="shared" si="11"/>
        <v>3500</v>
      </c>
      <c r="G524" s="39">
        <v>3500</v>
      </c>
      <c r="H524" s="39"/>
    </row>
    <row r="525" spans="1:8" hidden="1" x14ac:dyDescent="0.25">
      <c r="A525" s="32"/>
      <c r="B525" s="35"/>
      <c r="C525" s="36"/>
      <c r="D525" s="36"/>
      <c r="E525" s="37" t="s">
        <v>461</v>
      </c>
      <c r="F525" s="23">
        <f t="shared" si="11"/>
        <v>0</v>
      </c>
      <c r="G525" s="39"/>
      <c r="H525" s="39"/>
    </row>
    <row r="526" spans="1:8" ht="17.25" hidden="1" customHeight="1" x14ac:dyDescent="0.25">
      <c r="A526" s="32">
        <v>2843</v>
      </c>
      <c r="B526" s="35" t="s">
        <v>532</v>
      </c>
      <c r="C526" s="36">
        <v>4</v>
      </c>
      <c r="D526" s="36">
        <v>3</v>
      </c>
      <c r="E526" s="37" t="s">
        <v>576</v>
      </c>
      <c r="F526" s="23">
        <f t="shared" si="11"/>
        <v>0</v>
      </c>
      <c r="G526" s="38">
        <f>SUM(G528:G529)</f>
        <v>0</v>
      </c>
      <c r="H526" s="38">
        <f>SUM(H528:H529)</f>
        <v>0</v>
      </c>
    </row>
    <row r="527" spans="1:8" ht="36" hidden="1" x14ac:dyDescent="0.25">
      <c r="A527" s="32"/>
      <c r="B527" s="35"/>
      <c r="C527" s="36"/>
      <c r="D527" s="36"/>
      <c r="E527" s="37" t="s">
        <v>460</v>
      </c>
      <c r="F527" s="23">
        <f t="shared" si="11"/>
        <v>0</v>
      </c>
      <c r="G527" s="39"/>
      <c r="H527" s="39"/>
    </row>
    <row r="528" spans="1:8" hidden="1" x14ac:dyDescent="0.25">
      <c r="A528" s="32"/>
      <c r="B528" s="35"/>
      <c r="C528" s="36"/>
      <c r="D528" s="36"/>
      <c r="E528" s="37" t="s">
        <v>461</v>
      </c>
      <c r="F528" s="23">
        <f t="shared" si="11"/>
        <v>0</v>
      </c>
      <c r="G528" s="39"/>
      <c r="H528" s="39"/>
    </row>
    <row r="529" spans="1:8" hidden="1" x14ac:dyDescent="0.25">
      <c r="A529" s="32"/>
      <c r="B529" s="35"/>
      <c r="C529" s="36"/>
      <c r="D529" s="36"/>
      <c r="E529" s="37" t="s">
        <v>461</v>
      </c>
      <c r="F529" s="23">
        <f t="shared" si="11"/>
        <v>0</v>
      </c>
      <c r="G529" s="39"/>
      <c r="H529" s="39"/>
    </row>
    <row r="530" spans="1:8" ht="36" hidden="1" customHeight="1" x14ac:dyDescent="0.25">
      <c r="A530" s="32">
        <v>2850</v>
      </c>
      <c r="B530" s="27" t="s">
        <v>532</v>
      </c>
      <c r="C530" s="28">
        <v>5</v>
      </c>
      <c r="D530" s="28">
        <v>0</v>
      </c>
      <c r="E530" s="47" t="s">
        <v>259</v>
      </c>
      <c r="F530" s="23">
        <f t="shared" si="11"/>
        <v>0</v>
      </c>
      <c r="G530" s="38">
        <f>SUM(G531)</f>
        <v>0</v>
      </c>
      <c r="H530" s="38">
        <f>SUM(H531)</f>
        <v>0</v>
      </c>
    </row>
    <row r="531" spans="1:8" ht="24" hidden="1" customHeight="1" x14ac:dyDescent="0.25">
      <c r="A531" s="32">
        <v>2851</v>
      </c>
      <c r="B531" s="27" t="s">
        <v>532</v>
      </c>
      <c r="C531" s="28">
        <v>5</v>
      </c>
      <c r="D531" s="28">
        <v>1</v>
      </c>
      <c r="E531" s="48" t="s">
        <v>26</v>
      </c>
      <c r="F531" s="23">
        <f t="shared" si="11"/>
        <v>0</v>
      </c>
      <c r="G531" s="38">
        <f>SUM(G533:G534)</f>
        <v>0</v>
      </c>
      <c r="H531" s="38">
        <f>SUM(H533:H534)</f>
        <v>0</v>
      </c>
    </row>
    <row r="532" spans="1:8" ht="36" hidden="1" x14ac:dyDescent="0.25">
      <c r="A532" s="32"/>
      <c r="B532" s="35"/>
      <c r="C532" s="36"/>
      <c r="D532" s="36"/>
      <c r="E532" s="37" t="s">
        <v>460</v>
      </c>
      <c r="F532" s="23">
        <f t="shared" si="11"/>
        <v>0</v>
      </c>
      <c r="G532" s="39"/>
      <c r="H532" s="39"/>
    </row>
    <row r="533" spans="1:8" hidden="1" x14ac:dyDescent="0.25">
      <c r="A533" s="32"/>
      <c r="B533" s="35"/>
      <c r="C533" s="36"/>
      <c r="D533" s="36"/>
      <c r="E533" s="37" t="s">
        <v>461</v>
      </c>
      <c r="F533" s="23">
        <f t="shared" si="11"/>
        <v>0</v>
      </c>
      <c r="G533" s="39"/>
      <c r="H533" s="39"/>
    </row>
    <row r="534" spans="1:8" hidden="1" x14ac:dyDescent="0.25">
      <c r="A534" s="32"/>
      <c r="B534" s="35"/>
      <c r="C534" s="36"/>
      <c r="D534" s="36"/>
      <c r="E534" s="37" t="s">
        <v>461</v>
      </c>
      <c r="F534" s="23">
        <f t="shared" si="11"/>
        <v>0</v>
      </c>
      <c r="G534" s="39"/>
      <c r="H534" s="39"/>
    </row>
    <row r="535" spans="1:8" ht="27" hidden="1" customHeight="1" x14ac:dyDescent="0.25">
      <c r="A535" s="32">
        <v>2860</v>
      </c>
      <c r="B535" s="27" t="s">
        <v>532</v>
      </c>
      <c r="C535" s="28">
        <v>6</v>
      </c>
      <c r="D535" s="28">
        <v>0</v>
      </c>
      <c r="E535" s="47" t="s">
        <v>260</v>
      </c>
      <c r="F535" s="23">
        <f t="shared" si="11"/>
        <v>0</v>
      </c>
      <c r="G535" s="38">
        <f>SUM(G536)</f>
        <v>0</v>
      </c>
      <c r="H535" s="38">
        <f>SUM(H536)</f>
        <v>0</v>
      </c>
    </row>
    <row r="536" spans="1:8" ht="12" hidden="1" customHeight="1" x14ac:dyDescent="0.25">
      <c r="A536" s="32">
        <v>2861</v>
      </c>
      <c r="B536" s="35" t="s">
        <v>532</v>
      </c>
      <c r="C536" s="36">
        <v>6</v>
      </c>
      <c r="D536" s="36">
        <v>1</v>
      </c>
      <c r="E536" s="48" t="s">
        <v>29</v>
      </c>
      <c r="F536" s="23">
        <f t="shared" si="11"/>
        <v>0</v>
      </c>
      <c r="G536" s="38">
        <f>SUM(G538:G539)</f>
        <v>0</v>
      </c>
      <c r="H536" s="38">
        <f>SUM(H538:H539)</f>
        <v>0</v>
      </c>
    </row>
    <row r="537" spans="1:8" ht="36" hidden="1" x14ac:dyDescent="0.25">
      <c r="A537" s="32"/>
      <c r="B537" s="35"/>
      <c r="C537" s="36"/>
      <c r="D537" s="36"/>
      <c r="E537" s="37" t="s">
        <v>460</v>
      </c>
      <c r="F537" s="23">
        <f t="shared" si="11"/>
        <v>0</v>
      </c>
      <c r="G537" s="39"/>
      <c r="H537" s="39"/>
    </row>
    <row r="538" spans="1:8" hidden="1" x14ac:dyDescent="0.25">
      <c r="A538" s="32"/>
      <c r="B538" s="35"/>
      <c r="C538" s="36"/>
      <c r="D538" s="36"/>
      <c r="E538" s="37" t="s">
        <v>461</v>
      </c>
      <c r="F538" s="23">
        <f t="shared" si="11"/>
        <v>0</v>
      </c>
      <c r="G538" s="39"/>
      <c r="H538" s="39"/>
    </row>
    <row r="539" spans="1:8" hidden="1" x14ac:dyDescent="0.25">
      <c r="A539" s="32"/>
      <c r="B539" s="35"/>
      <c r="C539" s="36"/>
      <c r="D539" s="36"/>
      <c r="E539" s="37" t="s">
        <v>461</v>
      </c>
      <c r="F539" s="23">
        <f t="shared" si="11"/>
        <v>0</v>
      </c>
      <c r="G539" s="39"/>
      <c r="H539" s="39"/>
    </row>
    <row r="540" spans="1:8" s="31" customFormat="1" ht="13.5" customHeight="1" x14ac:dyDescent="0.2">
      <c r="A540" s="26">
        <v>2900</v>
      </c>
      <c r="B540" s="27" t="s">
        <v>539</v>
      </c>
      <c r="C540" s="28">
        <v>0</v>
      </c>
      <c r="D540" s="28">
        <v>0</v>
      </c>
      <c r="E540" s="46" t="s">
        <v>926</v>
      </c>
      <c r="F540" s="23">
        <f t="shared" si="11"/>
        <v>111500</v>
      </c>
      <c r="G540" s="38">
        <f>SUM(G541,G558,G568,G580,G589,G598,G603,G608)</f>
        <v>86500</v>
      </c>
      <c r="H540" s="38">
        <f>SUM(H541,H558,H568,H580,H589,H598,H603,H608)</f>
        <v>25000</v>
      </c>
    </row>
    <row r="541" spans="1:8" ht="24" x14ac:dyDescent="0.25">
      <c r="A541" s="32">
        <v>2910</v>
      </c>
      <c r="B541" s="27" t="s">
        <v>539</v>
      </c>
      <c r="C541" s="28">
        <v>1</v>
      </c>
      <c r="D541" s="28">
        <v>0</v>
      </c>
      <c r="E541" s="33" t="s">
        <v>261</v>
      </c>
      <c r="F541" s="23">
        <f t="shared" si="11"/>
        <v>108000</v>
      </c>
      <c r="G541" s="38">
        <f>SUM(G542,G557)</f>
        <v>83000</v>
      </c>
      <c r="H541" s="38">
        <f>SUM(H542,H552)</f>
        <v>25000</v>
      </c>
    </row>
    <row r="542" spans="1:8" x14ac:dyDescent="0.25">
      <c r="A542" s="32">
        <v>2911</v>
      </c>
      <c r="B542" s="35" t="s">
        <v>539</v>
      </c>
      <c r="C542" s="36">
        <v>1</v>
      </c>
      <c r="D542" s="36">
        <v>1</v>
      </c>
      <c r="E542" s="37" t="s">
        <v>156</v>
      </c>
      <c r="F542" s="23">
        <f t="shared" si="11"/>
        <v>108000</v>
      </c>
      <c r="G542" s="38">
        <f>G545+G546+G549+G548+G547+G544</f>
        <v>83000</v>
      </c>
      <c r="H542" s="38">
        <f>H550+H556+H557</f>
        <v>25000</v>
      </c>
    </row>
    <row r="543" spans="1:8" ht="36" x14ac:dyDescent="0.25">
      <c r="A543" s="32"/>
      <c r="B543" s="35"/>
      <c r="C543" s="36"/>
      <c r="D543" s="36"/>
      <c r="E543" s="37" t="s">
        <v>460</v>
      </c>
      <c r="F543" s="23">
        <f t="shared" si="11"/>
        <v>0</v>
      </c>
      <c r="G543" s="39"/>
      <c r="H543" s="39"/>
    </row>
    <row r="544" spans="1:8" x14ac:dyDescent="0.25">
      <c r="A544" s="32"/>
      <c r="B544" s="35"/>
      <c r="C544" s="36"/>
      <c r="D544" s="36">
        <v>4241</v>
      </c>
      <c r="E544" s="41" t="s">
        <v>336</v>
      </c>
      <c r="F544" s="23">
        <f t="shared" si="11"/>
        <v>1000</v>
      </c>
      <c r="G544" s="39">
        <v>1000</v>
      </c>
      <c r="H544" s="39"/>
    </row>
    <row r="545" spans="1:8" ht="24" x14ac:dyDescent="0.25">
      <c r="A545" s="32"/>
      <c r="B545" s="35"/>
      <c r="C545" s="36"/>
      <c r="D545" s="36">
        <v>4251</v>
      </c>
      <c r="E545" s="41" t="s">
        <v>337</v>
      </c>
      <c r="F545" s="23">
        <f t="shared" si="11"/>
        <v>0</v>
      </c>
      <c r="G545" s="39">
        <v>0</v>
      </c>
      <c r="H545" s="39"/>
    </row>
    <row r="546" spans="1:8" x14ac:dyDescent="0.25">
      <c r="A546" s="32"/>
      <c r="B546" s="35"/>
      <c r="C546" s="36"/>
      <c r="D546" s="40">
        <v>4267</v>
      </c>
      <c r="E546" s="44" t="s">
        <v>349</v>
      </c>
      <c r="F546" s="23">
        <f t="shared" si="11"/>
        <v>0</v>
      </c>
      <c r="G546" s="39">
        <v>0</v>
      </c>
      <c r="H546" s="39"/>
    </row>
    <row r="547" spans="1:8" x14ac:dyDescent="0.25">
      <c r="A547" s="32"/>
      <c r="B547" s="35"/>
      <c r="C547" s="36"/>
      <c r="D547" s="40">
        <v>4269</v>
      </c>
      <c r="E547" s="44" t="s">
        <v>350</v>
      </c>
      <c r="F547" s="23">
        <f t="shared" si="11"/>
        <v>2000</v>
      </c>
      <c r="G547" s="39">
        <v>2000</v>
      </c>
      <c r="H547" s="39"/>
    </row>
    <row r="548" spans="1:8" ht="36" x14ac:dyDescent="0.25">
      <c r="A548" s="32"/>
      <c r="B548" s="35"/>
      <c r="C548" s="36"/>
      <c r="D548" s="40">
        <v>4511</v>
      </c>
      <c r="E548" s="44" t="s">
        <v>364</v>
      </c>
      <c r="F548" s="23">
        <f t="shared" si="11"/>
        <v>80000</v>
      </c>
      <c r="G548" s="39">
        <v>80000</v>
      </c>
      <c r="H548" s="39"/>
    </row>
    <row r="549" spans="1:8" ht="36" x14ac:dyDescent="0.25">
      <c r="A549" s="32"/>
      <c r="B549" s="35"/>
      <c r="C549" s="36"/>
      <c r="D549" s="40">
        <v>4637</v>
      </c>
      <c r="E549" s="50" t="s">
        <v>440</v>
      </c>
      <c r="F549" s="23">
        <f t="shared" si="11"/>
        <v>0</v>
      </c>
      <c r="G549" s="39">
        <v>0</v>
      </c>
      <c r="H549" s="39"/>
    </row>
    <row r="550" spans="1:8" x14ac:dyDescent="0.25">
      <c r="A550" s="32"/>
      <c r="B550" s="35"/>
      <c r="C550" s="36"/>
      <c r="D550" s="36">
        <v>5112</v>
      </c>
      <c r="E550" s="44" t="s">
        <v>449</v>
      </c>
      <c r="F550" s="23">
        <f t="shared" si="11"/>
        <v>5000</v>
      </c>
      <c r="G550" s="39"/>
      <c r="H550" s="39">
        <v>5000</v>
      </c>
    </row>
    <row r="551" spans="1:8" hidden="1" x14ac:dyDescent="0.25">
      <c r="A551" s="32"/>
      <c r="B551" s="35"/>
      <c r="C551" s="36"/>
      <c r="D551" s="36"/>
      <c r="E551" s="37" t="s">
        <v>461</v>
      </c>
      <c r="F551" s="23">
        <f t="shared" si="11"/>
        <v>0</v>
      </c>
      <c r="G551" s="39"/>
      <c r="H551" s="39"/>
    </row>
    <row r="552" spans="1:8" hidden="1" x14ac:dyDescent="0.25">
      <c r="A552" s="32">
        <v>2912</v>
      </c>
      <c r="B552" s="35" t="s">
        <v>539</v>
      </c>
      <c r="C552" s="36">
        <v>1</v>
      </c>
      <c r="D552" s="36">
        <v>2</v>
      </c>
      <c r="E552" s="37" t="s">
        <v>540</v>
      </c>
      <c r="F552" s="23">
        <f t="shared" si="11"/>
        <v>0</v>
      </c>
      <c r="G552" s="38">
        <f>SUM(G554:G555)</f>
        <v>0</v>
      </c>
      <c r="H552" s="38">
        <f>SUM(H554:H555)</f>
        <v>0</v>
      </c>
    </row>
    <row r="553" spans="1:8" ht="36" hidden="1" x14ac:dyDescent="0.25">
      <c r="A553" s="32"/>
      <c r="B553" s="35"/>
      <c r="C553" s="36"/>
      <c r="D553" s="36"/>
      <c r="E553" s="37" t="s">
        <v>460</v>
      </c>
      <c r="F553" s="23">
        <f t="shared" si="11"/>
        <v>0</v>
      </c>
      <c r="G553" s="39"/>
      <c r="H553" s="39"/>
    </row>
    <row r="554" spans="1:8" hidden="1" x14ac:dyDescent="0.25">
      <c r="A554" s="32"/>
      <c r="B554" s="35"/>
      <c r="C554" s="36"/>
      <c r="D554" s="36"/>
      <c r="E554" s="37" t="s">
        <v>461</v>
      </c>
      <c r="F554" s="23">
        <f t="shared" si="11"/>
        <v>0</v>
      </c>
      <c r="G554" s="39"/>
      <c r="H554" s="39"/>
    </row>
    <row r="555" spans="1:8" hidden="1" x14ac:dyDescent="0.25">
      <c r="A555" s="32"/>
      <c r="B555" s="35"/>
      <c r="C555" s="36"/>
      <c r="D555" s="36"/>
      <c r="E555" s="37" t="s">
        <v>461</v>
      </c>
      <c r="F555" s="23">
        <f t="shared" si="11"/>
        <v>0</v>
      </c>
      <c r="G555" s="39"/>
      <c r="H555" s="39"/>
    </row>
    <row r="556" spans="1:8" x14ac:dyDescent="0.25">
      <c r="A556" s="32"/>
      <c r="B556" s="35"/>
      <c r="C556" s="36"/>
      <c r="D556" s="36">
        <v>5122</v>
      </c>
      <c r="E556" s="44" t="s">
        <v>446</v>
      </c>
      <c r="F556" s="23">
        <f t="shared" si="11"/>
        <v>20000</v>
      </c>
      <c r="G556" s="39"/>
      <c r="H556" s="39">
        <v>20000</v>
      </c>
    </row>
    <row r="557" spans="1:8" x14ac:dyDescent="0.25">
      <c r="A557" s="32"/>
      <c r="B557" s="35"/>
      <c r="C557" s="36"/>
      <c r="D557" s="36">
        <v>5134</v>
      </c>
      <c r="E557" s="44" t="s">
        <v>1018</v>
      </c>
      <c r="F557" s="23">
        <f t="shared" si="11"/>
        <v>0</v>
      </c>
      <c r="G557" s="39"/>
      <c r="H557" s="39">
        <v>0</v>
      </c>
    </row>
    <row r="558" spans="1:8" x14ac:dyDescent="0.25">
      <c r="A558" s="32">
        <v>2920</v>
      </c>
      <c r="B558" s="27" t="s">
        <v>539</v>
      </c>
      <c r="C558" s="28">
        <v>2</v>
      </c>
      <c r="D558" s="28">
        <v>0</v>
      </c>
      <c r="E558" s="33" t="s">
        <v>262</v>
      </c>
      <c r="F558" s="23">
        <f t="shared" si="11"/>
        <v>3000</v>
      </c>
      <c r="G558" s="38">
        <f>SUM(G559,G563)</f>
        <v>3000</v>
      </c>
      <c r="H558" s="38">
        <f>SUM(H559,H563,H568,H572,H576,H581,H585)</f>
        <v>0</v>
      </c>
    </row>
    <row r="559" spans="1:8" hidden="1" x14ac:dyDescent="0.25">
      <c r="A559" s="32">
        <v>2921</v>
      </c>
      <c r="B559" s="35" t="s">
        <v>539</v>
      </c>
      <c r="C559" s="36">
        <v>2</v>
      </c>
      <c r="D559" s="36">
        <v>1</v>
      </c>
      <c r="E559" s="37" t="s">
        <v>541</v>
      </c>
      <c r="F559" s="23">
        <f t="shared" si="11"/>
        <v>0</v>
      </c>
      <c r="G559" s="38">
        <f>SUM(G561:G562)</f>
        <v>0</v>
      </c>
      <c r="H559" s="38">
        <f>SUM(H561:H562)</f>
        <v>0</v>
      </c>
    </row>
    <row r="560" spans="1:8" ht="36" hidden="1" x14ac:dyDescent="0.25">
      <c r="A560" s="32"/>
      <c r="B560" s="35"/>
      <c r="C560" s="36"/>
      <c r="D560" s="36"/>
      <c r="E560" s="37" t="s">
        <v>460</v>
      </c>
      <c r="F560" s="23">
        <f t="shared" si="11"/>
        <v>0</v>
      </c>
      <c r="G560" s="39"/>
      <c r="H560" s="39"/>
    </row>
    <row r="561" spans="1:8" hidden="1" x14ac:dyDescent="0.25">
      <c r="A561" s="32"/>
      <c r="B561" s="35"/>
      <c r="C561" s="36"/>
      <c r="D561" s="36"/>
      <c r="E561" s="37" t="s">
        <v>461</v>
      </c>
      <c r="F561" s="23">
        <f t="shared" si="11"/>
        <v>0</v>
      </c>
      <c r="G561" s="39"/>
      <c r="H561" s="39"/>
    </row>
    <row r="562" spans="1:8" hidden="1" x14ac:dyDescent="0.25">
      <c r="A562" s="32"/>
      <c r="B562" s="35"/>
      <c r="C562" s="36"/>
      <c r="D562" s="36"/>
      <c r="E562" s="37" t="s">
        <v>461</v>
      </c>
      <c r="F562" s="23">
        <f t="shared" si="11"/>
        <v>0</v>
      </c>
      <c r="G562" s="39"/>
      <c r="H562" s="39"/>
    </row>
    <row r="563" spans="1:8" x14ac:dyDescent="0.25">
      <c r="A563" s="32">
        <v>2922</v>
      </c>
      <c r="B563" s="35" t="s">
        <v>539</v>
      </c>
      <c r="C563" s="36">
        <v>2</v>
      </c>
      <c r="D563" s="36">
        <v>2</v>
      </c>
      <c r="E563" s="37" t="s">
        <v>542</v>
      </c>
      <c r="F563" s="23">
        <f t="shared" si="11"/>
        <v>3000</v>
      </c>
      <c r="G563" s="38">
        <f>SUM(G565:G579)</f>
        <v>3000</v>
      </c>
      <c r="H563" s="38">
        <f>SUM(H564,H569,H573,H578,H582,H586,H590,H579)</f>
        <v>0</v>
      </c>
    </row>
    <row r="564" spans="1:8" ht="36" x14ac:dyDescent="0.25">
      <c r="A564" s="32"/>
      <c r="B564" s="35"/>
      <c r="C564" s="36"/>
      <c r="D564" s="36"/>
      <c r="E564" s="37" t="s">
        <v>460</v>
      </c>
      <c r="F564" s="23">
        <f t="shared" si="11"/>
        <v>0</v>
      </c>
      <c r="G564" s="39"/>
      <c r="H564" s="39"/>
    </row>
    <row r="565" spans="1:8" ht="24" x14ac:dyDescent="0.25">
      <c r="A565" s="32"/>
      <c r="B565" s="35"/>
      <c r="C565" s="36"/>
      <c r="D565" s="36">
        <v>4251</v>
      </c>
      <c r="E565" s="41" t="s">
        <v>337</v>
      </c>
      <c r="F565" s="23">
        <f t="shared" si="11"/>
        <v>0</v>
      </c>
      <c r="G565" s="39">
        <v>0</v>
      </c>
      <c r="H565" s="39"/>
    </row>
    <row r="566" spans="1:8" ht="36" x14ac:dyDescent="0.25">
      <c r="A566" s="32"/>
      <c r="B566" s="35"/>
      <c r="C566" s="36"/>
      <c r="D566" s="40">
        <v>4637</v>
      </c>
      <c r="E566" s="50" t="s">
        <v>440</v>
      </c>
      <c r="F566" s="23">
        <f t="shared" si="11"/>
        <v>1500</v>
      </c>
      <c r="G566" s="39">
        <v>1500</v>
      </c>
      <c r="H566" s="39"/>
    </row>
    <row r="567" spans="1:8" hidden="1" x14ac:dyDescent="0.25">
      <c r="A567" s="32"/>
      <c r="B567" s="35"/>
      <c r="C567" s="36"/>
      <c r="D567" s="36"/>
      <c r="E567" s="37" t="s">
        <v>461</v>
      </c>
      <c r="F567" s="23">
        <f t="shared" si="11"/>
        <v>0</v>
      </c>
      <c r="G567" s="39"/>
      <c r="H567" s="39"/>
    </row>
    <row r="568" spans="1:8" ht="36" hidden="1" x14ac:dyDescent="0.25">
      <c r="A568" s="32">
        <v>2930</v>
      </c>
      <c r="B568" s="27" t="s">
        <v>539</v>
      </c>
      <c r="C568" s="28">
        <v>3</v>
      </c>
      <c r="D568" s="28">
        <v>0</v>
      </c>
      <c r="E568" s="33" t="s">
        <v>263</v>
      </c>
      <c r="F568" s="23">
        <f t="shared" si="11"/>
        <v>0</v>
      </c>
      <c r="G568" s="38">
        <f>SUM(G569,G573)</f>
        <v>0</v>
      </c>
      <c r="H568" s="38">
        <f>SUM(H569,H573)</f>
        <v>0</v>
      </c>
    </row>
    <row r="569" spans="1:8" ht="24" hidden="1" x14ac:dyDescent="0.25">
      <c r="A569" s="32">
        <v>2931</v>
      </c>
      <c r="B569" s="35" t="s">
        <v>539</v>
      </c>
      <c r="C569" s="36">
        <v>3</v>
      </c>
      <c r="D569" s="36">
        <v>1</v>
      </c>
      <c r="E569" s="37" t="s">
        <v>543</v>
      </c>
      <c r="F569" s="23">
        <f t="shared" si="11"/>
        <v>0</v>
      </c>
      <c r="G569" s="38">
        <f>SUM(G571:G572)</f>
        <v>0</v>
      </c>
      <c r="H569" s="38">
        <f>SUM(H571:H572)</f>
        <v>0</v>
      </c>
    </row>
    <row r="570" spans="1:8" ht="36" hidden="1" x14ac:dyDescent="0.25">
      <c r="A570" s="32"/>
      <c r="B570" s="35"/>
      <c r="C570" s="36"/>
      <c r="D570" s="36"/>
      <c r="E570" s="37" t="s">
        <v>460</v>
      </c>
      <c r="F570" s="23">
        <f t="shared" si="11"/>
        <v>0</v>
      </c>
      <c r="G570" s="39"/>
      <c r="H570" s="39"/>
    </row>
    <row r="571" spans="1:8" hidden="1" x14ac:dyDescent="0.25">
      <c r="A571" s="32"/>
      <c r="B571" s="35"/>
      <c r="C571" s="36"/>
      <c r="D571" s="36"/>
      <c r="E571" s="37" t="s">
        <v>461</v>
      </c>
      <c r="F571" s="23">
        <f t="shared" si="11"/>
        <v>0</v>
      </c>
      <c r="G571" s="39"/>
      <c r="H571" s="39"/>
    </row>
    <row r="572" spans="1:8" hidden="1" x14ac:dyDescent="0.25">
      <c r="A572" s="32"/>
      <c r="B572" s="35"/>
      <c r="C572" s="36"/>
      <c r="D572" s="36"/>
      <c r="E572" s="37" t="s">
        <v>461</v>
      </c>
      <c r="F572" s="23">
        <f t="shared" si="11"/>
        <v>0</v>
      </c>
      <c r="G572" s="39"/>
      <c r="H572" s="39"/>
    </row>
    <row r="573" spans="1:8" hidden="1" x14ac:dyDescent="0.25">
      <c r="A573" s="32">
        <v>2932</v>
      </c>
      <c r="B573" s="35" t="s">
        <v>539</v>
      </c>
      <c r="C573" s="36">
        <v>3</v>
      </c>
      <c r="D573" s="36">
        <v>2</v>
      </c>
      <c r="E573" s="37" t="s">
        <v>544</v>
      </c>
      <c r="F573" s="23">
        <f t="shared" si="11"/>
        <v>0</v>
      </c>
      <c r="G573" s="38">
        <f>SUM(G575:G576)</f>
        <v>0</v>
      </c>
      <c r="H573" s="38">
        <f>SUM(H575:H576)</f>
        <v>0</v>
      </c>
    </row>
    <row r="574" spans="1:8" ht="36" hidden="1" x14ac:dyDescent="0.25">
      <c r="A574" s="32"/>
      <c r="B574" s="35"/>
      <c r="C574" s="36"/>
      <c r="D574" s="36"/>
      <c r="E574" s="37" t="s">
        <v>460</v>
      </c>
      <c r="F574" s="23">
        <f t="shared" si="11"/>
        <v>0</v>
      </c>
      <c r="G574" s="39"/>
      <c r="H574" s="39"/>
    </row>
    <row r="575" spans="1:8" hidden="1" x14ac:dyDescent="0.25">
      <c r="A575" s="32"/>
      <c r="B575" s="35"/>
      <c r="C575" s="36"/>
      <c r="D575" s="36"/>
      <c r="E575" s="37" t="s">
        <v>461</v>
      </c>
      <c r="F575" s="23">
        <f t="shared" si="11"/>
        <v>0</v>
      </c>
      <c r="G575" s="39"/>
      <c r="H575" s="39"/>
    </row>
    <row r="576" spans="1:8" hidden="1" x14ac:dyDescent="0.25">
      <c r="A576" s="32"/>
      <c r="B576" s="35"/>
      <c r="C576" s="36"/>
      <c r="D576" s="36"/>
      <c r="E576" s="37" t="s">
        <v>461</v>
      </c>
      <c r="F576" s="23">
        <f t="shared" si="11"/>
        <v>0</v>
      </c>
      <c r="G576" s="39"/>
      <c r="H576" s="39"/>
    </row>
    <row r="577" spans="1:8" ht="36" x14ac:dyDescent="0.25">
      <c r="A577" s="32"/>
      <c r="B577" s="35"/>
      <c r="C577" s="36"/>
      <c r="D577" s="36">
        <v>4655</v>
      </c>
      <c r="E577" s="50" t="s">
        <v>1024</v>
      </c>
      <c r="F577" s="23">
        <f t="shared" si="11"/>
        <v>1500</v>
      </c>
      <c r="G577" s="39">
        <v>1500</v>
      </c>
      <c r="H577" s="39"/>
    </row>
    <row r="578" spans="1:8" x14ac:dyDescent="0.25">
      <c r="A578" s="32"/>
      <c r="B578" s="35"/>
      <c r="C578" s="36"/>
      <c r="D578" s="36">
        <v>5112</v>
      </c>
      <c r="E578" s="44" t="s">
        <v>449</v>
      </c>
      <c r="F578" s="23">
        <f t="shared" si="11"/>
        <v>0</v>
      </c>
      <c r="G578" s="39">
        <v>0</v>
      </c>
      <c r="H578" s="39">
        <v>0</v>
      </c>
    </row>
    <row r="579" spans="1:8" x14ac:dyDescent="0.25">
      <c r="A579" s="32"/>
      <c r="B579" s="35"/>
      <c r="C579" s="36"/>
      <c r="D579" s="36">
        <v>5134</v>
      </c>
      <c r="E579" s="44" t="s">
        <v>1018</v>
      </c>
      <c r="F579" s="23">
        <f t="shared" si="11"/>
        <v>0</v>
      </c>
      <c r="G579" s="39">
        <v>0</v>
      </c>
      <c r="H579" s="39">
        <v>0</v>
      </c>
    </row>
    <row r="580" spans="1:8" x14ac:dyDescent="0.25">
      <c r="A580" s="32">
        <v>2940</v>
      </c>
      <c r="B580" s="27" t="s">
        <v>539</v>
      </c>
      <c r="C580" s="28">
        <v>4</v>
      </c>
      <c r="D580" s="28">
        <v>0</v>
      </c>
      <c r="E580" s="33" t="s">
        <v>264</v>
      </c>
      <c r="F580" s="23">
        <f t="shared" si="11"/>
        <v>500</v>
      </c>
      <c r="G580" s="38">
        <f>SUM(G581,G585)</f>
        <v>500</v>
      </c>
      <c r="H580" s="38">
        <f>SUM(H581,H585)</f>
        <v>0</v>
      </c>
    </row>
    <row r="581" spans="1:8" x14ac:dyDescent="0.25">
      <c r="A581" s="32">
        <v>2941</v>
      </c>
      <c r="B581" s="35" t="s">
        <v>539</v>
      </c>
      <c r="C581" s="36">
        <v>4</v>
      </c>
      <c r="D581" s="36">
        <v>1</v>
      </c>
      <c r="E581" s="37" t="s">
        <v>545</v>
      </c>
      <c r="F581" s="23">
        <f t="shared" si="11"/>
        <v>500</v>
      </c>
      <c r="G581" s="38">
        <v>500</v>
      </c>
      <c r="H581" s="38">
        <f>SUM(H583:H584)</f>
        <v>0</v>
      </c>
    </row>
    <row r="582" spans="1:8" ht="36" x14ac:dyDescent="0.25">
      <c r="A582" s="32"/>
      <c r="B582" s="35"/>
      <c r="C582" s="36"/>
      <c r="D582" s="36"/>
      <c r="E582" s="37" t="s">
        <v>460</v>
      </c>
      <c r="F582" s="23">
        <f t="shared" si="11"/>
        <v>0</v>
      </c>
      <c r="G582" s="39"/>
      <c r="H582" s="39"/>
    </row>
    <row r="583" spans="1:8" x14ac:dyDescent="0.25">
      <c r="A583" s="32"/>
      <c r="B583" s="35"/>
      <c r="C583" s="36"/>
      <c r="D583" s="36">
        <v>4729</v>
      </c>
      <c r="E583" s="44" t="s">
        <v>595</v>
      </c>
      <c r="F583" s="23">
        <f t="shared" si="11"/>
        <v>500</v>
      </c>
      <c r="G583" s="39">
        <v>500</v>
      </c>
      <c r="H583" s="39"/>
    </row>
    <row r="584" spans="1:8" hidden="1" x14ac:dyDescent="0.25">
      <c r="A584" s="32"/>
      <c r="B584" s="35"/>
      <c r="C584" s="36"/>
      <c r="D584" s="36"/>
      <c r="E584" s="37" t="s">
        <v>461</v>
      </c>
      <c r="F584" s="23">
        <f t="shared" si="11"/>
        <v>0</v>
      </c>
      <c r="G584" s="39"/>
      <c r="H584" s="39"/>
    </row>
    <row r="585" spans="1:8" hidden="1" x14ac:dyDescent="0.25">
      <c r="A585" s="32">
        <v>2942</v>
      </c>
      <c r="B585" s="35" t="s">
        <v>539</v>
      </c>
      <c r="C585" s="36">
        <v>4</v>
      </c>
      <c r="D585" s="36">
        <v>2</v>
      </c>
      <c r="E585" s="37" t="s">
        <v>546</v>
      </c>
      <c r="F585" s="23">
        <f t="shared" si="11"/>
        <v>0</v>
      </c>
      <c r="G585" s="38">
        <f>SUM(G587:G588)</f>
        <v>0</v>
      </c>
      <c r="H585" s="38">
        <f>SUM(H587:H588)</f>
        <v>0</v>
      </c>
    </row>
    <row r="586" spans="1:8" ht="36" hidden="1" x14ac:dyDescent="0.25">
      <c r="A586" s="32"/>
      <c r="B586" s="35"/>
      <c r="C586" s="36"/>
      <c r="D586" s="36"/>
      <c r="E586" s="37" t="s">
        <v>460</v>
      </c>
      <c r="F586" s="23">
        <f t="shared" ref="F586:F649" si="13">SUM(G586:H586)</f>
        <v>0</v>
      </c>
      <c r="G586" s="39"/>
      <c r="H586" s="39"/>
    </row>
    <row r="587" spans="1:8" hidden="1" x14ac:dyDescent="0.25">
      <c r="A587" s="32"/>
      <c r="B587" s="35"/>
      <c r="C587" s="36"/>
      <c r="D587" s="36"/>
      <c r="E587" s="37" t="s">
        <v>461</v>
      </c>
      <c r="F587" s="23">
        <f t="shared" si="13"/>
        <v>0</v>
      </c>
      <c r="G587" s="39"/>
      <c r="H587" s="39"/>
    </row>
    <row r="588" spans="1:8" hidden="1" x14ac:dyDescent="0.25">
      <c r="A588" s="32"/>
      <c r="B588" s="35"/>
      <c r="C588" s="36"/>
      <c r="D588" s="36"/>
      <c r="E588" s="37" t="s">
        <v>461</v>
      </c>
      <c r="F588" s="23">
        <f t="shared" si="13"/>
        <v>0</v>
      </c>
      <c r="G588" s="39"/>
      <c r="H588" s="39"/>
    </row>
    <row r="589" spans="1:8" ht="24" hidden="1" x14ac:dyDescent="0.25">
      <c r="A589" s="32">
        <v>2950</v>
      </c>
      <c r="B589" s="27" t="s">
        <v>539</v>
      </c>
      <c r="C589" s="28">
        <v>5</v>
      </c>
      <c r="D589" s="28">
        <v>0</v>
      </c>
      <c r="E589" s="33" t="s">
        <v>88</v>
      </c>
      <c r="F589" s="23">
        <f t="shared" si="13"/>
        <v>0</v>
      </c>
      <c r="G589" s="38">
        <f>SUM(G590,G594)</f>
        <v>0</v>
      </c>
      <c r="H589" s="38">
        <f>SUM(H590,H594)</f>
        <v>0</v>
      </c>
    </row>
    <row r="590" spans="1:8" hidden="1" x14ac:dyDescent="0.25">
      <c r="A590" s="32">
        <v>2951</v>
      </c>
      <c r="B590" s="35" t="s">
        <v>539</v>
      </c>
      <c r="C590" s="36">
        <v>5</v>
      </c>
      <c r="D590" s="36">
        <v>1</v>
      </c>
      <c r="E590" s="37" t="s">
        <v>547</v>
      </c>
      <c r="F590" s="23">
        <f t="shared" si="13"/>
        <v>0</v>
      </c>
      <c r="G590" s="38">
        <f>SUM(G592:G593)</f>
        <v>0</v>
      </c>
      <c r="H590" s="38">
        <f>SUM(H592:H593)</f>
        <v>0</v>
      </c>
    </row>
    <row r="591" spans="1:8" ht="36" hidden="1" x14ac:dyDescent="0.25">
      <c r="A591" s="32"/>
      <c r="B591" s="35"/>
      <c r="C591" s="36"/>
      <c r="D591" s="36"/>
      <c r="E591" s="37" t="s">
        <v>460</v>
      </c>
      <c r="F591" s="23">
        <f t="shared" si="13"/>
        <v>0</v>
      </c>
      <c r="G591" s="39"/>
      <c r="H591" s="39"/>
    </row>
    <row r="592" spans="1:8" hidden="1" x14ac:dyDescent="0.25">
      <c r="A592" s="32"/>
      <c r="B592" s="35"/>
      <c r="C592" s="36"/>
      <c r="D592" s="36"/>
      <c r="E592" s="37" t="s">
        <v>461</v>
      </c>
      <c r="F592" s="23">
        <f t="shared" si="13"/>
        <v>0</v>
      </c>
      <c r="G592" s="39"/>
      <c r="H592" s="39"/>
    </row>
    <row r="593" spans="1:8" hidden="1" x14ac:dyDescent="0.25">
      <c r="A593" s="32"/>
      <c r="B593" s="35"/>
      <c r="C593" s="36"/>
      <c r="D593" s="36"/>
      <c r="E593" s="37" t="s">
        <v>461</v>
      </c>
      <c r="F593" s="23">
        <f t="shared" si="13"/>
        <v>0</v>
      </c>
      <c r="G593" s="39"/>
      <c r="H593" s="39"/>
    </row>
    <row r="594" spans="1:8" hidden="1" x14ac:dyDescent="0.25">
      <c r="A594" s="32">
        <v>2952</v>
      </c>
      <c r="B594" s="35" t="s">
        <v>539</v>
      </c>
      <c r="C594" s="36">
        <v>5</v>
      </c>
      <c r="D594" s="36">
        <v>2</v>
      </c>
      <c r="E594" s="37" t="s">
        <v>548</v>
      </c>
      <c r="F594" s="23">
        <f t="shared" si="13"/>
        <v>0</v>
      </c>
      <c r="G594" s="38">
        <f>SUM(G596:G597)</f>
        <v>0</v>
      </c>
      <c r="H594" s="38">
        <f>SUM(H596:H597)</f>
        <v>0</v>
      </c>
    </row>
    <row r="595" spans="1:8" ht="36" hidden="1" x14ac:dyDescent="0.25">
      <c r="A595" s="32"/>
      <c r="B595" s="35"/>
      <c r="C595" s="36"/>
      <c r="D595" s="36"/>
      <c r="E595" s="37" t="s">
        <v>460</v>
      </c>
      <c r="F595" s="23">
        <f t="shared" si="13"/>
        <v>0</v>
      </c>
      <c r="G595" s="39"/>
      <c r="H595" s="39"/>
    </row>
    <row r="596" spans="1:8" hidden="1" x14ac:dyDescent="0.25">
      <c r="A596" s="32"/>
      <c r="B596" s="35"/>
      <c r="C596" s="36"/>
      <c r="D596" s="36"/>
      <c r="E596" s="37" t="s">
        <v>461</v>
      </c>
      <c r="F596" s="23">
        <f t="shared" si="13"/>
        <v>0</v>
      </c>
      <c r="G596" s="39"/>
      <c r="H596" s="39"/>
    </row>
    <row r="597" spans="1:8" hidden="1" x14ac:dyDescent="0.25">
      <c r="A597" s="32"/>
      <c r="B597" s="35"/>
      <c r="C597" s="36"/>
      <c r="D597" s="36"/>
      <c r="E597" s="37" t="s">
        <v>461</v>
      </c>
      <c r="F597" s="23">
        <f t="shared" si="13"/>
        <v>0</v>
      </c>
      <c r="G597" s="39"/>
      <c r="H597" s="39"/>
    </row>
    <row r="598" spans="1:8" ht="24" hidden="1" x14ac:dyDescent="0.25">
      <c r="A598" s="32">
        <v>2960</v>
      </c>
      <c r="B598" s="27" t="s">
        <v>539</v>
      </c>
      <c r="C598" s="28">
        <v>6</v>
      </c>
      <c r="D598" s="28">
        <v>0</v>
      </c>
      <c r="E598" s="33" t="s">
        <v>266</v>
      </c>
      <c r="F598" s="23">
        <f t="shared" si="13"/>
        <v>0</v>
      </c>
      <c r="G598" s="38">
        <f>SUM(G599)</f>
        <v>0</v>
      </c>
      <c r="H598" s="38">
        <f>SUM(H599)</f>
        <v>0</v>
      </c>
    </row>
    <row r="599" spans="1:8" ht="17.25" hidden="1" customHeight="1" x14ac:dyDescent="0.25">
      <c r="A599" s="32">
        <v>2961</v>
      </c>
      <c r="B599" s="35" t="s">
        <v>539</v>
      </c>
      <c r="C599" s="36">
        <v>6</v>
      </c>
      <c r="D599" s="36">
        <v>1</v>
      </c>
      <c r="E599" s="37" t="s">
        <v>169</v>
      </c>
      <c r="F599" s="23">
        <f t="shared" si="13"/>
        <v>0</v>
      </c>
      <c r="G599" s="38">
        <f>SUM(G601:G602)</f>
        <v>0</v>
      </c>
      <c r="H599" s="38">
        <f>SUM(H601:H602)</f>
        <v>0</v>
      </c>
    </row>
    <row r="600" spans="1:8" ht="36" hidden="1" x14ac:dyDescent="0.25">
      <c r="A600" s="32"/>
      <c r="B600" s="35"/>
      <c r="C600" s="36"/>
      <c r="D600" s="36"/>
      <c r="E600" s="37" t="s">
        <v>460</v>
      </c>
      <c r="F600" s="23">
        <f t="shared" si="13"/>
        <v>0</v>
      </c>
      <c r="G600" s="39"/>
      <c r="H600" s="39"/>
    </row>
    <row r="601" spans="1:8" hidden="1" x14ac:dyDescent="0.25">
      <c r="A601" s="32"/>
      <c r="B601" s="35"/>
      <c r="C601" s="36"/>
      <c r="D601" s="36"/>
      <c r="E601" s="37" t="s">
        <v>461</v>
      </c>
      <c r="F601" s="23">
        <f t="shared" si="13"/>
        <v>0</v>
      </c>
      <c r="G601" s="39"/>
      <c r="H601" s="39"/>
    </row>
    <row r="602" spans="1:8" hidden="1" x14ac:dyDescent="0.25">
      <c r="A602" s="32"/>
      <c r="B602" s="35"/>
      <c r="C602" s="36"/>
      <c r="D602" s="36"/>
      <c r="E602" s="37" t="s">
        <v>461</v>
      </c>
      <c r="F602" s="23">
        <f t="shared" si="13"/>
        <v>0</v>
      </c>
      <c r="G602" s="39"/>
      <c r="H602" s="39"/>
    </row>
    <row r="603" spans="1:8" ht="24" hidden="1" x14ac:dyDescent="0.25">
      <c r="A603" s="32">
        <v>2970</v>
      </c>
      <c r="B603" s="27" t="s">
        <v>539</v>
      </c>
      <c r="C603" s="28">
        <v>7</v>
      </c>
      <c r="D603" s="28">
        <v>0</v>
      </c>
      <c r="E603" s="33" t="s">
        <v>267</v>
      </c>
      <c r="F603" s="23">
        <f t="shared" si="13"/>
        <v>0</v>
      </c>
      <c r="G603" s="38">
        <f>SUM(G604)</f>
        <v>0</v>
      </c>
      <c r="H603" s="38">
        <f>SUM(H604)</f>
        <v>0</v>
      </c>
    </row>
    <row r="604" spans="1:8" ht="24" hidden="1" x14ac:dyDescent="0.25">
      <c r="A604" s="32">
        <v>2971</v>
      </c>
      <c r="B604" s="35" t="s">
        <v>539</v>
      </c>
      <c r="C604" s="36">
        <v>7</v>
      </c>
      <c r="D604" s="36">
        <v>1</v>
      </c>
      <c r="E604" s="37" t="s">
        <v>172</v>
      </c>
      <c r="F604" s="23">
        <f t="shared" si="13"/>
        <v>0</v>
      </c>
      <c r="G604" s="38">
        <f>SUM(G606:G607)</f>
        <v>0</v>
      </c>
      <c r="H604" s="38">
        <f>SUM(H606:H607)</f>
        <v>0</v>
      </c>
    </row>
    <row r="605" spans="1:8" ht="36" hidden="1" x14ac:dyDescent="0.25">
      <c r="A605" s="32"/>
      <c r="B605" s="35"/>
      <c r="C605" s="36"/>
      <c r="D605" s="36"/>
      <c r="E605" s="37" t="s">
        <v>460</v>
      </c>
      <c r="F605" s="23">
        <f t="shared" si="13"/>
        <v>0</v>
      </c>
      <c r="G605" s="39"/>
      <c r="H605" s="39"/>
    </row>
    <row r="606" spans="1:8" hidden="1" x14ac:dyDescent="0.25">
      <c r="A606" s="32"/>
      <c r="B606" s="35"/>
      <c r="C606" s="36"/>
      <c r="D606" s="36"/>
      <c r="E606" s="37" t="s">
        <v>461</v>
      </c>
      <c r="F606" s="23">
        <f t="shared" si="13"/>
        <v>0</v>
      </c>
      <c r="G606" s="39"/>
      <c r="H606" s="39"/>
    </row>
    <row r="607" spans="1:8" hidden="1" x14ac:dyDescent="0.25">
      <c r="A607" s="32"/>
      <c r="B607" s="35"/>
      <c r="C607" s="36"/>
      <c r="D607" s="36"/>
      <c r="E607" s="37" t="s">
        <v>461</v>
      </c>
      <c r="F607" s="23">
        <f t="shared" si="13"/>
        <v>0</v>
      </c>
      <c r="G607" s="39"/>
      <c r="H607" s="39"/>
    </row>
    <row r="608" spans="1:8" ht="15" hidden="1" customHeight="1" x14ac:dyDescent="0.25">
      <c r="A608" s="32">
        <v>2980</v>
      </c>
      <c r="B608" s="27" t="s">
        <v>539</v>
      </c>
      <c r="C608" s="28">
        <v>8</v>
      </c>
      <c r="D608" s="28">
        <v>0</v>
      </c>
      <c r="E608" s="33" t="s">
        <v>268</v>
      </c>
      <c r="F608" s="23">
        <f t="shared" si="13"/>
        <v>0</v>
      </c>
      <c r="G608" s="38">
        <f>SUM(G609)</f>
        <v>0</v>
      </c>
      <c r="H608" s="38">
        <f>SUM(H609)</f>
        <v>0</v>
      </c>
    </row>
    <row r="609" spans="1:8" hidden="1" x14ac:dyDescent="0.25">
      <c r="A609" s="32">
        <v>2981</v>
      </c>
      <c r="B609" s="35" t="s">
        <v>539</v>
      </c>
      <c r="C609" s="36">
        <v>8</v>
      </c>
      <c r="D609" s="36">
        <v>1</v>
      </c>
      <c r="E609" s="37" t="s">
        <v>174</v>
      </c>
      <c r="F609" s="23">
        <f t="shared" si="13"/>
        <v>0</v>
      </c>
      <c r="G609" s="38">
        <f>SUM(G611:G612)</f>
        <v>0</v>
      </c>
      <c r="H609" s="38">
        <f>SUM(H611:H612)</f>
        <v>0</v>
      </c>
    </row>
    <row r="610" spans="1:8" ht="36" hidden="1" x14ac:dyDescent="0.25">
      <c r="A610" s="32"/>
      <c r="B610" s="35"/>
      <c r="C610" s="36"/>
      <c r="D610" s="36"/>
      <c r="E610" s="37" t="s">
        <v>460</v>
      </c>
      <c r="F610" s="23">
        <f t="shared" si="13"/>
        <v>0</v>
      </c>
      <c r="G610" s="39"/>
      <c r="H610" s="39"/>
    </row>
    <row r="611" spans="1:8" hidden="1" x14ac:dyDescent="0.25">
      <c r="A611" s="32"/>
      <c r="B611" s="35"/>
      <c r="C611" s="36"/>
      <c r="D611" s="36"/>
      <c r="E611" s="37" t="s">
        <v>461</v>
      </c>
      <c r="F611" s="23">
        <f t="shared" si="13"/>
        <v>0</v>
      </c>
      <c r="G611" s="39"/>
      <c r="H611" s="39"/>
    </row>
    <row r="612" spans="1:8" hidden="1" x14ac:dyDescent="0.25">
      <c r="A612" s="32"/>
      <c r="B612" s="35"/>
      <c r="C612" s="36"/>
      <c r="D612" s="36"/>
      <c r="E612" s="37" t="s">
        <v>461</v>
      </c>
      <c r="F612" s="23">
        <f t="shared" si="13"/>
        <v>0</v>
      </c>
      <c r="G612" s="39"/>
      <c r="H612" s="39"/>
    </row>
    <row r="613" spans="1:8" s="31" customFormat="1" ht="14.25" customHeight="1" x14ac:dyDescent="0.2">
      <c r="A613" s="26">
        <v>3000</v>
      </c>
      <c r="B613" s="27" t="s">
        <v>549</v>
      </c>
      <c r="C613" s="28">
        <v>0</v>
      </c>
      <c r="D613" s="28">
        <v>0</v>
      </c>
      <c r="E613" s="46" t="s">
        <v>927</v>
      </c>
      <c r="F613" s="23">
        <f t="shared" si="13"/>
        <v>7000</v>
      </c>
      <c r="G613" s="38">
        <f>SUM(G614,G623,G628,G630,G635,G640,G645,G650,G652)</f>
        <v>7000</v>
      </c>
      <c r="H613" s="38">
        <f>SUM(H614,H623,H628,H630,H635,H640,H645,H650,H652)</f>
        <v>0</v>
      </c>
    </row>
    <row r="614" spans="1:8" ht="24" hidden="1" x14ac:dyDescent="0.25">
      <c r="A614" s="32">
        <v>3010</v>
      </c>
      <c r="B614" s="27" t="s">
        <v>549</v>
      </c>
      <c r="C614" s="28">
        <v>1</v>
      </c>
      <c r="D614" s="28">
        <v>0</v>
      </c>
      <c r="E614" s="33" t="s">
        <v>269</v>
      </c>
      <c r="F614" s="23">
        <f t="shared" si="13"/>
        <v>0</v>
      </c>
      <c r="G614" s="38">
        <f>SUM(G615,G619)</f>
        <v>0</v>
      </c>
      <c r="H614" s="38">
        <f>SUM(H615,H619)</f>
        <v>0</v>
      </c>
    </row>
    <row r="615" spans="1:8" hidden="1" x14ac:dyDescent="0.25">
      <c r="A615" s="32">
        <v>3011</v>
      </c>
      <c r="B615" s="35" t="s">
        <v>549</v>
      </c>
      <c r="C615" s="36">
        <v>1</v>
      </c>
      <c r="D615" s="36">
        <v>1</v>
      </c>
      <c r="E615" s="37" t="s">
        <v>179</v>
      </c>
      <c r="F615" s="23">
        <f t="shared" si="13"/>
        <v>0</v>
      </c>
      <c r="G615" s="38">
        <f>SUM(G617:G618)</f>
        <v>0</v>
      </c>
      <c r="H615" s="38">
        <f>SUM(H617:H618)</f>
        <v>0</v>
      </c>
    </row>
    <row r="616" spans="1:8" ht="36" hidden="1" x14ac:dyDescent="0.25">
      <c r="A616" s="32"/>
      <c r="B616" s="35"/>
      <c r="C616" s="36"/>
      <c r="D616" s="36"/>
      <c r="E616" s="37" t="s">
        <v>460</v>
      </c>
      <c r="F616" s="23">
        <f t="shared" si="13"/>
        <v>0</v>
      </c>
      <c r="G616" s="39"/>
      <c r="H616" s="39"/>
    </row>
    <row r="617" spans="1:8" hidden="1" x14ac:dyDescent="0.25">
      <c r="A617" s="32"/>
      <c r="B617" s="35"/>
      <c r="C617" s="36"/>
      <c r="D617" s="36"/>
      <c r="E617" s="37" t="s">
        <v>461</v>
      </c>
      <c r="F617" s="23">
        <f t="shared" si="13"/>
        <v>0</v>
      </c>
      <c r="G617" s="39"/>
      <c r="H617" s="39"/>
    </row>
    <row r="618" spans="1:8" hidden="1" x14ac:dyDescent="0.25">
      <c r="A618" s="32"/>
      <c r="B618" s="35"/>
      <c r="C618" s="36"/>
      <c r="D618" s="36"/>
      <c r="E618" s="37" t="s">
        <v>461</v>
      </c>
      <c r="F618" s="23">
        <f t="shared" si="13"/>
        <v>0</v>
      </c>
      <c r="G618" s="39"/>
      <c r="H618" s="39"/>
    </row>
    <row r="619" spans="1:8" hidden="1" x14ac:dyDescent="0.25">
      <c r="A619" s="32">
        <v>3012</v>
      </c>
      <c r="B619" s="35" t="s">
        <v>549</v>
      </c>
      <c r="C619" s="36">
        <v>1</v>
      </c>
      <c r="D619" s="36">
        <v>2</v>
      </c>
      <c r="E619" s="37" t="s">
        <v>181</v>
      </c>
      <c r="F619" s="23">
        <f t="shared" si="13"/>
        <v>0</v>
      </c>
      <c r="G619" s="38">
        <f>SUM(G621:G622)</f>
        <v>0</v>
      </c>
      <c r="H619" s="38">
        <f>SUM(H621:H622)</f>
        <v>0</v>
      </c>
    </row>
    <row r="620" spans="1:8" ht="36" hidden="1" x14ac:dyDescent="0.25">
      <c r="A620" s="32"/>
      <c r="B620" s="35"/>
      <c r="C620" s="36"/>
      <c r="D620" s="36"/>
      <c r="E620" s="37" t="s">
        <v>460</v>
      </c>
      <c r="F620" s="23">
        <f t="shared" si="13"/>
        <v>0</v>
      </c>
      <c r="G620" s="39"/>
      <c r="H620" s="39"/>
    </row>
    <row r="621" spans="1:8" hidden="1" x14ac:dyDescent="0.25">
      <c r="A621" s="32"/>
      <c r="B621" s="35"/>
      <c r="C621" s="36"/>
      <c r="D621" s="36"/>
      <c r="E621" s="37" t="s">
        <v>461</v>
      </c>
      <c r="F621" s="23">
        <f t="shared" si="13"/>
        <v>0</v>
      </c>
      <c r="G621" s="39"/>
      <c r="H621" s="39"/>
    </row>
    <row r="622" spans="1:8" hidden="1" x14ac:dyDescent="0.25">
      <c r="A622" s="32"/>
      <c r="B622" s="35"/>
      <c r="C622" s="36"/>
      <c r="D622" s="36"/>
      <c r="E622" s="37" t="s">
        <v>461</v>
      </c>
      <c r="F622" s="23">
        <f t="shared" si="13"/>
        <v>0</v>
      </c>
      <c r="G622" s="39"/>
      <c r="H622" s="39"/>
    </row>
    <row r="623" spans="1:8" hidden="1" x14ac:dyDescent="0.25">
      <c r="A623" s="32">
        <v>3020</v>
      </c>
      <c r="B623" s="27" t="s">
        <v>549</v>
      </c>
      <c r="C623" s="28">
        <v>2</v>
      </c>
      <c r="D623" s="28">
        <v>0</v>
      </c>
      <c r="E623" s="33" t="s">
        <v>270</v>
      </c>
      <c r="F623" s="23">
        <f t="shared" si="13"/>
        <v>0</v>
      </c>
      <c r="G623" s="38">
        <f>SUM(G624)</f>
        <v>0</v>
      </c>
      <c r="H623" s="38">
        <f>SUM(H624)</f>
        <v>0</v>
      </c>
    </row>
    <row r="624" spans="1:8" hidden="1" x14ac:dyDescent="0.25">
      <c r="A624" s="32">
        <v>3021</v>
      </c>
      <c r="B624" s="35" t="s">
        <v>549</v>
      </c>
      <c r="C624" s="36">
        <v>2</v>
      </c>
      <c r="D624" s="36">
        <v>1</v>
      </c>
      <c r="E624" s="37" t="s">
        <v>183</v>
      </c>
      <c r="F624" s="23">
        <f t="shared" si="13"/>
        <v>0</v>
      </c>
      <c r="G624" s="38">
        <f>SUM(G626:G627)</f>
        <v>0</v>
      </c>
      <c r="H624" s="38">
        <f>SUM(H626:H627)</f>
        <v>0</v>
      </c>
    </row>
    <row r="625" spans="1:8" ht="36" hidden="1" x14ac:dyDescent="0.25">
      <c r="A625" s="32"/>
      <c r="B625" s="35"/>
      <c r="C625" s="36"/>
      <c r="D625" s="36"/>
      <c r="E625" s="37" t="s">
        <v>460</v>
      </c>
      <c r="F625" s="23">
        <f t="shared" si="13"/>
        <v>0</v>
      </c>
      <c r="G625" s="39"/>
      <c r="H625" s="39"/>
    </row>
    <row r="626" spans="1:8" hidden="1" x14ac:dyDescent="0.25">
      <c r="A626" s="32"/>
      <c r="B626" s="35"/>
      <c r="C626" s="36"/>
      <c r="D626" s="36"/>
      <c r="E626" s="37" t="s">
        <v>461</v>
      </c>
      <c r="F626" s="23">
        <f t="shared" si="13"/>
        <v>0</v>
      </c>
      <c r="G626" s="39"/>
      <c r="H626" s="39"/>
    </row>
    <row r="627" spans="1:8" hidden="1" x14ac:dyDescent="0.25">
      <c r="A627" s="32"/>
      <c r="B627" s="35"/>
      <c r="C627" s="36"/>
      <c r="D627" s="36"/>
      <c r="E627" s="37" t="s">
        <v>461</v>
      </c>
      <c r="F627" s="23">
        <f t="shared" si="13"/>
        <v>0</v>
      </c>
      <c r="G627" s="39"/>
      <c r="H627" s="39"/>
    </row>
    <row r="628" spans="1:8" hidden="1" x14ac:dyDescent="0.25">
      <c r="A628" s="32">
        <v>3030</v>
      </c>
      <c r="B628" s="27" t="s">
        <v>549</v>
      </c>
      <c r="C628" s="28">
        <v>3</v>
      </c>
      <c r="D628" s="28">
        <v>0</v>
      </c>
      <c r="E628" s="33" t="s">
        <v>271</v>
      </c>
      <c r="F628" s="23">
        <f t="shared" si="13"/>
        <v>0</v>
      </c>
      <c r="G628" s="38">
        <f>SUM(G629)</f>
        <v>0</v>
      </c>
      <c r="H628" s="38">
        <f>SUM(H629)</f>
        <v>0</v>
      </c>
    </row>
    <row r="629" spans="1:8" s="34" customFormat="1" ht="12.75" hidden="1" customHeight="1" x14ac:dyDescent="0.25">
      <c r="A629" s="32">
        <v>3031</v>
      </c>
      <c r="B629" s="35" t="s">
        <v>549</v>
      </c>
      <c r="C629" s="36">
        <v>3</v>
      </c>
      <c r="D629" s="36">
        <v>1</v>
      </c>
      <c r="E629" s="37" t="s">
        <v>186</v>
      </c>
      <c r="F629" s="23">
        <f t="shared" si="13"/>
        <v>0</v>
      </c>
      <c r="G629" s="49"/>
      <c r="H629" s="49"/>
    </row>
    <row r="630" spans="1:8" x14ac:dyDescent="0.25">
      <c r="A630" s="32">
        <v>3040</v>
      </c>
      <c r="B630" s="27" t="s">
        <v>549</v>
      </c>
      <c r="C630" s="28">
        <v>4</v>
      </c>
      <c r="D630" s="28">
        <v>0</v>
      </c>
      <c r="E630" s="33" t="s">
        <v>272</v>
      </c>
      <c r="F630" s="23">
        <f t="shared" si="13"/>
        <v>0</v>
      </c>
      <c r="G630" s="38">
        <f>SUM(G631)</f>
        <v>0</v>
      </c>
      <c r="H630" s="38">
        <f>SUM(H631)</f>
        <v>0</v>
      </c>
    </row>
    <row r="631" spans="1:8" x14ac:dyDescent="0.25">
      <c r="A631" s="32">
        <v>3041</v>
      </c>
      <c r="B631" s="35" t="s">
        <v>549</v>
      </c>
      <c r="C631" s="36">
        <v>4</v>
      </c>
      <c r="D631" s="36">
        <v>1</v>
      </c>
      <c r="E631" s="37" t="s">
        <v>188</v>
      </c>
      <c r="F631" s="23">
        <f t="shared" si="13"/>
        <v>0</v>
      </c>
      <c r="G631" s="38">
        <f>SUM(G633:G634)</f>
        <v>0</v>
      </c>
      <c r="H631" s="38">
        <f>SUM(H633:H634)</f>
        <v>0</v>
      </c>
    </row>
    <row r="632" spans="1:8" ht="36" x14ac:dyDescent="0.25">
      <c r="A632" s="32"/>
      <c r="B632" s="35"/>
      <c r="C632" s="36"/>
      <c r="D632" s="36"/>
      <c r="E632" s="37" t="s">
        <v>460</v>
      </c>
      <c r="F632" s="23">
        <f t="shared" si="13"/>
        <v>0</v>
      </c>
      <c r="G632" s="39"/>
      <c r="H632" s="39"/>
    </row>
    <row r="633" spans="1:8" x14ac:dyDescent="0.25">
      <c r="A633" s="32"/>
      <c r="B633" s="35"/>
      <c r="C633" s="36"/>
      <c r="D633" s="36">
        <v>4639</v>
      </c>
      <c r="E633" s="50" t="s">
        <v>409</v>
      </c>
      <c r="F633" s="23">
        <f t="shared" si="13"/>
        <v>0</v>
      </c>
      <c r="G633" s="39">
        <v>0</v>
      </c>
      <c r="H633" s="39"/>
    </row>
    <row r="634" spans="1:8" x14ac:dyDescent="0.25">
      <c r="A634" s="32"/>
      <c r="B634" s="35"/>
      <c r="C634" s="36"/>
      <c r="D634" s="36"/>
      <c r="E634" s="37" t="s">
        <v>461</v>
      </c>
      <c r="F634" s="23">
        <f t="shared" si="13"/>
        <v>0</v>
      </c>
      <c r="G634" s="39"/>
      <c r="H634" s="39"/>
    </row>
    <row r="635" spans="1:8" hidden="1" x14ac:dyDescent="0.25">
      <c r="A635" s="32">
        <v>3050</v>
      </c>
      <c r="B635" s="27" t="s">
        <v>549</v>
      </c>
      <c r="C635" s="28">
        <v>5</v>
      </c>
      <c r="D635" s="28">
        <v>0</v>
      </c>
      <c r="E635" s="33" t="s">
        <v>273</v>
      </c>
      <c r="F635" s="23">
        <f t="shared" si="13"/>
        <v>0</v>
      </c>
      <c r="G635" s="38">
        <f>SUM(G636)</f>
        <v>0</v>
      </c>
      <c r="H635" s="38">
        <f>SUM(H636)</f>
        <v>0</v>
      </c>
    </row>
    <row r="636" spans="1:8" hidden="1" x14ac:dyDescent="0.25">
      <c r="A636" s="32">
        <v>3051</v>
      </c>
      <c r="B636" s="35" t="s">
        <v>549</v>
      </c>
      <c r="C636" s="36">
        <v>5</v>
      </c>
      <c r="D636" s="36">
        <v>1</v>
      </c>
      <c r="E636" s="37" t="s">
        <v>191</v>
      </c>
      <c r="F636" s="23">
        <f t="shared" si="13"/>
        <v>0</v>
      </c>
      <c r="G636" s="38">
        <f>SUM(G638:G639)</f>
        <v>0</v>
      </c>
      <c r="H636" s="38">
        <f>SUM(H638:H639)</f>
        <v>0</v>
      </c>
    </row>
    <row r="637" spans="1:8" ht="36" hidden="1" x14ac:dyDescent="0.25">
      <c r="A637" s="32"/>
      <c r="B637" s="35"/>
      <c r="C637" s="36"/>
      <c r="D637" s="36"/>
      <c r="E637" s="37" t="s">
        <v>460</v>
      </c>
      <c r="F637" s="23">
        <f t="shared" si="13"/>
        <v>0</v>
      </c>
      <c r="G637" s="39"/>
      <c r="H637" s="39"/>
    </row>
    <row r="638" spans="1:8" hidden="1" x14ac:dyDescent="0.25">
      <c r="A638" s="32"/>
      <c r="B638" s="35"/>
      <c r="C638" s="36"/>
      <c r="D638" s="40"/>
      <c r="E638" s="44"/>
      <c r="F638" s="23">
        <f t="shared" si="13"/>
        <v>0</v>
      </c>
      <c r="G638" s="39"/>
      <c r="H638" s="39"/>
    </row>
    <row r="639" spans="1:8" hidden="1" x14ac:dyDescent="0.25">
      <c r="A639" s="32"/>
      <c r="B639" s="35"/>
      <c r="C639" s="36"/>
      <c r="D639" s="36"/>
      <c r="E639" s="37" t="s">
        <v>461</v>
      </c>
      <c r="F639" s="23">
        <f t="shared" si="13"/>
        <v>0</v>
      </c>
      <c r="G639" s="39"/>
      <c r="H639" s="39"/>
    </row>
    <row r="640" spans="1:8" hidden="1" x14ac:dyDescent="0.25">
      <c r="A640" s="32">
        <v>3060</v>
      </c>
      <c r="B640" s="27" t="s">
        <v>549</v>
      </c>
      <c r="C640" s="28">
        <v>6</v>
      </c>
      <c r="D640" s="28">
        <v>0</v>
      </c>
      <c r="E640" s="33" t="s">
        <v>274</v>
      </c>
      <c r="F640" s="23">
        <f t="shared" si="13"/>
        <v>0</v>
      </c>
      <c r="G640" s="38">
        <f>SUM(G641)</f>
        <v>0</v>
      </c>
      <c r="H640" s="38">
        <f>SUM(H641)</f>
        <v>0</v>
      </c>
    </row>
    <row r="641" spans="1:8" hidden="1" x14ac:dyDescent="0.25">
      <c r="A641" s="32">
        <v>3061</v>
      </c>
      <c r="B641" s="35" t="s">
        <v>549</v>
      </c>
      <c r="C641" s="36">
        <v>6</v>
      </c>
      <c r="D641" s="36">
        <v>1</v>
      </c>
      <c r="E641" s="37" t="s">
        <v>193</v>
      </c>
      <c r="F641" s="23">
        <f t="shared" si="13"/>
        <v>0</v>
      </c>
      <c r="G641" s="38">
        <f>SUM(G643:G644)</f>
        <v>0</v>
      </c>
      <c r="H641" s="38">
        <f>SUM(H643:H644)</f>
        <v>0</v>
      </c>
    </row>
    <row r="642" spans="1:8" ht="36" hidden="1" x14ac:dyDescent="0.25">
      <c r="A642" s="32"/>
      <c r="B642" s="35"/>
      <c r="C642" s="36"/>
      <c r="D642" s="36"/>
      <c r="E642" s="37" t="s">
        <v>460</v>
      </c>
      <c r="F642" s="23">
        <f t="shared" si="13"/>
        <v>0</v>
      </c>
      <c r="G642" s="39"/>
      <c r="H642" s="39"/>
    </row>
    <row r="643" spans="1:8" hidden="1" x14ac:dyDescent="0.25">
      <c r="A643" s="32"/>
      <c r="B643" s="35"/>
      <c r="C643" s="36"/>
      <c r="D643" s="36"/>
      <c r="E643" s="37" t="s">
        <v>461</v>
      </c>
      <c r="F643" s="23">
        <f t="shared" si="13"/>
        <v>0</v>
      </c>
      <c r="G643" s="39"/>
      <c r="H643" s="39"/>
    </row>
    <row r="644" spans="1:8" hidden="1" x14ac:dyDescent="0.25">
      <c r="A644" s="32"/>
      <c r="B644" s="35"/>
      <c r="C644" s="36"/>
      <c r="D644" s="36"/>
      <c r="E644" s="37" t="s">
        <v>461</v>
      </c>
      <c r="F644" s="23">
        <f t="shared" si="13"/>
        <v>0</v>
      </c>
      <c r="G644" s="39"/>
      <c r="H644" s="39"/>
    </row>
    <row r="645" spans="1:8" ht="24" customHeight="1" x14ac:dyDescent="0.25">
      <c r="A645" s="32">
        <v>3070</v>
      </c>
      <c r="B645" s="27" t="s">
        <v>549</v>
      </c>
      <c r="C645" s="28">
        <v>7</v>
      </c>
      <c r="D645" s="28">
        <v>0</v>
      </c>
      <c r="E645" s="33" t="s">
        <v>275</v>
      </c>
      <c r="F645" s="23">
        <f t="shared" si="13"/>
        <v>7000</v>
      </c>
      <c r="G645" s="38">
        <f>SUM(G646)</f>
        <v>7000</v>
      </c>
      <c r="H645" s="38">
        <f>SUM(H646)</f>
        <v>0</v>
      </c>
    </row>
    <row r="646" spans="1:8" ht="24" x14ac:dyDescent="0.25">
      <c r="A646" s="32">
        <v>3071</v>
      </c>
      <c r="B646" s="35" t="s">
        <v>549</v>
      </c>
      <c r="C646" s="36">
        <v>7</v>
      </c>
      <c r="D646" s="36">
        <v>1</v>
      </c>
      <c r="E646" s="37" t="s">
        <v>195</v>
      </c>
      <c r="F646" s="23">
        <f t="shared" si="13"/>
        <v>7000</v>
      </c>
      <c r="G646" s="38">
        <v>7000</v>
      </c>
      <c r="H646" s="38">
        <f>SUM(H649:H649)</f>
        <v>0</v>
      </c>
    </row>
    <row r="647" spans="1:8" ht="36" x14ac:dyDescent="0.25">
      <c r="A647" s="32"/>
      <c r="B647" s="35"/>
      <c r="C647" s="36"/>
      <c r="D647" s="36"/>
      <c r="E647" s="37" t="s">
        <v>460</v>
      </c>
      <c r="F647" s="23">
        <f t="shared" si="13"/>
        <v>0</v>
      </c>
      <c r="G647" s="39">
        <v>0</v>
      </c>
      <c r="H647" s="39"/>
    </row>
    <row r="648" spans="1:8" x14ac:dyDescent="0.25">
      <c r="A648" s="32"/>
      <c r="B648" s="35"/>
      <c r="C648" s="36"/>
      <c r="D648" s="36">
        <v>4729</v>
      </c>
      <c r="E648" s="44" t="s">
        <v>595</v>
      </c>
      <c r="F648" s="23">
        <f t="shared" si="13"/>
        <v>6000</v>
      </c>
      <c r="G648" s="39">
        <v>6000</v>
      </c>
      <c r="H648" s="39"/>
    </row>
    <row r="649" spans="1:8" hidden="1" x14ac:dyDescent="0.25">
      <c r="A649" s="32"/>
      <c r="B649" s="35"/>
      <c r="C649" s="36"/>
      <c r="D649" s="36"/>
      <c r="E649" s="37" t="s">
        <v>461</v>
      </c>
      <c r="F649" s="23">
        <f t="shared" si="13"/>
        <v>0</v>
      </c>
      <c r="G649" s="39"/>
      <c r="H649" s="39"/>
    </row>
    <row r="650" spans="1:8" ht="36" hidden="1" x14ac:dyDescent="0.25">
      <c r="A650" s="32">
        <v>3080</v>
      </c>
      <c r="B650" s="27" t="s">
        <v>549</v>
      </c>
      <c r="C650" s="28">
        <v>8</v>
      </c>
      <c r="D650" s="28">
        <v>0</v>
      </c>
      <c r="E650" s="33" t="s">
        <v>277</v>
      </c>
      <c r="F650" s="23">
        <f t="shared" ref="F650:F666" si="14">SUM(G650:H650)</f>
        <v>0</v>
      </c>
      <c r="G650" s="38">
        <f>SUM(G651)</f>
        <v>0</v>
      </c>
      <c r="H650" s="38">
        <f>SUM(H651)</f>
        <v>0</v>
      </c>
    </row>
    <row r="651" spans="1:8" ht="26.25" hidden="1" customHeight="1" x14ac:dyDescent="0.25">
      <c r="A651" s="32">
        <v>3081</v>
      </c>
      <c r="B651" s="35" t="s">
        <v>549</v>
      </c>
      <c r="C651" s="36">
        <v>8</v>
      </c>
      <c r="D651" s="36">
        <v>1</v>
      </c>
      <c r="E651" s="37" t="s">
        <v>277</v>
      </c>
      <c r="F651" s="23">
        <f t="shared" si="14"/>
        <v>0</v>
      </c>
      <c r="G651" s="38">
        <f>SUM(G652)</f>
        <v>0</v>
      </c>
      <c r="H651" s="38">
        <f>SUM(H652)</f>
        <v>0</v>
      </c>
    </row>
    <row r="652" spans="1:8" ht="24" hidden="1" customHeight="1" x14ac:dyDescent="0.25">
      <c r="A652" s="32">
        <v>3090</v>
      </c>
      <c r="B652" s="27" t="s">
        <v>549</v>
      </c>
      <c r="C652" s="51">
        <v>9</v>
      </c>
      <c r="D652" s="28">
        <v>0</v>
      </c>
      <c r="E652" s="33" t="s">
        <v>278</v>
      </c>
      <c r="F652" s="23">
        <f t="shared" si="14"/>
        <v>0</v>
      </c>
      <c r="G652" s="38">
        <f>SUM(G653+G657)</f>
        <v>0</v>
      </c>
      <c r="H652" s="38">
        <f>SUM(H653+H657)</f>
        <v>0</v>
      </c>
    </row>
    <row r="653" spans="1:8" ht="23.25" hidden="1" customHeight="1" x14ac:dyDescent="0.25">
      <c r="A653" s="32">
        <v>3091</v>
      </c>
      <c r="B653" s="35" t="s">
        <v>549</v>
      </c>
      <c r="C653" s="26">
        <v>9</v>
      </c>
      <c r="D653" s="36">
        <v>1</v>
      </c>
      <c r="E653" s="37" t="s">
        <v>201</v>
      </c>
      <c r="F653" s="23">
        <f t="shared" si="14"/>
        <v>0</v>
      </c>
      <c r="G653" s="38">
        <f>SUM(G655:G656)</f>
        <v>0</v>
      </c>
      <c r="H653" s="38">
        <f>SUM(H655:H656)</f>
        <v>0</v>
      </c>
    </row>
    <row r="654" spans="1:8" ht="36" hidden="1" x14ac:dyDescent="0.25">
      <c r="A654" s="32"/>
      <c r="B654" s="35"/>
      <c r="C654" s="36"/>
      <c r="D654" s="36"/>
      <c r="E654" s="37" t="s">
        <v>460</v>
      </c>
      <c r="F654" s="23">
        <f t="shared" si="14"/>
        <v>0</v>
      </c>
      <c r="G654" s="39"/>
      <c r="H654" s="39"/>
    </row>
    <row r="655" spans="1:8" hidden="1" x14ac:dyDescent="0.25">
      <c r="A655" s="32"/>
      <c r="B655" s="35"/>
      <c r="C655" s="36"/>
      <c r="D655" s="36"/>
      <c r="E655" s="37" t="s">
        <v>461</v>
      </c>
      <c r="F655" s="23">
        <f t="shared" si="14"/>
        <v>0</v>
      </c>
      <c r="G655" s="39"/>
      <c r="H655" s="39"/>
    </row>
    <row r="656" spans="1:8" hidden="1" x14ac:dyDescent="0.25">
      <c r="A656" s="32"/>
      <c r="B656" s="35"/>
      <c r="C656" s="36"/>
      <c r="D656" s="36"/>
      <c r="E656" s="37" t="s">
        <v>461</v>
      </c>
      <c r="F656" s="23">
        <f t="shared" si="14"/>
        <v>0</v>
      </c>
      <c r="G656" s="39"/>
      <c r="H656" s="39"/>
    </row>
    <row r="657" spans="1:8" ht="30" hidden="1" customHeight="1" x14ac:dyDescent="0.25">
      <c r="A657" s="32">
        <v>3092</v>
      </c>
      <c r="B657" s="35" t="s">
        <v>549</v>
      </c>
      <c r="C657" s="26">
        <v>9</v>
      </c>
      <c r="D657" s="36">
        <v>2</v>
      </c>
      <c r="E657" s="37" t="s">
        <v>568</v>
      </c>
      <c r="F657" s="23">
        <f t="shared" si="14"/>
        <v>0</v>
      </c>
      <c r="G657" s="38">
        <f>SUM(G659:G660)</f>
        <v>0</v>
      </c>
      <c r="H657" s="38">
        <f>SUM(H659:H660)</f>
        <v>0</v>
      </c>
    </row>
    <row r="658" spans="1:8" ht="36" hidden="1" x14ac:dyDescent="0.25">
      <c r="A658" s="32"/>
      <c r="B658" s="35"/>
      <c r="C658" s="36"/>
      <c r="D658" s="36"/>
      <c r="E658" s="37" t="s">
        <v>460</v>
      </c>
      <c r="F658" s="23">
        <f t="shared" si="14"/>
        <v>0</v>
      </c>
      <c r="G658" s="39"/>
      <c r="H658" s="39"/>
    </row>
    <row r="659" spans="1:8" hidden="1" x14ac:dyDescent="0.25">
      <c r="A659" s="32"/>
      <c r="B659" s="35"/>
      <c r="C659" s="36"/>
      <c r="D659" s="36"/>
      <c r="E659" s="37" t="s">
        <v>461</v>
      </c>
      <c r="F659" s="23">
        <f t="shared" si="14"/>
        <v>0</v>
      </c>
      <c r="G659" s="39"/>
      <c r="H659" s="39"/>
    </row>
    <row r="660" spans="1:8" hidden="1" x14ac:dyDescent="0.25">
      <c r="A660" s="32"/>
      <c r="B660" s="35"/>
      <c r="C660" s="36"/>
      <c r="D660" s="36"/>
      <c r="E660" s="37" t="s">
        <v>461</v>
      </c>
      <c r="F660" s="23">
        <f t="shared" si="14"/>
        <v>0</v>
      </c>
      <c r="G660" s="39"/>
      <c r="H660" s="39"/>
    </row>
    <row r="661" spans="1:8" s="31" customFormat="1" ht="24.75" customHeight="1" x14ac:dyDescent="0.2">
      <c r="A661" s="26">
        <v>3100</v>
      </c>
      <c r="B661" s="27" t="s">
        <v>550</v>
      </c>
      <c r="C661" s="27">
        <v>0</v>
      </c>
      <c r="D661" s="27">
        <v>0</v>
      </c>
      <c r="E661" s="52" t="s">
        <v>928</v>
      </c>
      <c r="F661" s="23">
        <f t="shared" si="14"/>
        <v>35386.6</v>
      </c>
      <c r="G661" s="30">
        <f>SUM(G662)</f>
        <v>35386.6</v>
      </c>
      <c r="H661" s="30">
        <f>SUM(H662)</f>
        <v>0</v>
      </c>
    </row>
    <row r="662" spans="1:8" ht="24" x14ac:dyDescent="0.25">
      <c r="A662" s="32">
        <v>3110</v>
      </c>
      <c r="B662" s="53" t="s">
        <v>550</v>
      </c>
      <c r="C662" s="53">
        <v>1</v>
      </c>
      <c r="D662" s="53">
        <v>0</v>
      </c>
      <c r="E662" s="47" t="s">
        <v>279</v>
      </c>
      <c r="F662" s="23">
        <f t="shared" si="14"/>
        <v>35386.6</v>
      </c>
      <c r="G662" s="38">
        <f>SUM(G663)</f>
        <v>35386.6</v>
      </c>
      <c r="H662" s="38">
        <f>SUM(H663)</f>
        <v>0</v>
      </c>
    </row>
    <row r="663" spans="1:8" x14ac:dyDescent="0.25">
      <c r="A663" s="32">
        <v>3112</v>
      </c>
      <c r="B663" s="53" t="s">
        <v>550</v>
      </c>
      <c r="C663" s="53">
        <v>1</v>
      </c>
      <c r="D663" s="53">
        <v>2</v>
      </c>
      <c r="E663" s="48" t="s">
        <v>310</v>
      </c>
      <c r="F663" s="23">
        <f t="shared" si="14"/>
        <v>35386.6</v>
      </c>
      <c r="G663" s="38">
        <v>35386.6</v>
      </c>
      <c r="H663" s="38">
        <f>SUM(H665:H666)</f>
        <v>0</v>
      </c>
    </row>
    <row r="664" spans="1:8" ht="36" x14ac:dyDescent="0.25">
      <c r="A664" s="32"/>
      <c r="B664" s="35"/>
      <c r="C664" s="36"/>
      <c r="D664" s="36"/>
      <c r="E664" s="37" t="s">
        <v>460</v>
      </c>
      <c r="F664" s="23">
        <f t="shared" si="14"/>
        <v>0</v>
      </c>
      <c r="G664" s="39"/>
      <c r="H664" s="39"/>
    </row>
    <row r="665" spans="1:8" x14ac:dyDescent="0.25">
      <c r="A665" s="32"/>
      <c r="B665" s="35"/>
      <c r="C665" s="36"/>
      <c r="D665" s="36">
        <v>4891</v>
      </c>
      <c r="E665" s="44" t="s">
        <v>830</v>
      </c>
      <c r="F665" s="23">
        <f t="shared" si="14"/>
        <v>0</v>
      </c>
      <c r="G665" s="39">
        <v>0</v>
      </c>
      <c r="H665" s="39"/>
    </row>
    <row r="666" spans="1:8" x14ac:dyDescent="0.25">
      <c r="A666" s="32"/>
      <c r="B666" s="35"/>
      <c r="C666" s="36"/>
      <c r="D666" s="36"/>
      <c r="E666" s="37" t="s">
        <v>461</v>
      </c>
      <c r="F666" s="23">
        <f t="shared" si="14"/>
        <v>35386.6</v>
      </c>
      <c r="G666" s="39">
        <v>35386.6</v>
      </c>
      <c r="H666" s="39"/>
    </row>
    <row r="667" spans="1:8" x14ac:dyDescent="0.25">
      <c r="B667" s="54"/>
      <c r="C667" s="55"/>
      <c r="D667" s="56"/>
    </row>
    <row r="668" spans="1:8" x14ac:dyDescent="0.25">
      <c r="B668" s="58"/>
      <c r="C668" s="55"/>
      <c r="D668" s="56"/>
    </row>
    <row r="669" spans="1:8" x14ac:dyDescent="0.25">
      <c r="B669" s="58"/>
      <c r="C669" s="55"/>
      <c r="D669" s="56"/>
      <c r="E669" s="1"/>
    </row>
    <row r="670" spans="1:8" x14ac:dyDescent="0.25">
      <c r="B670" s="58"/>
      <c r="C670" s="59"/>
      <c r="D670" s="60"/>
    </row>
  </sheetData>
  <mergeCells count="10">
    <mergeCell ref="D5:D6"/>
    <mergeCell ref="G5:H5"/>
    <mergeCell ref="A1:H1"/>
    <mergeCell ref="A2:H2"/>
    <mergeCell ref="G4:H4"/>
    <mergeCell ref="A5:A6"/>
    <mergeCell ref="E5:E6"/>
    <mergeCell ref="F5:F6"/>
    <mergeCell ref="B5:B6"/>
    <mergeCell ref="C5:C6"/>
  </mergeCells>
  <phoneticPr fontId="1" type="noConversion"/>
  <pageMargins left="0.78740157480314965" right="0.27559055118110237" top="0.39370078740157483" bottom="0.59055118110236227" header="0.15748031496062992" footer="0.23622047244094491"/>
  <pageSetup paperSize="9" scale="95" firstPageNumber="20" orientation="portrait" useFirstPageNumber="1" r:id="rId1"/>
  <headerFooter alignWithMargins="0">
    <oddFooter xml:space="preserve">&amp;RԲյուջե 2022
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4</vt:i4>
      </vt:variant>
    </vt:vector>
  </HeadingPairs>
  <TitlesOfParts>
    <vt:vector size="11" baseType="lpstr">
      <vt:lpstr>Կազմ</vt:lpstr>
      <vt:lpstr>Հատված 1</vt:lpstr>
      <vt:lpstr>Հատված 2</vt:lpstr>
      <vt:lpstr>Հատված 3</vt:lpstr>
      <vt:lpstr>Հատված 4-5</vt:lpstr>
      <vt:lpstr>Հատված 6</vt:lpstr>
      <vt:lpstr>Sheet1</vt:lpstr>
      <vt:lpstr>'Հատված 1'!Заголовки_для_печати</vt:lpstr>
      <vt:lpstr>'Հատված 2'!Заголовки_для_печати</vt:lpstr>
      <vt:lpstr>'Հատված 3'!Заголовки_для_печати</vt:lpstr>
      <vt:lpstr>'Հատված 6'!Заголовки_для_печати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HASMIK</dc:creator>
  <cp:lastModifiedBy>LUSINE</cp:lastModifiedBy>
  <cp:lastPrinted>2023-12-06T13:54:16Z</cp:lastPrinted>
  <dcterms:created xsi:type="dcterms:W3CDTF">1996-10-14T23:33:28Z</dcterms:created>
  <dcterms:modified xsi:type="dcterms:W3CDTF">2023-12-06T13:56:17Z</dcterms:modified>
</cp:coreProperties>
</file>