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1'!$8:$11</definedName>
    <definedName name="_xlnm.Print_Titles" localSheetId="2">'Հատված 2'!$7:$9</definedName>
    <definedName name="_xlnm.Print_Titles" localSheetId="3">'Հատված 3'!$7:$9</definedName>
  </definedNames>
  <calcPr fullCalcOnLoad="1"/>
</workbook>
</file>

<file path=xl/comments1.xml><?xml version="1.0" encoding="utf-8"?>
<comments xmlns="http://schemas.openxmlformats.org/spreadsheetml/2006/main">
  <authors>
    <author>KOMP2</author>
  </authors>
  <commentList>
    <comment ref="A7" authorId="0">
      <text>
        <r>
          <rPr>
            <b/>
            <sz val="9"/>
            <rFont val="Tahoma"/>
            <family val="2"/>
          </rPr>
          <t>KOMP2:</t>
        </r>
      </text>
    </comment>
  </commentList>
</comments>
</file>

<file path=xl/sharedStrings.xml><?xml version="1.0" encoding="utf-8"?>
<sst xmlns="http://schemas.openxmlformats.org/spreadsheetml/2006/main" count="2700" uniqueCount="1074">
  <si>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</si>
  <si>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</si>
  <si>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</si>
  <si>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</si>
  <si>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</si>
  <si>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</si>
  <si>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</si>
  <si>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</si>
  <si>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</si>
  <si>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</si>
  <si>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</si>
  <si>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</si>
  <si>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</si>
  <si>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</si>
  <si>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</si>
  <si>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</si>
  <si>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</si>
  <si>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</si>
  <si>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</si>
  <si>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</si>
  <si>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</si>
  <si>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</si>
  <si>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</si>
  <si>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</si>
  <si>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</si>
  <si>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</si>
  <si>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</si>
  <si>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</si>
  <si>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</si>
  <si>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</si>
  <si>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</si>
  <si>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</si>
  <si>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</si>
  <si>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</si>
  <si>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</si>
  <si>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</si>
  <si>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</si>
  <si>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</si>
  <si>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</si>
  <si>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</si>
  <si>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</si>
  <si>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</si>
  <si>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</si>
  <si>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</si>
  <si>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</si>
  <si>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</si>
  <si>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</si>
  <si>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</si>
  <si>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</si>
  <si>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</si>
  <si>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</si>
  <si>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</si>
  <si>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</si>
  <si>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</si>
  <si>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</si>
  <si>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</si>
  <si>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</si>
  <si>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</si>
  <si>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</si>
  <si>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</si>
  <si>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</si>
  <si>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</si>
  <si>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</si>
  <si>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</si>
  <si>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</si>
  <si>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</si>
  <si>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</si>
  <si>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</si>
  <si>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</si>
  <si>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</si>
  <si>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</si>
  <si>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</si>
  <si>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</si>
  <si>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</si>
  <si>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</si>
  <si>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</si>
  <si>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</si>
  <si>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</si>
  <si>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</si>
  <si>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</si>
  <si>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</si>
  <si>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</si>
  <si>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</si>
  <si>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</si>
  <si>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</si>
  <si>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</si>
  <si>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</si>
  <si>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</si>
  <si>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</si>
  <si>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</si>
  <si>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</si>
  <si>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</si>
  <si>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</si>
  <si>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</si>
  <si>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</si>
  <si>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</si>
  <si>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</si>
  <si>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</si>
  <si>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</si>
  <si>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</si>
  <si>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</si>
  <si>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</si>
  <si>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</si>
  <si>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</si>
  <si>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</si>
  <si>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</si>
  <si>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</si>
  <si>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</si>
  <si>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</si>
  <si>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</si>
  <si>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</si>
  <si>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</si>
  <si>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</si>
  <si>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</si>
  <si>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</si>
  <si>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</si>
  <si>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</si>
  <si>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</si>
  <si>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</si>
  <si>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</si>
  <si>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</si>
  <si>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</si>
  <si>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</si>
  <si>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</si>
  <si>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</si>
  <si>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</si>
  <si>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</si>
  <si>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</si>
  <si>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</si>
  <si>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</si>
  <si>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</si>
  <si>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</si>
  <si>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</si>
  <si>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</si>
  <si>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</si>
  <si>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</si>
  <si>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</si>
  <si>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</si>
  <si>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</si>
  <si>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</si>
  <si>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</si>
  <si>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</si>
  <si>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</si>
  <si>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</si>
  <si>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</si>
  <si>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</si>
  <si>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</si>
  <si>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</si>
  <si>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</si>
  <si>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</si>
  <si>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</si>
  <si>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</si>
  <si>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</si>
  <si>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</si>
  <si>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</si>
  <si>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</si>
  <si>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</si>
  <si>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</si>
  <si>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</si>
  <si>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</si>
  <si>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</si>
  <si>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</si>
  <si>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</si>
  <si>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</si>
  <si>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</si>
  <si>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</si>
  <si>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</si>
  <si>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</si>
  <si>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</si>
  <si>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</si>
  <si>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</si>
  <si>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</si>
  <si>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</si>
  <si>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</si>
  <si>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</si>
  <si>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</si>
  <si>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</si>
  <si>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</si>
  <si>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</si>
  <si>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</si>
  <si>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</si>
  <si>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</si>
  <si>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</si>
  <si>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</si>
  <si>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</si>
  <si>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</si>
  <si>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</si>
  <si>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</si>
  <si>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</si>
  <si>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</si>
  <si>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</si>
  <si>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</si>
  <si>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</si>
  <si>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</si>
  <si>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</si>
  <si>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</si>
  <si>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</si>
  <si>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</si>
  <si>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</si>
  <si>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</si>
  <si>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</si>
  <si>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</si>
  <si>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</si>
  <si>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</si>
  <si>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</si>
  <si>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</si>
  <si>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</si>
  <si>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</si>
  <si>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</si>
  <si>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</si>
  <si>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</si>
  <si>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</si>
  <si>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</si>
  <si>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</si>
  <si>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</si>
  <si>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</si>
  <si>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</si>
  <si>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</si>
  <si>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</si>
  <si>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</si>
  <si>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</si>
  <si>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</si>
  <si>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</si>
  <si>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</si>
  <si>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</si>
  <si>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</si>
  <si>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</si>
  <si>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</si>
  <si>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</si>
  <si>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</si>
  <si>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</si>
  <si>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</si>
  <si>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</si>
  <si>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</si>
  <si>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</si>
  <si>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</si>
  <si>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</si>
  <si>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</si>
  <si>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</si>
  <si>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</si>
  <si>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</si>
  <si>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</si>
  <si>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</si>
  <si>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</si>
  <si>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</si>
  <si>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</si>
  <si>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</si>
  <si>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</si>
  <si>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</si>
  <si>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</si>
  <si>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</si>
  <si>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</si>
  <si>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</si>
  <si>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</si>
  <si>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</si>
  <si>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</si>
  <si>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</si>
  <si>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 xml:space="preserve"> îáÕÇ NN  </t>
  </si>
  <si>
    <t>ÀÝ¹³Ù»ÝÁ (ë.5+ë.6)</t>
  </si>
  <si>
    <t xml:space="preserve">                   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</si>
  <si>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</si>
  <si>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</si>
  <si>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</si>
  <si>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</si>
  <si>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</si>
  <si>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</si>
  <si>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</si>
  <si>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</si>
  <si>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</si>
  <si>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</si>
  <si>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</si>
  <si>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</si>
  <si>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</si>
  <si>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</si>
  <si>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</si>
  <si>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</si>
  <si>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</si>
  <si>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</si>
  <si>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</si>
  <si>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</si>
  <si>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</si>
  <si>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</si>
  <si>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</si>
  <si>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</si>
  <si>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</si>
  <si>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</si>
  <si>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</si>
  <si>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</si>
  <si>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</si>
  <si>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</si>
  <si>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</si>
  <si>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</si>
  <si>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</si>
  <si>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</si>
  <si>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</si>
  <si>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</si>
  <si>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</si>
  <si>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</si>
  <si>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</si>
  <si>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</si>
  <si>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</si>
  <si>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</si>
  <si>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</si>
  <si>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</si>
  <si>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</si>
  <si>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</si>
  <si>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</si>
  <si>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</si>
  <si>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</si>
  <si>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</si>
  <si>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</si>
  <si>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</si>
  <si>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</si>
  <si>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</si>
  <si>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</si>
  <si>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</si>
  <si>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</si>
  <si>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</si>
  <si>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</si>
  <si>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</si>
  <si>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</si>
  <si>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</si>
  <si>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</si>
  <si>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</si>
  <si>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</si>
  <si>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</si>
  <si>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</si>
  <si>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</si>
  <si>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</si>
  <si>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</si>
  <si>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</si>
  <si>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</si>
  <si>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</si>
  <si>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</si>
  <si>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</si>
  <si>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</si>
  <si>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</si>
  <si>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</si>
  <si>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</si>
  <si>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</si>
  <si>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</si>
  <si>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</si>
  <si>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</si>
  <si>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</si>
  <si>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</si>
  <si>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</si>
  <si>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</si>
  <si>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</si>
  <si>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</si>
  <si>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</si>
  <si>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</si>
  <si>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</si>
  <si>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</si>
  <si>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</si>
  <si>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</si>
  <si>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</si>
  <si>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</si>
  <si>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</si>
  <si>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</si>
  <si>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</si>
  <si>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</si>
  <si>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</si>
  <si>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</si>
  <si>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</si>
  <si>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</si>
  <si>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</si>
  <si>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</si>
  <si>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</si>
  <si>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</si>
  <si>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</si>
  <si>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</si>
  <si>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</si>
  <si>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</si>
  <si>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</si>
  <si>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</si>
  <si>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</si>
  <si>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</si>
  <si>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</si>
  <si>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</si>
  <si>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</si>
  <si>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</si>
  <si>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</si>
  <si>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</si>
  <si>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</si>
  <si>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</si>
  <si>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</si>
  <si>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</si>
  <si>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</si>
  <si>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</si>
  <si>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</si>
  <si>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</si>
  <si>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</si>
  <si>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</si>
  <si>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</si>
  <si>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</si>
  <si>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</si>
  <si>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</si>
  <si>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</si>
  <si>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</si>
  <si>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</si>
  <si>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</si>
  <si>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</si>
  <si>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</si>
  <si>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</si>
  <si>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</si>
  <si>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</si>
  <si>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</si>
  <si>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</si>
  <si>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</si>
  <si>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</si>
  <si>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</si>
  <si>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</si>
  <si>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</si>
  <si>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</si>
  <si>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</si>
  <si>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</si>
  <si>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</si>
  <si>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</si>
  <si>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</si>
  <si>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</si>
  <si>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</si>
  <si>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</si>
  <si>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</si>
  <si>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</si>
  <si>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</si>
  <si>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</si>
  <si>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</si>
  <si>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</si>
  <si>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</si>
  <si>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</si>
  <si>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</si>
  <si>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</si>
  <si>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</si>
  <si>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</si>
  <si>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</si>
  <si>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</si>
  <si>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</si>
  <si>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</si>
  <si>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</si>
  <si>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</si>
  <si>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</si>
  <si>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</si>
  <si>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</si>
  <si>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</si>
  <si>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</si>
  <si>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</si>
  <si>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</si>
  <si>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</si>
  <si>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</si>
  <si>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</si>
  <si>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</si>
  <si>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</si>
  <si>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</si>
  <si>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</si>
  <si>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</si>
  <si>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</si>
  <si>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</si>
  <si>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</si>
  <si>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</si>
  <si>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</si>
  <si>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</si>
  <si>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</si>
  <si>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</si>
  <si>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</si>
  <si>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</si>
  <si>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</si>
  <si>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</si>
  <si>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</si>
  <si>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</si>
  <si>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</si>
  <si>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</si>
  <si>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</si>
  <si>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</si>
  <si>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</si>
  <si>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</si>
  <si>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</si>
  <si>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</si>
  <si>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</si>
  <si>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</si>
  <si>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</si>
  <si>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</si>
  <si>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</si>
  <si>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</si>
  <si>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</si>
  <si>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</si>
  <si>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</si>
  <si>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</si>
  <si>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</si>
  <si>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</si>
  <si>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</si>
  <si>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</si>
  <si>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</si>
  <si>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</si>
  <si>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</si>
  <si>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</si>
  <si>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</si>
  <si>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</si>
  <si>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</si>
  <si>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</si>
  <si>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</si>
  <si>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</si>
  <si>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</si>
  <si>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</si>
  <si>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</si>
  <si>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</si>
  <si>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</si>
  <si>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</si>
  <si>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</si>
  <si>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</si>
  <si>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</si>
  <si>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</si>
  <si>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</si>
  <si>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</si>
  <si>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</si>
  <si>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</si>
  <si>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</si>
  <si>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</si>
  <si>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</si>
  <si>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</si>
  <si>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</si>
  <si>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</si>
  <si>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</si>
  <si>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</si>
  <si>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</si>
  <si>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</si>
  <si>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</si>
  <si>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</si>
  <si>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</si>
  <si>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</si>
  <si>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</si>
  <si>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</si>
  <si>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</si>
  <si>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</si>
  <si>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</si>
  <si>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</si>
  <si>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</si>
  <si>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</si>
  <si>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</si>
  <si>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</si>
  <si>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</si>
  <si>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</si>
  <si>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</si>
  <si>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</si>
  <si>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</si>
  <si>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</si>
  <si>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</si>
  <si>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</si>
  <si>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</si>
  <si>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</si>
  <si>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</si>
  <si>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</si>
  <si>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</si>
  <si>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</si>
  <si>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</si>
  <si>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</si>
  <si>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</si>
  <si>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</si>
  <si>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</si>
  <si>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</si>
  <si>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</si>
  <si>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</si>
  <si>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</si>
  <si>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</si>
  <si>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</si>
  <si>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</si>
  <si>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</si>
  <si>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</si>
  <si>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</si>
  <si>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</si>
  <si>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</si>
  <si>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</si>
  <si>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</si>
  <si>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</si>
  <si>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</si>
  <si>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</si>
  <si>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</si>
  <si>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</si>
  <si>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</si>
  <si>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</si>
  <si>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</si>
  <si>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</si>
  <si>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</si>
  <si>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</si>
  <si>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</si>
  <si>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</si>
  <si>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</si>
  <si>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</si>
  <si>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</si>
  <si>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</si>
  <si>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</si>
  <si>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</si>
  <si>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</si>
  <si>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</si>
  <si>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</si>
  <si>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</si>
  <si>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</si>
  <si>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</si>
  <si>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</si>
  <si>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</si>
  <si>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</si>
  <si>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</si>
  <si>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</si>
  <si>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</si>
  <si>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</si>
  <si>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</si>
  <si>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</si>
  <si>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</si>
  <si>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</si>
  <si>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</si>
  <si>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</si>
  <si>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</si>
  <si>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</si>
  <si>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</si>
  <si>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</si>
  <si>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</si>
  <si>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</si>
  <si>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</si>
  <si>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</si>
  <si>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</si>
  <si>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</si>
  <si>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</si>
  <si>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</si>
  <si>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</si>
  <si>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</si>
  <si>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</si>
  <si>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</si>
  <si>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</si>
  <si>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</si>
  <si>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</si>
  <si>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</si>
  <si>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</si>
  <si>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</si>
  <si>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</si>
  <si>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</si>
  <si>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</si>
  <si>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</si>
  <si>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</si>
  <si>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</si>
  <si>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</si>
  <si>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</si>
  <si>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</si>
  <si>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</si>
  <si>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</si>
  <si>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</si>
  <si>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</si>
  <si>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</si>
  <si>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</si>
  <si>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</si>
  <si>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</si>
  <si>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</si>
  <si>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</si>
  <si>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</si>
  <si>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</si>
  <si>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</si>
  <si>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</si>
  <si>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</si>
  <si>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</si>
  <si>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</si>
  <si>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</si>
  <si>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</si>
  <si>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</si>
  <si>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</si>
  <si>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</si>
  <si>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</si>
  <si>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</si>
  <si>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</si>
  <si>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</si>
  <si>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</si>
  <si>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</si>
  <si>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</si>
  <si>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</si>
  <si>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</si>
  <si>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</si>
  <si>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</si>
  <si>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</si>
  <si>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</si>
  <si>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</si>
  <si>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</si>
  <si>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</si>
  <si>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</si>
  <si>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</si>
  <si>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</si>
  <si>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</si>
  <si>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</si>
  <si>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</si>
  <si>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</si>
  <si>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</si>
  <si>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</si>
  <si>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</si>
  <si>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</si>
  <si>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</si>
  <si>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</si>
  <si>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</si>
  <si>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</si>
  <si>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</si>
  <si>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</si>
  <si>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</si>
  <si>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</si>
  <si>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</si>
  <si>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</si>
  <si>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</si>
  <si>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</si>
  <si>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</si>
  <si>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</si>
  <si>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</si>
  <si>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</si>
  <si>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</si>
  <si>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</si>
  <si>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</si>
  <si>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</si>
  <si>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</si>
  <si>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</si>
  <si>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</si>
  <si>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</si>
  <si>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</si>
  <si>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</si>
  <si>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</si>
  <si>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</si>
  <si>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</si>
  <si>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</si>
  <si>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</si>
  <si>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</si>
  <si>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</si>
  <si>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</si>
  <si>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</si>
  <si>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</si>
  <si>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</si>
  <si>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</si>
  <si>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</si>
  <si>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</si>
  <si>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</si>
  <si>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</si>
  <si>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</si>
  <si>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</si>
  <si>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</si>
  <si>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</si>
  <si>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</si>
  <si>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</si>
  <si>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</si>
  <si>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</si>
  <si>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</si>
  <si>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</si>
  <si>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</si>
  <si>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</si>
  <si>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</si>
  <si>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</si>
  <si>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</si>
  <si>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</si>
  <si>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</si>
  <si>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</si>
  <si>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</si>
  <si>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</si>
  <si>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t xml:space="preserve"> 2.3.2. Ð³Ù³ÛÝùÇ µÛáõç»Ç ýáÝ¹³ÛÇÝ Ù³ëÇ ÙÇçáóÝ»ñÇ ï³ñ»ëÏ½µÇ ÙÝ³óáñ¹, áñÇó`  
(ïáÕ 8195 + ïáÕ 8196)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</si>
  <si>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</si>
  <si>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</si>
  <si>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</si>
  <si>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</si>
  <si>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</si>
  <si>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</si>
  <si>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</si>
  <si>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</si>
  <si>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</si>
  <si>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</si>
  <si>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</si>
  <si>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</si>
  <si>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</si>
  <si>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</si>
  <si>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</si>
  <si>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</si>
  <si>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</si>
  <si>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</si>
  <si>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</si>
  <si>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</si>
  <si>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</si>
  <si>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</si>
  <si>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</si>
  <si>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</si>
  <si>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</si>
  <si>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</si>
  <si>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</si>
  <si>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</si>
  <si>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</si>
  <si>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</si>
  <si>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</si>
  <si>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</si>
  <si>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</si>
  <si>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</si>
  <si>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</si>
  <si>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</si>
  <si>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</si>
  <si>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</si>
  <si>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</si>
  <si>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</si>
  <si>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</si>
  <si>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</si>
  <si>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</si>
  <si>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</si>
  <si>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</si>
  <si>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</si>
  <si>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</si>
  <si>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</si>
  <si>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</si>
  <si>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</si>
  <si>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</si>
  <si>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</si>
  <si>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</si>
  <si>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</si>
  <si>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</si>
  <si>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</si>
  <si>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</si>
  <si>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</si>
  <si>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</si>
  <si>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</si>
  <si>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</si>
  <si>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</si>
  <si>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</si>
  <si>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</si>
  <si>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</si>
  <si>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</si>
  <si>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</si>
  <si>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</si>
  <si>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</si>
  <si>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</si>
  <si>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</si>
  <si>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</si>
  <si>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</si>
  <si>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</si>
  <si>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</si>
  <si>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</si>
  <si>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</si>
  <si>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</si>
  <si>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</si>
  <si>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</si>
  <si>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</si>
  <si>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</si>
  <si>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</si>
  <si>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</si>
  <si>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</si>
  <si>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</si>
  <si>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</si>
  <si>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</si>
  <si>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</si>
  <si>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</si>
  <si>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</si>
  <si>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</si>
  <si>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</si>
  <si>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</si>
  <si>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</si>
  <si>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</si>
  <si>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</si>
  <si>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</si>
  <si>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</si>
  <si>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</si>
  <si>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</si>
  <si>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</si>
  <si>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</si>
  <si>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</si>
  <si>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</si>
  <si>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</si>
  <si>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</si>
  <si>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</si>
  <si>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</si>
  <si>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</si>
  <si>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</si>
  <si>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</si>
  <si>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</si>
  <si>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</si>
  <si>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</si>
  <si>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</si>
  <si>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</si>
  <si>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</si>
  <si>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</si>
  <si>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</si>
  <si>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</si>
  <si>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</si>
  <si>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</si>
  <si>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</si>
  <si>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</si>
  <si>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</si>
  <si>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</si>
  <si>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</si>
  <si>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</si>
  <si>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</si>
  <si>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</si>
  <si>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</si>
  <si>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t>Å·ê·á ³ñ³ñáÕáõÃÛáõÝÝ»ñÇ Ù³ïáõóÙ³Ý Í³é³ÛáõÃÛ³Ý  Ñ³Ù³ñ</t>
  </si>
  <si>
    <t>²Û¹ ÃíáõÙ ³Õµ³Ñ³ÝáõÃÛ³Ý í×³ñ</t>
  </si>
  <si>
    <t>³)</t>
  </si>
  <si>
    <t>ՀՀ ԿՈՏԱՅՔԻ ՄԱՐԶԻ</t>
  </si>
  <si>
    <t>ՀԱՄԱՅՆՔԻ ՂԵԿԱՎԱՐª                                          Ն.Խ.ՍԱՐԳՍՅԱՆ</t>
  </si>
  <si>
    <t>ՀԱՄԱՅՆՔԻ ԲՅՈՒՋԵԻ ԵԿԱՄՈՒՏՆԵՐԸ</t>
  </si>
  <si>
    <t xml:space="preserve"> ՀԱՄԱՅՆՔԻ ԲՅՈՒՋԵԻ ԾԱԽՍԵՐԸ՝ ԸՍՏ ԲՅՈՒՋԵՏԱՅԻՆ ԾԱԽՍԵՐԻ ԳՈՐԾԱՌՆԱԿԱՆ ԴԱՍԱԿԱՐԳՄԱՆ</t>
  </si>
  <si>
    <t>ՀԱՄԱՅՆՔԻ ԲՅՈՒՋԵԻ ԾԱԽՍԵՐԸ՝ ԸՍՏ ԲՅՈՒՋԵՏԱՅԻՆ ԾԱԽՍԵՐԻ ՏՆՏԵՍԱԳԻՏԱԿԱՆ ԴԱՍԱԿԱՐԳՄԱՆ</t>
  </si>
  <si>
    <t>ՀԱՄԱՅՆՔԻ ԲՅՈՒՋԵԻ ՄԻՋՈՑՆԵՐԻ ՏԱՐԵՎԵՐՋԻ ՀԱՎԵԼՈՒՐԴԸ  ԿԱՄ ԴԵՖԻՑԻՏԸ  (ՊԱԿԱՍՈՒՐԴԸ)</t>
  </si>
  <si>
    <t>ՀԱՄԱՅՆՔԻ ԲՅՈՒՋԵԻ  ՀԱՎԵԼՈՒՐԴԻ  ՕԳՏԱԳՈՐԾՄԱՆ  ՈՒՂՈՒԹՅՈՒՆՆԵՐԸ  ԿԱՄ ԴԵՖԻՑԻՏԻ (ՊԱԿԱՍՈՒՐԴԻ)  ՖԻՆԱՆՍԱՎՈՐՄԱՆ ԱՂԲՅՈՒՐՆԵՐԸ</t>
  </si>
  <si>
    <t xml:space="preserve">                        Շարադրված է նոր խմբագրությամբ</t>
  </si>
  <si>
    <t>1.1 ¶áõÛù³ÛÇÝ Ñ³ñÏ»ñ ³Ýß³ñÅ ·áõÛùÇó, այդ թվում՝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</si>
  <si>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</si>
  <si>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</si>
  <si>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</si>
  <si>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>ՆԱԻՐԻ ՀԱՄԱՅՆՔԻ</t>
  </si>
  <si>
    <t>s</t>
  </si>
  <si>
    <t>2023 ԹՎԱԿԱՆԻ ԲՅՈՒՋԵ</t>
  </si>
  <si>
    <t xml:space="preserve">Նաիրի համայնքի ավագանու 2023 թվականի ---------  _ -ի N ---Ն որոշման </t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</si>
  <si>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</si>
  <si>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</si>
  <si>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</si>
  <si>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>Ð³Ù³ÛÝùÇ ï³ñ³ÍùáõÙ Å³ÙÁ 24</t>
    </r>
    <r>
      <rPr>
        <vertAlign val="superscript"/>
        <sz val="10"/>
        <color indexed="60"/>
        <rFont val="Arial LatArm"/>
        <family val="2"/>
      </rPr>
      <t>00</t>
    </r>
    <r>
      <rPr>
        <sz val="10"/>
        <color indexed="60"/>
        <rFont val="Arial LatArm"/>
        <family val="2"/>
      </rPr>
      <t xml:space="preserve"> -Çó Ñ»ïá íÇ×³Ï³Ë³Õ»ñÇ Ï³½Ù³Ï»ñåÙ³Ý Ñ³Ù³ñ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</si>
  <si>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</si>
  <si>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</si>
  <si>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</si>
  <si>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</si>
  <si>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</si>
  <si>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</si>
  <si>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</si>
  <si>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</si>
  <si>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</si>
  <si>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</si>
  <si>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</si>
  <si>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</si>
  <si>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</si>
  <si>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</si>
  <si>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</si>
  <si>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</si>
  <si>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</si>
  <si>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</si>
  <si>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</si>
  <si>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</si>
  <si>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</si>
  <si>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</si>
  <si>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</si>
  <si>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</si>
  <si>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</si>
  <si>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</si>
  <si>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</si>
  <si>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</si>
  <si>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</si>
  <si>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</si>
  <si>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</si>
  <si>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</si>
  <si>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êàô´êÆ¸Æ²Üºð, ³Û¹ ÃíáõÙ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</si>
  <si>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</si>
  <si>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</si>
  <si>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</si>
  <si>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</si>
  <si>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</si>
  <si>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</si>
  <si>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</si>
  <si>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¹ñ³Ù³ßÝáñÑÝ»ñ, ³Û¹ ÃíáõÙ`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</si>
  <si>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</si>
  <si>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</si>
  <si>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</si>
  <si>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</si>
  <si>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</si>
  <si>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</si>
  <si>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</si>
  <si>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</si>
  <si>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</si>
  <si>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</si>
  <si>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</si>
  <si>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</si>
  <si>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Ì²Êêºð, áñÇó`
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</si>
  <si>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</si>
  <si>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</si>
  <si>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</si>
  <si>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</si>
  <si>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</si>
  <si>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</si>
  <si>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</si>
  <si>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</si>
  <si>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</si>
  <si>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</si>
  <si>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LatArm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</si>
  <si>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</si>
  <si>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</si>
  <si>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10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</si>
  <si>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11"/>
        <rFont val="Arial LatArm"/>
        <family val="2"/>
      </rPr>
      <t xml:space="preserve">     </t>
    </r>
    <r>
      <rPr>
        <sz val="10"/>
        <rFont val="Arial LatArm"/>
        <family val="2"/>
      </rPr>
      <t>(ïáÕ6410+ïáÕ6420+ïáÕ6430+ïáÕ6440)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</si>
  <si>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</si>
  <si>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</si>
  <si>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</si>
  <si>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</si>
  <si>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</si>
  <si>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</si>
  <si>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</si>
  <si>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</si>
  <si>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</si>
  <si>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Նաիրի համայնքի ավագանու 2023 թվականի ___ _-ի  N __- Ն որոշման   </t>
  </si>
  <si>
    <t xml:space="preserve">Նաիրի համայնքի ավագանու 2023 թվականի ____ __-ի  N __-Ն որոշման   </t>
  </si>
  <si>
    <t xml:space="preserve">Նաիրի համայնքի ավագանու 2023 թվականի ___  _-ի N _-Ն որոշման    </t>
  </si>
  <si>
    <t>êÇÝÃ»-ïÇÏ Ñ³ßÇí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</si>
  <si>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</si>
  <si>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7</t>
  </si>
  <si>
    <t>8</t>
  </si>
  <si>
    <t>9</t>
  </si>
  <si>
    <t>³Û¹ ÃíáõÙ Í³Ëë»ñÇ í»ñÍ³ÝáõÙÁ` Áëï µÛáõç»ï³ÛÇÝ Í³Ëë»ñÇ ïÝï»ë³·Çï³Ï³Ý ¹³ë³Ï³ñ·Ù³Ý Ñá¹í³ÍÝ»ñÇ</t>
  </si>
  <si>
    <t>Ð³Ù³Ï³ñ·ã³ÛÇÝ Í³é³ÛáõÃÛáõÝÝ»ñ</t>
  </si>
  <si>
    <t>î»Õ»Ï³ïí³Ï³Ý Í³é³ÛáõÃÛáõÝÝ»ñ</t>
  </si>
  <si>
    <t>-ÀÝ¹Ñ³Ýáõñ µÝáõÛÃÇ ³ÛÉ Í³é³ÛáõÃÛáõÝÝ»ñ</t>
  </si>
  <si>
    <t xml:space="preserve"> -Ð³ïáõÏ Ýå³ï³Ï³ÛÇÝ ³ÛÉ ÝÛáõÃÝ»ñ</t>
  </si>
  <si>
    <t xml:space="preserve">  </t>
  </si>
  <si>
    <t>......................................................</t>
  </si>
  <si>
    <t>ÀÝ¹Ñ³Ýáõñ µÝáõÛÃÇ ³ÛÉÍ³é³ÛáõÃÛáõÝÝ»ñ</t>
  </si>
  <si>
    <t xml:space="preserve">ÀÝ¹Ñ³Ýáõñ µÝáõÛÃÇ Ñ³Ýñ³ÛÇÝ Í³é³ÛáõÃÛáõÝÝ»ñ (³ÛÉ ¹³ë»ñÇÝ ãå³ïÏ³ÝáÕ), áñÇó` </t>
  </si>
  <si>
    <t>ä²Þîä²ÜàôÂÚàôÜ, ³Û¹ ÃíáõÙ` (ïáÕ2210+2220+ïáÕ2230+ïáÕ2240+ïáÕ2250)</t>
  </si>
  <si>
    <t>Ð²ê²ð²Î²Î²Ü Î²ð¶, ²Üìî²Ü¶àôÂÚàôÜ ¨ ¸²î²Î²Ü ¶àðÌàôÜºàôÂÚàôÜ, ³Û¹ ÃíáõÙ` (ïáÕ2310+ïáÕ2320+ïáÕ2330+ïáÕ2340+ïáÕ2350+ïáÕ2360+ïáÕ2370)</t>
  </si>
  <si>
    <t>Ð³ë³ñ³Ï³Ï³Ý Ï³ñ· ¨ ³Ýíï³Ý·áõÃÛáõÝ (³ÛÉ ¹³ë»ñÇÝ ãå³ïÏ³ÝáÕ), áñÇó`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</si>
  <si>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</si>
  <si>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</si>
  <si>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</si>
  <si>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</si>
  <si>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՛04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</si>
  <si>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</si>
  <si>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</si>
  <si>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 xml:space="preserve"> - Տրանսպորտային սարքավորումներ</t>
  </si>
  <si>
    <t xml:space="preserve"> - Þ»Ýù»ñÇ ¨ ßÇÝáõÃÛáõÝÝ»ñÇ Ïառուցում</t>
  </si>
  <si>
    <t>-ÐÇÙÝ³Ï³Ý ÙÇçáóÝ»ñÇ Çñ³óáõÙÇó Ùáõïù»ñ, ³Û¹ ÃíáõÙ</t>
  </si>
  <si>
    <t>²Ýß³ñÅ ·áõÛùÇ Çñ³óáõÙÇó Ùáõïù»ñ</t>
  </si>
  <si>
    <t>Þ³ñÅ³Ï³Ý  ·áõÛùÇ Çñ³óáõÙÇó Ùáõïù»ñ</t>
  </si>
  <si>
    <t>-â³ñï³¹ñí³Í ³ÏïÇíÝ»ñÇ Çñ³óáõÙÇó Ùáõïù»ñ, ³Û¹ ÃíáõÙ`</t>
  </si>
  <si>
    <t>-ÐáÕÇ Çñ³óáõÙÇó Ùáõïù»ñ</t>
  </si>
  <si>
    <t>Þðæ²Î² ØÆæ²ì²ÚðÆ ä²Þîä²ÜàôÂÚàôÜ, 
³Û¹ ÃíáõÙ` (ïáÕ2510+ïáÕ2520+ïáÕ2530+ïáÕ2540+ïáÕ2550+ïáÕ2560)</t>
  </si>
  <si>
    <t>Շրջակա միջավայրի պաշտպանություն (այլ դասերին չպատկանող), որից</t>
  </si>
  <si>
    <t>-Տրանսպորտային սարքավորումներ</t>
  </si>
  <si>
    <t>Շրջակա միջավայրի պաշտպանություն (այլ դասերին չպատկանող)</t>
  </si>
  <si>
    <t>´Ü²Î²ð²Ü²ÚÆÜ ÞÆÜ²ð²ðàôÂÚàôÜ ºì ÎàØàôÜ²È Ì²è²ÚàôÂÚàôÜ, ³Û¹ ÃíáõÙ` (ïáÕ3610+ïáÕ3620+ïáÕ3630+ïáÕ3640+ïáÕ3650+ïáÕ3660)</t>
  </si>
  <si>
    <t>2520</t>
  </si>
  <si>
    <t>- Þ»Ýù»ñÇ ¨ ßÇÝáõÃÛáõÝÝ»ñÇ Ï³åÇï³É í»ñ³Ýáñá·áõÙ</t>
  </si>
  <si>
    <t>´Ý³Ï³ñ³Ý³ÛÇÝ ßÇÝ³ñ³ñáõÃÛ³Ý ¨ ÏáÙáõÝ³É Í³é³ÛáõÃÛáõÝÝ»ñÇ ·Íáí Ñ»ï³½áï³Ï³Ý ¨ Ý³Ë³·Í³ÛÇÝ ³ßË³ï³ÝùÝ»ñ, áñÇó`</t>
  </si>
  <si>
    <t>²èàÔæ²ä²ÐàôÂÚàôÜ, ³Û¹ ÃíáõÙ` (ïáÕ2710+ïáÕ2720+ïáÕ2730+ïáÕ2740+ïáÕ2750+ïáÕ2760)</t>
  </si>
  <si>
    <t>²éáÕç³å³ÑáõÃÛ³Ý ·Íáí Ñ»ï³½áï³Ï³Ý ¨ Ý³Ë³·Í³ÛÇÝ ³ßË³ï³ÝùÝ»ñ , áñÇó`</t>
  </si>
  <si>
    <t>´Ý³Ï³ñ³Ý³ÛÇÝ ßÇÝ³ñ³ñáõÃÛáõÝ</t>
  </si>
  <si>
    <t>Ջրամատակարում, áñÇó`</t>
  </si>
  <si>
    <t>Ջրամատակարում</t>
  </si>
  <si>
    <t>2640</t>
  </si>
  <si>
    <t>2641</t>
  </si>
  <si>
    <t>6</t>
  </si>
  <si>
    <t>Ð²Ü¶Æêî, ØÞ²ÎàôÚÂ ºì ÎðàÜ, ³Û¹ ÃíáõÙ` (ïáÕ2810+ïáÕ2820+ïáÕ2830+ïáÕ2840+ïáÕ2850+ïáÕ2860)</t>
  </si>
  <si>
    <t>î³ññ³Ï³Ý  ÏñÃáõÃÛáõÝ</t>
  </si>
  <si>
    <t>Àëï Ù³Ï³ñ¹³ÏÝ»ñÇ ã¹³ë³Ï³ñ·íáÕ ÏñÃáõÃÛáõÝ, áñÇó`</t>
  </si>
  <si>
    <t xml:space="preserve">êàòÆ²È²Î²Ü ä²Þîä²ÜàôÂÚàôÜ, ³Û¹ ÃíáõÙ` (ïáÕ3010+ïáÕ3020+ïáÕ3030+ïáÕ3040+ïáÕ3050+ïáÕ3060+ïáÕ3070+ïáÕ3080+ïáÕ3090) </t>
  </si>
  <si>
    <t>ÐÆØÜ²Î²Ü ´²ÄÆÜÜºðÆÜ â¸²êìàÔ ä²Ðàôêî²ÚÆÜ üàÜ¸ºð, ³Û¹ ÃíáõÙ`
 (ïáÕ3110)</t>
  </si>
  <si>
    <t>Ü»ñÏ³Û³óáõóã³Ï³Ý Í³Ëë»ñ</t>
  </si>
  <si>
    <t xml:space="preserve"> -´Ý³Ï³Ý ³Õ»ïÝ»ñÇó ³é³ç³ó³Í íÝ³ëí³ÍùÝ»ñÇ ¨ Ï³Ù íÝ³ëÝ»ñÇ í»ñ³Ï³Ý·ÝáõÙ</t>
  </si>
  <si>
    <t xml:space="preserve"> -¸³ï³ñ³ÝÝ»ñ</t>
  </si>
  <si>
    <t xml:space="preserve"> -²ÛÉ Ù»ù»Ý³Ý»ñ ¨ ë³ñù³íáñáõÙÝ»ñ</t>
  </si>
  <si>
    <t xml:space="preserve"> - ÊáÕáí³Ï³ß³ñ³ÛÇÝ ¨ ³ÛÉ ïñ³Ýëåáñï</t>
  </si>
  <si>
    <t>´³ñÓñ³·áõÛÝ ÏñÃáõÃÛáõÝ ª áñÇó</t>
  </si>
  <si>
    <t>¶ÛáõÕ³ïÝï»ëáõÃÛáõÝ</t>
  </si>
  <si>
    <t xml:space="preserve"> - Î³åÇï³É ¹ñ³Ù³ßÝáñÑÝ»ñ å»ï³Ï³Ý ¨ Ñ³Ù³ÛÝùÝ»ñÇ áã ³é¨ïñ³ÛÇÝ Ï³½Ù³Ï»ñåáõÃÛáõÝÝ»ñÇÝ</t>
  </si>
  <si>
    <t>¶ÛáõÕ³ïÝï»ëáõÃÛáõÝ, ³Ýï³é³ÛÇÝ ïÝï»ëáõÃÛáõÝ, ÓÏÝáñëáõÃÛáõÝ ¨ áñëáñ¹áõÃÛáõÝ</t>
  </si>
  <si>
    <t>Î»Õï³çñ»ñÇ Ñ»é³óáõÙª áñÇó</t>
  </si>
  <si>
    <t>Î»Õï³çñ»ñÇ Ñ»é³óáõÙ</t>
  </si>
  <si>
    <r>
      <t xml:space="preserve"> </t>
    </r>
    <r>
      <rPr>
        <b/>
        <sz val="14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</si>
  <si>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LatArm"/>
        <family val="2"/>
      </rPr>
      <t xml:space="preserve">                                </t>
    </r>
  </si>
  <si>
    <r>
      <t xml:space="preserve">ÀÜ¸²ØºÜÀ Ì²Êêºð </t>
    </r>
    <r>
      <rPr>
        <sz val="14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</si>
  <si>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4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</si>
  <si>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4"/>
        <rFont val="Arial LatArm"/>
        <family val="2"/>
      </rPr>
      <t>¾Ý»ñ·»ïÇÏ  Í³é³ÛáõÃÛáõÝÝ»ñ</t>
    </r>
  </si>
  <si>
    <r>
      <t>îÜîºê²Î²Ü Ð²ð²´ºðàôÂÚàôÜÜºð, ³Û¹ ÃíáõÙ` (ïáÕ2410+ïáÕ2420+ïáÕ2430+ïáÕ2440+ïáÕ2450+ïáÕ2460+ïáÕ2470+ïáÕ2480+ïáÕ2490</t>
    </r>
    <r>
      <rPr>
        <b/>
        <sz val="14"/>
        <rFont val="Arial LatArm"/>
        <family val="2"/>
      </rPr>
      <t>)</t>
    </r>
  </si>
  <si>
    <r>
      <t xml:space="preserve"> -</t>
    </r>
    <r>
      <rPr>
        <sz val="14"/>
        <rFont val="Arial LatArm"/>
        <family val="2"/>
      </rPr>
      <t>¾Ý»ñ·»ïÇÏ  Í³é³ÛáõÃÛáõÝÝ»ñ</t>
    </r>
  </si>
  <si>
    <r>
      <t xml:space="preserve">ÎðÂàôÂÚàôÜ, ³Û¹ ÃíáõÙ` 
</t>
    </r>
    <r>
      <rPr>
        <sz val="14"/>
        <rFont val="Arial LatArm"/>
        <family val="2"/>
      </rPr>
      <t>(ïáÕ2910+ïáÕ2920+ïáÕ2930+ïáÕ2940+ïáÕ2950+ïáÕ2960+ïáÕ2970+ïáÕ2980)</t>
    </r>
  </si>
  <si>
    <t>&lt;&lt;Նաիրի համայնքի ավագանու 2022 թվականի դեկտեմբերի 14-ի N 259-Ն որոշման&gt;&gt;</t>
  </si>
  <si>
    <t xml:space="preserve">                                                                                                                                               &lt;&lt;Հավելված 5                                                                         Նաիրի համայնքի ավագանու 2022 թվականի դեկտեմբերի 14-ի N 259-Ն որոշման&gt;&gt;</t>
  </si>
  <si>
    <t>ՀԱՎԵԼՎԱԾ 2</t>
  </si>
  <si>
    <t xml:space="preserve">                                                                                                                                                       &lt;&lt;Հավելված 2                                                                                                Նաիրի համայնքի ավագանու 2022 թվականի դեկտեմբերի 14-ի N 259-Ն որոշման&gt;&gt;</t>
  </si>
  <si>
    <r>
      <t xml:space="preserve">                                                        </t>
    </r>
    <r>
      <rPr>
        <b/>
        <sz val="12"/>
        <rFont val="Arial Armenian"/>
        <family val="2"/>
      </rPr>
      <t xml:space="preserve">       ՀԱՎԵԼՎԱԾ 1                                                                     </t>
    </r>
  </si>
  <si>
    <t xml:space="preserve">                                                                                                                            &lt;&lt;Հավելված 1                                              Նաիրի համայնքի ավագանու 2022 թվականի դեկտեմբերի 14-ի N 259-Ն որոշման&gt;&gt;</t>
  </si>
  <si>
    <t xml:space="preserve">                                                                                                                                &lt;&lt;Հավելված 3                                                                                                               Նաիրի համայնքի ավագանու 2022 թվականի դեկտեմբերի 14-ի N 259-Ն որոշման&gt;&gt;</t>
  </si>
  <si>
    <r>
      <t xml:space="preserve">                                                                                                                                     </t>
    </r>
    <r>
      <rPr>
        <b/>
        <sz val="14"/>
        <rFont val="Arial LatArm"/>
        <family val="2"/>
      </rPr>
      <t xml:space="preserve">ՀԱՎԵԼՎԱԾ 3                                                                                                </t>
    </r>
  </si>
  <si>
    <t>ՀԱՎԵԼՎԱԾ 4</t>
  </si>
  <si>
    <t xml:space="preserve">                                                                                                     &lt;&lt;Հավելված 4                                                                           Նաիրի համայնքի ավագանու 2022                                                      թվականի դեկտեմբերի 14-ի N 259-Ն որոշման&gt;&gt;</t>
  </si>
  <si>
    <t>ՀԱՎԵԼՎԱԾ 5</t>
  </si>
  <si>
    <t xml:space="preserve">                                                   &lt;&lt;Հավելված 6                                            Նաիրի համայնքի ավագանու 2022 թվականի դեկտեմբերի 14-ի N 259-Ն որոշման&gt;&gt;</t>
  </si>
  <si>
    <t xml:space="preserve">                                                                                                                              ՀԱՎԵԼՎԱԾ 6                                                                       </t>
  </si>
  <si>
    <t xml:space="preserve">Նաիրի համայնքի ավագանու 2023 թվականի ____-ի N ___Ն որոշման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</si>
</sst>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\ ##0.0"/>
    <numFmt numFmtId="211" formatCode="0.0_ ;\-0.0\ "/>
    <numFmt numFmtId="212" formatCode="0.0_ ;[Red]\-0.0\ "/>
    <numFmt numFmtId="213" formatCode="\-"/>
    <numFmt numFmtId="214" formatCode="[$-FC19]d\ mmmm\ yyyy\ &quot;г.&quot;"/>
    <numFmt numFmtId="215" formatCode="\-\(\s\u\m\)"/>
    <numFmt numFmtId="216" formatCode="0.0;[Red]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"/>
    <numFmt numFmtId="222" formatCode="0.0000"/>
    <numFmt numFmtId="223" formatCode="0.000_ ;\-0.000\ "/>
  </numFmts>
  <fonts count="10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sz val="12"/>
      <name val="Arial Armenian"/>
      <family val="2"/>
    </font>
    <font>
      <b/>
      <sz val="10.5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sz val="14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u val="single"/>
      <sz val="14"/>
      <name val="Arial Armenian"/>
      <family val="2"/>
    </font>
    <font>
      <sz val="12"/>
      <name val="Arial AMU"/>
      <family val="2"/>
    </font>
    <font>
      <b/>
      <sz val="10"/>
      <name val="Arial LatArm"/>
      <family val="2"/>
    </font>
    <font>
      <sz val="10"/>
      <name val="Arial LatArm"/>
      <family val="2"/>
    </font>
    <font>
      <b/>
      <sz val="9"/>
      <name val="Arial LatArm"/>
      <family val="2"/>
    </font>
    <font>
      <b/>
      <sz val="12"/>
      <name val="Arial LatArm"/>
      <family val="2"/>
    </font>
    <font>
      <sz val="10"/>
      <color indexed="60"/>
      <name val="Arial LatArm"/>
      <family val="2"/>
    </font>
    <font>
      <vertAlign val="superscript"/>
      <sz val="10"/>
      <color indexed="60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sz val="8"/>
      <color indexed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i/>
      <sz val="10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i/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4"/>
      <name val="Arial LatArm"/>
      <family val="2"/>
    </font>
    <font>
      <b/>
      <sz val="14"/>
      <name val="Arial LatArm"/>
      <family val="2"/>
    </font>
    <font>
      <b/>
      <i/>
      <sz val="14"/>
      <name val="Arial LatArm"/>
      <family val="2"/>
    </font>
    <font>
      <b/>
      <sz val="14"/>
      <color indexed="8"/>
      <name val="Arial LatArm"/>
      <family val="2"/>
    </font>
    <font>
      <sz val="14"/>
      <color indexed="8"/>
      <name val="Arial LatArm"/>
      <family val="2"/>
    </font>
    <font>
      <i/>
      <sz val="14"/>
      <name val="Arial LatAr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LatArm"/>
      <family val="2"/>
    </font>
    <font>
      <b/>
      <sz val="10"/>
      <color theme="1"/>
      <name val="Arial LatArm"/>
      <family val="2"/>
    </font>
    <font>
      <sz val="14"/>
      <color theme="1"/>
      <name val="Arial LatArm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left" vertical="center" wrapText="1"/>
    </xf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2" applyNumberFormat="0" applyAlignment="0" applyProtection="0"/>
    <xf numFmtId="0" fontId="81" fillId="27" borderId="3" applyNumberFormat="0" applyAlignment="0" applyProtection="0"/>
    <xf numFmtId="0" fontId="82" fillId="27" borderId="2" applyNumberFormat="0" applyAlignment="0" applyProtection="0"/>
    <xf numFmtId="0" fontId="8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88" fillId="28" borderId="8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94" fillId="0" borderId="10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209" fontId="1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 quotePrefix="1">
      <alignment horizontal="center" vertical="center"/>
    </xf>
    <xf numFmtId="209" fontId="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09" fontId="1" fillId="34" borderId="11" xfId="0" applyNumberFormat="1" applyFont="1" applyFill="1" applyBorder="1" applyAlignment="1">
      <alignment horizontal="right" vertical="center"/>
    </xf>
    <xf numFmtId="209" fontId="1" fillId="34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left" vertical="top"/>
      <protection locked="0"/>
    </xf>
    <xf numFmtId="209" fontId="1" fillId="35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9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8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Continuous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0" fontId="97" fillId="0" borderId="11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2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202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203" fontId="30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top" wrapText="1" readingOrder="1"/>
    </xf>
    <xf numFmtId="221" fontId="19" fillId="0" borderId="11" xfId="0" applyNumberFormat="1" applyFont="1" applyBorder="1" applyAlignment="1">
      <alignment horizontal="right" vertical="center" wrapText="1"/>
    </xf>
    <xf numFmtId="221" fontId="19" fillId="34" borderId="11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top" wrapText="1" readingOrder="1"/>
    </xf>
    <xf numFmtId="203" fontId="3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left" vertical="top" wrapText="1" readingOrder="1"/>
    </xf>
    <xf numFmtId="0" fontId="30" fillId="0" borderId="11" xfId="0" applyNumberFormat="1" applyFont="1" applyFill="1" applyBorder="1" applyAlignment="1">
      <alignment horizontal="left" vertical="top" wrapText="1" readingOrder="1"/>
    </xf>
    <xf numFmtId="0" fontId="35" fillId="0" borderId="0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left" vertical="top" wrapText="1" readingOrder="1"/>
    </xf>
    <xf numFmtId="203" fontId="27" fillId="0" borderId="11" xfId="0" applyNumberFormat="1" applyFont="1" applyFill="1" applyBorder="1" applyAlignment="1">
      <alignment vertical="top" wrapText="1"/>
    </xf>
    <xf numFmtId="221" fontId="19" fillId="0" borderId="11" xfId="0" applyNumberFormat="1" applyFont="1" applyFill="1" applyBorder="1" applyAlignment="1">
      <alignment horizontal="right" vertical="center" wrapText="1"/>
    </xf>
    <xf numFmtId="0" fontId="30" fillId="0" borderId="11" xfId="0" applyNumberFormat="1" applyFont="1" applyFill="1" applyBorder="1" applyAlignment="1">
      <alignment horizontal="justify" vertical="top" wrapText="1" readingOrder="1"/>
    </xf>
    <xf numFmtId="0" fontId="31" fillId="0" borderId="11" xfId="0" applyNumberFormat="1" applyFont="1" applyFill="1" applyBorder="1" applyAlignment="1">
      <alignment vertical="center" wrapText="1" readingOrder="1"/>
    </xf>
    <xf numFmtId="203" fontId="30" fillId="0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202" fontId="27" fillId="0" borderId="11" xfId="0" applyNumberFormat="1" applyFont="1" applyFill="1" applyBorder="1" applyAlignment="1">
      <alignment vertical="top" wrapText="1"/>
    </xf>
    <xf numFmtId="221" fontId="19" fillId="0" borderId="11" xfId="0" applyNumberFormat="1" applyFont="1" applyBorder="1" applyAlignment="1">
      <alignment horizontal="right"/>
    </xf>
    <xf numFmtId="0" fontId="36" fillId="0" borderId="11" xfId="0" applyNumberFormat="1" applyFont="1" applyFill="1" applyBorder="1" applyAlignment="1">
      <alignment horizontal="left" vertical="top" wrapText="1" readingOrder="1"/>
    </xf>
    <xf numFmtId="0" fontId="20" fillId="0" borderId="11" xfId="0" applyNumberFormat="1" applyFont="1" applyFill="1" applyBorder="1" applyAlignment="1">
      <alignment horizontal="center" vertical="top" wrapText="1" readingOrder="1"/>
    </xf>
    <xf numFmtId="0" fontId="33" fillId="0" borderId="1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221" fontId="37" fillId="0" borderId="11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/>
    </xf>
    <xf numFmtId="203" fontId="29" fillId="0" borderId="0" xfId="0" applyNumberFormat="1" applyFont="1" applyFill="1" applyBorder="1" applyAlignment="1">
      <alignment horizontal="center" vertical="top"/>
    </xf>
    <xf numFmtId="203" fontId="26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202" fontId="26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202" fontId="31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/>
    </xf>
    <xf numFmtId="221" fontId="19" fillId="34" borderId="11" xfId="0" applyNumberFormat="1" applyFont="1" applyFill="1" applyBorder="1" applyAlignment="1">
      <alignment horizontal="right"/>
    </xf>
    <xf numFmtId="49" fontId="31" fillId="33" borderId="11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vertical="top" wrapText="1"/>
    </xf>
    <xf numFmtId="49" fontId="31" fillId="33" borderId="11" xfId="0" applyNumberFormat="1" applyFont="1" applyFill="1" applyBorder="1" applyAlignment="1">
      <alignment horizontal="center" vertical="center" wrapText="1"/>
    </xf>
    <xf numFmtId="221" fontId="19" fillId="0" borderId="11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vertical="top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vertical="top" wrapText="1"/>
    </xf>
    <xf numFmtId="49" fontId="38" fillId="0" borderId="11" xfId="0" applyNumberFormat="1" applyFont="1" applyFill="1" applyBorder="1" applyAlignment="1">
      <alignment vertical="top" wrapText="1"/>
    </xf>
    <xf numFmtId="49" fontId="39" fillId="0" borderId="11" xfId="0" applyNumberFormat="1" applyFont="1" applyFill="1" applyBorder="1" applyAlignment="1">
      <alignment vertical="top" wrapText="1"/>
    </xf>
    <xf numFmtId="49" fontId="43" fillId="0" borderId="11" xfId="0" applyNumberFormat="1" applyFont="1" applyFill="1" applyBorder="1" applyAlignment="1">
      <alignment vertical="top" wrapText="1"/>
    </xf>
    <xf numFmtId="209" fontId="19" fillId="0" borderId="0" xfId="0" applyNumberFormat="1" applyFont="1" applyAlignment="1">
      <alignment/>
    </xf>
    <xf numFmtId="0" fontId="20" fillId="0" borderId="11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26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vertical="top" wrapText="1"/>
    </xf>
    <xf numFmtId="49" fontId="46" fillId="0" borderId="11" xfId="0" applyNumberFormat="1" applyFont="1" applyFill="1" applyBorder="1" applyAlignment="1">
      <alignment vertical="top" wrapText="1"/>
    </xf>
    <xf numFmtId="0" fontId="38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vertical="top" wrapText="1"/>
    </xf>
    <xf numFmtId="49" fontId="47" fillId="0" borderId="11" xfId="0" applyNumberFormat="1" applyFont="1" applyFill="1" applyBorder="1" applyAlignment="1">
      <alignment horizontal="center" vertical="top" wrapText="1"/>
    </xf>
    <xf numFmtId="221" fontId="19" fillId="0" borderId="11" xfId="0" applyNumberFormat="1" applyFont="1" applyBorder="1" applyAlignment="1">
      <alignment horizontal="center" vertical="center"/>
    </xf>
    <xf numFmtId="221" fontId="19" fillId="34" borderId="1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>
      <alignment vertical="top" wrapText="1"/>
    </xf>
    <xf numFmtId="49" fontId="19" fillId="33" borderId="11" xfId="0" applyNumberFormat="1" applyFont="1" applyFill="1" applyBorder="1" applyAlignment="1">
      <alignment horizontal="center" wrapText="1"/>
    </xf>
    <xf numFmtId="221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221" fontId="19" fillId="0" borderId="11" xfId="0" applyNumberFormat="1" applyFont="1" applyBorder="1" applyAlignment="1">
      <alignment/>
    </xf>
    <xf numFmtId="49" fontId="37" fillId="0" borderId="11" xfId="0" applyNumberFormat="1" applyFont="1" applyFill="1" applyBorder="1" applyAlignment="1">
      <alignment vertical="top" wrapText="1"/>
    </xf>
    <xf numFmtId="49" fontId="48" fillId="0" borderId="11" xfId="0" applyNumberFormat="1" applyFont="1" applyFill="1" applyBorder="1" applyAlignment="1">
      <alignment horizontal="center" vertical="top" wrapText="1"/>
    </xf>
    <xf numFmtId="221" fontId="49" fillId="0" borderId="11" xfId="0" applyNumberFormat="1" applyFont="1" applyBorder="1" applyAlignment="1">
      <alignment horizontal="right"/>
    </xf>
    <xf numFmtId="0" fontId="37" fillId="0" borderId="0" xfId="0" applyFont="1" applyAlignment="1">
      <alignment/>
    </xf>
    <xf numFmtId="49" fontId="19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49" fontId="34" fillId="0" borderId="11" xfId="0" applyNumberFormat="1" applyFont="1" applyFill="1" applyBorder="1" applyAlignment="1">
      <alignment vertical="top" wrapText="1"/>
    </xf>
    <xf numFmtId="49" fontId="48" fillId="0" borderId="11" xfId="0" applyNumberFormat="1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top" wrapText="1"/>
    </xf>
    <xf numFmtId="49" fontId="31" fillId="33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49" fontId="25" fillId="0" borderId="0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18" fillId="33" borderId="11" xfId="0" applyFont="1" applyFill="1" applyBorder="1" applyAlignment="1">
      <alignment horizontal="centerContinuous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/>
    </xf>
    <xf numFmtId="221" fontId="18" fillId="0" borderId="11" xfId="0" applyNumberFormat="1" applyFont="1" applyBorder="1" applyAlignment="1">
      <alignment horizontal="right"/>
    </xf>
    <xf numFmtId="209" fontId="19" fillId="34" borderId="11" xfId="0" applyNumberFormat="1" applyFont="1" applyFill="1" applyBorder="1" applyAlignment="1">
      <alignment horizontal="right"/>
    </xf>
    <xf numFmtId="0" fontId="26" fillId="0" borderId="11" xfId="0" applyFont="1" applyBorder="1" applyAlignment="1">
      <alignment vertical="center"/>
    </xf>
    <xf numFmtId="0" fontId="33" fillId="0" borderId="11" xfId="0" applyFont="1" applyBorder="1" applyAlignment="1">
      <alignment vertical="top" wrapText="1"/>
    </xf>
    <xf numFmtId="209" fontId="18" fillId="0" borderId="11" xfId="0" applyNumberFormat="1" applyFont="1" applyBorder="1" applyAlignment="1">
      <alignment horizontal="right"/>
    </xf>
    <xf numFmtId="209" fontId="19" fillId="34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top"/>
    </xf>
    <xf numFmtId="49" fontId="43" fillId="0" borderId="11" xfId="0" applyNumberFormat="1" applyFont="1" applyFill="1" applyBorder="1" applyAlignment="1">
      <alignment horizontal="center" vertical="center" wrapText="1"/>
    </xf>
    <xf numFmtId="209" fontId="19" fillId="0" borderId="11" xfId="0" applyNumberFormat="1" applyFont="1" applyBorder="1" applyAlignment="1">
      <alignment horizontal="right"/>
    </xf>
    <xf numFmtId="209" fontId="51" fillId="0" borderId="11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0" fillId="0" borderId="11" xfId="0" applyFont="1" applyBorder="1" applyAlignment="1">
      <alignment vertical="top" wrapText="1"/>
    </xf>
    <xf numFmtId="209" fontId="51" fillId="0" borderId="11" xfId="0" applyNumberFormat="1" applyFont="1" applyBorder="1" applyAlignment="1">
      <alignment horizontal="right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209" fontId="98" fillId="0" borderId="11" xfId="0" applyNumberFormat="1" applyFont="1" applyFill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/>
    </xf>
    <xf numFmtId="209" fontId="18" fillId="34" borderId="11" xfId="0" applyNumberFormat="1" applyFont="1" applyFill="1" applyBorder="1" applyAlignment="1">
      <alignment horizontal="right" vertical="center" wrapText="1"/>
    </xf>
    <xf numFmtId="209" fontId="19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221" fontId="19" fillId="36" borderId="11" xfId="0" applyNumberFormat="1" applyFont="1" applyFill="1" applyBorder="1" applyAlignment="1">
      <alignment horizontal="right" vertical="center" wrapText="1"/>
    </xf>
    <xf numFmtId="221" fontId="19" fillId="37" borderId="11" xfId="0" applyNumberFormat="1" applyFont="1" applyFill="1" applyBorder="1" applyAlignment="1">
      <alignment horizontal="right"/>
    </xf>
    <xf numFmtId="221" fontId="19" fillId="36" borderId="11" xfId="0" applyNumberFormat="1" applyFont="1" applyFill="1" applyBorder="1" applyAlignment="1">
      <alignment horizontal="right"/>
    </xf>
    <xf numFmtId="0" fontId="26" fillId="0" borderId="11" xfId="0" applyFont="1" applyBorder="1" applyAlignment="1">
      <alignment vertical="center" wrapText="1"/>
    </xf>
    <xf numFmtId="209" fontId="19" fillId="0" borderId="11" xfId="0" applyNumberFormat="1" applyFont="1" applyFill="1" applyBorder="1" applyAlignment="1">
      <alignment horizontal="right" vertical="center" wrapText="1"/>
    </xf>
    <xf numFmtId="0" fontId="33" fillId="0" borderId="11" xfId="0" applyFont="1" applyBorder="1" applyAlignment="1">
      <alignment horizontal="center" vertical="top" wrapText="1"/>
    </xf>
    <xf numFmtId="0" fontId="52" fillId="0" borderId="1" xfId="33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202" fontId="53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right" vertical="top"/>
    </xf>
    <xf numFmtId="0" fontId="53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horizontal="center" vertical="center" wrapText="1"/>
    </xf>
    <xf numFmtId="203" fontId="54" fillId="0" borderId="11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99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top" wrapText="1" readingOrder="1"/>
    </xf>
    <xf numFmtId="209" fontId="52" fillId="33" borderId="11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203" fontId="53" fillId="0" borderId="11" xfId="0" applyNumberFormat="1" applyFont="1" applyFill="1" applyBorder="1" applyAlignment="1">
      <alignment horizontal="center" vertical="center" wrapText="1"/>
    </xf>
    <xf numFmtId="209" fontId="52" fillId="33" borderId="11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54" fillId="0" borderId="11" xfId="0" applyNumberFormat="1" applyFont="1" applyFill="1" applyBorder="1" applyAlignment="1">
      <alignment horizontal="left" vertical="top" wrapText="1" readingOrder="1"/>
    </xf>
    <xf numFmtId="0" fontId="54" fillId="0" borderId="0" xfId="0" applyFont="1" applyFill="1" applyBorder="1" applyAlignment="1">
      <alignment/>
    </xf>
    <xf numFmtId="0" fontId="52" fillId="0" borderId="11" xfId="0" applyNumberFormat="1" applyFont="1" applyFill="1" applyBorder="1" applyAlignment="1">
      <alignment horizontal="left" vertical="top" wrapText="1" readingOrder="1"/>
    </xf>
    <xf numFmtId="203" fontId="52" fillId="0" borderId="11" xfId="0" applyNumberFormat="1" applyFont="1" applyFill="1" applyBorder="1" applyAlignment="1">
      <alignment vertical="top" wrapText="1"/>
    </xf>
    <xf numFmtId="0" fontId="52" fillId="0" borderId="11" xfId="0" applyNumberFormat="1" applyFont="1" applyFill="1" applyBorder="1" applyAlignment="1">
      <alignment horizontal="left" vertical="center" wrapText="1" readingOrder="1"/>
    </xf>
    <xf numFmtId="209" fontId="52" fillId="33" borderId="11" xfId="0" applyNumberFormat="1" applyFont="1" applyFill="1" applyBorder="1" applyAlignment="1">
      <alignment vertical="center"/>
    </xf>
    <xf numFmtId="0" fontId="52" fillId="33" borderId="11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top" wrapText="1"/>
    </xf>
    <xf numFmtId="49" fontId="53" fillId="0" borderId="11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justify" vertical="top" wrapText="1" readingOrder="1"/>
    </xf>
    <xf numFmtId="0" fontId="52" fillId="0" borderId="11" xfId="0" applyNumberFormat="1" applyFont="1" applyFill="1" applyBorder="1" applyAlignment="1">
      <alignment vertical="top" wrapText="1" readingOrder="1"/>
    </xf>
    <xf numFmtId="49" fontId="55" fillId="0" borderId="11" xfId="0" applyNumberFormat="1" applyFont="1" applyFill="1" applyBorder="1" applyAlignment="1">
      <alignment vertical="top" wrapText="1"/>
    </xf>
    <xf numFmtId="203" fontId="54" fillId="0" borderId="11" xfId="0" applyNumberFormat="1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0" fontId="53" fillId="0" borderId="11" xfId="0" applyNumberFormat="1" applyFont="1" applyFill="1" applyBorder="1" applyAlignment="1">
      <alignment horizontal="left" vertical="top" wrapText="1" readingOrder="1"/>
    </xf>
    <xf numFmtId="0" fontId="52" fillId="0" borderId="11" xfId="0" applyFont="1" applyBorder="1" applyAlignment="1">
      <alignment vertical="top" wrapText="1"/>
    </xf>
    <xf numFmtId="0" fontId="52" fillId="0" borderId="11" xfId="0" applyNumberFormat="1" applyFont="1" applyFill="1" applyBorder="1" applyAlignment="1" quotePrefix="1">
      <alignment horizontal="center" vertical="center"/>
    </xf>
    <xf numFmtId="49" fontId="52" fillId="0" borderId="11" xfId="0" applyNumberFormat="1" applyFont="1" applyFill="1" applyBorder="1" applyAlignment="1" quotePrefix="1">
      <alignment horizontal="center" vertical="center"/>
    </xf>
    <xf numFmtId="203" fontId="52" fillId="0" borderId="11" xfId="0" applyNumberFormat="1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right" vertical="center"/>
    </xf>
    <xf numFmtId="202" fontId="52" fillId="0" borderId="11" xfId="0" applyNumberFormat="1" applyFont="1" applyFill="1" applyBorder="1" applyAlignment="1">
      <alignment vertical="top" wrapText="1"/>
    </xf>
    <xf numFmtId="209" fontId="52" fillId="33" borderId="11" xfId="0" applyNumberFormat="1" applyFont="1" applyFill="1" applyBorder="1" applyAlignment="1">
      <alignment horizontal="center"/>
    </xf>
    <xf numFmtId="0" fontId="53" fillId="0" borderId="11" xfId="0" applyNumberFormat="1" applyFont="1" applyFill="1" applyBorder="1" applyAlignment="1">
      <alignment horizontal="left" vertical="center" wrapText="1" readingOrder="1"/>
    </xf>
    <xf numFmtId="0" fontId="53" fillId="0" borderId="0" xfId="0" applyNumberFormat="1" applyFont="1" applyFill="1" applyBorder="1" applyAlignment="1">
      <alignment horizontal="left" vertical="top" wrapText="1" readingOrder="1"/>
    </xf>
    <xf numFmtId="0" fontId="52" fillId="0" borderId="0" xfId="0" applyNumberFormat="1" applyFont="1" applyFill="1" applyBorder="1" applyAlignment="1">
      <alignment horizontal="left" vertical="top" wrapText="1" readingOrder="1"/>
    </xf>
    <xf numFmtId="49" fontId="56" fillId="0" borderId="11" xfId="0" applyNumberFormat="1" applyFont="1" applyFill="1" applyBorder="1" applyAlignment="1">
      <alignment vertical="center" wrapText="1"/>
    </xf>
    <xf numFmtId="0" fontId="52" fillId="0" borderId="1" xfId="34" applyFont="1" applyFill="1" applyBorder="1" applyAlignment="1">
      <alignment horizontal="left" vertical="center" wrapText="1"/>
    </xf>
    <xf numFmtId="49" fontId="56" fillId="0" borderId="11" xfId="0" applyNumberFormat="1" applyFont="1" applyFill="1" applyBorder="1" applyAlignment="1" quotePrefix="1">
      <alignment vertical="top" wrapText="1"/>
    </xf>
    <xf numFmtId="0" fontId="57" fillId="0" borderId="11" xfId="0" applyNumberFormat="1" applyFont="1" applyFill="1" applyBorder="1" applyAlignment="1">
      <alignment horizontal="left" vertical="top" wrapText="1" readingOrder="1"/>
    </xf>
    <xf numFmtId="0" fontId="52" fillId="0" borderId="11" xfId="0" applyNumberFormat="1" applyFont="1" applyFill="1" applyBorder="1" applyAlignment="1">
      <alignment horizontal="center" vertical="top" wrapText="1" readingOrder="1"/>
    </xf>
    <xf numFmtId="49" fontId="56" fillId="0" borderId="11" xfId="0" applyNumberFormat="1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/>
    </xf>
    <xf numFmtId="0" fontId="52" fillId="0" borderId="11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vertical="center" wrapText="1"/>
    </xf>
    <xf numFmtId="0" fontId="57" fillId="0" borderId="11" xfId="0" applyNumberFormat="1" applyFont="1" applyFill="1" applyBorder="1" applyAlignment="1">
      <alignment horizontal="left" vertical="center" wrapText="1" readingOrder="1"/>
    </xf>
    <xf numFmtId="0" fontId="52" fillId="0" borderId="12" xfId="0" applyFont="1" applyFill="1" applyBorder="1" applyAlignment="1">
      <alignment vertical="center"/>
    </xf>
    <xf numFmtId="0" fontId="52" fillId="0" borderId="12" xfId="0" applyNumberFormat="1" applyFont="1" applyFill="1" applyBorder="1" applyAlignment="1">
      <alignment horizontal="center" vertical="center"/>
    </xf>
    <xf numFmtId="203" fontId="52" fillId="0" borderId="0" xfId="0" applyNumberFormat="1" applyFont="1" applyFill="1" applyBorder="1" applyAlignment="1">
      <alignment vertical="top" wrapText="1"/>
    </xf>
    <xf numFmtId="49" fontId="52" fillId="0" borderId="11" xfId="0" applyNumberFormat="1" applyFont="1" applyFill="1" applyBorder="1" applyAlignment="1">
      <alignment vertical="top" wrapText="1"/>
    </xf>
    <xf numFmtId="0" fontId="57" fillId="0" borderId="11" xfId="0" applyNumberFormat="1" applyFont="1" applyFill="1" applyBorder="1" applyAlignment="1">
      <alignment horizontal="center" vertical="center" wrapText="1" readingOrder="1"/>
    </xf>
    <xf numFmtId="0" fontId="52" fillId="0" borderId="11" xfId="0" applyFont="1" applyFill="1" applyBorder="1" applyAlignment="1">
      <alignment horizontal="right" vertical="center"/>
    </xf>
    <xf numFmtId="49" fontId="53" fillId="0" borderId="11" xfId="0" applyNumberFormat="1" applyFont="1" applyFill="1" applyBorder="1" applyAlignment="1">
      <alignment vertical="top" wrapText="1"/>
    </xf>
    <xf numFmtId="49" fontId="54" fillId="0" borderId="11" xfId="0" applyNumberFormat="1" applyFont="1" applyFill="1" applyBorder="1" applyAlignment="1">
      <alignment vertical="top" wrapText="1"/>
    </xf>
    <xf numFmtId="49" fontId="57" fillId="0" borderId="11" xfId="0" applyNumberFormat="1" applyFont="1" applyFill="1" applyBorder="1" applyAlignment="1">
      <alignment vertical="center" wrapText="1"/>
    </xf>
    <xf numFmtId="209" fontId="52" fillId="38" borderId="11" xfId="0" applyNumberFormat="1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49" fontId="56" fillId="0" borderId="11" xfId="0" applyNumberFormat="1" applyFont="1" applyFill="1" applyBorder="1" applyAlignment="1">
      <alignment horizontal="left" vertical="center" wrapText="1"/>
    </xf>
    <xf numFmtId="49" fontId="55" fillId="0" borderId="11" xfId="0" applyNumberFormat="1" applyFont="1" applyFill="1" applyBorder="1" applyAlignment="1">
      <alignment horizontal="left" vertical="center" wrapText="1"/>
    </xf>
    <xf numFmtId="0" fontId="53" fillId="0" borderId="11" xfId="0" applyFont="1" applyBorder="1" applyAlignment="1">
      <alignment vertical="top" wrapText="1"/>
    </xf>
    <xf numFmtId="209" fontId="54" fillId="33" borderId="11" xfId="0" applyNumberFormat="1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top" wrapText="1"/>
    </xf>
    <xf numFmtId="49" fontId="52" fillId="0" borderId="11" xfId="0" applyNumberFormat="1" applyFont="1" applyFill="1" applyBorder="1" applyAlignment="1">
      <alignment horizontal="center" vertical="top"/>
    </xf>
    <xf numFmtId="0" fontId="57" fillId="0" borderId="11" xfId="0" applyFont="1" applyFill="1" applyBorder="1" applyAlignment="1">
      <alignment horizontal="left" vertical="top" wrapText="1"/>
    </xf>
    <xf numFmtId="209" fontId="52" fillId="0" borderId="11" xfId="0" applyNumberFormat="1" applyFont="1" applyFill="1" applyBorder="1" applyAlignment="1">
      <alignment horizontal="right" vertical="center"/>
    </xf>
    <xf numFmtId="49" fontId="52" fillId="0" borderId="0" xfId="0" applyNumberFormat="1" applyFont="1" applyFill="1" applyBorder="1" applyAlignment="1">
      <alignment horizontal="center" vertical="top"/>
    </xf>
    <xf numFmtId="203" fontId="54" fillId="0" borderId="0" xfId="0" applyNumberFormat="1" applyFont="1" applyFill="1" applyBorder="1" applyAlignment="1">
      <alignment horizontal="center" vertical="top"/>
    </xf>
    <xf numFmtId="203" fontId="52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top" wrapText="1"/>
    </xf>
    <xf numFmtId="202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/>
    </xf>
    <xf numFmtId="0" fontId="16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203" fontId="29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 readingOrder="1"/>
    </xf>
    <xf numFmtId="203" fontId="3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203" fontId="54" fillId="0" borderId="11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53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561975</xdr:colOff>
      <xdr:row>83</xdr:row>
      <xdr:rowOff>66675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2458700" y="31756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4">
      <selection activeCell="L8" sqref="L8"/>
    </sheetView>
  </sheetViews>
  <sheetFormatPr defaultColWidth="9.140625" defaultRowHeight="12.75"/>
  <sheetData>
    <row r="1" spans="1:9" ht="20.25">
      <c r="A1" s="338" t="s">
        <v>888</v>
      </c>
      <c r="B1" s="338"/>
      <c r="C1" s="338"/>
      <c r="D1" s="338"/>
      <c r="E1" s="338"/>
      <c r="F1" s="338"/>
      <c r="G1" s="338"/>
      <c r="H1" s="338"/>
      <c r="I1" s="338"/>
    </row>
    <row r="2" spans="1:7" ht="18">
      <c r="A2" s="22"/>
      <c r="B2" s="22"/>
      <c r="C2" s="26"/>
      <c r="D2" s="24"/>
      <c r="E2" s="25"/>
      <c r="F2" s="25"/>
      <c r="G2" s="25"/>
    </row>
    <row r="3" spans="1:9" ht="23.25">
      <c r="A3" s="339" t="s">
        <v>900</v>
      </c>
      <c r="B3" s="339"/>
      <c r="C3" s="339"/>
      <c r="D3" s="339"/>
      <c r="E3" s="339"/>
      <c r="F3" s="339"/>
      <c r="G3" s="339"/>
      <c r="H3" s="339"/>
      <c r="I3" s="339"/>
    </row>
    <row r="4" spans="1:7" ht="99.75" customHeight="1">
      <c r="A4" s="22"/>
      <c r="B4" s="22"/>
      <c r="C4" s="27"/>
      <c r="D4" s="24"/>
      <c r="E4" s="25"/>
      <c r="F4" s="25"/>
      <c r="G4" s="25"/>
    </row>
    <row r="5" spans="1:9" ht="36.75" customHeight="1">
      <c r="A5" s="343" t="s">
        <v>902</v>
      </c>
      <c r="B5" s="343"/>
      <c r="C5" s="343"/>
      <c r="D5" s="343"/>
      <c r="E5" s="343"/>
      <c r="F5" s="343"/>
      <c r="G5" s="343"/>
      <c r="H5" s="343"/>
      <c r="I5" s="343"/>
    </row>
    <row r="6" spans="1:9" ht="45" customHeight="1">
      <c r="A6" s="22"/>
      <c r="B6" s="393" t="s">
        <v>903</v>
      </c>
      <c r="C6" s="393"/>
      <c r="D6" s="393"/>
      <c r="E6" s="393"/>
      <c r="F6" s="393"/>
      <c r="G6" s="393"/>
      <c r="H6" s="393"/>
      <c r="I6" s="393"/>
    </row>
    <row r="7" spans="1:9" ht="46.5" customHeight="1">
      <c r="A7" s="340" t="s">
        <v>1060</v>
      </c>
      <c r="B7" s="340"/>
      <c r="C7" s="340"/>
      <c r="D7" s="340"/>
      <c r="E7" s="340"/>
      <c r="F7" s="340"/>
      <c r="G7" s="340"/>
      <c r="H7" s="340"/>
      <c r="I7" s="340"/>
    </row>
    <row r="8" spans="1:9" ht="27.75" customHeight="1">
      <c r="A8" s="28"/>
      <c r="B8" s="28"/>
      <c r="C8" s="28"/>
      <c r="D8" s="28"/>
      <c r="E8" s="28"/>
      <c r="F8" s="28"/>
      <c r="G8" s="28"/>
      <c r="H8" s="28"/>
      <c r="I8" s="28"/>
    </row>
    <row r="9" spans="1:8" ht="18">
      <c r="A9" s="52" t="s">
        <v>895</v>
      </c>
      <c r="B9" s="52"/>
      <c r="C9" s="52"/>
      <c r="D9" s="52"/>
      <c r="E9" s="52"/>
      <c r="F9" s="52"/>
      <c r="G9" s="52"/>
      <c r="H9" s="52"/>
    </row>
    <row r="10" spans="1:7" ht="18">
      <c r="A10" s="28"/>
      <c r="B10" s="28"/>
      <c r="C10" s="28"/>
      <c r="D10" s="28"/>
      <c r="E10" s="28"/>
      <c r="F10" s="28"/>
      <c r="G10" s="28"/>
    </row>
    <row r="11" spans="1:7" ht="12.75">
      <c r="A11" s="22"/>
      <c r="B11" s="22"/>
      <c r="C11" s="23"/>
      <c r="D11" s="24"/>
      <c r="E11" s="25"/>
      <c r="F11" s="25"/>
      <c r="G11" s="25"/>
    </row>
    <row r="12" spans="1:9" ht="18">
      <c r="A12" s="342" t="s">
        <v>882</v>
      </c>
      <c r="B12" s="342"/>
      <c r="C12" s="342"/>
      <c r="D12" s="342"/>
      <c r="E12" s="342"/>
      <c r="F12" s="342"/>
      <c r="G12" s="342"/>
      <c r="H12" s="342"/>
      <c r="I12" s="342"/>
    </row>
    <row r="13" spans="1:9" ht="12.75">
      <c r="A13" s="341" t="s">
        <v>883</v>
      </c>
      <c r="B13" s="341"/>
      <c r="C13" s="341"/>
      <c r="D13" s="341"/>
      <c r="E13" s="341"/>
      <c r="F13" s="341"/>
      <c r="G13" s="341"/>
      <c r="H13" s="341"/>
      <c r="I13" s="341"/>
    </row>
    <row r="14" s="51" customFormat="1" ht="93" customHeight="1"/>
    <row r="15" spans="1:9" ht="21" customHeight="1">
      <c r="A15" s="40" t="s">
        <v>889</v>
      </c>
      <c r="D15" s="44"/>
      <c r="E15" s="45"/>
      <c r="F15" s="45"/>
      <c r="G15" s="45"/>
      <c r="H15" s="39"/>
      <c r="I15" s="39"/>
    </row>
    <row r="16" spans="4:7" ht="12.75">
      <c r="D16" s="337"/>
      <c r="E16" s="337"/>
      <c r="F16" s="337"/>
      <c r="G16" s="337"/>
    </row>
    <row r="17" spans="4:7" ht="12.75">
      <c r="D17" s="46"/>
      <c r="E17" s="46"/>
      <c r="F17" s="46"/>
      <c r="G17" s="46"/>
    </row>
  </sheetData>
  <sheetProtection/>
  <mergeCells count="8">
    <mergeCell ref="D16:G16"/>
    <mergeCell ref="A1:I1"/>
    <mergeCell ref="A3:I3"/>
    <mergeCell ref="A7:I7"/>
    <mergeCell ref="A13:I13"/>
    <mergeCell ref="A12:I12"/>
    <mergeCell ref="A5:I5"/>
    <mergeCell ref="B6:I6"/>
  </mergeCells>
  <printOptions/>
  <pageMargins left="0.53" right="0.34" top="0.5511811023622047" bottom="0.5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9"/>
  <sheetViews>
    <sheetView showGridLines="0" zoomScalePageLayoutView="70" workbookViewId="0" topLeftCell="A1">
      <selection activeCell="J15" sqref="J15"/>
    </sheetView>
  </sheetViews>
  <sheetFormatPr defaultColWidth="9.140625" defaultRowHeight="12.75" outlineLevelCol="1"/>
  <cols>
    <col min="1" max="1" width="5.28125" style="7" customWidth="1"/>
    <col min="2" max="2" width="47.421875" style="20" customWidth="1"/>
    <col min="3" max="3" width="2.57421875" style="7" hidden="1" customWidth="1" outlineLevel="1"/>
    <col min="4" max="4" width="12.00390625" style="21" customWidth="1" collapsed="1"/>
    <col min="5" max="5" width="16.140625" style="19" customWidth="1"/>
    <col min="6" max="6" width="14.00390625" style="19" customWidth="1"/>
    <col min="7" max="7" width="10.421875" style="9" customWidth="1"/>
    <col min="8" max="16384" width="9.140625" style="9" customWidth="1"/>
  </cols>
  <sheetData>
    <row r="1" spans="1:6" s="1" customFormat="1" ht="21" customHeight="1">
      <c r="A1" s="344" t="s">
        <v>1064</v>
      </c>
      <c r="B1" s="344"/>
      <c r="C1" s="344"/>
      <c r="D1" s="344"/>
      <c r="E1" s="344"/>
      <c r="F1" s="344"/>
    </row>
    <row r="2" spans="1:9" s="3" customFormat="1" ht="23.25" customHeight="1">
      <c r="A2" s="347" t="s">
        <v>988</v>
      </c>
      <c r="B2" s="347"/>
      <c r="C2" s="347"/>
      <c r="D2" s="347"/>
      <c r="E2" s="347"/>
      <c r="F2" s="347"/>
      <c r="G2" s="347"/>
      <c r="H2" s="43"/>
      <c r="I2" s="43"/>
    </row>
    <row r="3" spans="1:9" s="3" customFormat="1" ht="37.5" customHeight="1" hidden="1">
      <c r="A3" s="347"/>
      <c r="B3" s="347"/>
      <c r="C3" s="347"/>
      <c r="D3" s="347"/>
      <c r="E3" s="347"/>
      <c r="F3" s="347"/>
      <c r="G3" s="347"/>
      <c r="H3" s="43"/>
      <c r="I3" s="43"/>
    </row>
    <row r="4" spans="1:256" s="1" customFormat="1" ht="15" customHeight="1">
      <c r="A4" s="347"/>
      <c r="B4" s="347"/>
      <c r="C4" s="347"/>
      <c r="D4" s="347"/>
      <c r="E4" s="347"/>
      <c r="F4" s="347"/>
      <c r="G4" s="347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1" customFormat="1" ht="69" customHeight="1">
      <c r="A5" s="333"/>
      <c r="B5" s="386" t="s">
        <v>1065</v>
      </c>
      <c r="C5" s="386"/>
      <c r="D5" s="386"/>
      <c r="E5" s="386"/>
      <c r="F5" s="386"/>
      <c r="G5" s="33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6" s="5" customFormat="1" ht="15">
      <c r="A6" s="345" t="s">
        <v>890</v>
      </c>
      <c r="B6" s="345"/>
      <c r="C6" s="345"/>
      <c r="D6" s="345"/>
      <c r="E6" s="345"/>
      <c r="F6" s="345"/>
    </row>
    <row r="7" spans="1:4" s="1" customFormat="1" ht="12.75">
      <c r="A7" s="2"/>
      <c r="B7" s="4"/>
      <c r="C7" s="6"/>
      <c r="D7" s="4"/>
    </row>
    <row r="8" spans="1:6" ht="12.75">
      <c r="A8" s="61"/>
      <c r="B8" s="61"/>
      <c r="C8" s="61"/>
      <c r="D8" s="62"/>
      <c r="E8" s="63"/>
      <c r="F8" s="64" t="s">
        <v>479</v>
      </c>
    </row>
    <row r="9" spans="1:6" ht="12.75">
      <c r="A9" s="346" t="s">
        <v>250</v>
      </c>
      <c r="B9" s="346" t="s">
        <v>715</v>
      </c>
      <c r="C9" s="346" t="s">
        <v>249</v>
      </c>
      <c r="D9" s="346" t="s">
        <v>258</v>
      </c>
      <c r="E9" s="66" t="s">
        <v>187</v>
      </c>
      <c r="F9" s="66"/>
    </row>
    <row r="10" spans="1:6" ht="24">
      <c r="A10" s="346"/>
      <c r="B10" s="346"/>
      <c r="C10" s="346"/>
      <c r="D10" s="346"/>
      <c r="E10" s="65" t="s">
        <v>251</v>
      </c>
      <c r="F10" s="65" t="s">
        <v>252</v>
      </c>
    </row>
    <row r="11" spans="1:7" s="7" customFormat="1" ht="12.75">
      <c r="A11" s="12">
        <v>1</v>
      </c>
      <c r="B11" s="11">
        <v>2</v>
      </c>
      <c r="C11" s="10">
        <v>3</v>
      </c>
      <c r="D11" s="10">
        <v>4</v>
      </c>
      <c r="E11" s="10">
        <v>5</v>
      </c>
      <c r="F11" s="11">
        <v>6</v>
      </c>
      <c r="G11" s="53"/>
    </row>
    <row r="12" spans="1:6" s="8" customFormat="1" ht="31.5" customHeight="1">
      <c r="A12" s="30" t="s">
        <v>475</v>
      </c>
      <c r="B12" s="67" t="s">
        <v>166</v>
      </c>
      <c r="C12" s="11"/>
      <c r="D12" s="31">
        <f>E12+F12</f>
        <v>3543965</v>
      </c>
      <c r="E12" s="36">
        <f>SUM(E13,E57,E76)</f>
        <v>1684415</v>
      </c>
      <c r="F12" s="36">
        <f>SUM(F13,F57,F76,F105)</f>
        <v>1859550</v>
      </c>
    </row>
    <row r="13" spans="1:6" s="13" customFormat="1" ht="14.25" customHeight="1">
      <c r="A13" s="32" t="s">
        <v>476</v>
      </c>
      <c r="B13" s="55" t="s">
        <v>167</v>
      </c>
      <c r="C13" s="18">
        <v>7100</v>
      </c>
      <c r="D13" s="31">
        <f aca="true" t="shared" si="0" ref="D13:D21">SUM(E13:F13)</f>
        <v>562496</v>
      </c>
      <c r="E13" s="36">
        <f>SUM(E14,E18,E20,E47,E51)</f>
        <v>562496</v>
      </c>
      <c r="F13" s="10" t="s">
        <v>484</v>
      </c>
    </row>
    <row r="14" spans="1:6" s="13" customFormat="1" ht="29.25" customHeight="1">
      <c r="A14" s="32" t="s">
        <v>278</v>
      </c>
      <c r="B14" s="55" t="s">
        <v>896</v>
      </c>
      <c r="C14" s="18">
        <v>7131</v>
      </c>
      <c r="D14" s="31">
        <f t="shared" si="0"/>
        <v>237150</v>
      </c>
      <c r="E14" s="36">
        <f>E15+E16+E17</f>
        <v>237150</v>
      </c>
      <c r="F14" s="10" t="s">
        <v>484</v>
      </c>
    </row>
    <row r="15" spans="1:6" s="13" customFormat="1" ht="38.25" customHeight="1">
      <c r="A15" s="54">
        <v>1111</v>
      </c>
      <c r="B15" s="37" t="s">
        <v>897</v>
      </c>
      <c r="C15" s="18"/>
      <c r="D15" s="31">
        <f>E15</f>
        <v>30000</v>
      </c>
      <c r="E15" s="36">
        <v>30000</v>
      </c>
      <c r="F15" s="10" t="s">
        <v>484</v>
      </c>
    </row>
    <row r="16" spans="1:6" s="13" customFormat="1" ht="29.25" customHeight="1">
      <c r="A16" s="54">
        <v>1112</v>
      </c>
      <c r="B16" s="38" t="s">
        <v>898</v>
      </c>
      <c r="C16" s="18"/>
      <c r="D16" s="31">
        <f>E16</f>
        <v>40950</v>
      </c>
      <c r="E16" s="36">
        <v>40950</v>
      </c>
      <c r="F16" s="10"/>
    </row>
    <row r="17" spans="1:6" s="13" customFormat="1" ht="29.25" customHeight="1">
      <c r="A17" s="54">
        <v>1113</v>
      </c>
      <c r="B17" s="56" t="s">
        <v>899</v>
      </c>
      <c r="C17" s="18"/>
      <c r="D17" s="31">
        <f>E17</f>
        <v>166200</v>
      </c>
      <c r="E17" s="36">
        <v>166200</v>
      </c>
      <c r="F17" s="10"/>
    </row>
    <row r="18" spans="1:6" s="13" customFormat="1" ht="15" customHeight="1">
      <c r="A18" s="32" t="s">
        <v>279</v>
      </c>
      <c r="B18" s="55" t="s">
        <v>160</v>
      </c>
      <c r="C18" s="18">
        <v>7136</v>
      </c>
      <c r="D18" s="31">
        <f t="shared" si="0"/>
        <v>251300</v>
      </c>
      <c r="E18" s="36">
        <f>SUM(E19)</f>
        <v>251300</v>
      </c>
      <c r="F18" s="10" t="s">
        <v>484</v>
      </c>
    </row>
    <row r="19" spans="1:6" ht="12.75">
      <c r="A19" s="14" t="s">
        <v>760</v>
      </c>
      <c r="B19" s="57" t="s">
        <v>716</v>
      </c>
      <c r="C19" s="10"/>
      <c r="D19" s="31">
        <f t="shared" si="0"/>
        <v>251300</v>
      </c>
      <c r="E19" s="41">
        <v>251300</v>
      </c>
      <c r="F19" s="10" t="s">
        <v>484</v>
      </c>
    </row>
    <row r="20" spans="1:6" s="13" customFormat="1" ht="26.25" customHeight="1">
      <c r="A20" s="32" t="s">
        <v>282</v>
      </c>
      <c r="B20" s="55" t="s">
        <v>161</v>
      </c>
      <c r="C20" s="18">
        <v>7145</v>
      </c>
      <c r="D20" s="31">
        <f t="shared" si="0"/>
        <v>60046</v>
      </c>
      <c r="E20" s="36">
        <f>E21</f>
        <v>60046</v>
      </c>
      <c r="F20" s="10" t="s">
        <v>484</v>
      </c>
    </row>
    <row r="21" spans="1:6" ht="14.25" customHeight="1">
      <c r="A21" s="14" t="s">
        <v>761</v>
      </c>
      <c r="B21" s="57" t="s">
        <v>168</v>
      </c>
      <c r="C21" s="10">
        <v>71452</v>
      </c>
      <c r="D21" s="29">
        <f t="shared" si="0"/>
        <v>60046</v>
      </c>
      <c r="E21" s="35">
        <f>E23+E24+E25+E26+E27+E29+E30+E38+E41+E42+E43+E44+E45+E46</f>
        <v>60046</v>
      </c>
      <c r="F21" s="10" t="s">
        <v>484</v>
      </c>
    </row>
    <row r="22" spans="1:6" s="8" customFormat="1" ht="38.25" customHeight="1">
      <c r="A22" s="14" t="s">
        <v>762</v>
      </c>
      <c r="B22" s="58" t="s">
        <v>169</v>
      </c>
      <c r="C22" s="10"/>
      <c r="D22" s="29">
        <f aca="true" t="shared" si="1" ref="D22:D27">E22</f>
        <v>33750</v>
      </c>
      <c r="E22" s="29">
        <f>E23+E24</f>
        <v>33750</v>
      </c>
      <c r="F22" s="10" t="s">
        <v>484</v>
      </c>
    </row>
    <row r="23" spans="1:6" s="8" customFormat="1" ht="12.75">
      <c r="A23" s="14" t="s">
        <v>763</v>
      </c>
      <c r="B23" s="58" t="s">
        <v>717</v>
      </c>
      <c r="C23" s="10"/>
      <c r="D23" s="29">
        <f t="shared" si="1"/>
        <v>33000</v>
      </c>
      <c r="E23" s="29">
        <v>33000</v>
      </c>
      <c r="F23" s="10" t="s">
        <v>484</v>
      </c>
    </row>
    <row r="24" spans="1:6" s="8" customFormat="1" ht="12.75" customHeight="1">
      <c r="A24" s="14" t="s">
        <v>764</v>
      </c>
      <c r="B24" s="58" t="s">
        <v>718</v>
      </c>
      <c r="C24" s="10"/>
      <c r="D24" s="29">
        <f t="shared" si="1"/>
        <v>750</v>
      </c>
      <c r="E24" s="29">
        <v>750</v>
      </c>
      <c r="F24" s="10" t="s">
        <v>484</v>
      </c>
    </row>
    <row r="25" spans="1:6" s="8" customFormat="1" ht="76.5" customHeight="1">
      <c r="A25" s="14" t="s">
        <v>765</v>
      </c>
      <c r="B25" s="58" t="s">
        <v>737</v>
      </c>
      <c r="C25" s="10"/>
      <c r="D25" s="29">
        <f t="shared" si="1"/>
        <v>300</v>
      </c>
      <c r="E25" s="29">
        <v>300</v>
      </c>
      <c r="F25" s="10" t="s">
        <v>484</v>
      </c>
    </row>
    <row r="26" spans="1:6" s="8" customFormat="1" ht="38.25">
      <c r="A26" s="12" t="s">
        <v>766</v>
      </c>
      <c r="B26" s="58" t="s">
        <v>719</v>
      </c>
      <c r="C26" s="10"/>
      <c r="D26" s="29">
        <f t="shared" si="1"/>
        <v>500</v>
      </c>
      <c r="E26" s="29">
        <v>500</v>
      </c>
      <c r="F26" s="10" t="s">
        <v>484</v>
      </c>
    </row>
    <row r="27" spans="1:6" s="8" customFormat="1" ht="51" customHeight="1">
      <c r="A27" s="14" t="s">
        <v>767</v>
      </c>
      <c r="B27" s="58" t="s">
        <v>382</v>
      </c>
      <c r="C27" s="10"/>
      <c r="D27" s="29">
        <f t="shared" si="1"/>
        <v>8686</v>
      </c>
      <c r="E27" s="29">
        <v>8686</v>
      </c>
      <c r="F27" s="10" t="s">
        <v>484</v>
      </c>
    </row>
    <row r="28" spans="1:6" s="8" customFormat="1" ht="25.5">
      <c r="A28" s="14" t="s">
        <v>768</v>
      </c>
      <c r="B28" s="58" t="s">
        <v>720</v>
      </c>
      <c r="C28" s="10"/>
      <c r="D28" s="29"/>
      <c r="E28" s="29"/>
      <c r="F28" s="10" t="s">
        <v>484</v>
      </c>
    </row>
    <row r="29" spans="1:6" s="8" customFormat="1" ht="81" customHeight="1">
      <c r="A29" s="14" t="s">
        <v>769</v>
      </c>
      <c r="B29" s="58" t="s">
        <v>876</v>
      </c>
      <c r="C29" s="10"/>
      <c r="D29" s="29">
        <f>E29</f>
        <v>7166</v>
      </c>
      <c r="E29" s="29">
        <v>7166</v>
      </c>
      <c r="F29" s="10" t="s">
        <v>484</v>
      </c>
    </row>
    <row r="30" spans="1:6" s="8" customFormat="1" ht="63.75">
      <c r="A30" s="14" t="s">
        <v>770</v>
      </c>
      <c r="B30" s="58" t="s">
        <v>383</v>
      </c>
      <c r="C30" s="10"/>
      <c r="D30" s="29">
        <f>E30</f>
        <v>400</v>
      </c>
      <c r="E30" s="35">
        <v>400</v>
      </c>
      <c r="F30" s="10" t="s">
        <v>484</v>
      </c>
    </row>
    <row r="31" spans="1:6" s="8" customFormat="1" ht="12.75" hidden="1">
      <c r="A31" s="14"/>
      <c r="B31" s="58" t="s">
        <v>303</v>
      </c>
      <c r="C31" s="10"/>
      <c r="D31" s="29"/>
      <c r="E31" s="29"/>
      <c r="F31" s="10"/>
    </row>
    <row r="32" spans="1:6" s="8" customFormat="1" ht="25.5" hidden="1">
      <c r="A32" s="14"/>
      <c r="B32" s="58" t="s">
        <v>304</v>
      </c>
      <c r="C32" s="10"/>
      <c r="D32" s="29"/>
      <c r="E32" s="29"/>
      <c r="F32" s="10"/>
    </row>
    <row r="33" spans="1:6" s="8" customFormat="1" ht="12.75" hidden="1">
      <c r="A33" s="14"/>
      <c r="B33" s="58" t="s">
        <v>305</v>
      </c>
      <c r="C33" s="10"/>
      <c r="D33" s="29"/>
      <c r="E33" s="29"/>
      <c r="F33" s="10"/>
    </row>
    <row r="34" spans="1:6" s="8" customFormat="1" ht="12.75" hidden="1">
      <c r="A34" s="14"/>
      <c r="B34" s="58" t="s">
        <v>306</v>
      </c>
      <c r="C34" s="10"/>
      <c r="D34" s="29"/>
      <c r="E34" s="29"/>
      <c r="F34" s="10"/>
    </row>
    <row r="35" spans="1:6" s="8" customFormat="1" ht="12.75" hidden="1">
      <c r="A35" s="14"/>
      <c r="B35" s="58" t="s">
        <v>307</v>
      </c>
      <c r="C35" s="10"/>
      <c r="D35" s="29"/>
      <c r="E35" s="29"/>
      <c r="F35" s="10"/>
    </row>
    <row r="36" spans="1:6" s="8" customFormat="1" ht="12.75" hidden="1">
      <c r="A36" s="14"/>
      <c r="B36" s="58" t="s">
        <v>308</v>
      </c>
      <c r="C36" s="10"/>
      <c r="D36" s="29"/>
      <c r="E36" s="29"/>
      <c r="F36" s="10"/>
    </row>
    <row r="37" spans="1:6" s="8" customFormat="1" ht="38.25" customHeight="1">
      <c r="A37" s="14" t="s">
        <v>771</v>
      </c>
      <c r="B37" s="58" t="s">
        <v>384</v>
      </c>
      <c r="C37" s="10"/>
      <c r="D37" s="29"/>
      <c r="E37" s="29"/>
      <c r="F37" s="10" t="s">
        <v>484</v>
      </c>
    </row>
    <row r="38" spans="1:6" s="8" customFormat="1" ht="25.5">
      <c r="A38" s="14" t="s">
        <v>772</v>
      </c>
      <c r="B38" s="58" t="s">
        <v>385</v>
      </c>
      <c r="C38" s="10"/>
      <c r="D38" s="29">
        <f>E38</f>
        <v>4370</v>
      </c>
      <c r="E38" s="29">
        <v>4370</v>
      </c>
      <c r="F38" s="10" t="s">
        <v>484</v>
      </c>
    </row>
    <row r="39" spans="1:6" s="8" customFormat="1" ht="25.5">
      <c r="A39" s="14" t="s">
        <v>773</v>
      </c>
      <c r="B39" s="58" t="s">
        <v>386</v>
      </c>
      <c r="C39" s="10"/>
      <c r="D39" s="29"/>
      <c r="E39" s="29"/>
      <c r="F39" s="10" t="s">
        <v>484</v>
      </c>
    </row>
    <row r="40" spans="1:6" s="8" customFormat="1" ht="52.5" customHeight="1">
      <c r="A40" s="14" t="s">
        <v>774</v>
      </c>
      <c r="B40" s="58" t="s">
        <v>387</v>
      </c>
      <c r="C40" s="10"/>
      <c r="D40" s="29"/>
      <c r="E40" s="29"/>
      <c r="F40" s="10" t="s">
        <v>484</v>
      </c>
    </row>
    <row r="41" spans="1:6" s="8" customFormat="1" ht="27.75" customHeight="1">
      <c r="A41" s="14" t="s">
        <v>181</v>
      </c>
      <c r="B41" s="58" t="s">
        <v>388</v>
      </c>
      <c r="C41" s="10"/>
      <c r="D41" s="29">
        <f aca="true" t="shared" si="2" ref="D41:D46">E41</f>
        <v>50</v>
      </c>
      <c r="E41" s="29">
        <v>50</v>
      </c>
      <c r="F41" s="10" t="s">
        <v>484</v>
      </c>
    </row>
    <row r="42" spans="1:6" s="8" customFormat="1" ht="27.75" customHeight="1">
      <c r="A42" s="12" t="s">
        <v>873</v>
      </c>
      <c r="B42" s="58" t="s">
        <v>885</v>
      </c>
      <c r="C42" s="10"/>
      <c r="D42" s="29">
        <f t="shared" si="2"/>
        <v>1500</v>
      </c>
      <c r="E42" s="29">
        <v>1500</v>
      </c>
      <c r="F42" s="10" t="s">
        <v>484</v>
      </c>
    </row>
    <row r="43" spans="1:6" s="8" customFormat="1" ht="43.5" customHeight="1">
      <c r="A43" s="12" t="s">
        <v>874</v>
      </c>
      <c r="B43" s="58" t="s">
        <v>875</v>
      </c>
      <c r="C43" s="10"/>
      <c r="D43" s="29">
        <f t="shared" si="2"/>
        <v>570</v>
      </c>
      <c r="E43" s="29">
        <v>570</v>
      </c>
      <c r="F43" s="10" t="s">
        <v>484</v>
      </c>
    </row>
    <row r="44" spans="1:6" s="8" customFormat="1" ht="36.75" customHeight="1">
      <c r="A44" s="12" t="s">
        <v>879</v>
      </c>
      <c r="B44" s="59" t="s">
        <v>884</v>
      </c>
      <c r="C44" s="10"/>
      <c r="D44" s="29">
        <f t="shared" si="2"/>
        <v>1774</v>
      </c>
      <c r="E44" s="29">
        <v>1774</v>
      </c>
      <c r="F44" s="10" t="s">
        <v>484</v>
      </c>
    </row>
    <row r="45" spans="1:6" s="8" customFormat="1" ht="36.75" customHeight="1">
      <c r="A45" s="12"/>
      <c r="B45" s="68" t="s">
        <v>907</v>
      </c>
      <c r="C45" s="10"/>
      <c r="D45" s="29">
        <f t="shared" si="2"/>
        <v>780</v>
      </c>
      <c r="E45" s="29">
        <v>780</v>
      </c>
      <c r="F45" s="10" t="s">
        <v>484</v>
      </c>
    </row>
    <row r="46" spans="1:6" s="8" customFormat="1" ht="60.75" customHeight="1">
      <c r="A46" s="12" t="s">
        <v>880</v>
      </c>
      <c r="B46" s="60" t="s">
        <v>881</v>
      </c>
      <c r="C46" s="10"/>
      <c r="D46" s="29">
        <f t="shared" si="2"/>
        <v>200</v>
      </c>
      <c r="E46" s="29">
        <v>200</v>
      </c>
      <c r="F46" s="10" t="s">
        <v>484</v>
      </c>
    </row>
    <row r="47" spans="1:6" s="13" customFormat="1" ht="26.25" customHeight="1">
      <c r="A47" s="32" t="s">
        <v>775</v>
      </c>
      <c r="B47" s="55" t="s">
        <v>683</v>
      </c>
      <c r="C47" s="18">
        <v>7146</v>
      </c>
      <c r="D47" s="29">
        <f>SUM(E47:F47)</f>
        <v>14000</v>
      </c>
      <c r="E47" s="36">
        <f>SUM(E48)</f>
        <v>14000</v>
      </c>
      <c r="F47" s="10" t="s">
        <v>484</v>
      </c>
    </row>
    <row r="48" spans="1:6" ht="14.25" customHeight="1">
      <c r="A48" s="14" t="s">
        <v>776</v>
      </c>
      <c r="B48" s="57" t="s">
        <v>170</v>
      </c>
      <c r="C48" s="10"/>
      <c r="D48" s="29">
        <f>SUM(E48:F48)</f>
        <v>14000</v>
      </c>
      <c r="E48" s="35">
        <f>SUM(E49:E50)</f>
        <v>14000</v>
      </c>
      <c r="F48" s="10" t="s">
        <v>484</v>
      </c>
    </row>
    <row r="49" spans="1:6" s="8" customFormat="1" ht="77.25" customHeight="1">
      <c r="A49" s="14" t="s">
        <v>777</v>
      </c>
      <c r="B49" s="58" t="s">
        <v>721</v>
      </c>
      <c r="C49" s="10"/>
      <c r="D49" s="29">
        <f>SUM(E49:F49)</f>
        <v>7000</v>
      </c>
      <c r="E49" s="29">
        <v>7000</v>
      </c>
      <c r="F49" s="10" t="s">
        <v>484</v>
      </c>
    </row>
    <row r="50" spans="1:6" s="8" customFormat="1" ht="75.75" customHeight="1">
      <c r="A50" s="12" t="s">
        <v>778</v>
      </c>
      <c r="B50" s="58" t="s">
        <v>162</v>
      </c>
      <c r="C50" s="10"/>
      <c r="D50" s="29">
        <f>SUM(E50:F50)</f>
        <v>7000</v>
      </c>
      <c r="E50" s="29">
        <v>7000</v>
      </c>
      <c r="F50" s="10" t="s">
        <v>484</v>
      </c>
    </row>
    <row r="51" spans="1:6" s="13" customFormat="1" ht="14.25" customHeight="1">
      <c r="A51" s="32" t="s">
        <v>779</v>
      </c>
      <c r="B51" s="55" t="s">
        <v>171</v>
      </c>
      <c r="C51" s="18">
        <v>7161</v>
      </c>
      <c r="D51" s="31">
        <f aca="true" t="shared" si="3" ref="D51:D101">SUM(E51:F51)</f>
        <v>0</v>
      </c>
      <c r="E51" s="36">
        <f>SUM(E52+E56)</f>
        <v>0</v>
      </c>
      <c r="F51" s="10" t="s">
        <v>484</v>
      </c>
    </row>
    <row r="52" spans="1:6" ht="38.25" customHeight="1">
      <c r="A52" s="14" t="s">
        <v>780</v>
      </c>
      <c r="B52" s="57" t="s">
        <v>172</v>
      </c>
      <c r="C52" s="10"/>
      <c r="D52" s="31">
        <f t="shared" si="3"/>
        <v>0</v>
      </c>
      <c r="E52" s="35">
        <f>SUM(E53:E55)</f>
        <v>0</v>
      </c>
      <c r="F52" s="10" t="s">
        <v>484</v>
      </c>
    </row>
    <row r="53" spans="1:6" s="8" customFormat="1" ht="12.75">
      <c r="A53" s="15" t="s">
        <v>781</v>
      </c>
      <c r="B53" s="58" t="s">
        <v>722</v>
      </c>
      <c r="C53" s="10"/>
      <c r="D53" s="31">
        <f t="shared" si="3"/>
        <v>0</v>
      </c>
      <c r="E53" s="29"/>
      <c r="F53" s="10" t="s">
        <v>484</v>
      </c>
    </row>
    <row r="54" spans="1:6" s="8" customFormat="1" ht="12.75">
      <c r="A54" s="15" t="s">
        <v>782</v>
      </c>
      <c r="B54" s="58" t="s">
        <v>361</v>
      </c>
      <c r="C54" s="10"/>
      <c r="D54" s="31">
        <f t="shared" si="3"/>
        <v>0</v>
      </c>
      <c r="E54" s="29"/>
      <c r="F54" s="10" t="s">
        <v>484</v>
      </c>
    </row>
    <row r="55" spans="1:6" s="8" customFormat="1" ht="25.5">
      <c r="A55" s="15" t="s">
        <v>783</v>
      </c>
      <c r="B55" s="58" t="s">
        <v>389</v>
      </c>
      <c r="C55" s="10"/>
      <c r="D55" s="31">
        <f t="shared" si="3"/>
        <v>0</v>
      </c>
      <c r="E55" s="29"/>
      <c r="F55" s="10" t="s">
        <v>484</v>
      </c>
    </row>
    <row r="56" spans="1:6" s="8" customFormat="1" ht="64.5" customHeight="1">
      <c r="A56" s="15" t="s">
        <v>547</v>
      </c>
      <c r="B56" s="58" t="s">
        <v>862</v>
      </c>
      <c r="C56" s="10"/>
      <c r="D56" s="29">
        <f t="shared" si="3"/>
        <v>0</v>
      </c>
      <c r="E56" s="29"/>
      <c r="F56" s="10" t="s">
        <v>484</v>
      </c>
    </row>
    <row r="57" spans="1:6" s="13" customFormat="1" ht="13.5" customHeight="1">
      <c r="A57" s="32" t="s">
        <v>477</v>
      </c>
      <c r="B57" s="55" t="s">
        <v>173</v>
      </c>
      <c r="C57" s="18">
        <v>7300</v>
      </c>
      <c r="D57" s="29">
        <f t="shared" si="3"/>
        <v>2530664</v>
      </c>
      <c r="E57" s="36">
        <f>SUM(E58+E62+E66)</f>
        <v>671114</v>
      </c>
      <c r="F57" s="36">
        <f>SUM(F60+F64+F73)</f>
        <v>1859550</v>
      </c>
    </row>
    <row r="58" spans="1:6" s="13" customFormat="1" ht="27.75" customHeight="1">
      <c r="A58" s="32" t="s">
        <v>285</v>
      </c>
      <c r="B58" s="55" t="s">
        <v>493</v>
      </c>
      <c r="C58" s="18">
        <v>7311</v>
      </c>
      <c r="D58" s="29">
        <f t="shared" si="3"/>
        <v>0</v>
      </c>
      <c r="E58" s="36">
        <f>SUM(E59)</f>
        <v>0</v>
      </c>
      <c r="F58" s="10" t="s">
        <v>484</v>
      </c>
    </row>
    <row r="59" spans="1:6" ht="52.5" customHeight="1">
      <c r="A59" s="14" t="s">
        <v>784</v>
      </c>
      <c r="B59" s="57" t="s">
        <v>178</v>
      </c>
      <c r="C59" s="16"/>
      <c r="D59" s="29">
        <f t="shared" si="3"/>
        <v>0</v>
      </c>
      <c r="E59" s="29"/>
      <c r="F59" s="10" t="s">
        <v>484</v>
      </c>
    </row>
    <row r="60" spans="1:6" s="13" customFormat="1" ht="27.75" customHeight="1">
      <c r="A60" s="33" t="s">
        <v>286</v>
      </c>
      <c r="B60" s="55" t="s">
        <v>163</v>
      </c>
      <c r="C60" s="34">
        <v>7312</v>
      </c>
      <c r="D60" s="29">
        <f t="shared" si="3"/>
        <v>0</v>
      </c>
      <c r="E60" s="10" t="s">
        <v>484</v>
      </c>
      <c r="F60" s="35">
        <f>SUM(F61)</f>
        <v>0</v>
      </c>
    </row>
    <row r="61" spans="1:6" ht="52.5" customHeight="1">
      <c r="A61" s="12" t="s">
        <v>287</v>
      </c>
      <c r="B61" s="57" t="s">
        <v>179</v>
      </c>
      <c r="C61" s="16"/>
      <c r="D61" s="29">
        <f t="shared" si="3"/>
        <v>0</v>
      </c>
      <c r="E61" s="10" t="s">
        <v>484</v>
      </c>
      <c r="F61" s="29"/>
    </row>
    <row r="62" spans="1:6" s="13" customFormat="1" ht="38.25">
      <c r="A62" s="33" t="s">
        <v>785</v>
      </c>
      <c r="B62" s="55" t="s">
        <v>164</v>
      </c>
      <c r="C62" s="34">
        <v>7321</v>
      </c>
      <c r="D62" s="29">
        <f t="shared" si="3"/>
        <v>0</v>
      </c>
      <c r="E62" s="35">
        <f>SUM(E63)</f>
        <v>0</v>
      </c>
      <c r="F62" s="10" t="s">
        <v>484</v>
      </c>
    </row>
    <row r="63" spans="1:6" ht="51">
      <c r="A63" s="14" t="s">
        <v>786</v>
      </c>
      <c r="B63" s="57" t="s">
        <v>723</v>
      </c>
      <c r="C63" s="16"/>
      <c r="D63" s="29">
        <f t="shared" si="3"/>
        <v>0</v>
      </c>
      <c r="E63" s="29"/>
      <c r="F63" s="10" t="s">
        <v>484</v>
      </c>
    </row>
    <row r="64" spans="1:6" s="13" customFormat="1" ht="38.25">
      <c r="A64" s="33" t="s">
        <v>787</v>
      </c>
      <c r="B64" s="55" t="s">
        <v>165</v>
      </c>
      <c r="C64" s="34">
        <v>7322</v>
      </c>
      <c r="D64" s="29">
        <f t="shared" si="3"/>
        <v>0</v>
      </c>
      <c r="E64" s="10" t="s">
        <v>484</v>
      </c>
      <c r="F64" s="35">
        <f>SUM(F65)</f>
        <v>0</v>
      </c>
    </row>
    <row r="65" spans="1:6" ht="51">
      <c r="A65" s="14" t="s">
        <v>788</v>
      </c>
      <c r="B65" s="57" t="s">
        <v>724</v>
      </c>
      <c r="C65" s="16"/>
      <c r="D65" s="29">
        <f t="shared" si="3"/>
        <v>0</v>
      </c>
      <c r="E65" s="10" t="s">
        <v>484</v>
      </c>
      <c r="F65" s="29"/>
    </row>
    <row r="66" spans="1:6" s="13" customFormat="1" ht="26.25" customHeight="1">
      <c r="A66" s="32" t="s">
        <v>789</v>
      </c>
      <c r="B66" s="55" t="s">
        <v>174</v>
      </c>
      <c r="C66" s="18">
        <v>7331</v>
      </c>
      <c r="D66" s="29">
        <f t="shared" si="3"/>
        <v>671114</v>
      </c>
      <c r="E66" s="36">
        <f>E67++E68+E69+E70+E71</f>
        <v>671114</v>
      </c>
      <c r="F66" s="10" t="s">
        <v>484</v>
      </c>
    </row>
    <row r="67" spans="1:6" ht="29.25" customHeight="1">
      <c r="A67" s="14" t="s">
        <v>790</v>
      </c>
      <c r="B67" s="57" t="s">
        <v>725</v>
      </c>
      <c r="C67" s="10"/>
      <c r="D67" s="29">
        <f t="shared" si="3"/>
        <v>668936</v>
      </c>
      <c r="E67" s="29">
        <v>668936</v>
      </c>
      <c r="F67" s="10" t="s">
        <v>484</v>
      </c>
    </row>
    <row r="68" spans="1:6" ht="38.25">
      <c r="A68" s="14" t="s">
        <v>791</v>
      </c>
      <c r="B68" s="57" t="s">
        <v>738</v>
      </c>
      <c r="C68" s="16"/>
      <c r="D68" s="29">
        <f t="shared" si="3"/>
        <v>0</v>
      </c>
      <c r="E68" s="35">
        <v>0</v>
      </c>
      <c r="F68" s="10" t="s">
        <v>484</v>
      </c>
    </row>
    <row r="69" spans="1:6" ht="51">
      <c r="A69" s="14" t="s">
        <v>792</v>
      </c>
      <c r="B69" s="58" t="s">
        <v>726</v>
      </c>
      <c r="C69" s="10"/>
      <c r="D69" s="29">
        <f t="shared" si="3"/>
        <v>0</v>
      </c>
      <c r="E69" s="29">
        <v>0</v>
      </c>
      <c r="F69" s="10" t="s">
        <v>484</v>
      </c>
    </row>
    <row r="70" spans="1:6" ht="25.5">
      <c r="A70" s="14" t="s">
        <v>793</v>
      </c>
      <c r="B70" s="58" t="s">
        <v>739</v>
      </c>
      <c r="C70" s="10"/>
      <c r="D70" s="29">
        <f t="shared" si="3"/>
        <v>0</v>
      </c>
      <c r="E70" s="29">
        <v>0</v>
      </c>
      <c r="F70" s="10" t="s">
        <v>484</v>
      </c>
    </row>
    <row r="71" spans="1:6" ht="38.25">
      <c r="A71" s="14" t="s">
        <v>794</v>
      </c>
      <c r="B71" s="57" t="s">
        <v>740</v>
      </c>
      <c r="C71" s="16"/>
      <c r="D71" s="29">
        <f t="shared" si="3"/>
        <v>2178</v>
      </c>
      <c r="E71" s="29">
        <v>2178</v>
      </c>
      <c r="F71" s="10" t="s">
        <v>484</v>
      </c>
    </row>
    <row r="72" spans="1:6" ht="38.25">
      <c r="A72" s="14" t="s">
        <v>795</v>
      </c>
      <c r="B72" s="57" t="s">
        <v>877</v>
      </c>
      <c r="C72" s="16"/>
      <c r="D72" s="29">
        <f t="shared" si="3"/>
        <v>0</v>
      </c>
      <c r="E72" s="29"/>
      <c r="F72" s="10" t="s">
        <v>484</v>
      </c>
    </row>
    <row r="73" spans="1:6" s="13" customFormat="1" ht="27" customHeight="1">
      <c r="A73" s="32" t="s">
        <v>796</v>
      </c>
      <c r="B73" s="55" t="s">
        <v>175</v>
      </c>
      <c r="C73" s="18">
        <v>7332</v>
      </c>
      <c r="D73" s="29">
        <f t="shared" si="3"/>
        <v>1859550</v>
      </c>
      <c r="E73" s="10" t="s">
        <v>484</v>
      </c>
      <c r="F73" s="35">
        <f>SUM(F74:F75)</f>
        <v>1859550</v>
      </c>
    </row>
    <row r="74" spans="1:6" ht="38.25">
      <c r="A74" s="14" t="s">
        <v>797</v>
      </c>
      <c r="B74" s="57" t="s">
        <v>753</v>
      </c>
      <c r="C74" s="16"/>
      <c r="D74" s="29">
        <f t="shared" si="3"/>
        <v>1859550</v>
      </c>
      <c r="E74" s="10" t="s">
        <v>484</v>
      </c>
      <c r="F74" s="29">
        <v>1859550</v>
      </c>
    </row>
    <row r="75" spans="1:6" ht="38.25">
      <c r="A75" s="14" t="s">
        <v>798</v>
      </c>
      <c r="B75" s="57" t="s">
        <v>878</v>
      </c>
      <c r="C75" s="16"/>
      <c r="D75" s="29">
        <f t="shared" si="3"/>
        <v>0</v>
      </c>
      <c r="E75" s="10" t="s">
        <v>484</v>
      </c>
      <c r="F75" s="29"/>
    </row>
    <row r="76" spans="1:6" s="13" customFormat="1" ht="13.5" customHeight="1">
      <c r="A76" s="32" t="s">
        <v>478</v>
      </c>
      <c r="B76" s="55" t="s">
        <v>727</v>
      </c>
      <c r="C76" s="18">
        <v>7400</v>
      </c>
      <c r="D76" s="29">
        <f t="shared" si="3"/>
        <v>450805</v>
      </c>
      <c r="E76" s="36">
        <f>SUM(E79+E81+E86+E90+E94+E97+E103)</f>
        <v>450805</v>
      </c>
      <c r="F76" s="36">
        <f>SUM(F77+F100)</f>
        <v>0</v>
      </c>
    </row>
    <row r="77" spans="1:6" s="13" customFormat="1" ht="12.75">
      <c r="A77" s="32" t="s">
        <v>291</v>
      </c>
      <c r="B77" s="55" t="s">
        <v>904</v>
      </c>
      <c r="C77" s="18">
        <v>7411</v>
      </c>
      <c r="D77" s="29">
        <f t="shared" si="3"/>
        <v>0</v>
      </c>
      <c r="E77" s="10" t="s">
        <v>484</v>
      </c>
      <c r="F77" s="35">
        <f>SUM(F78)</f>
        <v>0</v>
      </c>
    </row>
    <row r="78" spans="1:6" ht="39" customHeight="1">
      <c r="A78" s="14" t="s">
        <v>799</v>
      </c>
      <c r="B78" s="57" t="s">
        <v>741</v>
      </c>
      <c r="C78" s="16"/>
      <c r="D78" s="29">
        <f t="shared" si="3"/>
        <v>0</v>
      </c>
      <c r="E78" s="10" t="s">
        <v>484</v>
      </c>
      <c r="F78" s="29"/>
    </row>
    <row r="79" spans="1:6" s="13" customFormat="1" ht="12.75">
      <c r="A79" s="32" t="s">
        <v>800</v>
      </c>
      <c r="B79" s="55" t="s">
        <v>905</v>
      </c>
      <c r="C79" s="18">
        <v>7412</v>
      </c>
      <c r="D79" s="29">
        <f t="shared" si="3"/>
        <v>0</v>
      </c>
      <c r="E79" s="36">
        <f>SUM(E80)</f>
        <v>0</v>
      </c>
      <c r="F79" s="10" t="s">
        <v>484</v>
      </c>
    </row>
    <row r="80" spans="1:6" ht="38.25">
      <c r="A80" s="14" t="s">
        <v>801</v>
      </c>
      <c r="B80" s="57" t="s">
        <v>742</v>
      </c>
      <c r="C80" s="16"/>
      <c r="D80" s="29">
        <f t="shared" si="3"/>
        <v>0</v>
      </c>
      <c r="E80" s="29"/>
      <c r="F80" s="10" t="s">
        <v>484</v>
      </c>
    </row>
    <row r="81" spans="1:6" s="13" customFormat="1" ht="14.25" customHeight="1">
      <c r="A81" s="32" t="s">
        <v>802</v>
      </c>
      <c r="B81" s="55" t="s">
        <v>906</v>
      </c>
      <c r="C81" s="18">
        <v>7415</v>
      </c>
      <c r="D81" s="29">
        <f t="shared" si="3"/>
        <v>36570</v>
      </c>
      <c r="E81" s="36">
        <f>SUM(E82:E85)</f>
        <v>36570</v>
      </c>
      <c r="F81" s="10" t="s">
        <v>484</v>
      </c>
    </row>
    <row r="82" spans="1:6" ht="29.25" customHeight="1">
      <c r="A82" s="14" t="s">
        <v>803</v>
      </c>
      <c r="B82" s="57" t="s">
        <v>743</v>
      </c>
      <c r="C82" s="16"/>
      <c r="D82" s="29">
        <f t="shared" si="3"/>
        <v>24000</v>
      </c>
      <c r="E82" s="29">
        <v>24000</v>
      </c>
      <c r="F82" s="10" t="s">
        <v>484</v>
      </c>
    </row>
    <row r="83" spans="1:6" ht="38.25">
      <c r="A83" s="14" t="s">
        <v>804</v>
      </c>
      <c r="B83" s="57" t="s">
        <v>744</v>
      </c>
      <c r="C83" s="16"/>
      <c r="D83" s="29">
        <f t="shared" si="3"/>
        <v>0</v>
      </c>
      <c r="E83" s="29"/>
      <c r="F83" s="10" t="s">
        <v>484</v>
      </c>
    </row>
    <row r="84" spans="1:6" ht="51">
      <c r="A84" s="14" t="s">
        <v>805</v>
      </c>
      <c r="B84" s="57" t="s">
        <v>754</v>
      </c>
      <c r="C84" s="16"/>
      <c r="D84" s="29">
        <f t="shared" si="3"/>
        <v>0</v>
      </c>
      <c r="E84" s="29"/>
      <c r="F84" s="10" t="s">
        <v>484</v>
      </c>
    </row>
    <row r="85" spans="1:6" ht="12.75">
      <c r="A85" s="12" t="s">
        <v>652</v>
      </c>
      <c r="B85" s="57" t="s">
        <v>755</v>
      </c>
      <c r="C85" s="16"/>
      <c r="D85" s="29">
        <f t="shared" si="3"/>
        <v>12570</v>
      </c>
      <c r="E85" s="29">
        <v>12570</v>
      </c>
      <c r="F85" s="10" t="s">
        <v>484</v>
      </c>
    </row>
    <row r="86" spans="1:6" s="13" customFormat="1" ht="38.25" customHeight="1">
      <c r="A86" s="32" t="s">
        <v>653</v>
      </c>
      <c r="B86" s="55" t="s">
        <v>745</v>
      </c>
      <c r="C86" s="18">
        <v>7421</v>
      </c>
      <c r="D86" s="29">
        <f t="shared" si="3"/>
        <v>19998</v>
      </c>
      <c r="E86" s="36">
        <f>SUM(E87:E89)</f>
        <v>19998</v>
      </c>
      <c r="F86" s="10" t="s">
        <v>484</v>
      </c>
    </row>
    <row r="87" spans="1:6" ht="78" customHeight="1">
      <c r="A87" s="14" t="s">
        <v>654</v>
      </c>
      <c r="B87" s="57" t="s">
        <v>728</v>
      </c>
      <c r="C87" s="16"/>
      <c r="D87" s="29">
        <f t="shared" si="3"/>
        <v>0</v>
      </c>
      <c r="E87" s="29"/>
      <c r="F87" s="10" t="s">
        <v>484</v>
      </c>
    </row>
    <row r="88" spans="1:6" s="13" customFormat="1" ht="52.5" customHeight="1">
      <c r="A88" s="14" t="s">
        <v>390</v>
      </c>
      <c r="B88" s="57" t="s">
        <v>180</v>
      </c>
      <c r="C88" s="10"/>
      <c r="D88" s="29">
        <f t="shared" si="3"/>
        <v>3998</v>
      </c>
      <c r="E88" s="29">
        <v>3998</v>
      </c>
      <c r="F88" s="10" t="s">
        <v>484</v>
      </c>
    </row>
    <row r="89" spans="1:6" s="13" customFormat="1" ht="64.5" customHeight="1">
      <c r="A89" s="12" t="s">
        <v>729</v>
      </c>
      <c r="B89" s="57" t="s">
        <v>746</v>
      </c>
      <c r="C89" s="10"/>
      <c r="D89" s="29">
        <f t="shared" si="3"/>
        <v>16000</v>
      </c>
      <c r="E89" s="29">
        <v>16000</v>
      </c>
      <c r="F89" s="10"/>
    </row>
    <row r="90" spans="1:6" s="13" customFormat="1" ht="14.25" customHeight="1">
      <c r="A90" s="32" t="s">
        <v>806</v>
      </c>
      <c r="B90" s="55" t="s">
        <v>730</v>
      </c>
      <c r="C90" s="18">
        <v>7422</v>
      </c>
      <c r="D90" s="29">
        <f t="shared" si="3"/>
        <v>352237</v>
      </c>
      <c r="E90" s="36">
        <f>SUM(E91:E93)-E92</f>
        <v>352237</v>
      </c>
      <c r="F90" s="10" t="s">
        <v>484</v>
      </c>
    </row>
    <row r="91" spans="1:6" s="13" customFormat="1" ht="12.75">
      <c r="A91" s="14" t="s">
        <v>807</v>
      </c>
      <c r="B91" s="57" t="s">
        <v>756</v>
      </c>
      <c r="C91" s="17"/>
      <c r="D91" s="29">
        <f>SUM(E91:F91)</f>
        <v>194737</v>
      </c>
      <c r="E91" s="29">
        <v>194737</v>
      </c>
      <c r="F91" s="10" t="s">
        <v>484</v>
      </c>
    </row>
    <row r="92" spans="1:6" s="13" customFormat="1" ht="12.75">
      <c r="A92" s="12" t="s">
        <v>887</v>
      </c>
      <c r="B92" s="57" t="s">
        <v>886</v>
      </c>
      <c r="C92" s="17"/>
      <c r="D92" s="29">
        <f>E92+F92</f>
        <v>59660</v>
      </c>
      <c r="E92" s="29">
        <v>59660</v>
      </c>
      <c r="F92" s="10"/>
    </row>
    <row r="93" spans="1:6" ht="27" customHeight="1">
      <c r="A93" s="14" t="s">
        <v>808</v>
      </c>
      <c r="B93" s="57" t="s">
        <v>757</v>
      </c>
      <c r="C93" s="10"/>
      <c r="D93" s="29">
        <f t="shared" si="3"/>
        <v>157500</v>
      </c>
      <c r="E93" s="29">
        <v>157500</v>
      </c>
      <c r="F93" s="10" t="s">
        <v>484</v>
      </c>
    </row>
    <row r="94" spans="1:6" s="13" customFormat="1" ht="15" customHeight="1">
      <c r="A94" s="32" t="s">
        <v>809</v>
      </c>
      <c r="B94" s="55" t="s">
        <v>176</v>
      </c>
      <c r="C94" s="18">
        <v>7431</v>
      </c>
      <c r="D94" s="29">
        <f t="shared" si="3"/>
        <v>0</v>
      </c>
      <c r="E94" s="36">
        <f>SUM(E95:E96)</f>
        <v>0</v>
      </c>
      <c r="F94" s="10" t="s">
        <v>484</v>
      </c>
    </row>
    <row r="95" spans="1:6" ht="53.25" customHeight="1">
      <c r="A95" s="14" t="s">
        <v>810</v>
      </c>
      <c r="B95" s="57" t="s">
        <v>490</v>
      </c>
      <c r="C95" s="16"/>
      <c r="D95" s="29">
        <f t="shared" si="3"/>
        <v>0</v>
      </c>
      <c r="E95" s="29"/>
      <c r="F95" s="10" t="s">
        <v>484</v>
      </c>
    </row>
    <row r="96" spans="1:6" s="13" customFormat="1" ht="38.25">
      <c r="A96" s="14" t="s">
        <v>811</v>
      </c>
      <c r="B96" s="57" t="s">
        <v>391</v>
      </c>
      <c r="C96" s="16"/>
      <c r="D96" s="29">
        <f t="shared" si="3"/>
        <v>0</v>
      </c>
      <c r="E96" s="29"/>
      <c r="F96" s="10" t="s">
        <v>484</v>
      </c>
    </row>
    <row r="97" spans="1:6" s="13" customFormat="1" ht="27" customHeight="1">
      <c r="A97" s="32" t="s">
        <v>812</v>
      </c>
      <c r="B97" s="55" t="s">
        <v>0</v>
      </c>
      <c r="C97" s="18">
        <v>7441</v>
      </c>
      <c r="D97" s="29">
        <f t="shared" si="3"/>
        <v>0</v>
      </c>
      <c r="E97" s="35">
        <f>SUM(E98:E99)</f>
        <v>0</v>
      </c>
      <c r="F97" s="10" t="s">
        <v>484</v>
      </c>
    </row>
    <row r="98" spans="1:6" s="13" customFormat="1" ht="102">
      <c r="A98" s="12" t="s">
        <v>813</v>
      </c>
      <c r="B98" s="57" t="s">
        <v>732</v>
      </c>
      <c r="C98" s="16"/>
      <c r="D98" s="29">
        <f t="shared" si="3"/>
        <v>0</v>
      </c>
      <c r="E98" s="29"/>
      <c r="F98" s="10" t="s">
        <v>484</v>
      </c>
    </row>
    <row r="99" spans="1:6" s="13" customFormat="1" ht="102">
      <c r="A99" s="12" t="s">
        <v>494</v>
      </c>
      <c r="B99" s="57" t="s">
        <v>731</v>
      </c>
      <c r="C99" s="16"/>
      <c r="D99" s="29">
        <f t="shared" si="3"/>
        <v>0</v>
      </c>
      <c r="E99" s="29"/>
      <c r="F99" s="10" t="s">
        <v>484</v>
      </c>
    </row>
    <row r="100" spans="1:6" s="13" customFormat="1" ht="26.25" customHeight="1">
      <c r="A100" s="32" t="s">
        <v>814</v>
      </c>
      <c r="B100" s="55" t="s">
        <v>733</v>
      </c>
      <c r="C100" s="18">
        <v>7442</v>
      </c>
      <c r="D100" s="29">
        <f t="shared" si="3"/>
        <v>0</v>
      </c>
      <c r="E100" s="10" t="s">
        <v>484</v>
      </c>
      <c r="F100" s="35">
        <f>SUM(F101:F102)</f>
        <v>0</v>
      </c>
    </row>
    <row r="101" spans="1:6" ht="102.75" customHeight="1">
      <c r="A101" s="14" t="s">
        <v>815</v>
      </c>
      <c r="B101" s="57" t="s">
        <v>734</v>
      </c>
      <c r="C101" s="16"/>
      <c r="D101" s="29">
        <f t="shared" si="3"/>
        <v>0</v>
      </c>
      <c r="E101" s="10" t="s">
        <v>484</v>
      </c>
      <c r="F101" s="29"/>
    </row>
    <row r="102" spans="1:6" s="13" customFormat="1" ht="103.5" customHeight="1">
      <c r="A102" s="14" t="s">
        <v>816</v>
      </c>
      <c r="B102" s="57" t="s">
        <v>747</v>
      </c>
      <c r="C102" s="16"/>
      <c r="D102" s="29">
        <f>SUM(E102:F102)</f>
        <v>0</v>
      </c>
      <c r="E102" s="10" t="s">
        <v>484</v>
      </c>
      <c r="F102" s="29"/>
    </row>
    <row r="103" spans="1:6" s="13" customFormat="1" ht="13.5" customHeight="1">
      <c r="A103" s="14" t="s">
        <v>392</v>
      </c>
      <c r="B103" s="55" t="s">
        <v>177</v>
      </c>
      <c r="C103" s="18">
        <v>7451</v>
      </c>
      <c r="D103" s="29">
        <f>SUM(E103:F103)</f>
        <v>42000</v>
      </c>
      <c r="E103" s="31">
        <f>E106</f>
        <v>42000</v>
      </c>
      <c r="F103" s="35">
        <f>SUM(F104:F106)</f>
        <v>0</v>
      </c>
    </row>
    <row r="104" spans="1:6" ht="25.5">
      <c r="A104" s="14" t="s">
        <v>393</v>
      </c>
      <c r="B104" s="57" t="s">
        <v>758</v>
      </c>
      <c r="C104" s="16"/>
      <c r="D104" s="29">
        <f>SUM(E104:F104)</f>
        <v>0</v>
      </c>
      <c r="E104" s="10" t="s">
        <v>484</v>
      </c>
      <c r="F104" s="29"/>
    </row>
    <row r="105" spans="1:6" ht="38.25">
      <c r="A105" s="14" t="s">
        <v>394</v>
      </c>
      <c r="B105" s="57" t="s">
        <v>759</v>
      </c>
      <c r="C105" s="16"/>
      <c r="D105" s="29">
        <f>SUM(E105:F105)</f>
        <v>0</v>
      </c>
      <c r="E105" s="10" t="s">
        <v>484</v>
      </c>
      <c r="F105" s="29"/>
    </row>
    <row r="106" spans="1:6" ht="27" customHeight="1">
      <c r="A106" s="14" t="s">
        <v>395</v>
      </c>
      <c r="B106" s="57" t="s">
        <v>735</v>
      </c>
      <c r="C106" s="16"/>
      <c r="D106" s="29">
        <f>SUM(E106:F106)</f>
        <v>42000</v>
      </c>
      <c r="E106" s="29">
        <v>42000</v>
      </c>
      <c r="F106" s="29"/>
    </row>
    <row r="107" spans="1:6" ht="178.5" customHeight="1">
      <c r="A107" s="47"/>
      <c r="B107" s="48"/>
      <c r="C107" s="49"/>
      <c r="D107" s="50"/>
      <c r="E107" s="50"/>
      <c r="F107" s="50"/>
    </row>
    <row r="108" spans="1:6" ht="279.75" customHeight="1">
      <c r="A108" s="47"/>
      <c r="B108" s="48"/>
      <c r="C108" s="49"/>
      <c r="D108" s="50"/>
      <c r="E108" s="50"/>
      <c r="F108" s="50"/>
    </row>
    <row r="109" spans="1:6" ht="53.25" customHeight="1">
      <c r="A109" s="47"/>
      <c r="B109" s="48"/>
      <c r="C109" s="49"/>
      <c r="D109" s="50"/>
      <c r="E109" s="50"/>
      <c r="F109" s="50"/>
    </row>
  </sheetData>
  <sheetProtection/>
  <mergeCells count="8">
    <mergeCell ref="A1:F1"/>
    <mergeCell ref="A6:F6"/>
    <mergeCell ref="D9:D10"/>
    <mergeCell ref="B9:B10"/>
    <mergeCell ref="C9:C10"/>
    <mergeCell ref="A9:A10"/>
    <mergeCell ref="A2:G4"/>
    <mergeCell ref="B5:F5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8"/>
  <sheetViews>
    <sheetView showGridLines="0" workbookViewId="0" topLeftCell="A1">
      <selection activeCell="M10" sqref="M10"/>
    </sheetView>
  </sheetViews>
  <sheetFormatPr defaultColWidth="9.140625" defaultRowHeight="12.75"/>
  <cols>
    <col min="1" max="1" width="5.140625" style="75" customWidth="1"/>
    <col min="2" max="2" width="6.421875" style="128" customWidth="1"/>
    <col min="3" max="3" width="6.28125" style="129" customWidth="1"/>
    <col min="4" max="4" width="5.7109375" style="130" customWidth="1"/>
    <col min="5" max="5" width="39.28125" style="124" customWidth="1"/>
    <col min="6" max="6" width="13.28125" style="79" hidden="1" customWidth="1"/>
    <col min="7" max="7" width="15.00390625" style="69" customWidth="1"/>
    <col min="8" max="8" width="12.28125" style="69" customWidth="1"/>
    <col min="9" max="10" width="13.421875" style="69" customWidth="1"/>
    <col min="11" max="16384" width="9.140625" style="69" customWidth="1"/>
  </cols>
  <sheetData>
    <row r="1" spans="7:9" ht="15.75">
      <c r="G1" s="385" t="s">
        <v>1062</v>
      </c>
      <c r="H1" s="385"/>
      <c r="I1" s="385"/>
    </row>
    <row r="2" spans="1:10" ht="21" customHeight="1">
      <c r="A2" s="352" t="s">
        <v>988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0" ht="58.5" customHeight="1">
      <c r="A3" s="378" t="s">
        <v>1063</v>
      </c>
      <c r="B3" s="378"/>
      <c r="C3" s="378"/>
      <c r="D3" s="378"/>
      <c r="E3" s="378"/>
      <c r="F3" s="378"/>
      <c r="G3" s="378"/>
      <c r="H3" s="378"/>
      <c r="I3" s="378"/>
      <c r="J3" s="334"/>
    </row>
    <row r="4" spans="1:9" ht="42.75" customHeight="1">
      <c r="A4" s="352" t="s">
        <v>891</v>
      </c>
      <c r="B4" s="352"/>
      <c r="C4" s="352"/>
      <c r="D4" s="352"/>
      <c r="E4" s="352"/>
      <c r="F4" s="352"/>
      <c r="G4" s="352"/>
      <c r="H4" s="352"/>
      <c r="I4" s="352"/>
    </row>
    <row r="5" spans="1:7" ht="15.75">
      <c r="A5" s="70" t="s">
        <v>908</v>
      </c>
      <c r="B5" s="71"/>
      <c r="C5" s="72"/>
      <c r="D5" s="72"/>
      <c r="E5" s="73"/>
      <c r="F5" s="74"/>
      <c r="G5" s="74"/>
    </row>
    <row r="6" spans="2:9" ht="15.75">
      <c r="B6" s="76"/>
      <c r="C6" s="77"/>
      <c r="D6" s="77"/>
      <c r="E6" s="78"/>
      <c r="H6" s="353" t="s">
        <v>255</v>
      </c>
      <c r="I6" s="353"/>
    </row>
    <row r="7" spans="1:9" s="81" customFormat="1" ht="15.75">
      <c r="A7" s="354" t="s">
        <v>253</v>
      </c>
      <c r="B7" s="359" t="s">
        <v>869</v>
      </c>
      <c r="C7" s="349" t="s">
        <v>481</v>
      </c>
      <c r="D7" s="349" t="s">
        <v>482</v>
      </c>
      <c r="E7" s="355" t="s">
        <v>254</v>
      </c>
      <c r="F7" s="356" t="s">
        <v>480</v>
      </c>
      <c r="G7" s="357" t="s">
        <v>256</v>
      </c>
      <c r="H7" s="351" t="s">
        <v>354</v>
      </c>
      <c r="I7" s="351"/>
    </row>
    <row r="8" spans="1:9" s="84" customFormat="1" ht="24">
      <c r="A8" s="354"/>
      <c r="B8" s="350"/>
      <c r="C8" s="350"/>
      <c r="D8" s="350"/>
      <c r="E8" s="355"/>
      <c r="F8" s="356"/>
      <c r="G8" s="358"/>
      <c r="H8" s="83" t="s">
        <v>471</v>
      </c>
      <c r="I8" s="83" t="s">
        <v>472</v>
      </c>
    </row>
    <row r="9" spans="1:9" s="86" customFormat="1" ht="15.75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5"/>
      <c r="G9" s="85">
        <v>6</v>
      </c>
      <c r="H9" s="85">
        <v>7</v>
      </c>
      <c r="I9" s="85">
        <v>8</v>
      </c>
    </row>
    <row r="10" spans="1:9" s="94" customFormat="1" ht="16.5" customHeight="1">
      <c r="A10" s="87">
        <v>2000</v>
      </c>
      <c r="B10" s="88" t="s">
        <v>483</v>
      </c>
      <c r="C10" s="89" t="s">
        <v>484</v>
      </c>
      <c r="D10" s="90" t="s">
        <v>484</v>
      </c>
      <c r="E10" s="91" t="s">
        <v>909</v>
      </c>
      <c r="F10" s="80"/>
      <c r="G10" s="92">
        <f>SUM(H10:I10)</f>
        <v>3679578.0039999997</v>
      </c>
      <c r="H10" s="93">
        <f>H12+H19+H27+H47+H65+H108+H121+H156+H179+H201+H222</f>
        <v>1756095.244</v>
      </c>
      <c r="I10" s="93">
        <f>I11+I36+I47+I65+I108+I121+I156+I179</f>
        <v>1923482.76</v>
      </c>
    </row>
    <row r="11" spans="1:9" s="98" customFormat="1" ht="24.75" customHeight="1">
      <c r="A11" s="95">
        <v>2100</v>
      </c>
      <c r="B11" s="85" t="s">
        <v>300</v>
      </c>
      <c r="C11" s="85" t="s">
        <v>241</v>
      </c>
      <c r="D11" s="85" t="s">
        <v>241</v>
      </c>
      <c r="E11" s="96" t="s">
        <v>910</v>
      </c>
      <c r="F11" s="97" t="s">
        <v>485</v>
      </c>
      <c r="G11" s="92">
        <f aca="true" t="shared" si="0" ref="G11:G73">SUM(H11:I11)</f>
        <v>1650213.004</v>
      </c>
      <c r="H11" s="93">
        <f>SUM(H12+H16+H19+H23+H25+H27+H29+H31)</f>
        <v>470280.244</v>
      </c>
      <c r="I11" s="93">
        <f>SUM(I12+I16+I19+I23+I25+I27+I29+I31)</f>
        <v>1179932.76</v>
      </c>
    </row>
    <row r="12" spans="1:9" s="101" customFormat="1" ht="48.75" customHeight="1">
      <c r="A12" s="95">
        <v>2110</v>
      </c>
      <c r="B12" s="85" t="s">
        <v>300</v>
      </c>
      <c r="C12" s="85" t="s">
        <v>242</v>
      </c>
      <c r="D12" s="85" t="s">
        <v>241</v>
      </c>
      <c r="E12" s="99" t="s">
        <v>2</v>
      </c>
      <c r="F12" s="100" t="s">
        <v>486</v>
      </c>
      <c r="G12" s="92">
        <f>SUM(H12:I12)</f>
        <v>1050280.244</v>
      </c>
      <c r="H12" s="93">
        <f>SUM(H13:H16)</f>
        <v>430280.244</v>
      </c>
      <c r="I12" s="93">
        <f>SUM(I13:I16)</f>
        <v>620000</v>
      </c>
    </row>
    <row r="13" spans="1:9" ht="25.5" customHeight="1">
      <c r="A13" s="95">
        <v>2111</v>
      </c>
      <c r="B13" s="102" t="s">
        <v>300</v>
      </c>
      <c r="C13" s="102" t="s">
        <v>242</v>
      </c>
      <c r="D13" s="102" t="s">
        <v>242</v>
      </c>
      <c r="E13" s="103" t="s">
        <v>870</v>
      </c>
      <c r="F13" s="104" t="s">
        <v>487</v>
      </c>
      <c r="G13" s="92">
        <f>SUM(H13:I13)</f>
        <v>1050280.244</v>
      </c>
      <c r="H13" s="105">
        <v>430280.244</v>
      </c>
      <c r="I13" s="105">
        <v>620000</v>
      </c>
    </row>
    <row r="14" spans="1:9" ht="25.5" customHeight="1">
      <c r="A14" s="95">
        <v>2112</v>
      </c>
      <c r="B14" s="102" t="s">
        <v>300</v>
      </c>
      <c r="C14" s="102" t="s">
        <v>242</v>
      </c>
      <c r="D14" s="102" t="s">
        <v>243</v>
      </c>
      <c r="E14" s="103" t="s">
        <v>488</v>
      </c>
      <c r="F14" s="104" t="s">
        <v>489</v>
      </c>
      <c r="G14" s="92">
        <f t="shared" si="0"/>
        <v>0</v>
      </c>
      <c r="H14" s="105"/>
      <c r="I14" s="105"/>
    </row>
    <row r="15" spans="1:9" ht="13.5" customHeight="1">
      <c r="A15" s="95">
        <v>2113</v>
      </c>
      <c r="B15" s="102" t="s">
        <v>300</v>
      </c>
      <c r="C15" s="102" t="s">
        <v>242</v>
      </c>
      <c r="D15" s="102" t="s">
        <v>111</v>
      </c>
      <c r="E15" s="103" t="s">
        <v>491</v>
      </c>
      <c r="F15" s="104" t="s">
        <v>492</v>
      </c>
      <c r="G15" s="92">
        <f t="shared" si="0"/>
        <v>0</v>
      </c>
      <c r="H15" s="105"/>
      <c r="I15" s="105"/>
    </row>
    <row r="16" spans="1:9" ht="15" customHeight="1">
      <c r="A16" s="95">
        <v>2120</v>
      </c>
      <c r="B16" s="85" t="s">
        <v>300</v>
      </c>
      <c r="C16" s="85" t="s">
        <v>243</v>
      </c>
      <c r="D16" s="85" t="s">
        <v>241</v>
      </c>
      <c r="E16" s="99" t="s">
        <v>3</v>
      </c>
      <c r="F16" s="106" t="s">
        <v>495</v>
      </c>
      <c r="G16" s="92">
        <f t="shared" si="0"/>
        <v>0</v>
      </c>
      <c r="H16" s="93">
        <f>SUM(H17:H18)</f>
        <v>0</v>
      </c>
      <c r="I16" s="93">
        <f>SUM(I17:I18)</f>
        <v>0</v>
      </c>
    </row>
    <row r="17" spans="1:9" ht="19.5" customHeight="1">
      <c r="A17" s="95">
        <v>2121</v>
      </c>
      <c r="B17" s="102" t="s">
        <v>300</v>
      </c>
      <c r="C17" s="102" t="s">
        <v>243</v>
      </c>
      <c r="D17" s="102" t="s">
        <v>242</v>
      </c>
      <c r="E17" s="107" t="s">
        <v>871</v>
      </c>
      <c r="F17" s="104" t="s">
        <v>496</v>
      </c>
      <c r="G17" s="92">
        <f t="shared" si="0"/>
        <v>0</v>
      </c>
      <c r="H17" s="105"/>
      <c r="I17" s="105"/>
    </row>
    <row r="18" spans="1:9" ht="25.5" customHeight="1">
      <c r="A18" s="95">
        <v>2122</v>
      </c>
      <c r="B18" s="102" t="s">
        <v>300</v>
      </c>
      <c r="C18" s="102" t="s">
        <v>243</v>
      </c>
      <c r="D18" s="102" t="s">
        <v>243</v>
      </c>
      <c r="E18" s="103" t="s">
        <v>497</v>
      </c>
      <c r="F18" s="104" t="s">
        <v>498</v>
      </c>
      <c r="G18" s="92">
        <f t="shared" si="0"/>
        <v>0</v>
      </c>
      <c r="H18" s="105"/>
      <c r="I18" s="105"/>
    </row>
    <row r="19" spans="1:9" ht="16.5" customHeight="1">
      <c r="A19" s="95">
        <v>2130</v>
      </c>
      <c r="B19" s="85" t="s">
        <v>300</v>
      </c>
      <c r="C19" s="85" t="s">
        <v>111</v>
      </c>
      <c r="D19" s="85" t="s">
        <v>241</v>
      </c>
      <c r="E19" s="99" t="s">
        <v>4</v>
      </c>
      <c r="F19" s="108" t="s">
        <v>499</v>
      </c>
      <c r="G19" s="92">
        <f t="shared" si="0"/>
        <v>0</v>
      </c>
      <c r="H19" s="93">
        <v>0</v>
      </c>
      <c r="I19" s="93">
        <v>0</v>
      </c>
    </row>
    <row r="20" spans="1:9" ht="25.5" customHeight="1">
      <c r="A20" s="95">
        <v>2131</v>
      </c>
      <c r="B20" s="102" t="s">
        <v>300</v>
      </c>
      <c r="C20" s="102" t="s">
        <v>111</v>
      </c>
      <c r="D20" s="102" t="s">
        <v>242</v>
      </c>
      <c r="E20" s="103" t="s">
        <v>500</v>
      </c>
      <c r="F20" s="104" t="s">
        <v>501</v>
      </c>
      <c r="G20" s="92">
        <f t="shared" si="0"/>
        <v>0</v>
      </c>
      <c r="H20" s="105"/>
      <c r="I20" s="105"/>
    </row>
    <row r="21" spans="1:9" ht="25.5" customHeight="1">
      <c r="A21" s="95">
        <v>2132</v>
      </c>
      <c r="B21" s="102" t="s">
        <v>300</v>
      </c>
      <c r="C21" s="102">
        <v>3</v>
      </c>
      <c r="D21" s="102">
        <v>2</v>
      </c>
      <c r="E21" s="103" t="s">
        <v>502</v>
      </c>
      <c r="F21" s="104" t="s">
        <v>503</v>
      </c>
      <c r="G21" s="92">
        <f t="shared" si="0"/>
        <v>0</v>
      </c>
      <c r="H21" s="105"/>
      <c r="I21" s="105"/>
    </row>
    <row r="22" spans="1:9" ht="14.25" customHeight="1">
      <c r="A22" s="95">
        <v>2133</v>
      </c>
      <c r="B22" s="102" t="s">
        <v>300</v>
      </c>
      <c r="C22" s="102">
        <v>3</v>
      </c>
      <c r="D22" s="102">
        <v>3</v>
      </c>
      <c r="E22" s="103" t="s">
        <v>504</v>
      </c>
      <c r="F22" s="104" t="s">
        <v>505</v>
      </c>
      <c r="G22" s="92">
        <f>SUM(H22:I22)</f>
        <v>0</v>
      </c>
      <c r="H22" s="105">
        <v>0</v>
      </c>
      <c r="I22" s="105">
        <v>0</v>
      </c>
    </row>
    <row r="23" spans="1:9" ht="28.5">
      <c r="A23" s="95">
        <v>2140</v>
      </c>
      <c r="B23" s="85" t="s">
        <v>300</v>
      </c>
      <c r="C23" s="85">
        <v>4</v>
      </c>
      <c r="D23" s="85">
        <v>0</v>
      </c>
      <c r="E23" s="99" t="s">
        <v>5</v>
      </c>
      <c r="F23" s="100" t="s">
        <v>506</v>
      </c>
      <c r="G23" s="92">
        <f t="shared" si="0"/>
        <v>0</v>
      </c>
      <c r="H23" s="93">
        <f>SUM(H24)</f>
        <v>0</v>
      </c>
      <c r="I23" s="93">
        <f>SUM(I24)</f>
        <v>0</v>
      </c>
    </row>
    <row r="24" spans="1:9" ht="15" customHeight="1">
      <c r="A24" s="95">
        <v>2141</v>
      </c>
      <c r="B24" s="102" t="s">
        <v>300</v>
      </c>
      <c r="C24" s="102">
        <v>4</v>
      </c>
      <c r="D24" s="102">
        <v>1</v>
      </c>
      <c r="E24" s="103" t="s">
        <v>507</v>
      </c>
      <c r="F24" s="109" t="s">
        <v>508</v>
      </c>
      <c r="G24" s="92">
        <f t="shared" si="0"/>
        <v>0</v>
      </c>
      <c r="H24" s="105"/>
      <c r="I24" s="105"/>
    </row>
    <row r="25" spans="1:9" ht="36" customHeight="1">
      <c r="A25" s="95">
        <v>2150</v>
      </c>
      <c r="B25" s="85" t="s">
        <v>300</v>
      </c>
      <c r="C25" s="85">
        <v>5</v>
      </c>
      <c r="D25" s="85">
        <v>0</v>
      </c>
      <c r="E25" s="99" t="s">
        <v>6</v>
      </c>
      <c r="F25" s="100" t="s">
        <v>509</v>
      </c>
      <c r="G25" s="92">
        <f t="shared" si="0"/>
        <v>0</v>
      </c>
      <c r="H25" s="93">
        <f>SUM(H26)</f>
        <v>0</v>
      </c>
      <c r="I25" s="93">
        <f>SUM(I26)</f>
        <v>0</v>
      </c>
    </row>
    <row r="26" spans="1:9" ht="24.75" customHeight="1">
      <c r="A26" s="95">
        <v>2151</v>
      </c>
      <c r="B26" s="102" t="s">
        <v>300</v>
      </c>
      <c r="C26" s="102">
        <v>5</v>
      </c>
      <c r="D26" s="102">
        <v>1</v>
      </c>
      <c r="E26" s="103" t="s">
        <v>510</v>
      </c>
      <c r="F26" s="109" t="s">
        <v>511</v>
      </c>
      <c r="G26" s="92">
        <f t="shared" si="0"/>
        <v>0</v>
      </c>
      <c r="H26" s="105"/>
      <c r="I26" s="105"/>
    </row>
    <row r="27" spans="1:9" ht="34.5" customHeight="1">
      <c r="A27" s="95">
        <v>2160</v>
      </c>
      <c r="B27" s="85" t="s">
        <v>300</v>
      </c>
      <c r="C27" s="85">
        <v>6</v>
      </c>
      <c r="D27" s="85">
        <v>0</v>
      </c>
      <c r="E27" s="99" t="s">
        <v>7</v>
      </c>
      <c r="F27" s="100" t="s">
        <v>512</v>
      </c>
      <c r="G27" s="92">
        <f>SUM(H27:I27)</f>
        <v>599932.76</v>
      </c>
      <c r="H27" s="93">
        <f>SUM(H28)</f>
        <v>40000</v>
      </c>
      <c r="I27" s="93">
        <f>SUM(I28)</f>
        <v>559932.76</v>
      </c>
    </row>
    <row r="28" spans="1:9" ht="24.75" customHeight="1">
      <c r="A28" s="95">
        <v>2161</v>
      </c>
      <c r="B28" s="102" t="s">
        <v>300</v>
      </c>
      <c r="C28" s="102">
        <v>6</v>
      </c>
      <c r="D28" s="102">
        <v>1</v>
      </c>
      <c r="E28" s="103" t="s">
        <v>513</v>
      </c>
      <c r="F28" s="104" t="s">
        <v>514</v>
      </c>
      <c r="G28" s="92">
        <f>SUM(H28:I28)</f>
        <v>599932.76</v>
      </c>
      <c r="H28" s="105">
        <v>40000</v>
      </c>
      <c r="I28" s="105">
        <v>559932.76</v>
      </c>
    </row>
    <row r="29" spans="1:9" ht="24">
      <c r="A29" s="95">
        <v>2170</v>
      </c>
      <c r="B29" s="85" t="s">
        <v>300</v>
      </c>
      <c r="C29" s="85">
        <v>7</v>
      </c>
      <c r="D29" s="85">
        <v>0</v>
      </c>
      <c r="E29" s="99" t="s">
        <v>8</v>
      </c>
      <c r="F29" s="104"/>
      <c r="G29" s="92">
        <f>SUM(H29:I29)</f>
        <v>0</v>
      </c>
      <c r="H29" s="93">
        <f>SUM(H31)</f>
        <v>0</v>
      </c>
      <c r="I29" s="93">
        <f>SUM(I31)</f>
        <v>0</v>
      </c>
    </row>
    <row r="30" spans="1:9" ht="24">
      <c r="A30" s="95">
        <v>2171</v>
      </c>
      <c r="B30" s="102" t="s">
        <v>300</v>
      </c>
      <c r="C30" s="102">
        <v>7</v>
      </c>
      <c r="D30" s="102">
        <v>1</v>
      </c>
      <c r="E30" s="103" t="s">
        <v>348</v>
      </c>
      <c r="F30" s="104"/>
      <c r="G30" s="92">
        <f t="shared" si="0"/>
        <v>0</v>
      </c>
      <c r="H30" s="105"/>
      <c r="I30" s="105"/>
    </row>
    <row r="31" spans="1:9" ht="38.25" customHeight="1">
      <c r="A31" s="95">
        <v>2180</v>
      </c>
      <c r="B31" s="85" t="s">
        <v>300</v>
      </c>
      <c r="C31" s="85">
        <v>8</v>
      </c>
      <c r="D31" s="85">
        <v>0</v>
      </c>
      <c r="E31" s="99" t="s">
        <v>9</v>
      </c>
      <c r="F31" s="100" t="s">
        <v>515</v>
      </c>
      <c r="G31" s="92">
        <f t="shared" si="0"/>
        <v>0</v>
      </c>
      <c r="H31" s="93">
        <f>SUM(H32)</f>
        <v>0</v>
      </c>
      <c r="I31" s="93">
        <f>SUM(I32)</f>
        <v>0</v>
      </c>
    </row>
    <row r="32" spans="1:9" ht="37.5" customHeight="1">
      <c r="A32" s="95">
        <v>2181</v>
      </c>
      <c r="B32" s="102" t="s">
        <v>300</v>
      </c>
      <c r="C32" s="102">
        <v>8</v>
      </c>
      <c r="D32" s="102">
        <v>1</v>
      </c>
      <c r="E32" s="103" t="s">
        <v>9</v>
      </c>
      <c r="F32" s="109" t="s">
        <v>516</v>
      </c>
      <c r="G32" s="92">
        <f t="shared" si="0"/>
        <v>0</v>
      </c>
      <c r="H32" s="93">
        <f>SUM(H33:H35)</f>
        <v>0</v>
      </c>
      <c r="I32" s="93">
        <f>SUM(I34:I36)</f>
        <v>0</v>
      </c>
    </row>
    <row r="33" spans="1:9" ht="15.75">
      <c r="A33" s="95">
        <v>2182</v>
      </c>
      <c r="B33" s="102" t="s">
        <v>300</v>
      </c>
      <c r="C33" s="102">
        <v>8</v>
      </c>
      <c r="D33" s="102">
        <v>1</v>
      </c>
      <c r="E33" s="103" t="s">
        <v>192</v>
      </c>
      <c r="F33" s="109"/>
      <c r="G33" s="92">
        <f t="shared" si="0"/>
        <v>0</v>
      </c>
      <c r="H33" s="105"/>
      <c r="I33" s="105"/>
    </row>
    <row r="34" spans="1:9" ht="15" customHeight="1">
      <c r="A34" s="95">
        <v>2183</v>
      </c>
      <c r="B34" s="102" t="s">
        <v>300</v>
      </c>
      <c r="C34" s="102">
        <v>8</v>
      </c>
      <c r="D34" s="102">
        <v>1</v>
      </c>
      <c r="E34" s="103" t="s">
        <v>193</v>
      </c>
      <c r="F34" s="109"/>
      <c r="G34" s="92">
        <f t="shared" si="0"/>
        <v>0</v>
      </c>
      <c r="H34" s="105"/>
      <c r="I34" s="105"/>
    </row>
    <row r="35" spans="1:9" ht="24">
      <c r="A35" s="95">
        <v>2184</v>
      </c>
      <c r="B35" s="102" t="s">
        <v>300</v>
      </c>
      <c r="C35" s="102">
        <v>8</v>
      </c>
      <c r="D35" s="102">
        <v>1</v>
      </c>
      <c r="E35" s="103" t="s">
        <v>198</v>
      </c>
      <c r="F35" s="109"/>
      <c r="G35" s="92">
        <f t="shared" si="0"/>
        <v>0</v>
      </c>
      <c r="H35" s="105"/>
      <c r="I35" s="105"/>
    </row>
    <row r="36" spans="1:9" s="98" customFormat="1" ht="14.25" customHeight="1">
      <c r="A36" s="95">
        <v>2200</v>
      </c>
      <c r="B36" s="85" t="s">
        <v>301</v>
      </c>
      <c r="C36" s="85">
        <v>0</v>
      </c>
      <c r="D36" s="85">
        <v>0</v>
      </c>
      <c r="E36" s="96" t="s">
        <v>911</v>
      </c>
      <c r="F36" s="110" t="s">
        <v>517</v>
      </c>
      <c r="G36" s="92">
        <f>SUM(H36:I36)</f>
        <v>0</v>
      </c>
      <c r="H36" s="93">
        <f>SUM(H37+H39+H41+H43+H45)</f>
        <v>0</v>
      </c>
      <c r="I36" s="93">
        <v>0</v>
      </c>
    </row>
    <row r="37" spans="1:9" ht="15.75" customHeight="1">
      <c r="A37" s="95">
        <v>2210</v>
      </c>
      <c r="B37" s="85" t="s">
        <v>301</v>
      </c>
      <c r="C37" s="102">
        <v>1</v>
      </c>
      <c r="D37" s="102">
        <v>0</v>
      </c>
      <c r="E37" s="99" t="s">
        <v>10</v>
      </c>
      <c r="F37" s="111" t="s">
        <v>518</v>
      </c>
      <c r="G37" s="92">
        <f t="shared" si="0"/>
        <v>0</v>
      </c>
      <c r="H37" s="93">
        <f>SUM(H38)</f>
        <v>0</v>
      </c>
      <c r="I37" s="93">
        <f>SUM(I38)</f>
        <v>0</v>
      </c>
    </row>
    <row r="38" spans="1:9" ht="15.75" customHeight="1">
      <c r="A38" s="95">
        <v>2211</v>
      </c>
      <c r="B38" s="102" t="s">
        <v>301</v>
      </c>
      <c r="C38" s="102">
        <v>1</v>
      </c>
      <c r="D38" s="102">
        <v>1</v>
      </c>
      <c r="E38" s="103" t="s">
        <v>519</v>
      </c>
      <c r="F38" s="109" t="s">
        <v>520</v>
      </c>
      <c r="G38" s="92">
        <f t="shared" si="0"/>
        <v>0</v>
      </c>
      <c r="H38" s="105"/>
      <c r="I38" s="105"/>
    </row>
    <row r="39" spans="1:9" ht="15.75" customHeight="1">
      <c r="A39" s="95">
        <v>2220</v>
      </c>
      <c r="B39" s="85" t="s">
        <v>301</v>
      </c>
      <c r="C39" s="85">
        <v>2</v>
      </c>
      <c r="D39" s="85">
        <v>0</v>
      </c>
      <c r="E39" s="99" t="s">
        <v>11</v>
      </c>
      <c r="F39" s="111" t="s">
        <v>521</v>
      </c>
      <c r="G39" s="92">
        <f t="shared" si="0"/>
        <v>0</v>
      </c>
      <c r="H39" s="93">
        <v>0</v>
      </c>
      <c r="I39" s="93" t="s">
        <v>872</v>
      </c>
    </row>
    <row r="40" spans="1:9" ht="15.75" customHeight="1">
      <c r="A40" s="95">
        <v>2221</v>
      </c>
      <c r="B40" s="102" t="s">
        <v>301</v>
      </c>
      <c r="C40" s="102">
        <v>2</v>
      </c>
      <c r="D40" s="102">
        <v>1</v>
      </c>
      <c r="E40" s="103" t="s">
        <v>522</v>
      </c>
      <c r="F40" s="109" t="s">
        <v>523</v>
      </c>
      <c r="G40" s="92">
        <f t="shared" si="0"/>
        <v>0</v>
      </c>
      <c r="H40" s="105">
        <v>0</v>
      </c>
      <c r="I40" s="105"/>
    </row>
    <row r="41" spans="1:9" ht="15.75" customHeight="1">
      <c r="A41" s="95">
        <v>2230</v>
      </c>
      <c r="B41" s="85" t="s">
        <v>301</v>
      </c>
      <c r="C41" s="102">
        <v>3</v>
      </c>
      <c r="D41" s="102">
        <v>0</v>
      </c>
      <c r="E41" s="99" t="s">
        <v>12</v>
      </c>
      <c r="F41" s="111" t="s">
        <v>524</v>
      </c>
      <c r="G41" s="92">
        <f t="shared" si="0"/>
        <v>0</v>
      </c>
      <c r="H41" s="93">
        <f>SUM(H42)</f>
        <v>0</v>
      </c>
      <c r="I41" s="93">
        <f>SUM(I42)</f>
        <v>0</v>
      </c>
    </row>
    <row r="42" spans="1:9" ht="13.5" customHeight="1">
      <c r="A42" s="95">
        <v>2231</v>
      </c>
      <c r="B42" s="102" t="s">
        <v>301</v>
      </c>
      <c r="C42" s="102">
        <v>3</v>
      </c>
      <c r="D42" s="102">
        <v>1</v>
      </c>
      <c r="E42" s="103" t="s">
        <v>525</v>
      </c>
      <c r="F42" s="109" t="s">
        <v>526</v>
      </c>
      <c r="G42" s="92">
        <f t="shared" si="0"/>
        <v>0</v>
      </c>
      <c r="H42" s="105"/>
      <c r="I42" s="105"/>
    </row>
    <row r="43" spans="1:9" ht="36.75" customHeight="1">
      <c r="A43" s="95">
        <v>2240</v>
      </c>
      <c r="B43" s="85" t="s">
        <v>301</v>
      </c>
      <c r="C43" s="85">
        <v>4</v>
      </c>
      <c r="D43" s="85">
        <v>0</v>
      </c>
      <c r="E43" s="99" t="s">
        <v>13</v>
      </c>
      <c r="F43" s="100" t="s">
        <v>527</v>
      </c>
      <c r="G43" s="92">
        <f t="shared" si="0"/>
        <v>0</v>
      </c>
      <c r="H43" s="93">
        <f>SUM(H44)</f>
        <v>0</v>
      </c>
      <c r="I43" s="93">
        <f>SUM(I44)</f>
        <v>0</v>
      </c>
    </row>
    <row r="44" spans="1:9" ht="36">
      <c r="A44" s="95">
        <v>2241</v>
      </c>
      <c r="B44" s="102" t="s">
        <v>301</v>
      </c>
      <c r="C44" s="102">
        <v>4</v>
      </c>
      <c r="D44" s="102">
        <v>1</v>
      </c>
      <c r="E44" s="103" t="s">
        <v>13</v>
      </c>
      <c r="F44" s="109" t="s">
        <v>527</v>
      </c>
      <c r="G44" s="92">
        <f t="shared" si="0"/>
        <v>0</v>
      </c>
      <c r="H44" s="105"/>
      <c r="I44" s="105"/>
    </row>
    <row r="45" spans="1:9" ht="25.5" customHeight="1">
      <c r="A45" s="95">
        <v>2250</v>
      </c>
      <c r="B45" s="85" t="s">
        <v>301</v>
      </c>
      <c r="C45" s="85">
        <v>5</v>
      </c>
      <c r="D45" s="85">
        <v>0</v>
      </c>
      <c r="E45" s="99" t="s">
        <v>14</v>
      </c>
      <c r="F45" s="100" t="s">
        <v>529</v>
      </c>
      <c r="G45" s="92">
        <f t="shared" si="0"/>
        <v>0</v>
      </c>
      <c r="H45" s="93">
        <f>SUM(H46)</f>
        <v>0</v>
      </c>
      <c r="I45" s="93">
        <f>SUM(I47)</f>
        <v>0</v>
      </c>
    </row>
    <row r="46" spans="1:9" ht="15.75" customHeight="1">
      <c r="A46" s="95">
        <v>2251</v>
      </c>
      <c r="B46" s="102" t="s">
        <v>301</v>
      </c>
      <c r="C46" s="102">
        <v>5</v>
      </c>
      <c r="D46" s="102">
        <v>1</v>
      </c>
      <c r="E46" s="103" t="s">
        <v>528</v>
      </c>
      <c r="F46" s="109" t="s">
        <v>530</v>
      </c>
      <c r="G46" s="92">
        <f t="shared" si="0"/>
        <v>0</v>
      </c>
      <c r="H46" s="105">
        <v>0</v>
      </c>
      <c r="I46" s="105"/>
    </row>
    <row r="47" spans="1:9" s="98" customFormat="1" ht="36.75" customHeight="1">
      <c r="A47" s="95">
        <v>2300</v>
      </c>
      <c r="B47" s="85" t="s">
        <v>302</v>
      </c>
      <c r="C47" s="85">
        <v>0</v>
      </c>
      <c r="D47" s="85">
        <v>0</v>
      </c>
      <c r="E47" s="96" t="s">
        <v>912</v>
      </c>
      <c r="F47" s="110" t="s">
        <v>531</v>
      </c>
      <c r="G47" s="92">
        <f t="shared" si="0"/>
        <v>11000</v>
      </c>
      <c r="H47" s="93">
        <f>SUM(H48+H52+H54+H57+H59+H61+H63)</f>
        <v>11000</v>
      </c>
      <c r="I47" s="93">
        <f>SUM(I48+I52+I54+I57+I59+I61+I63)</f>
        <v>0</v>
      </c>
    </row>
    <row r="48" spans="1:9" ht="24.75" customHeight="1">
      <c r="A48" s="95">
        <v>2310</v>
      </c>
      <c r="B48" s="85" t="s">
        <v>302</v>
      </c>
      <c r="C48" s="85">
        <v>1</v>
      </c>
      <c r="D48" s="85">
        <v>0</v>
      </c>
      <c r="E48" s="99" t="s">
        <v>15</v>
      </c>
      <c r="F48" s="100" t="s">
        <v>533</v>
      </c>
      <c r="G48" s="92">
        <f t="shared" si="0"/>
        <v>0</v>
      </c>
      <c r="H48" s="93">
        <f>SUM(H49:H51)</f>
        <v>0</v>
      </c>
      <c r="I48" s="93">
        <f>SUM(I49:I51)</f>
        <v>0</v>
      </c>
    </row>
    <row r="49" spans="1:9" ht="15" customHeight="1">
      <c r="A49" s="95">
        <v>2311</v>
      </c>
      <c r="B49" s="102" t="s">
        <v>302</v>
      </c>
      <c r="C49" s="102">
        <v>1</v>
      </c>
      <c r="D49" s="102">
        <v>1</v>
      </c>
      <c r="E49" s="103" t="s">
        <v>532</v>
      </c>
      <c r="F49" s="109" t="s">
        <v>534</v>
      </c>
      <c r="G49" s="92">
        <f t="shared" si="0"/>
        <v>0</v>
      </c>
      <c r="H49" s="105"/>
      <c r="I49" s="105"/>
    </row>
    <row r="50" spans="1:9" ht="15" customHeight="1">
      <c r="A50" s="95">
        <v>2312</v>
      </c>
      <c r="B50" s="102" t="s">
        <v>302</v>
      </c>
      <c r="C50" s="102">
        <v>1</v>
      </c>
      <c r="D50" s="102">
        <v>2</v>
      </c>
      <c r="E50" s="103" t="s">
        <v>99</v>
      </c>
      <c r="F50" s="109"/>
      <c r="G50" s="92">
        <f t="shared" si="0"/>
        <v>0</v>
      </c>
      <c r="H50" s="105"/>
      <c r="I50" s="105"/>
    </row>
    <row r="51" spans="1:9" ht="15" customHeight="1">
      <c r="A51" s="95">
        <v>2313</v>
      </c>
      <c r="B51" s="102" t="s">
        <v>302</v>
      </c>
      <c r="C51" s="102">
        <v>1</v>
      </c>
      <c r="D51" s="102">
        <v>3</v>
      </c>
      <c r="E51" s="103" t="s">
        <v>100</v>
      </c>
      <c r="F51" s="109"/>
      <c r="G51" s="92">
        <f t="shared" si="0"/>
        <v>0</v>
      </c>
      <c r="H51" s="105"/>
      <c r="I51" s="105"/>
    </row>
    <row r="52" spans="1:9" ht="15" customHeight="1">
      <c r="A52" s="95">
        <v>2320</v>
      </c>
      <c r="B52" s="85" t="s">
        <v>302</v>
      </c>
      <c r="C52" s="85">
        <v>2</v>
      </c>
      <c r="D52" s="85">
        <v>0</v>
      </c>
      <c r="E52" s="99" t="s">
        <v>16</v>
      </c>
      <c r="F52" s="100" t="s">
        <v>535</v>
      </c>
      <c r="G52" s="92">
        <f t="shared" si="0"/>
        <v>10000</v>
      </c>
      <c r="H52" s="93">
        <f>SUM(H53)</f>
        <v>10000</v>
      </c>
      <c r="I52" s="93">
        <f>SUM(I53)</f>
        <v>0</v>
      </c>
    </row>
    <row r="53" spans="1:9" ht="15" customHeight="1">
      <c r="A53" s="95">
        <v>2321</v>
      </c>
      <c r="B53" s="102" t="s">
        <v>302</v>
      </c>
      <c r="C53" s="102">
        <v>2</v>
      </c>
      <c r="D53" s="102">
        <v>1</v>
      </c>
      <c r="E53" s="103" t="s">
        <v>101</v>
      </c>
      <c r="F53" s="109" t="s">
        <v>536</v>
      </c>
      <c r="G53" s="92">
        <f t="shared" si="0"/>
        <v>10000</v>
      </c>
      <c r="H53" s="105">
        <v>10000</v>
      </c>
      <c r="I53" s="105"/>
    </row>
    <row r="54" spans="1:9" ht="28.5">
      <c r="A54" s="95">
        <v>2330</v>
      </c>
      <c r="B54" s="85" t="s">
        <v>302</v>
      </c>
      <c r="C54" s="85">
        <v>3</v>
      </c>
      <c r="D54" s="85">
        <v>0</v>
      </c>
      <c r="E54" s="99" t="s">
        <v>17</v>
      </c>
      <c r="F54" s="100" t="s">
        <v>537</v>
      </c>
      <c r="G54" s="92">
        <f t="shared" si="0"/>
        <v>1000</v>
      </c>
      <c r="H54" s="93">
        <f>SUM(H55:H56)</f>
        <v>1000</v>
      </c>
      <c r="I54" s="93">
        <f>SUM(I55:I56)</f>
        <v>0</v>
      </c>
    </row>
    <row r="55" spans="1:9" ht="15.75">
      <c r="A55" s="95">
        <v>2331</v>
      </c>
      <c r="B55" s="102" t="s">
        <v>302</v>
      </c>
      <c r="C55" s="102">
        <v>3</v>
      </c>
      <c r="D55" s="102">
        <v>1</v>
      </c>
      <c r="E55" s="103" t="s">
        <v>538</v>
      </c>
      <c r="F55" s="109" t="s">
        <v>539</v>
      </c>
      <c r="G55" s="92">
        <f t="shared" si="0"/>
        <v>1000</v>
      </c>
      <c r="H55" s="105">
        <v>1000</v>
      </c>
      <c r="I55" s="105"/>
    </row>
    <row r="56" spans="1:9" ht="15.75">
      <c r="A56" s="95">
        <v>2332</v>
      </c>
      <c r="B56" s="102" t="s">
        <v>302</v>
      </c>
      <c r="C56" s="102">
        <v>3</v>
      </c>
      <c r="D56" s="102">
        <v>2</v>
      </c>
      <c r="E56" s="103" t="s">
        <v>102</v>
      </c>
      <c r="F56" s="109"/>
      <c r="G56" s="92">
        <f t="shared" si="0"/>
        <v>0</v>
      </c>
      <c r="H56" s="105"/>
      <c r="I56" s="105"/>
    </row>
    <row r="57" spans="1:9" ht="15.75">
      <c r="A57" s="95">
        <v>2340</v>
      </c>
      <c r="B57" s="85" t="s">
        <v>302</v>
      </c>
      <c r="C57" s="85">
        <v>4</v>
      </c>
      <c r="D57" s="85">
        <v>0</v>
      </c>
      <c r="E57" s="99" t="s">
        <v>18</v>
      </c>
      <c r="F57" s="109"/>
      <c r="G57" s="92">
        <f t="shared" si="0"/>
        <v>0</v>
      </c>
      <c r="H57" s="93">
        <f>SUM(H58)</f>
        <v>0</v>
      </c>
      <c r="I57" s="93">
        <f>SUM(I58)</f>
        <v>0</v>
      </c>
    </row>
    <row r="58" spans="1:9" ht="15.75">
      <c r="A58" s="95">
        <v>2341</v>
      </c>
      <c r="B58" s="102" t="s">
        <v>302</v>
      </c>
      <c r="C58" s="102">
        <v>4</v>
      </c>
      <c r="D58" s="102">
        <v>1</v>
      </c>
      <c r="E58" s="103" t="s">
        <v>103</v>
      </c>
      <c r="F58" s="109"/>
      <c r="G58" s="92">
        <f t="shared" si="0"/>
        <v>0</v>
      </c>
      <c r="H58" s="105"/>
      <c r="I58" s="105"/>
    </row>
    <row r="59" spans="1:9" ht="15.75">
      <c r="A59" s="95">
        <v>2350</v>
      </c>
      <c r="B59" s="85" t="s">
        <v>302</v>
      </c>
      <c r="C59" s="85">
        <v>5</v>
      </c>
      <c r="D59" s="85">
        <v>0</v>
      </c>
      <c r="E59" s="99" t="s">
        <v>19</v>
      </c>
      <c r="F59" s="100" t="s">
        <v>540</v>
      </c>
      <c r="G59" s="92">
        <f t="shared" si="0"/>
        <v>0</v>
      </c>
      <c r="H59" s="93">
        <f>SUM(H60)</f>
        <v>0</v>
      </c>
      <c r="I59" s="93">
        <f>SUM(I60)</f>
        <v>0</v>
      </c>
    </row>
    <row r="60" spans="1:9" ht="15.75">
      <c r="A60" s="95">
        <v>2351</v>
      </c>
      <c r="B60" s="102" t="s">
        <v>302</v>
      </c>
      <c r="C60" s="102">
        <v>5</v>
      </c>
      <c r="D60" s="102">
        <v>1</v>
      </c>
      <c r="E60" s="103" t="s">
        <v>541</v>
      </c>
      <c r="F60" s="109" t="s">
        <v>540</v>
      </c>
      <c r="G60" s="92">
        <f t="shared" si="0"/>
        <v>0</v>
      </c>
      <c r="H60" s="105"/>
      <c r="I60" s="105"/>
    </row>
    <row r="61" spans="1:9" ht="36" customHeight="1">
      <c r="A61" s="95">
        <v>2360</v>
      </c>
      <c r="B61" s="85" t="s">
        <v>302</v>
      </c>
      <c r="C61" s="85">
        <v>6</v>
      </c>
      <c r="D61" s="85">
        <v>0</v>
      </c>
      <c r="E61" s="99" t="s">
        <v>22</v>
      </c>
      <c r="F61" s="100" t="s">
        <v>542</v>
      </c>
      <c r="G61" s="92">
        <f t="shared" si="0"/>
        <v>0</v>
      </c>
      <c r="H61" s="93">
        <f>SUM(H62)</f>
        <v>0</v>
      </c>
      <c r="I61" s="93">
        <f>SUM(I62)</f>
        <v>0</v>
      </c>
    </row>
    <row r="62" spans="1:9" ht="25.5" customHeight="1">
      <c r="A62" s="95">
        <v>2361</v>
      </c>
      <c r="B62" s="102" t="s">
        <v>302</v>
      </c>
      <c r="C62" s="102">
        <v>6</v>
      </c>
      <c r="D62" s="102">
        <v>1</v>
      </c>
      <c r="E62" s="103" t="s">
        <v>216</v>
      </c>
      <c r="F62" s="109" t="s">
        <v>543</v>
      </c>
      <c r="G62" s="92">
        <f t="shared" si="0"/>
        <v>0</v>
      </c>
      <c r="H62" s="105"/>
      <c r="I62" s="105"/>
    </row>
    <row r="63" spans="1:9" ht="27.75" customHeight="1">
      <c r="A63" s="95">
        <v>2370</v>
      </c>
      <c r="B63" s="85" t="s">
        <v>302</v>
      </c>
      <c r="C63" s="85">
        <v>7</v>
      </c>
      <c r="D63" s="85">
        <v>0</v>
      </c>
      <c r="E63" s="99" t="s">
        <v>23</v>
      </c>
      <c r="F63" s="100" t="s">
        <v>544</v>
      </c>
      <c r="G63" s="92">
        <f t="shared" si="0"/>
        <v>0</v>
      </c>
      <c r="H63" s="93">
        <f>SUM(H64)</f>
        <v>0</v>
      </c>
      <c r="I63" s="93">
        <f>SUM(I64)</f>
        <v>0</v>
      </c>
    </row>
    <row r="64" spans="1:9" ht="26.25" customHeight="1">
      <c r="A64" s="95">
        <v>2371</v>
      </c>
      <c r="B64" s="102" t="s">
        <v>302</v>
      </c>
      <c r="C64" s="102">
        <v>7</v>
      </c>
      <c r="D64" s="102">
        <v>1</v>
      </c>
      <c r="E64" s="103" t="s">
        <v>217</v>
      </c>
      <c r="F64" s="109" t="s">
        <v>545</v>
      </c>
      <c r="G64" s="92">
        <f t="shared" si="0"/>
        <v>0</v>
      </c>
      <c r="H64" s="105"/>
      <c r="I64" s="105"/>
    </row>
    <row r="65" spans="1:9" s="98" customFormat="1" ht="25.5" customHeight="1">
      <c r="A65" s="95">
        <v>2400</v>
      </c>
      <c r="B65" s="85" t="s">
        <v>309</v>
      </c>
      <c r="C65" s="85">
        <v>0</v>
      </c>
      <c r="D65" s="85">
        <v>0</v>
      </c>
      <c r="E65" s="96" t="s">
        <v>913</v>
      </c>
      <c r="F65" s="110" t="s">
        <v>546</v>
      </c>
      <c r="G65" s="92">
        <f t="shared" si="0"/>
        <v>-769950</v>
      </c>
      <c r="H65" s="93">
        <f>SUM(H66+H69+H74+H81+H85+H91+H93+H98+H106)</f>
        <v>2000</v>
      </c>
      <c r="I65" s="93">
        <f>SUM(I66+I69+I74+I81+I85+I91+I93+I98+I106)</f>
        <v>-771950</v>
      </c>
    </row>
    <row r="66" spans="1:9" ht="38.25" customHeight="1">
      <c r="A66" s="95">
        <v>2410</v>
      </c>
      <c r="B66" s="85" t="s">
        <v>309</v>
      </c>
      <c r="C66" s="85">
        <v>1</v>
      </c>
      <c r="D66" s="85">
        <v>0</v>
      </c>
      <c r="E66" s="99" t="s">
        <v>24</v>
      </c>
      <c r="F66" s="100" t="s">
        <v>548</v>
      </c>
      <c r="G66" s="92">
        <f t="shared" si="0"/>
        <v>0</v>
      </c>
      <c r="H66" s="93">
        <f>SUM(H67:H68)</f>
        <v>0</v>
      </c>
      <c r="I66" s="93">
        <f>SUM(I67:I68)</f>
        <v>0</v>
      </c>
    </row>
    <row r="67" spans="1:9" ht="25.5" customHeight="1">
      <c r="A67" s="95">
        <v>2411</v>
      </c>
      <c r="B67" s="102" t="s">
        <v>309</v>
      </c>
      <c r="C67" s="102">
        <v>1</v>
      </c>
      <c r="D67" s="102">
        <v>1</v>
      </c>
      <c r="E67" s="103" t="s">
        <v>549</v>
      </c>
      <c r="F67" s="104" t="s">
        <v>550</v>
      </c>
      <c r="G67" s="92">
        <f t="shared" si="0"/>
        <v>0</v>
      </c>
      <c r="H67" s="105"/>
      <c r="I67" s="105"/>
    </row>
    <row r="68" spans="1:9" ht="28.5">
      <c r="A68" s="95">
        <v>2412</v>
      </c>
      <c r="B68" s="102" t="s">
        <v>309</v>
      </c>
      <c r="C68" s="102">
        <v>1</v>
      </c>
      <c r="D68" s="102">
        <v>2</v>
      </c>
      <c r="E68" s="103" t="s">
        <v>551</v>
      </c>
      <c r="F68" s="109" t="s">
        <v>552</v>
      </c>
      <c r="G68" s="92">
        <f t="shared" si="0"/>
        <v>0</v>
      </c>
      <c r="H68" s="105"/>
      <c r="I68" s="105"/>
    </row>
    <row r="69" spans="1:9" ht="39.75" customHeight="1">
      <c r="A69" s="95">
        <v>2420</v>
      </c>
      <c r="B69" s="85" t="s">
        <v>309</v>
      </c>
      <c r="C69" s="85">
        <v>2</v>
      </c>
      <c r="D69" s="85">
        <v>0</v>
      </c>
      <c r="E69" s="99" t="s">
        <v>25</v>
      </c>
      <c r="F69" s="100" t="s">
        <v>553</v>
      </c>
      <c r="G69" s="92">
        <f t="shared" si="0"/>
        <v>226000</v>
      </c>
      <c r="H69" s="93">
        <f>SUM(H70:H73)</f>
        <v>2000</v>
      </c>
      <c r="I69" s="93">
        <f>I73</f>
        <v>224000</v>
      </c>
    </row>
    <row r="70" spans="1:9" ht="15.75" customHeight="1">
      <c r="A70" s="95">
        <v>2421</v>
      </c>
      <c r="B70" s="102" t="s">
        <v>309</v>
      </c>
      <c r="C70" s="102">
        <v>2</v>
      </c>
      <c r="D70" s="102">
        <v>1</v>
      </c>
      <c r="E70" s="103" t="s">
        <v>554</v>
      </c>
      <c r="F70" s="109" t="s">
        <v>555</v>
      </c>
      <c r="G70" s="92">
        <f t="shared" si="0"/>
        <v>2000</v>
      </c>
      <c r="H70" s="105">
        <v>2000</v>
      </c>
      <c r="I70" s="105"/>
    </row>
    <row r="71" spans="1:9" ht="15.75" customHeight="1">
      <c r="A71" s="95">
        <v>2422</v>
      </c>
      <c r="B71" s="102" t="s">
        <v>309</v>
      </c>
      <c r="C71" s="102">
        <v>2</v>
      </c>
      <c r="D71" s="102">
        <v>2</v>
      </c>
      <c r="E71" s="103" t="s">
        <v>556</v>
      </c>
      <c r="F71" s="109" t="s">
        <v>557</v>
      </c>
      <c r="G71" s="92">
        <f t="shared" si="0"/>
        <v>0</v>
      </c>
      <c r="H71" s="105"/>
      <c r="I71" s="105"/>
    </row>
    <row r="72" spans="1:9" ht="15.75" customHeight="1">
      <c r="A72" s="95">
        <v>2423</v>
      </c>
      <c r="B72" s="102" t="s">
        <v>309</v>
      </c>
      <c r="C72" s="102">
        <v>2</v>
      </c>
      <c r="D72" s="102">
        <v>3</v>
      </c>
      <c r="E72" s="103" t="s">
        <v>558</v>
      </c>
      <c r="F72" s="109" t="s">
        <v>559</v>
      </c>
      <c r="G72" s="92">
        <f t="shared" si="0"/>
        <v>0</v>
      </c>
      <c r="H72" s="105"/>
      <c r="I72" s="105"/>
    </row>
    <row r="73" spans="1:9" ht="15.75" customHeight="1">
      <c r="A73" s="95">
        <v>2424</v>
      </c>
      <c r="B73" s="102" t="s">
        <v>309</v>
      </c>
      <c r="C73" s="102">
        <v>2</v>
      </c>
      <c r="D73" s="102">
        <v>4</v>
      </c>
      <c r="E73" s="103" t="s">
        <v>310</v>
      </c>
      <c r="F73" s="109"/>
      <c r="G73" s="92">
        <f t="shared" si="0"/>
        <v>224000</v>
      </c>
      <c r="H73" s="105">
        <v>0</v>
      </c>
      <c r="I73" s="105">
        <v>224000</v>
      </c>
    </row>
    <row r="74" spans="1:9" ht="15.75" customHeight="1">
      <c r="A74" s="95">
        <v>2430</v>
      </c>
      <c r="B74" s="85" t="s">
        <v>309</v>
      </c>
      <c r="C74" s="85">
        <v>3</v>
      </c>
      <c r="D74" s="85">
        <v>0</v>
      </c>
      <c r="E74" s="99" t="s">
        <v>26</v>
      </c>
      <c r="F74" s="100" t="s">
        <v>560</v>
      </c>
      <c r="G74" s="92">
        <f aca="true" t="shared" si="1" ref="G74:G137">SUM(H74:I74)</f>
        <v>0</v>
      </c>
      <c r="H74" s="93">
        <f>SUM(H75:H80)</f>
        <v>0</v>
      </c>
      <c r="I74" s="93">
        <f>SUM(I75:I80)</f>
        <v>0</v>
      </c>
    </row>
    <row r="75" spans="1:9" ht="15.75" customHeight="1">
      <c r="A75" s="95">
        <v>2431</v>
      </c>
      <c r="B75" s="102" t="s">
        <v>309</v>
      </c>
      <c r="C75" s="102">
        <v>3</v>
      </c>
      <c r="D75" s="102">
        <v>1</v>
      </c>
      <c r="E75" s="103" t="s">
        <v>561</v>
      </c>
      <c r="F75" s="109" t="s">
        <v>562</v>
      </c>
      <c r="G75" s="92">
        <f t="shared" si="1"/>
        <v>0</v>
      </c>
      <c r="H75" s="105"/>
      <c r="I75" s="105"/>
    </row>
    <row r="76" spans="1:9" ht="15.75" customHeight="1">
      <c r="A76" s="95">
        <v>2432</v>
      </c>
      <c r="B76" s="102" t="s">
        <v>309</v>
      </c>
      <c r="C76" s="102">
        <v>3</v>
      </c>
      <c r="D76" s="102">
        <v>2</v>
      </c>
      <c r="E76" s="103" t="s">
        <v>563</v>
      </c>
      <c r="F76" s="109" t="s">
        <v>564</v>
      </c>
      <c r="G76" s="92">
        <f t="shared" si="1"/>
        <v>0</v>
      </c>
      <c r="H76" s="105"/>
      <c r="I76" s="105"/>
    </row>
    <row r="77" spans="1:9" ht="15.75" customHeight="1">
      <c r="A77" s="95">
        <v>2433</v>
      </c>
      <c r="B77" s="102" t="s">
        <v>309</v>
      </c>
      <c r="C77" s="102">
        <v>3</v>
      </c>
      <c r="D77" s="102">
        <v>3</v>
      </c>
      <c r="E77" s="103" t="s">
        <v>565</v>
      </c>
      <c r="F77" s="109" t="s">
        <v>566</v>
      </c>
      <c r="G77" s="92">
        <f t="shared" si="1"/>
        <v>0</v>
      </c>
      <c r="H77" s="105"/>
      <c r="I77" s="105"/>
    </row>
    <row r="78" spans="1:9" ht="15.75" customHeight="1">
      <c r="A78" s="95">
        <v>2434</v>
      </c>
      <c r="B78" s="102" t="s">
        <v>309</v>
      </c>
      <c r="C78" s="102">
        <v>3</v>
      </c>
      <c r="D78" s="102">
        <v>4</v>
      </c>
      <c r="E78" s="103" t="s">
        <v>567</v>
      </c>
      <c r="F78" s="109" t="s">
        <v>568</v>
      </c>
      <c r="G78" s="92">
        <f t="shared" si="1"/>
        <v>0</v>
      </c>
      <c r="H78" s="105"/>
      <c r="I78" s="105"/>
    </row>
    <row r="79" spans="1:9" ht="15.75" customHeight="1">
      <c r="A79" s="95">
        <v>2435</v>
      </c>
      <c r="B79" s="102" t="s">
        <v>309</v>
      </c>
      <c r="C79" s="102">
        <v>3</v>
      </c>
      <c r="D79" s="102">
        <v>5</v>
      </c>
      <c r="E79" s="103" t="s">
        <v>569</v>
      </c>
      <c r="F79" s="109" t="s">
        <v>570</v>
      </c>
      <c r="G79" s="92">
        <f t="shared" si="1"/>
        <v>0</v>
      </c>
      <c r="H79" s="105"/>
      <c r="I79" s="105"/>
    </row>
    <row r="80" spans="1:9" ht="15.75" customHeight="1">
      <c r="A80" s="95">
        <v>2436</v>
      </c>
      <c r="B80" s="102" t="s">
        <v>309</v>
      </c>
      <c r="C80" s="102">
        <v>3</v>
      </c>
      <c r="D80" s="102">
        <v>6</v>
      </c>
      <c r="E80" s="103" t="s">
        <v>571</v>
      </c>
      <c r="F80" s="109" t="s">
        <v>572</v>
      </c>
      <c r="G80" s="92">
        <f t="shared" si="1"/>
        <v>0</v>
      </c>
      <c r="H80" s="105"/>
      <c r="I80" s="105"/>
    </row>
    <row r="81" spans="1:9" ht="26.25" customHeight="1">
      <c r="A81" s="95">
        <v>2440</v>
      </c>
      <c r="B81" s="85" t="s">
        <v>309</v>
      </c>
      <c r="C81" s="85">
        <v>4</v>
      </c>
      <c r="D81" s="85">
        <v>0</v>
      </c>
      <c r="E81" s="99" t="s">
        <v>27</v>
      </c>
      <c r="F81" s="100" t="s">
        <v>573</v>
      </c>
      <c r="G81" s="92">
        <f t="shared" si="1"/>
        <v>0</v>
      </c>
      <c r="H81" s="93">
        <f>SUM(H82:H84)</f>
        <v>0</v>
      </c>
      <c r="I81" s="93">
        <f>SUM(I82:I84)</f>
        <v>0</v>
      </c>
    </row>
    <row r="82" spans="1:9" ht="24.75" customHeight="1">
      <c r="A82" s="95">
        <v>2441</v>
      </c>
      <c r="B82" s="102" t="s">
        <v>309</v>
      </c>
      <c r="C82" s="102">
        <v>4</v>
      </c>
      <c r="D82" s="102">
        <v>1</v>
      </c>
      <c r="E82" s="103" t="s">
        <v>574</v>
      </c>
      <c r="F82" s="109" t="s">
        <v>575</v>
      </c>
      <c r="G82" s="92">
        <f t="shared" si="1"/>
        <v>0</v>
      </c>
      <c r="H82" s="105"/>
      <c r="I82" s="105"/>
    </row>
    <row r="83" spans="1:9" ht="15" customHeight="1">
      <c r="A83" s="95">
        <v>2442</v>
      </c>
      <c r="B83" s="102" t="s">
        <v>309</v>
      </c>
      <c r="C83" s="102">
        <v>4</v>
      </c>
      <c r="D83" s="102">
        <v>2</v>
      </c>
      <c r="E83" s="103" t="s">
        <v>576</v>
      </c>
      <c r="F83" s="109" t="s">
        <v>577</v>
      </c>
      <c r="G83" s="92">
        <f t="shared" si="1"/>
        <v>0</v>
      </c>
      <c r="H83" s="105"/>
      <c r="I83" s="105"/>
    </row>
    <row r="84" spans="1:9" ht="15" customHeight="1">
      <c r="A84" s="95">
        <v>2443</v>
      </c>
      <c r="B84" s="102" t="s">
        <v>309</v>
      </c>
      <c r="C84" s="102">
        <v>4</v>
      </c>
      <c r="D84" s="102">
        <v>3</v>
      </c>
      <c r="E84" s="103" t="s">
        <v>578</v>
      </c>
      <c r="F84" s="109" t="s">
        <v>579</v>
      </c>
      <c r="G84" s="92">
        <f t="shared" si="1"/>
        <v>0</v>
      </c>
      <c r="H84" s="105"/>
      <c r="I84" s="105"/>
    </row>
    <row r="85" spans="1:9" ht="15" customHeight="1">
      <c r="A85" s="95">
        <v>2450</v>
      </c>
      <c r="B85" s="85" t="s">
        <v>309</v>
      </c>
      <c r="C85" s="85">
        <v>5</v>
      </c>
      <c r="D85" s="85">
        <v>0</v>
      </c>
      <c r="E85" s="99" t="s">
        <v>28</v>
      </c>
      <c r="F85" s="111" t="s">
        <v>580</v>
      </c>
      <c r="G85" s="92">
        <f t="shared" si="1"/>
        <v>1648500</v>
      </c>
      <c r="H85" s="93">
        <f>SUM(H86:H90)</f>
        <v>0</v>
      </c>
      <c r="I85" s="93">
        <f>SUM(I86:I90)</f>
        <v>1648500</v>
      </c>
    </row>
    <row r="86" spans="1:9" ht="15" customHeight="1">
      <c r="A86" s="95">
        <v>2451</v>
      </c>
      <c r="B86" s="102" t="s">
        <v>309</v>
      </c>
      <c r="C86" s="102">
        <v>5</v>
      </c>
      <c r="D86" s="102">
        <v>1</v>
      </c>
      <c r="E86" s="103" t="s">
        <v>581</v>
      </c>
      <c r="F86" s="109" t="s">
        <v>582</v>
      </c>
      <c r="G86" s="92">
        <f t="shared" si="1"/>
        <v>1200000</v>
      </c>
      <c r="H86" s="105">
        <v>0</v>
      </c>
      <c r="I86" s="105">
        <v>1200000</v>
      </c>
    </row>
    <row r="87" spans="1:9" ht="15" customHeight="1">
      <c r="A87" s="95">
        <v>2452</v>
      </c>
      <c r="B87" s="102" t="s">
        <v>309</v>
      </c>
      <c r="C87" s="102">
        <v>5</v>
      </c>
      <c r="D87" s="102">
        <v>2</v>
      </c>
      <c r="E87" s="103" t="s">
        <v>583</v>
      </c>
      <c r="F87" s="109" t="s">
        <v>584</v>
      </c>
      <c r="G87" s="92">
        <f t="shared" si="1"/>
        <v>0</v>
      </c>
      <c r="H87" s="105"/>
      <c r="I87" s="105"/>
    </row>
    <row r="88" spans="1:9" ht="15" customHeight="1">
      <c r="A88" s="95">
        <v>2453</v>
      </c>
      <c r="B88" s="102" t="s">
        <v>309</v>
      </c>
      <c r="C88" s="102">
        <v>5</v>
      </c>
      <c r="D88" s="102">
        <v>3</v>
      </c>
      <c r="E88" s="103" t="s">
        <v>585</v>
      </c>
      <c r="F88" s="109" t="s">
        <v>586</v>
      </c>
      <c r="G88" s="92">
        <f t="shared" si="1"/>
        <v>0</v>
      </c>
      <c r="H88" s="105"/>
      <c r="I88" s="105"/>
    </row>
    <row r="89" spans="1:9" ht="15" customHeight="1">
      <c r="A89" s="95">
        <v>2454</v>
      </c>
      <c r="B89" s="102" t="s">
        <v>309</v>
      </c>
      <c r="C89" s="102">
        <v>5</v>
      </c>
      <c r="D89" s="102">
        <v>4</v>
      </c>
      <c r="E89" s="103" t="s">
        <v>587</v>
      </c>
      <c r="F89" s="109" t="s">
        <v>588</v>
      </c>
      <c r="G89" s="92">
        <f t="shared" si="1"/>
        <v>0</v>
      </c>
      <c r="H89" s="105"/>
      <c r="I89" s="105"/>
    </row>
    <row r="90" spans="1:9" ht="15" customHeight="1">
      <c r="A90" s="95">
        <v>2455</v>
      </c>
      <c r="B90" s="102" t="s">
        <v>309</v>
      </c>
      <c r="C90" s="102">
        <v>5</v>
      </c>
      <c r="D90" s="102">
        <v>5</v>
      </c>
      <c r="E90" s="103" t="s">
        <v>589</v>
      </c>
      <c r="F90" s="109" t="s">
        <v>590</v>
      </c>
      <c r="G90" s="92">
        <f t="shared" si="1"/>
        <v>448500</v>
      </c>
      <c r="H90" s="105"/>
      <c r="I90" s="105">
        <v>448500</v>
      </c>
    </row>
    <row r="91" spans="1:9" ht="15" customHeight="1">
      <c r="A91" s="95">
        <v>2460</v>
      </c>
      <c r="B91" s="85" t="s">
        <v>309</v>
      </c>
      <c r="C91" s="85">
        <v>6</v>
      </c>
      <c r="D91" s="85">
        <v>0</v>
      </c>
      <c r="E91" s="99" t="s">
        <v>29</v>
      </c>
      <c r="F91" s="100" t="s">
        <v>591</v>
      </c>
      <c r="G91" s="92">
        <f t="shared" si="1"/>
        <v>0</v>
      </c>
      <c r="H91" s="93">
        <f>SUM(H92)</f>
        <v>0</v>
      </c>
      <c r="I91" s="93">
        <f>SUM(I92)</f>
        <v>0</v>
      </c>
    </row>
    <row r="92" spans="1:9" ht="15" customHeight="1">
      <c r="A92" s="95">
        <v>2461</v>
      </c>
      <c r="B92" s="102" t="s">
        <v>309</v>
      </c>
      <c r="C92" s="102">
        <v>6</v>
      </c>
      <c r="D92" s="102">
        <v>1</v>
      </c>
      <c r="E92" s="103" t="s">
        <v>592</v>
      </c>
      <c r="F92" s="109" t="s">
        <v>591</v>
      </c>
      <c r="G92" s="92">
        <f t="shared" si="1"/>
        <v>0</v>
      </c>
      <c r="H92" s="105"/>
      <c r="I92" s="105"/>
    </row>
    <row r="93" spans="1:9" ht="15" customHeight="1">
      <c r="A93" s="95">
        <v>2470</v>
      </c>
      <c r="B93" s="85" t="s">
        <v>309</v>
      </c>
      <c r="C93" s="85">
        <v>7</v>
      </c>
      <c r="D93" s="85">
        <v>0</v>
      </c>
      <c r="E93" s="99" t="s">
        <v>30</v>
      </c>
      <c r="F93" s="111" t="s">
        <v>593</v>
      </c>
      <c r="G93" s="92">
        <f t="shared" si="1"/>
        <v>0</v>
      </c>
      <c r="H93" s="93">
        <f>SUM(H94:H97)</f>
        <v>0</v>
      </c>
      <c r="I93" s="93">
        <f>SUM(I94:I97)</f>
        <v>0</v>
      </c>
    </row>
    <row r="94" spans="1:9" ht="24.75" customHeight="1">
      <c r="A94" s="95">
        <v>2471</v>
      </c>
      <c r="B94" s="102" t="s">
        <v>309</v>
      </c>
      <c r="C94" s="102">
        <v>7</v>
      </c>
      <c r="D94" s="102">
        <v>1</v>
      </c>
      <c r="E94" s="103" t="s">
        <v>594</v>
      </c>
      <c r="F94" s="109" t="s">
        <v>595</v>
      </c>
      <c r="G94" s="92">
        <f t="shared" si="1"/>
        <v>0</v>
      </c>
      <c r="H94" s="105"/>
      <c r="I94" s="105"/>
    </row>
    <row r="95" spans="1:9" ht="16.5" customHeight="1">
      <c r="A95" s="95">
        <v>2472</v>
      </c>
      <c r="B95" s="102" t="s">
        <v>309</v>
      </c>
      <c r="C95" s="102">
        <v>7</v>
      </c>
      <c r="D95" s="102">
        <v>2</v>
      </c>
      <c r="E95" s="103" t="s">
        <v>596</v>
      </c>
      <c r="F95" s="112" t="s">
        <v>597</v>
      </c>
      <c r="G95" s="92">
        <f t="shared" si="1"/>
        <v>0</v>
      </c>
      <c r="H95" s="105"/>
      <c r="I95" s="105"/>
    </row>
    <row r="96" spans="1:9" ht="16.5" customHeight="1">
      <c r="A96" s="95">
        <v>2473</v>
      </c>
      <c r="B96" s="102" t="s">
        <v>309</v>
      </c>
      <c r="C96" s="102">
        <v>7</v>
      </c>
      <c r="D96" s="102">
        <v>3</v>
      </c>
      <c r="E96" s="103" t="s">
        <v>598</v>
      </c>
      <c r="F96" s="109" t="s">
        <v>599</v>
      </c>
      <c r="G96" s="92">
        <f t="shared" si="1"/>
        <v>0</v>
      </c>
      <c r="H96" s="105"/>
      <c r="I96" s="105"/>
    </row>
    <row r="97" spans="1:9" ht="16.5" customHeight="1">
      <c r="A97" s="95">
        <v>2474</v>
      </c>
      <c r="B97" s="102" t="s">
        <v>309</v>
      </c>
      <c r="C97" s="102">
        <v>7</v>
      </c>
      <c r="D97" s="102">
        <v>4</v>
      </c>
      <c r="E97" s="103" t="s">
        <v>600</v>
      </c>
      <c r="F97" s="104" t="s">
        <v>601</v>
      </c>
      <c r="G97" s="92">
        <f t="shared" si="1"/>
        <v>0</v>
      </c>
      <c r="H97" s="105"/>
      <c r="I97" s="105"/>
    </row>
    <row r="98" spans="1:9" ht="36.75" customHeight="1">
      <c r="A98" s="95">
        <v>2480</v>
      </c>
      <c r="B98" s="85" t="s">
        <v>309</v>
      </c>
      <c r="C98" s="85">
        <v>8</v>
      </c>
      <c r="D98" s="85">
        <v>0</v>
      </c>
      <c r="E98" s="99" t="s">
        <v>31</v>
      </c>
      <c r="F98" s="100" t="s">
        <v>602</v>
      </c>
      <c r="G98" s="92">
        <f t="shared" si="1"/>
        <v>0</v>
      </c>
      <c r="H98" s="93">
        <f>SUM(H99:H105)</f>
        <v>0</v>
      </c>
      <c r="I98" s="93">
        <f>SUM(I99:I105)</f>
        <v>0</v>
      </c>
    </row>
    <row r="99" spans="1:9" ht="38.25" customHeight="1">
      <c r="A99" s="95">
        <v>2481</v>
      </c>
      <c r="B99" s="102" t="s">
        <v>309</v>
      </c>
      <c r="C99" s="102">
        <v>8</v>
      </c>
      <c r="D99" s="102">
        <v>1</v>
      </c>
      <c r="E99" s="103" t="s">
        <v>603</v>
      </c>
      <c r="F99" s="109" t="s">
        <v>604</v>
      </c>
      <c r="G99" s="92">
        <f t="shared" si="1"/>
        <v>0</v>
      </c>
      <c r="H99" s="105"/>
      <c r="I99" s="105"/>
    </row>
    <row r="100" spans="1:9" ht="36.75" customHeight="1">
      <c r="A100" s="95">
        <v>2482</v>
      </c>
      <c r="B100" s="102" t="s">
        <v>309</v>
      </c>
      <c r="C100" s="102">
        <v>8</v>
      </c>
      <c r="D100" s="102">
        <v>2</v>
      </c>
      <c r="E100" s="103" t="s">
        <v>605</v>
      </c>
      <c r="F100" s="109" t="s">
        <v>606</v>
      </c>
      <c r="G100" s="92">
        <f t="shared" si="1"/>
        <v>0</v>
      </c>
      <c r="H100" s="105"/>
      <c r="I100" s="105"/>
    </row>
    <row r="101" spans="1:9" ht="36">
      <c r="A101" s="95">
        <v>2483</v>
      </c>
      <c r="B101" s="102" t="s">
        <v>309</v>
      </c>
      <c r="C101" s="102">
        <v>8</v>
      </c>
      <c r="D101" s="102">
        <v>3</v>
      </c>
      <c r="E101" s="103" t="s">
        <v>607</v>
      </c>
      <c r="F101" s="109" t="s">
        <v>608</v>
      </c>
      <c r="G101" s="92">
        <f t="shared" si="1"/>
        <v>0</v>
      </c>
      <c r="H101" s="105"/>
      <c r="I101" s="105"/>
    </row>
    <row r="102" spans="1:9" ht="36.75" customHeight="1">
      <c r="A102" s="95">
        <v>2484</v>
      </c>
      <c r="B102" s="102" t="s">
        <v>309</v>
      </c>
      <c r="C102" s="102">
        <v>8</v>
      </c>
      <c r="D102" s="102">
        <v>4</v>
      </c>
      <c r="E102" s="103" t="s">
        <v>609</v>
      </c>
      <c r="F102" s="109" t="s">
        <v>610</v>
      </c>
      <c r="G102" s="92">
        <f t="shared" si="1"/>
        <v>0</v>
      </c>
      <c r="H102" s="105"/>
      <c r="I102" s="105"/>
    </row>
    <row r="103" spans="1:9" ht="28.5">
      <c r="A103" s="95">
        <v>2485</v>
      </c>
      <c r="B103" s="102" t="s">
        <v>309</v>
      </c>
      <c r="C103" s="102">
        <v>8</v>
      </c>
      <c r="D103" s="102">
        <v>5</v>
      </c>
      <c r="E103" s="103" t="s">
        <v>611</v>
      </c>
      <c r="F103" s="109" t="s">
        <v>612</v>
      </c>
      <c r="G103" s="92">
        <f t="shared" si="1"/>
        <v>0</v>
      </c>
      <c r="H103" s="105"/>
      <c r="I103" s="105"/>
    </row>
    <row r="104" spans="1:9" ht="27" customHeight="1">
      <c r="A104" s="95">
        <v>2486</v>
      </c>
      <c r="B104" s="102" t="s">
        <v>309</v>
      </c>
      <c r="C104" s="102">
        <v>8</v>
      </c>
      <c r="D104" s="102">
        <v>6</v>
      </c>
      <c r="E104" s="103" t="s">
        <v>613</v>
      </c>
      <c r="F104" s="109" t="s">
        <v>614</v>
      </c>
      <c r="G104" s="92">
        <f t="shared" si="1"/>
        <v>0</v>
      </c>
      <c r="H104" s="105"/>
      <c r="I104" s="105"/>
    </row>
    <row r="105" spans="1:9" ht="27" customHeight="1">
      <c r="A105" s="95">
        <v>2487</v>
      </c>
      <c r="B105" s="102" t="s">
        <v>309</v>
      </c>
      <c r="C105" s="102">
        <v>8</v>
      </c>
      <c r="D105" s="102">
        <v>7</v>
      </c>
      <c r="E105" s="103" t="s">
        <v>615</v>
      </c>
      <c r="F105" s="109" t="s">
        <v>616</v>
      </c>
      <c r="G105" s="92">
        <f t="shared" si="1"/>
        <v>0</v>
      </c>
      <c r="H105" s="105"/>
      <c r="I105" s="105"/>
    </row>
    <row r="106" spans="1:9" ht="27" customHeight="1">
      <c r="A106" s="95">
        <v>2490</v>
      </c>
      <c r="B106" s="85" t="s">
        <v>309</v>
      </c>
      <c r="C106" s="85">
        <v>9</v>
      </c>
      <c r="D106" s="85">
        <v>0</v>
      </c>
      <c r="E106" s="99" t="s">
        <v>32</v>
      </c>
      <c r="F106" s="100" t="s">
        <v>618</v>
      </c>
      <c r="G106" s="92">
        <f t="shared" si="1"/>
        <v>-2644450</v>
      </c>
      <c r="H106" s="93">
        <f>SUM(H107)</f>
        <v>0</v>
      </c>
      <c r="I106" s="93">
        <f>SUM(I107)</f>
        <v>-2644450</v>
      </c>
    </row>
    <row r="107" spans="1:9" ht="27" customHeight="1">
      <c r="A107" s="95">
        <v>2491</v>
      </c>
      <c r="B107" s="102" t="s">
        <v>309</v>
      </c>
      <c r="C107" s="102">
        <v>9</v>
      </c>
      <c r="D107" s="102">
        <v>1</v>
      </c>
      <c r="E107" s="103" t="s">
        <v>617</v>
      </c>
      <c r="F107" s="109" t="s">
        <v>619</v>
      </c>
      <c r="G107" s="92">
        <f t="shared" si="1"/>
        <v>-2644450</v>
      </c>
      <c r="H107" s="105"/>
      <c r="I107" s="113">
        <v>-2644450</v>
      </c>
    </row>
    <row r="108" spans="1:9" s="98" customFormat="1" ht="25.5" customHeight="1">
      <c r="A108" s="95">
        <v>2500</v>
      </c>
      <c r="B108" s="85" t="s">
        <v>311</v>
      </c>
      <c r="C108" s="85">
        <v>0</v>
      </c>
      <c r="D108" s="85">
        <v>0</v>
      </c>
      <c r="E108" s="96" t="s">
        <v>914</v>
      </c>
      <c r="F108" s="110" t="s">
        <v>620</v>
      </c>
      <c r="G108" s="92">
        <f t="shared" si="1"/>
        <v>341050</v>
      </c>
      <c r="H108" s="93">
        <f>SUM(H109+H111+H113+H115+H117+H119)</f>
        <v>173550</v>
      </c>
      <c r="I108" s="93">
        <f>SUM(I109+I111+I113+I115+I117+I119)</f>
        <v>167500</v>
      </c>
    </row>
    <row r="109" spans="1:9" ht="16.5" customHeight="1">
      <c r="A109" s="95">
        <v>2510</v>
      </c>
      <c r="B109" s="85" t="s">
        <v>311</v>
      </c>
      <c r="C109" s="85">
        <v>1</v>
      </c>
      <c r="D109" s="85">
        <v>0</v>
      </c>
      <c r="E109" s="99" t="s">
        <v>33</v>
      </c>
      <c r="F109" s="100" t="s">
        <v>622</v>
      </c>
      <c r="G109" s="92">
        <f t="shared" si="1"/>
        <v>175550</v>
      </c>
      <c r="H109" s="93">
        <f>SUM(H110)</f>
        <v>173550</v>
      </c>
      <c r="I109" s="93">
        <f>SUM(I110)</f>
        <v>2000</v>
      </c>
    </row>
    <row r="110" spans="1:9" ht="16.5" customHeight="1">
      <c r="A110" s="95">
        <v>2511</v>
      </c>
      <c r="B110" s="102" t="s">
        <v>311</v>
      </c>
      <c r="C110" s="102">
        <v>1</v>
      </c>
      <c r="D110" s="102">
        <v>1</v>
      </c>
      <c r="E110" s="103" t="s">
        <v>621</v>
      </c>
      <c r="F110" s="109" t="s">
        <v>623</v>
      </c>
      <c r="G110" s="92">
        <f t="shared" si="1"/>
        <v>175550</v>
      </c>
      <c r="H110" s="105">
        <v>173550</v>
      </c>
      <c r="I110" s="105">
        <v>2000</v>
      </c>
    </row>
    <row r="111" spans="1:9" ht="23.25" customHeight="1">
      <c r="A111" s="95">
        <v>2520</v>
      </c>
      <c r="B111" s="85" t="s">
        <v>311</v>
      </c>
      <c r="C111" s="85">
        <v>2</v>
      </c>
      <c r="D111" s="85">
        <v>0</v>
      </c>
      <c r="E111" s="99" t="s">
        <v>34</v>
      </c>
      <c r="F111" s="100" t="s">
        <v>624</v>
      </c>
      <c r="G111" s="92">
        <f t="shared" si="1"/>
        <v>165500</v>
      </c>
      <c r="H111" s="93">
        <f>SUM(H112)</f>
        <v>0</v>
      </c>
      <c r="I111" s="93">
        <f>SUM(I112)</f>
        <v>165500</v>
      </c>
    </row>
    <row r="112" spans="1:9" ht="16.5" customHeight="1">
      <c r="A112" s="95">
        <v>2521</v>
      </c>
      <c r="B112" s="102" t="s">
        <v>311</v>
      </c>
      <c r="C112" s="102">
        <v>2</v>
      </c>
      <c r="D112" s="102">
        <v>1</v>
      </c>
      <c r="E112" s="103" t="s">
        <v>625</v>
      </c>
      <c r="F112" s="109" t="s">
        <v>626</v>
      </c>
      <c r="G112" s="92">
        <f t="shared" si="1"/>
        <v>165500</v>
      </c>
      <c r="H112" s="105">
        <v>0</v>
      </c>
      <c r="I112" s="105">
        <v>165500</v>
      </c>
    </row>
    <row r="113" spans="1:9" ht="25.5" customHeight="1">
      <c r="A113" s="95">
        <v>2530</v>
      </c>
      <c r="B113" s="85" t="s">
        <v>311</v>
      </c>
      <c r="C113" s="85">
        <v>3</v>
      </c>
      <c r="D113" s="85">
        <v>0</v>
      </c>
      <c r="E113" s="99" t="s">
        <v>35</v>
      </c>
      <c r="F113" s="100" t="s">
        <v>628</v>
      </c>
      <c r="G113" s="92">
        <f t="shared" si="1"/>
        <v>0</v>
      </c>
      <c r="H113" s="93">
        <f>SUM(H114)</f>
        <v>0</v>
      </c>
      <c r="I113" s="93">
        <f>SUM(I114)</f>
        <v>0</v>
      </c>
    </row>
    <row r="114" spans="1:9" ht="16.5" customHeight="1">
      <c r="A114" s="95">
        <v>2531</v>
      </c>
      <c r="B114" s="102" t="s">
        <v>311</v>
      </c>
      <c r="C114" s="102">
        <v>3</v>
      </c>
      <c r="D114" s="102">
        <v>1</v>
      </c>
      <c r="E114" s="103" t="s">
        <v>627</v>
      </c>
      <c r="F114" s="109" t="s">
        <v>629</v>
      </c>
      <c r="G114" s="92">
        <f t="shared" si="1"/>
        <v>0</v>
      </c>
      <c r="H114" s="105"/>
      <c r="I114" s="105"/>
    </row>
    <row r="115" spans="1:9" ht="27.75" customHeight="1">
      <c r="A115" s="95">
        <v>2540</v>
      </c>
      <c r="B115" s="85" t="s">
        <v>311</v>
      </c>
      <c r="C115" s="85">
        <v>4</v>
      </c>
      <c r="D115" s="85">
        <v>0</v>
      </c>
      <c r="E115" s="99" t="s">
        <v>36</v>
      </c>
      <c r="F115" s="100" t="s">
        <v>631</v>
      </c>
      <c r="G115" s="92">
        <f t="shared" si="1"/>
        <v>0</v>
      </c>
      <c r="H115" s="93">
        <f>SUM(H116)</f>
        <v>0</v>
      </c>
      <c r="I115" s="93">
        <f>SUM(I116)</f>
        <v>0</v>
      </c>
    </row>
    <row r="116" spans="1:9" ht="27" customHeight="1">
      <c r="A116" s="95">
        <v>2541</v>
      </c>
      <c r="B116" s="102" t="s">
        <v>311</v>
      </c>
      <c r="C116" s="102">
        <v>4</v>
      </c>
      <c r="D116" s="102">
        <v>1</v>
      </c>
      <c r="E116" s="103" t="s">
        <v>630</v>
      </c>
      <c r="F116" s="109" t="s">
        <v>632</v>
      </c>
      <c r="G116" s="92">
        <f t="shared" si="1"/>
        <v>0</v>
      </c>
      <c r="H116" s="105"/>
      <c r="I116" s="105"/>
    </row>
    <row r="117" spans="1:9" ht="39.75" customHeight="1">
      <c r="A117" s="95">
        <v>2550</v>
      </c>
      <c r="B117" s="85" t="s">
        <v>311</v>
      </c>
      <c r="C117" s="85">
        <v>5</v>
      </c>
      <c r="D117" s="85">
        <v>0</v>
      </c>
      <c r="E117" s="99" t="s">
        <v>37</v>
      </c>
      <c r="F117" s="100" t="s">
        <v>634</v>
      </c>
      <c r="G117" s="92">
        <f t="shared" si="1"/>
        <v>0</v>
      </c>
      <c r="H117" s="93">
        <f>SUM(H118)</f>
        <v>0</v>
      </c>
      <c r="I117" s="93">
        <f>SUM(I118)</f>
        <v>0</v>
      </c>
    </row>
    <row r="118" spans="1:9" ht="27" customHeight="1">
      <c r="A118" s="95">
        <v>2551</v>
      </c>
      <c r="B118" s="102" t="s">
        <v>311</v>
      </c>
      <c r="C118" s="102">
        <v>5</v>
      </c>
      <c r="D118" s="102">
        <v>1</v>
      </c>
      <c r="E118" s="103" t="s">
        <v>633</v>
      </c>
      <c r="F118" s="109" t="s">
        <v>635</v>
      </c>
      <c r="G118" s="92">
        <f t="shared" si="1"/>
        <v>0</v>
      </c>
      <c r="H118" s="105"/>
      <c r="I118" s="105"/>
    </row>
    <row r="119" spans="1:9" ht="27" customHeight="1">
      <c r="A119" s="95">
        <v>2560</v>
      </c>
      <c r="B119" s="85" t="s">
        <v>311</v>
      </c>
      <c r="C119" s="85">
        <v>6</v>
      </c>
      <c r="D119" s="85">
        <v>0</v>
      </c>
      <c r="E119" s="99" t="s">
        <v>38</v>
      </c>
      <c r="F119" s="100" t="s">
        <v>637</v>
      </c>
      <c r="G119" s="92">
        <f t="shared" si="1"/>
        <v>0</v>
      </c>
      <c r="H119" s="93">
        <f>SUM(H120)</f>
        <v>0</v>
      </c>
      <c r="I119" s="93">
        <f>SUM(I120)</f>
        <v>0</v>
      </c>
    </row>
    <row r="120" spans="1:9" ht="27" customHeight="1">
      <c r="A120" s="95">
        <v>2561</v>
      </c>
      <c r="B120" s="102" t="s">
        <v>311</v>
      </c>
      <c r="C120" s="102">
        <v>6</v>
      </c>
      <c r="D120" s="102">
        <v>1</v>
      </c>
      <c r="E120" s="103" t="s">
        <v>636</v>
      </c>
      <c r="F120" s="109" t="s">
        <v>638</v>
      </c>
      <c r="G120" s="92">
        <f t="shared" si="1"/>
        <v>0</v>
      </c>
      <c r="H120" s="105"/>
      <c r="I120" s="105"/>
    </row>
    <row r="121" spans="1:9" s="98" customFormat="1" ht="27" customHeight="1">
      <c r="A121" s="95">
        <v>2600</v>
      </c>
      <c r="B121" s="85" t="s">
        <v>312</v>
      </c>
      <c r="C121" s="85">
        <v>0</v>
      </c>
      <c r="D121" s="85">
        <v>0</v>
      </c>
      <c r="E121" s="96" t="s">
        <v>915</v>
      </c>
      <c r="F121" s="110" t="s">
        <v>639</v>
      </c>
      <c r="G121" s="92">
        <f t="shared" si="1"/>
        <v>406740</v>
      </c>
      <c r="H121" s="93">
        <f>SUM(H122+H124+H126+H128+H130+H132)</f>
        <v>119740</v>
      </c>
      <c r="I121" s="93">
        <f>SUM(I122+I124+I126+I128+I130+I132)</f>
        <v>287000</v>
      </c>
    </row>
    <row r="122" spans="1:9" ht="14.25" customHeight="1">
      <c r="A122" s="95">
        <v>2610</v>
      </c>
      <c r="B122" s="85" t="s">
        <v>312</v>
      </c>
      <c r="C122" s="85">
        <v>1</v>
      </c>
      <c r="D122" s="85">
        <v>0</v>
      </c>
      <c r="E122" s="99" t="s">
        <v>39</v>
      </c>
      <c r="F122" s="100" t="s">
        <v>640</v>
      </c>
      <c r="G122" s="92">
        <f t="shared" si="1"/>
        <v>0</v>
      </c>
      <c r="H122" s="93">
        <f>SUM(H123)</f>
        <v>0</v>
      </c>
      <c r="I122" s="93">
        <f>SUM(I123)</f>
        <v>0</v>
      </c>
    </row>
    <row r="123" spans="1:9" ht="14.25" customHeight="1">
      <c r="A123" s="95">
        <v>2611</v>
      </c>
      <c r="B123" s="102" t="s">
        <v>312</v>
      </c>
      <c r="C123" s="102">
        <v>1</v>
      </c>
      <c r="D123" s="102">
        <v>1</v>
      </c>
      <c r="E123" s="103" t="s">
        <v>641</v>
      </c>
      <c r="F123" s="109" t="s">
        <v>642</v>
      </c>
      <c r="G123" s="92">
        <f t="shared" si="1"/>
        <v>0</v>
      </c>
      <c r="H123" s="105"/>
      <c r="I123" s="105"/>
    </row>
    <row r="124" spans="1:9" ht="14.25" customHeight="1">
      <c r="A124" s="95">
        <v>2620</v>
      </c>
      <c r="B124" s="85" t="s">
        <v>312</v>
      </c>
      <c r="C124" s="85">
        <v>2</v>
      </c>
      <c r="D124" s="85">
        <v>0</v>
      </c>
      <c r="E124" s="99" t="s">
        <v>40</v>
      </c>
      <c r="F124" s="100" t="s">
        <v>644</v>
      </c>
      <c r="G124" s="92">
        <f t="shared" si="1"/>
        <v>0</v>
      </c>
      <c r="H124" s="93">
        <f>SUM(H125)</f>
        <v>0</v>
      </c>
      <c r="I124" s="93">
        <f>SUM(I125)</f>
        <v>0</v>
      </c>
    </row>
    <row r="125" spans="1:9" ht="14.25" customHeight="1">
      <c r="A125" s="95">
        <v>2621</v>
      </c>
      <c r="B125" s="102" t="s">
        <v>312</v>
      </c>
      <c r="C125" s="102">
        <v>2</v>
      </c>
      <c r="D125" s="102">
        <v>1</v>
      </c>
      <c r="E125" s="103" t="s">
        <v>643</v>
      </c>
      <c r="F125" s="109" t="s">
        <v>645</v>
      </c>
      <c r="G125" s="92">
        <f t="shared" si="1"/>
        <v>0</v>
      </c>
      <c r="H125" s="105"/>
      <c r="I125" s="105"/>
    </row>
    <row r="126" spans="1:9" ht="14.25" customHeight="1">
      <c r="A126" s="95">
        <v>2630</v>
      </c>
      <c r="B126" s="85" t="s">
        <v>312</v>
      </c>
      <c r="C126" s="85">
        <v>3</v>
      </c>
      <c r="D126" s="85">
        <v>0</v>
      </c>
      <c r="E126" s="99" t="s">
        <v>41</v>
      </c>
      <c r="F126" s="100" t="s">
        <v>646</v>
      </c>
      <c r="G126" s="92">
        <f t="shared" si="1"/>
        <v>100000</v>
      </c>
      <c r="H126" s="93">
        <f>SUM(H127)</f>
        <v>0</v>
      </c>
      <c r="I126" s="93">
        <f>SUM(I127)</f>
        <v>100000</v>
      </c>
    </row>
    <row r="127" spans="1:9" ht="14.25" customHeight="1">
      <c r="A127" s="95">
        <v>2631</v>
      </c>
      <c r="B127" s="102" t="s">
        <v>312</v>
      </c>
      <c r="C127" s="102">
        <v>3</v>
      </c>
      <c r="D127" s="102">
        <v>1</v>
      </c>
      <c r="E127" s="103" t="s">
        <v>647</v>
      </c>
      <c r="F127" s="114" t="s">
        <v>648</v>
      </c>
      <c r="G127" s="92">
        <f t="shared" si="1"/>
        <v>100000</v>
      </c>
      <c r="H127" s="105">
        <v>0</v>
      </c>
      <c r="I127" s="105">
        <v>100000</v>
      </c>
    </row>
    <row r="128" spans="1:9" ht="14.25" customHeight="1">
      <c r="A128" s="95">
        <v>2640</v>
      </c>
      <c r="B128" s="85" t="s">
        <v>312</v>
      </c>
      <c r="C128" s="85">
        <v>4</v>
      </c>
      <c r="D128" s="85">
        <v>0</v>
      </c>
      <c r="E128" s="99" t="s">
        <v>42</v>
      </c>
      <c r="F128" s="100" t="s">
        <v>649</v>
      </c>
      <c r="G128" s="92">
        <f t="shared" si="1"/>
        <v>229150</v>
      </c>
      <c r="H128" s="93">
        <f>SUM(H129)</f>
        <v>42150</v>
      </c>
      <c r="I128" s="93">
        <f>SUM(I129)</f>
        <v>187000</v>
      </c>
    </row>
    <row r="129" spans="1:9" ht="14.25" customHeight="1">
      <c r="A129" s="95">
        <v>2641</v>
      </c>
      <c r="B129" s="102" t="s">
        <v>312</v>
      </c>
      <c r="C129" s="102">
        <v>4</v>
      </c>
      <c r="D129" s="102">
        <v>1</v>
      </c>
      <c r="E129" s="103" t="s">
        <v>650</v>
      </c>
      <c r="F129" s="109" t="s">
        <v>651</v>
      </c>
      <c r="G129" s="92">
        <f t="shared" si="1"/>
        <v>229150</v>
      </c>
      <c r="H129" s="93">
        <v>42150</v>
      </c>
      <c r="I129" s="105">
        <v>187000</v>
      </c>
    </row>
    <row r="130" spans="1:9" ht="38.25" customHeight="1">
      <c r="A130" s="95">
        <v>2650</v>
      </c>
      <c r="B130" s="85" t="s">
        <v>312</v>
      </c>
      <c r="C130" s="85">
        <v>5</v>
      </c>
      <c r="D130" s="85">
        <v>0</v>
      </c>
      <c r="E130" s="99" t="s">
        <v>43</v>
      </c>
      <c r="F130" s="100" t="s">
        <v>656</v>
      </c>
      <c r="G130" s="92">
        <f t="shared" si="1"/>
        <v>0</v>
      </c>
      <c r="H130" s="93">
        <f>SUM(H131)</f>
        <v>0</v>
      </c>
      <c r="I130" s="93">
        <f>SUM(I131)</f>
        <v>0</v>
      </c>
    </row>
    <row r="131" spans="1:9" ht="39" customHeight="1">
      <c r="A131" s="95">
        <v>2651</v>
      </c>
      <c r="B131" s="102" t="s">
        <v>312</v>
      </c>
      <c r="C131" s="102">
        <v>5</v>
      </c>
      <c r="D131" s="102">
        <v>1</v>
      </c>
      <c r="E131" s="103" t="s">
        <v>655</v>
      </c>
      <c r="F131" s="109" t="s">
        <v>657</v>
      </c>
      <c r="G131" s="92">
        <f t="shared" si="1"/>
        <v>0</v>
      </c>
      <c r="H131" s="105"/>
      <c r="I131" s="105"/>
    </row>
    <row r="132" spans="1:9" ht="38.25" customHeight="1">
      <c r="A132" s="95">
        <v>2660</v>
      </c>
      <c r="B132" s="85" t="s">
        <v>312</v>
      </c>
      <c r="C132" s="85">
        <v>6</v>
      </c>
      <c r="D132" s="85">
        <v>0</v>
      </c>
      <c r="E132" s="99" t="s">
        <v>44</v>
      </c>
      <c r="F132" s="111" t="s">
        <v>666</v>
      </c>
      <c r="G132" s="92">
        <f t="shared" si="1"/>
        <v>77590</v>
      </c>
      <c r="H132" s="93">
        <f>SUM(H133)</f>
        <v>77590</v>
      </c>
      <c r="I132" s="93">
        <f>SUM(I133)</f>
        <v>0</v>
      </c>
    </row>
    <row r="133" spans="1:9" ht="26.25" customHeight="1">
      <c r="A133" s="95">
        <v>2661</v>
      </c>
      <c r="B133" s="102" t="s">
        <v>312</v>
      </c>
      <c r="C133" s="102">
        <v>6</v>
      </c>
      <c r="D133" s="102">
        <v>1</v>
      </c>
      <c r="E133" s="103" t="s">
        <v>658</v>
      </c>
      <c r="F133" s="109" t="s">
        <v>667</v>
      </c>
      <c r="G133" s="92">
        <f t="shared" si="1"/>
        <v>77590</v>
      </c>
      <c r="H133" s="105">
        <v>77590</v>
      </c>
      <c r="I133" s="105">
        <v>0</v>
      </c>
    </row>
    <row r="134" spans="1:9" s="98" customFormat="1" ht="14.25" customHeight="1">
      <c r="A134" s="95">
        <v>2700</v>
      </c>
      <c r="B134" s="85" t="s">
        <v>313</v>
      </c>
      <c r="C134" s="85">
        <v>0</v>
      </c>
      <c r="D134" s="85">
        <v>0</v>
      </c>
      <c r="E134" s="96" t="s">
        <v>916</v>
      </c>
      <c r="F134" s="110" t="s">
        <v>668</v>
      </c>
      <c r="G134" s="92">
        <f t="shared" si="1"/>
        <v>0</v>
      </c>
      <c r="H134" s="93">
        <f>SUM(H135+H139+H144+H149+H151+H153)</f>
        <v>0</v>
      </c>
      <c r="I134" s="93">
        <f>SUM(I135+I139+I144+I149+I151+I153)</f>
        <v>0</v>
      </c>
    </row>
    <row r="135" spans="1:9" ht="27" customHeight="1">
      <c r="A135" s="95">
        <v>2710</v>
      </c>
      <c r="B135" s="85" t="s">
        <v>313</v>
      </c>
      <c r="C135" s="85">
        <v>1</v>
      </c>
      <c r="D135" s="85">
        <v>0</v>
      </c>
      <c r="E135" s="99" t="s">
        <v>45</v>
      </c>
      <c r="F135" s="100" t="s">
        <v>669</v>
      </c>
      <c r="G135" s="92">
        <f t="shared" si="1"/>
        <v>0</v>
      </c>
      <c r="H135" s="93">
        <f>SUM(H136:H138)</f>
        <v>0</v>
      </c>
      <c r="I135" s="93">
        <f>SUM(I136:I138)</f>
        <v>0</v>
      </c>
    </row>
    <row r="136" spans="1:9" ht="15" customHeight="1">
      <c r="A136" s="95">
        <v>2711</v>
      </c>
      <c r="B136" s="102" t="s">
        <v>313</v>
      </c>
      <c r="C136" s="102">
        <v>1</v>
      </c>
      <c r="D136" s="102">
        <v>1</v>
      </c>
      <c r="E136" s="103" t="s">
        <v>670</v>
      </c>
      <c r="F136" s="109" t="s">
        <v>671</v>
      </c>
      <c r="G136" s="92">
        <f t="shared" si="1"/>
        <v>0</v>
      </c>
      <c r="H136" s="105"/>
      <c r="I136" s="105"/>
    </row>
    <row r="137" spans="1:9" ht="15" customHeight="1">
      <c r="A137" s="95">
        <v>2712</v>
      </c>
      <c r="B137" s="102" t="s">
        <v>313</v>
      </c>
      <c r="C137" s="102">
        <v>1</v>
      </c>
      <c r="D137" s="102">
        <v>2</v>
      </c>
      <c r="E137" s="103" t="s">
        <v>672</v>
      </c>
      <c r="F137" s="109" t="s">
        <v>673</v>
      </c>
      <c r="G137" s="92">
        <f t="shared" si="1"/>
        <v>0</v>
      </c>
      <c r="H137" s="105"/>
      <c r="I137" s="105"/>
    </row>
    <row r="138" spans="1:9" ht="15" customHeight="1">
      <c r="A138" s="95">
        <v>2713</v>
      </c>
      <c r="B138" s="102" t="s">
        <v>313</v>
      </c>
      <c r="C138" s="102">
        <v>1</v>
      </c>
      <c r="D138" s="102">
        <v>3</v>
      </c>
      <c r="E138" s="103" t="s">
        <v>104</v>
      </c>
      <c r="F138" s="109" t="s">
        <v>674</v>
      </c>
      <c r="G138" s="92">
        <f aca="true" t="shared" si="2" ref="G138:G201">SUM(H138:I138)</f>
        <v>0</v>
      </c>
      <c r="H138" s="105"/>
      <c r="I138" s="105"/>
    </row>
    <row r="139" spans="1:9" ht="24.75" customHeight="1">
      <c r="A139" s="95">
        <v>2720</v>
      </c>
      <c r="B139" s="85" t="s">
        <v>313</v>
      </c>
      <c r="C139" s="85">
        <v>2</v>
      </c>
      <c r="D139" s="85">
        <v>0</v>
      </c>
      <c r="E139" s="99" t="s">
        <v>46</v>
      </c>
      <c r="F139" s="100" t="s">
        <v>675</v>
      </c>
      <c r="G139" s="92">
        <f t="shared" si="2"/>
        <v>0</v>
      </c>
      <c r="H139" s="93">
        <f>SUM(H140:H143)</f>
        <v>0</v>
      </c>
      <c r="I139" s="93">
        <f>SUM(I140:I143)</f>
        <v>0</v>
      </c>
    </row>
    <row r="140" spans="1:9" ht="15" customHeight="1">
      <c r="A140" s="95">
        <v>2721</v>
      </c>
      <c r="B140" s="102" t="s">
        <v>313</v>
      </c>
      <c r="C140" s="102">
        <v>2</v>
      </c>
      <c r="D140" s="102">
        <v>1</v>
      </c>
      <c r="E140" s="103" t="s">
        <v>676</v>
      </c>
      <c r="F140" s="109" t="s">
        <v>677</v>
      </c>
      <c r="G140" s="92">
        <f t="shared" si="2"/>
        <v>0</v>
      </c>
      <c r="H140" s="105"/>
      <c r="I140" s="105"/>
    </row>
    <row r="141" spans="1:9" ht="15" customHeight="1">
      <c r="A141" s="95">
        <v>2722</v>
      </c>
      <c r="B141" s="102" t="s">
        <v>313</v>
      </c>
      <c r="C141" s="102">
        <v>2</v>
      </c>
      <c r="D141" s="102">
        <v>2</v>
      </c>
      <c r="E141" s="103" t="s">
        <v>678</v>
      </c>
      <c r="F141" s="109" t="s">
        <v>679</v>
      </c>
      <c r="G141" s="92">
        <f t="shared" si="2"/>
        <v>0</v>
      </c>
      <c r="H141" s="105"/>
      <c r="I141" s="105"/>
    </row>
    <row r="142" spans="1:9" ht="15" customHeight="1">
      <c r="A142" s="95">
        <v>2723</v>
      </c>
      <c r="B142" s="102" t="s">
        <v>313</v>
      </c>
      <c r="C142" s="102">
        <v>2</v>
      </c>
      <c r="D142" s="102">
        <v>3</v>
      </c>
      <c r="E142" s="103" t="s">
        <v>105</v>
      </c>
      <c r="F142" s="109" t="s">
        <v>680</v>
      </c>
      <c r="G142" s="92">
        <f t="shared" si="2"/>
        <v>0</v>
      </c>
      <c r="H142" s="105"/>
      <c r="I142" s="105"/>
    </row>
    <row r="143" spans="1:9" ht="15" customHeight="1">
      <c r="A143" s="95">
        <v>2724</v>
      </c>
      <c r="B143" s="102" t="s">
        <v>313</v>
      </c>
      <c r="C143" s="102">
        <v>2</v>
      </c>
      <c r="D143" s="102">
        <v>4</v>
      </c>
      <c r="E143" s="103" t="s">
        <v>681</v>
      </c>
      <c r="F143" s="109" t="s">
        <v>682</v>
      </c>
      <c r="G143" s="92">
        <f t="shared" si="2"/>
        <v>0</v>
      </c>
      <c r="H143" s="105"/>
      <c r="I143" s="105"/>
    </row>
    <row r="144" spans="1:9" ht="15" customHeight="1">
      <c r="A144" s="95">
        <v>2730</v>
      </c>
      <c r="B144" s="85" t="s">
        <v>313</v>
      </c>
      <c r="C144" s="85">
        <v>3</v>
      </c>
      <c r="D144" s="85">
        <v>0</v>
      </c>
      <c r="E144" s="99" t="s">
        <v>47</v>
      </c>
      <c r="F144" s="100" t="s">
        <v>684</v>
      </c>
      <c r="G144" s="92">
        <f t="shared" si="2"/>
        <v>0</v>
      </c>
      <c r="H144" s="93">
        <f>SUM(H145:H148)</f>
        <v>0</v>
      </c>
      <c r="I144" s="93">
        <f>SUM(I145:I148)</f>
        <v>0</v>
      </c>
    </row>
    <row r="145" spans="1:9" ht="24.75" customHeight="1">
      <c r="A145" s="95">
        <v>2731</v>
      </c>
      <c r="B145" s="102" t="s">
        <v>313</v>
      </c>
      <c r="C145" s="102">
        <v>3</v>
      </c>
      <c r="D145" s="102">
        <v>1</v>
      </c>
      <c r="E145" s="103" t="s">
        <v>685</v>
      </c>
      <c r="F145" s="104" t="s">
        <v>686</v>
      </c>
      <c r="G145" s="92">
        <f t="shared" si="2"/>
        <v>0</v>
      </c>
      <c r="H145" s="105"/>
      <c r="I145" s="105"/>
    </row>
    <row r="146" spans="1:9" ht="24.75" customHeight="1">
      <c r="A146" s="95">
        <v>2732</v>
      </c>
      <c r="B146" s="102" t="s">
        <v>313</v>
      </c>
      <c r="C146" s="102">
        <v>3</v>
      </c>
      <c r="D146" s="102">
        <v>2</v>
      </c>
      <c r="E146" s="103" t="s">
        <v>687</v>
      </c>
      <c r="F146" s="104" t="s">
        <v>688</v>
      </c>
      <c r="G146" s="92">
        <f t="shared" si="2"/>
        <v>0</v>
      </c>
      <c r="H146" s="105"/>
      <c r="I146" s="105"/>
    </row>
    <row r="147" spans="1:9" ht="24.75" customHeight="1">
      <c r="A147" s="95">
        <v>2733</v>
      </c>
      <c r="B147" s="102" t="s">
        <v>313</v>
      </c>
      <c r="C147" s="102">
        <v>3</v>
      </c>
      <c r="D147" s="102">
        <v>3</v>
      </c>
      <c r="E147" s="103" t="s">
        <v>689</v>
      </c>
      <c r="F147" s="104" t="s">
        <v>690</v>
      </c>
      <c r="G147" s="92">
        <f t="shared" si="2"/>
        <v>0</v>
      </c>
      <c r="H147" s="105"/>
      <c r="I147" s="105"/>
    </row>
    <row r="148" spans="1:9" ht="24.75" customHeight="1">
      <c r="A148" s="95">
        <v>2734</v>
      </c>
      <c r="B148" s="102" t="s">
        <v>313</v>
      </c>
      <c r="C148" s="102">
        <v>3</v>
      </c>
      <c r="D148" s="102">
        <v>4</v>
      </c>
      <c r="E148" s="103" t="s">
        <v>691</v>
      </c>
      <c r="F148" s="104" t="s">
        <v>692</v>
      </c>
      <c r="G148" s="92">
        <f t="shared" si="2"/>
        <v>0</v>
      </c>
      <c r="H148" s="105"/>
      <c r="I148" s="105"/>
    </row>
    <row r="149" spans="1:9" ht="24.75" customHeight="1">
      <c r="A149" s="95">
        <v>2740</v>
      </c>
      <c r="B149" s="85" t="s">
        <v>313</v>
      </c>
      <c r="C149" s="85">
        <v>4</v>
      </c>
      <c r="D149" s="85">
        <v>0</v>
      </c>
      <c r="E149" s="99" t="s">
        <v>48</v>
      </c>
      <c r="F149" s="100" t="s">
        <v>694</v>
      </c>
      <c r="G149" s="92">
        <f t="shared" si="2"/>
        <v>0</v>
      </c>
      <c r="H149" s="93">
        <f>SUM(H150)</f>
        <v>0</v>
      </c>
      <c r="I149" s="93">
        <f>SUM(I150)</f>
        <v>0</v>
      </c>
    </row>
    <row r="150" spans="1:9" ht="16.5" customHeight="1">
      <c r="A150" s="95">
        <v>2741</v>
      </c>
      <c r="B150" s="102" t="s">
        <v>313</v>
      </c>
      <c r="C150" s="102">
        <v>4</v>
      </c>
      <c r="D150" s="102">
        <v>1</v>
      </c>
      <c r="E150" s="103" t="s">
        <v>693</v>
      </c>
      <c r="F150" s="109" t="s">
        <v>695</v>
      </c>
      <c r="G150" s="92">
        <f t="shared" si="2"/>
        <v>0</v>
      </c>
      <c r="H150" s="105"/>
      <c r="I150" s="105"/>
    </row>
    <row r="151" spans="1:9" ht="24.75" customHeight="1">
      <c r="A151" s="95">
        <v>2750</v>
      </c>
      <c r="B151" s="85" t="s">
        <v>313</v>
      </c>
      <c r="C151" s="85">
        <v>5</v>
      </c>
      <c r="D151" s="85">
        <v>0</v>
      </c>
      <c r="E151" s="99" t="s">
        <v>49</v>
      </c>
      <c r="F151" s="100" t="s">
        <v>697</v>
      </c>
      <c r="G151" s="92">
        <f t="shared" si="2"/>
        <v>0</v>
      </c>
      <c r="H151" s="93">
        <f>SUM(H152)</f>
        <v>0</v>
      </c>
      <c r="I151" s="93">
        <f>SUM(I152)</f>
        <v>0</v>
      </c>
    </row>
    <row r="152" spans="1:9" ht="24">
      <c r="A152" s="95">
        <v>2751</v>
      </c>
      <c r="B152" s="102" t="s">
        <v>313</v>
      </c>
      <c r="C152" s="102">
        <v>5</v>
      </c>
      <c r="D152" s="102">
        <v>1</v>
      </c>
      <c r="E152" s="103" t="s">
        <v>696</v>
      </c>
      <c r="F152" s="109" t="s">
        <v>697</v>
      </c>
      <c r="G152" s="92">
        <f t="shared" si="2"/>
        <v>0</v>
      </c>
      <c r="H152" s="105"/>
      <c r="I152" s="105"/>
    </row>
    <row r="153" spans="1:9" ht="27.75" customHeight="1">
      <c r="A153" s="95">
        <v>2760</v>
      </c>
      <c r="B153" s="85" t="s">
        <v>313</v>
      </c>
      <c r="C153" s="85">
        <v>6</v>
      </c>
      <c r="D153" s="85">
        <v>0</v>
      </c>
      <c r="E153" s="99" t="s">
        <v>50</v>
      </c>
      <c r="F153" s="100" t="s">
        <v>699</v>
      </c>
      <c r="G153" s="92">
        <f t="shared" si="2"/>
        <v>0</v>
      </c>
      <c r="H153" s="93">
        <f>SUM(H154:H155)</f>
        <v>0</v>
      </c>
      <c r="I153" s="93">
        <f>SUM(I154:I155)</f>
        <v>0</v>
      </c>
    </row>
    <row r="154" spans="1:9" ht="24">
      <c r="A154" s="95">
        <v>2761</v>
      </c>
      <c r="B154" s="102" t="s">
        <v>313</v>
      </c>
      <c r="C154" s="102">
        <v>6</v>
      </c>
      <c r="D154" s="102">
        <v>1</v>
      </c>
      <c r="E154" s="103" t="s">
        <v>314</v>
      </c>
      <c r="F154" s="100"/>
      <c r="G154" s="92">
        <f t="shared" si="2"/>
        <v>0</v>
      </c>
      <c r="H154" s="105"/>
      <c r="I154" s="105"/>
    </row>
    <row r="155" spans="1:9" ht="17.25" customHeight="1">
      <c r="A155" s="95">
        <v>2762</v>
      </c>
      <c r="B155" s="102" t="s">
        <v>313</v>
      </c>
      <c r="C155" s="102">
        <v>6</v>
      </c>
      <c r="D155" s="102">
        <v>2</v>
      </c>
      <c r="E155" s="103" t="s">
        <v>698</v>
      </c>
      <c r="F155" s="109" t="s">
        <v>700</v>
      </c>
      <c r="G155" s="92">
        <f t="shared" si="2"/>
        <v>0</v>
      </c>
      <c r="H155" s="105"/>
      <c r="I155" s="105"/>
    </row>
    <row r="156" spans="1:9" s="98" customFormat="1" ht="14.25" customHeight="1">
      <c r="A156" s="95">
        <v>2800</v>
      </c>
      <c r="B156" s="85" t="s">
        <v>315</v>
      </c>
      <c r="C156" s="85">
        <v>0</v>
      </c>
      <c r="D156" s="85">
        <v>0</v>
      </c>
      <c r="E156" s="115" t="s">
        <v>917</v>
      </c>
      <c r="F156" s="110" t="s">
        <v>701</v>
      </c>
      <c r="G156" s="92">
        <f t="shared" si="2"/>
        <v>1185002</v>
      </c>
      <c r="H156" s="93">
        <f>SUM(H157+H159+H167+H171+H175+H177)</f>
        <v>124002</v>
      </c>
      <c r="I156" s="93">
        <f>I157</f>
        <v>1061000</v>
      </c>
    </row>
    <row r="157" spans="1:9" ht="15" customHeight="1">
      <c r="A157" s="95">
        <v>2810</v>
      </c>
      <c r="B157" s="102" t="s">
        <v>315</v>
      </c>
      <c r="C157" s="102">
        <v>1</v>
      </c>
      <c r="D157" s="102">
        <v>0</v>
      </c>
      <c r="E157" s="99" t="s">
        <v>51</v>
      </c>
      <c r="F157" s="100" t="s">
        <v>703</v>
      </c>
      <c r="G157" s="92">
        <f t="shared" si="2"/>
        <v>1061000</v>
      </c>
      <c r="H157" s="93">
        <f>SUM(H158)</f>
        <v>0</v>
      </c>
      <c r="I157" s="93">
        <f>I158</f>
        <v>1061000</v>
      </c>
    </row>
    <row r="158" spans="1:9" ht="14.25" customHeight="1">
      <c r="A158" s="95">
        <v>2811</v>
      </c>
      <c r="B158" s="102" t="s">
        <v>315</v>
      </c>
      <c r="C158" s="102">
        <v>1</v>
      </c>
      <c r="D158" s="102">
        <v>1</v>
      </c>
      <c r="E158" s="103" t="s">
        <v>702</v>
      </c>
      <c r="F158" s="109" t="s">
        <v>704</v>
      </c>
      <c r="G158" s="92">
        <f t="shared" si="2"/>
        <v>1061000</v>
      </c>
      <c r="H158" s="105"/>
      <c r="I158" s="105">
        <v>1061000</v>
      </c>
    </row>
    <row r="159" spans="1:9" ht="14.25" customHeight="1">
      <c r="A159" s="95">
        <v>2820</v>
      </c>
      <c r="B159" s="85" t="s">
        <v>315</v>
      </c>
      <c r="C159" s="85">
        <v>2</v>
      </c>
      <c r="D159" s="85">
        <v>0</v>
      </c>
      <c r="E159" s="99" t="s">
        <v>52</v>
      </c>
      <c r="F159" s="100" t="s">
        <v>705</v>
      </c>
      <c r="G159" s="92">
        <f t="shared" si="2"/>
        <v>124002</v>
      </c>
      <c r="H159" s="93">
        <f>SUM(H160:H166)</f>
        <v>124002</v>
      </c>
      <c r="I159" s="93">
        <v>0</v>
      </c>
    </row>
    <row r="160" spans="1:9" ht="14.25" customHeight="1">
      <c r="A160" s="95">
        <v>2821</v>
      </c>
      <c r="B160" s="102" t="s">
        <v>315</v>
      </c>
      <c r="C160" s="102">
        <v>2</v>
      </c>
      <c r="D160" s="102">
        <v>1</v>
      </c>
      <c r="E160" s="103" t="s">
        <v>316</v>
      </c>
      <c r="F160" s="100"/>
      <c r="G160" s="92">
        <f t="shared" si="2"/>
        <v>22870</v>
      </c>
      <c r="H160" s="105">
        <v>22870</v>
      </c>
      <c r="I160" s="105"/>
    </row>
    <row r="161" spans="1:9" ht="14.25" customHeight="1">
      <c r="A161" s="95">
        <v>2822</v>
      </c>
      <c r="B161" s="102" t="s">
        <v>315</v>
      </c>
      <c r="C161" s="102">
        <v>2</v>
      </c>
      <c r="D161" s="102">
        <v>2</v>
      </c>
      <c r="E161" s="103" t="s">
        <v>317</v>
      </c>
      <c r="F161" s="100"/>
      <c r="G161" s="92">
        <f t="shared" si="2"/>
        <v>0</v>
      </c>
      <c r="H161" s="105"/>
      <c r="I161" s="105"/>
    </row>
    <row r="162" spans="1:9" ht="14.25" customHeight="1">
      <c r="A162" s="95">
        <v>2823</v>
      </c>
      <c r="B162" s="102" t="s">
        <v>315</v>
      </c>
      <c r="C162" s="102">
        <v>2</v>
      </c>
      <c r="D162" s="102">
        <v>3</v>
      </c>
      <c r="E162" s="103" t="s">
        <v>349</v>
      </c>
      <c r="F162" s="109" t="s">
        <v>706</v>
      </c>
      <c r="G162" s="92">
        <f t="shared" si="2"/>
        <v>88632</v>
      </c>
      <c r="H162" s="105">
        <v>88632</v>
      </c>
      <c r="I162" s="105">
        <v>0</v>
      </c>
    </row>
    <row r="163" spans="1:9" ht="14.25" customHeight="1">
      <c r="A163" s="95">
        <v>2824</v>
      </c>
      <c r="B163" s="102" t="s">
        <v>315</v>
      </c>
      <c r="C163" s="102">
        <v>2</v>
      </c>
      <c r="D163" s="102">
        <v>4</v>
      </c>
      <c r="E163" s="103" t="s">
        <v>318</v>
      </c>
      <c r="F163" s="109"/>
      <c r="G163" s="92">
        <f t="shared" si="2"/>
        <v>12500</v>
      </c>
      <c r="H163" s="105">
        <v>12500</v>
      </c>
      <c r="I163" s="105">
        <v>0</v>
      </c>
    </row>
    <row r="164" spans="1:9" ht="14.25" customHeight="1">
      <c r="A164" s="95">
        <v>2825</v>
      </c>
      <c r="B164" s="102" t="s">
        <v>315</v>
      </c>
      <c r="C164" s="102">
        <v>2</v>
      </c>
      <c r="D164" s="102">
        <v>5</v>
      </c>
      <c r="E164" s="103" t="s">
        <v>319</v>
      </c>
      <c r="F164" s="109"/>
      <c r="G164" s="92">
        <f t="shared" si="2"/>
        <v>0</v>
      </c>
      <c r="H164" s="105"/>
      <c r="I164" s="105"/>
    </row>
    <row r="165" spans="1:9" ht="14.25" customHeight="1">
      <c r="A165" s="95">
        <v>2826</v>
      </c>
      <c r="B165" s="102" t="s">
        <v>315</v>
      </c>
      <c r="C165" s="102">
        <v>2</v>
      </c>
      <c r="D165" s="102">
        <v>6</v>
      </c>
      <c r="E165" s="103" t="s">
        <v>320</v>
      </c>
      <c r="F165" s="109"/>
      <c r="G165" s="92">
        <f t="shared" si="2"/>
        <v>0</v>
      </c>
      <c r="H165" s="105"/>
      <c r="I165" s="105"/>
    </row>
    <row r="166" spans="1:9" ht="24">
      <c r="A166" s="95">
        <v>2827</v>
      </c>
      <c r="B166" s="102" t="s">
        <v>315</v>
      </c>
      <c r="C166" s="102">
        <v>2</v>
      </c>
      <c r="D166" s="102">
        <v>7</v>
      </c>
      <c r="E166" s="103" t="s">
        <v>321</v>
      </c>
      <c r="F166" s="109"/>
      <c r="G166" s="92">
        <f t="shared" si="2"/>
        <v>0</v>
      </c>
      <c r="H166" s="105"/>
      <c r="I166" s="105"/>
    </row>
    <row r="167" spans="1:9" ht="36" customHeight="1">
      <c r="A167" s="95">
        <v>2830</v>
      </c>
      <c r="B167" s="85" t="s">
        <v>315</v>
      </c>
      <c r="C167" s="85">
        <v>3</v>
      </c>
      <c r="D167" s="85">
        <v>0</v>
      </c>
      <c r="E167" s="99" t="s">
        <v>53</v>
      </c>
      <c r="F167" s="111" t="s">
        <v>707</v>
      </c>
      <c r="G167" s="92">
        <f t="shared" si="2"/>
        <v>0</v>
      </c>
      <c r="H167" s="93">
        <f>SUM(H168:H170)</f>
        <v>0</v>
      </c>
      <c r="I167" s="93">
        <f>SUM(I168:I170)</f>
        <v>0</v>
      </c>
    </row>
    <row r="168" spans="1:9" ht="15.75">
      <c r="A168" s="95">
        <v>2831</v>
      </c>
      <c r="B168" s="102" t="s">
        <v>315</v>
      </c>
      <c r="C168" s="102">
        <v>3</v>
      </c>
      <c r="D168" s="102">
        <v>1</v>
      </c>
      <c r="E168" s="103" t="s">
        <v>350</v>
      </c>
      <c r="F168" s="111"/>
      <c r="G168" s="92">
        <f t="shared" si="2"/>
        <v>0</v>
      </c>
      <c r="H168" s="105"/>
      <c r="I168" s="105"/>
    </row>
    <row r="169" spans="1:9" ht="15.75">
      <c r="A169" s="95">
        <v>2832</v>
      </c>
      <c r="B169" s="102" t="s">
        <v>315</v>
      </c>
      <c r="C169" s="102">
        <v>3</v>
      </c>
      <c r="D169" s="102">
        <v>2</v>
      </c>
      <c r="E169" s="103" t="s">
        <v>356</v>
      </c>
      <c r="F169" s="111"/>
      <c r="G169" s="92">
        <f t="shared" si="2"/>
        <v>0</v>
      </c>
      <c r="H169" s="105"/>
      <c r="I169" s="105"/>
    </row>
    <row r="170" spans="1:9" ht="14.25" customHeight="1">
      <c r="A170" s="95">
        <v>2833</v>
      </c>
      <c r="B170" s="102" t="s">
        <v>315</v>
      </c>
      <c r="C170" s="102">
        <v>3</v>
      </c>
      <c r="D170" s="102">
        <v>3</v>
      </c>
      <c r="E170" s="103" t="s">
        <v>357</v>
      </c>
      <c r="F170" s="109" t="s">
        <v>708</v>
      </c>
      <c r="G170" s="92">
        <f t="shared" si="2"/>
        <v>0</v>
      </c>
      <c r="H170" s="105"/>
      <c r="I170" s="105"/>
    </row>
    <row r="171" spans="1:9" ht="26.25" customHeight="1">
      <c r="A171" s="95">
        <v>2840</v>
      </c>
      <c r="B171" s="85" t="s">
        <v>315</v>
      </c>
      <c r="C171" s="85">
        <v>4</v>
      </c>
      <c r="D171" s="85">
        <v>0</v>
      </c>
      <c r="E171" s="99" t="s">
        <v>54</v>
      </c>
      <c r="F171" s="111" t="s">
        <v>709</v>
      </c>
      <c r="G171" s="92">
        <f t="shared" si="2"/>
        <v>0</v>
      </c>
      <c r="H171" s="93">
        <f>SUM(H172:H174)</f>
        <v>0</v>
      </c>
      <c r="I171" s="93">
        <f>SUM(I172:I174)</f>
        <v>0</v>
      </c>
    </row>
    <row r="172" spans="1:9" ht="15.75">
      <c r="A172" s="95">
        <v>2841</v>
      </c>
      <c r="B172" s="102" t="s">
        <v>315</v>
      </c>
      <c r="C172" s="102">
        <v>4</v>
      </c>
      <c r="D172" s="102">
        <v>1</v>
      </c>
      <c r="E172" s="103" t="s">
        <v>359</v>
      </c>
      <c r="F172" s="111"/>
      <c r="G172" s="92">
        <f t="shared" si="2"/>
        <v>0</v>
      </c>
      <c r="H172" s="105"/>
      <c r="I172" s="105"/>
    </row>
    <row r="173" spans="1:9" ht="26.25" customHeight="1">
      <c r="A173" s="95">
        <v>2842</v>
      </c>
      <c r="B173" s="102" t="s">
        <v>315</v>
      </c>
      <c r="C173" s="102">
        <v>4</v>
      </c>
      <c r="D173" s="102">
        <v>2</v>
      </c>
      <c r="E173" s="103" t="s">
        <v>360</v>
      </c>
      <c r="F173" s="111"/>
      <c r="G173" s="92">
        <f t="shared" si="2"/>
        <v>0</v>
      </c>
      <c r="H173" s="105"/>
      <c r="I173" s="105"/>
    </row>
    <row r="174" spans="1:9" ht="16.5" customHeight="1">
      <c r="A174" s="95">
        <v>2843</v>
      </c>
      <c r="B174" s="102" t="s">
        <v>315</v>
      </c>
      <c r="C174" s="102">
        <v>4</v>
      </c>
      <c r="D174" s="102">
        <v>3</v>
      </c>
      <c r="E174" s="103" t="s">
        <v>358</v>
      </c>
      <c r="F174" s="109" t="s">
        <v>710</v>
      </c>
      <c r="G174" s="92">
        <f t="shared" si="2"/>
        <v>0</v>
      </c>
      <c r="H174" s="105"/>
      <c r="I174" s="105"/>
    </row>
    <row r="175" spans="1:9" ht="36.75" customHeight="1">
      <c r="A175" s="95">
        <v>2850</v>
      </c>
      <c r="B175" s="85" t="s">
        <v>315</v>
      </c>
      <c r="C175" s="85">
        <v>5</v>
      </c>
      <c r="D175" s="85">
        <v>0</v>
      </c>
      <c r="E175" s="116" t="s">
        <v>55</v>
      </c>
      <c r="F175" s="111" t="s">
        <v>712</v>
      </c>
      <c r="G175" s="92">
        <f t="shared" si="2"/>
        <v>0</v>
      </c>
      <c r="H175" s="93">
        <f>SUM(H176)</f>
        <v>0</v>
      </c>
      <c r="I175" s="93">
        <f>SUM(I176)</f>
        <v>0</v>
      </c>
    </row>
    <row r="176" spans="1:9" ht="26.25" customHeight="1">
      <c r="A176" s="95">
        <v>2851</v>
      </c>
      <c r="B176" s="85" t="s">
        <v>315</v>
      </c>
      <c r="C176" s="85">
        <v>5</v>
      </c>
      <c r="D176" s="85">
        <v>1</v>
      </c>
      <c r="E176" s="117" t="s">
        <v>711</v>
      </c>
      <c r="F176" s="109" t="s">
        <v>713</v>
      </c>
      <c r="G176" s="92">
        <f t="shared" si="2"/>
        <v>0</v>
      </c>
      <c r="H176" s="105"/>
      <c r="I176" s="105"/>
    </row>
    <row r="177" spans="1:9" ht="26.25" customHeight="1">
      <c r="A177" s="95">
        <v>2860</v>
      </c>
      <c r="B177" s="85" t="s">
        <v>315</v>
      </c>
      <c r="C177" s="85">
        <v>6</v>
      </c>
      <c r="D177" s="85">
        <v>0</v>
      </c>
      <c r="E177" s="116" t="s">
        <v>56</v>
      </c>
      <c r="F177" s="111" t="s">
        <v>817</v>
      </c>
      <c r="G177" s="92">
        <f t="shared" si="2"/>
        <v>1061000</v>
      </c>
      <c r="H177" s="93">
        <f>SUM(H178)</f>
        <v>0</v>
      </c>
      <c r="I177" s="93">
        <f>SUM(I178)</f>
        <v>1061000</v>
      </c>
    </row>
    <row r="178" spans="1:9" ht="26.25" customHeight="1">
      <c r="A178" s="95">
        <v>2861</v>
      </c>
      <c r="B178" s="102" t="s">
        <v>315</v>
      </c>
      <c r="C178" s="102">
        <v>6</v>
      </c>
      <c r="D178" s="102">
        <v>1</v>
      </c>
      <c r="E178" s="117" t="s">
        <v>714</v>
      </c>
      <c r="F178" s="109" t="s">
        <v>818</v>
      </c>
      <c r="G178" s="92">
        <f t="shared" si="2"/>
        <v>1061000</v>
      </c>
      <c r="H178" s="105"/>
      <c r="I178" s="105">
        <v>1061000</v>
      </c>
    </row>
    <row r="179" spans="1:9" s="98" customFormat="1" ht="15" customHeight="1">
      <c r="A179" s="95">
        <v>2900</v>
      </c>
      <c r="B179" s="85" t="s">
        <v>322</v>
      </c>
      <c r="C179" s="85">
        <v>0</v>
      </c>
      <c r="D179" s="85">
        <v>0</v>
      </c>
      <c r="E179" s="115" t="s">
        <v>918</v>
      </c>
      <c r="F179" s="110" t="s">
        <v>819</v>
      </c>
      <c r="G179" s="92">
        <f t="shared" si="2"/>
        <v>748023</v>
      </c>
      <c r="H179" s="93">
        <f>SUM(H180+H183+H186+H189+H192+H195+H197+H199)</f>
        <v>748023</v>
      </c>
      <c r="I179" s="93">
        <f>SUM(I180+I183+I186+I189+I192+I195+I197+I199)</f>
        <v>0</v>
      </c>
    </row>
    <row r="180" spans="1:9" ht="24.75" customHeight="1">
      <c r="A180" s="95">
        <v>2910</v>
      </c>
      <c r="B180" s="85" t="s">
        <v>322</v>
      </c>
      <c r="C180" s="85">
        <v>1</v>
      </c>
      <c r="D180" s="85">
        <v>0</v>
      </c>
      <c r="E180" s="99" t="s">
        <v>57</v>
      </c>
      <c r="F180" s="100" t="s">
        <v>820</v>
      </c>
      <c r="G180" s="92">
        <f t="shared" si="2"/>
        <v>505371</v>
      </c>
      <c r="H180" s="93">
        <f>SUM(H181:H182)</f>
        <v>505371</v>
      </c>
      <c r="I180" s="93">
        <f>SUM(I181:I182)</f>
        <v>0</v>
      </c>
    </row>
    <row r="181" spans="1:9" ht="18.75" customHeight="1">
      <c r="A181" s="95">
        <v>2911</v>
      </c>
      <c r="B181" s="102" t="s">
        <v>322</v>
      </c>
      <c r="C181" s="102">
        <v>1</v>
      </c>
      <c r="D181" s="102">
        <v>1</v>
      </c>
      <c r="E181" s="103" t="s">
        <v>821</v>
      </c>
      <c r="F181" s="109" t="s">
        <v>822</v>
      </c>
      <c r="G181" s="92">
        <f t="shared" si="2"/>
        <v>505371</v>
      </c>
      <c r="H181" s="105">
        <v>505371</v>
      </c>
      <c r="I181" s="105"/>
    </row>
    <row r="182" spans="1:9" ht="18.75" customHeight="1">
      <c r="A182" s="95">
        <v>2912</v>
      </c>
      <c r="B182" s="102" t="s">
        <v>322</v>
      </c>
      <c r="C182" s="102">
        <v>1</v>
      </c>
      <c r="D182" s="102">
        <v>2</v>
      </c>
      <c r="E182" s="103" t="s">
        <v>323</v>
      </c>
      <c r="F182" s="109" t="s">
        <v>823</v>
      </c>
      <c r="G182" s="92">
        <f t="shared" si="2"/>
        <v>0</v>
      </c>
      <c r="H182" s="105">
        <v>0</v>
      </c>
      <c r="I182" s="105">
        <v>0</v>
      </c>
    </row>
    <row r="183" spans="1:9" ht="15" customHeight="1">
      <c r="A183" s="95">
        <v>2920</v>
      </c>
      <c r="B183" s="85" t="s">
        <v>322</v>
      </c>
      <c r="C183" s="85">
        <v>2</v>
      </c>
      <c r="D183" s="85">
        <v>0</v>
      </c>
      <c r="E183" s="99" t="s">
        <v>58</v>
      </c>
      <c r="F183" s="100" t="s">
        <v>824</v>
      </c>
      <c r="G183" s="92">
        <f t="shared" si="2"/>
        <v>1800</v>
      </c>
      <c r="H183" s="93">
        <f>SUM(H184:H185)</f>
        <v>1800</v>
      </c>
      <c r="I183" s="93">
        <f>SUM(I184:I185)</f>
        <v>0</v>
      </c>
    </row>
    <row r="184" spans="1:9" ht="18.75" customHeight="1">
      <c r="A184" s="95">
        <v>2921</v>
      </c>
      <c r="B184" s="102" t="s">
        <v>322</v>
      </c>
      <c r="C184" s="102">
        <v>2</v>
      </c>
      <c r="D184" s="102">
        <v>1</v>
      </c>
      <c r="E184" s="103" t="s">
        <v>324</v>
      </c>
      <c r="F184" s="109" t="s">
        <v>825</v>
      </c>
      <c r="G184" s="92">
        <f t="shared" si="2"/>
        <v>1800</v>
      </c>
      <c r="H184" s="105">
        <v>1800</v>
      </c>
      <c r="I184" s="105"/>
    </row>
    <row r="185" spans="1:9" ht="18.75" customHeight="1">
      <c r="A185" s="95">
        <v>2922</v>
      </c>
      <c r="B185" s="102" t="s">
        <v>322</v>
      </c>
      <c r="C185" s="102">
        <v>2</v>
      </c>
      <c r="D185" s="102">
        <v>2</v>
      </c>
      <c r="E185" s="103" t="s">
        <v>325</v>
      </c>
      <c r="F185" s="109" t="s">
        <v>826</v>
      </c>
      <c r="G185" s="92">
        <f t="shared" si="2"/>
        <v>0</v>
      </c>
      <c r="H185" s="105"/>
      <c r="I185" s="105"/>
    </row>
    <row r="186" spans="1:9" ht="39" customHeight="1">
      <c r="A186" s="95">
        <v>2930</v>
      </c>
      <c r="B186" s="85" t="s">
        <v>322</v>
      </c>
      <c r="C186" s="85">
        <v>3</v>
      </c>
      <c r="D186" s="85">
        <v>0</v>
      </c>
      <c r="E186" s="99" t="s">
        <v>59</v>
      </c>
      <c r="F186" s="100" t="s">
        <v>827</v>
      </c>
      <c r="G186" s="92">
        <f t="shared" si="2"/>
        <v>0</v>
      </c>
      <c r="H186" s="93">
        <f>SUM(H187:H188)</f>
        <v>0</v>
      </c>
      <c r="I186" s="93">
        <f>SUM(I187:I188)</f>
        <v>0</v>
      </c>
    </row>
    <row r="187" spans="1:9" ht="27" customHeight="1">
      <c r="A187" s="95">
        <v>2931</v>
      </c>
      <c r="B187" s="102" t="s">
        <v>322</v>
      </c>
      <c r="C187" s="102">
        <v>3</v>
      </c>
      <c r="D187" s="102">
        <v>1</v>
      </c>
      <c r="E187" s="103" t="s">
        <v>326</v>
      </c>
      <c r="F187" s="109" t="s">
        <v>828</v>
      </c>
      <c r="G187" s="92">
        <f t="shared" si="2"/>
        <v>0</v>
      </c>
      <c r="H187" s="105"/>
      <c r="I187" s="105"/>
    </row>
    <row r="188" spans="1:9" ht="15.75">
      <c r="A188" s="95">
        <v>2932</v>
      </c>
      <c r="B188" s="102" t="s">
        <v>322</v>
      </c>
      <c r="C188" s="102">
        <v>3</v>
      </c>
      <c r="D188" s="102">
        <v>2</v>
      </c>
      <c r="E188" s="103" t="s">
        <v>327</v>
      </c>
      <c r="F188" s="109"/>
      <c r="G188" s="92">
        <f t="shared" si="2"/>
        <v>0</v>
      </c>
      <c r="H188" s="105"/>
      <c r="I188" s="105"/>
    </row>
    <row r="189" spans="1:9" ht="16.5" customHeight="1">
      <c r="A189" s="95">
        <v>2940</v>
      </c>
      <c r="B189" s="85" t="s">
        <v>322</v>
      </c>
      <c r="C189" s="85">
        <v>4</v>
      </c>
      <c r="D189" s="85">
        <v>0</v>
      </c>
      <c r="E189" s="99" t="s">
        <v>60</v>
      </c>
      <c r="F189" s="100" t="s">
        <v>829</v>
      </c>
      <c r="G189" s="92">
        <f t="shared" si="2"/>
        <v>20000</v>
      </c>
      <c r="H189" s="93">
        <f>SUM(H190:H191)</f>
        <v>20000</v>
      </c>
      <c r="I189" s="93">
        <f>SUM(I190:I191)</f>
        <v>0</v>
      </c>
    </row>
    <row r="190" spans="1:9" ht="16.5" customHeight="1">
      <c r="A190" s="95">
        <v>2941</v>
      </c>
      <c r="B190" s="102" t="s">
        <v>322</v>
      </c>
      <c r="C190" s="102">
        <v>4</v>
      </c>
      <c r="D190" s="102">
        <v>1</v>
      </c>
      <c r="E190" s="103" t="s">
        <v>328</v>
      </c>
      <c r="F190" s="109" t="s">
        <v>830</v>
      </c>
      <c r="G190" s="92">
        <f t="shared" si="2"/>
        <v>20000</v>
      </c>
      <c r="H190" s="105">
        <v>20000</v>
      </c>
      <c r="I190" s="105"/>
    </row>
    <row r="191" spans="1:9" ht="16.5" customHeight="1">
      <c r="A191" s="95">
        <v>2942</v>
      </c>
      <c r="B191" s="102" t="s">
        <v>322</v>
      </c>
      <c r="C191" s="102">
        <v>4</v>
      </c>
      <c r="D191" s="102">
        <v>2</v>
      </c>
      <c r="E191" s="103" t="s">
        <v>329</v>
      </c>
      <c r="F191" s="109" t="s">
        <v>831</v>
      </c>
      <c r="G191" s="92">
        <f t="shared" si="2"/>
        <v>0</v>
      </c>
      <c r="H191" s="105"/>
      <c r="I191" s="105"/>
    </row>
    <row r="192" spans="1:9" ht="27.75" customHeight="1">
      <c r="A192" s="95">
        <v>2950</v>
      </c>
      <c r="B192" s="85" t="s">
        <v>322</v>
      </c>
      <c r="C192" s="85">
        <v>5</v>
      </c>
      <c r="D192" s="85">
        <v>0</v>
      </c>
      <c r="E192" s="99" t="s">
        <v>61</v>
      </c>
      <c r="F192" s="100" t="s">
        <v>832</v>
      </c>
      <c r="G192" s="92">
        <f t="shared" si="2"/>
        <v>220852</v>
      </c>
      <c r="H192" s="93">
        <f>SUM(H193:H194)</f>
        <v>220852</v>
      </c>
      <c r="I192" s="93">
        <f>SUM(I193:I194)</f>
        <v>0</v>
      </c>
    </row>
    <row r="193" spans="1:9" ht="15.75">
      <c r="A193" s="95">
        <v>2951</v>
      </c>
      <c r="B193" s="102" t="s">
        <v>322</v>
      </c>
      <c r="C193" s="102">
        <v>5</v>
      </c>
      <c r="D193" s="102">
        <v>1</v>
      </c>
      <c r="E193" s="103" t="s">
        <v>330</v>
      </c>
      <c r="F193" s="100"/>
      <c r="G193" s="92">
        <f t="shared" si="2"/>
        <v>220852</v>
      </c>
      <c r="H193" s="105">
        <v>220852</v>
      </c>
      <c r="I193" s="105"/>
    </row>
    <row r="194" spans="1:9" ht="15.75" customHeight="1">
      <c r="A194" s="95">
        <v>2952</v>
      </c>
      <c r="B194" s="102" t="s">
        <v>322</v>
      </c>
      <c r="C194" s="102">
        <v>5</v>
      </c>
      <c r="D194" s="102">
        <v>2</v>
      </c>
      <c r="E194" s="103" t="s">
        <v>331</v>
      </c>
      <c r="F194" s="109" t="s">
        <v>833</v>
      </c>
      <c r="G194" s="92">
        <f t="shared" si="2"/>
        <v>0</v>
      </c>
      <c r="H194" s="105"/>
      <c r="I194" s="105"/>
    </row>
    <row r="195" spans="1:9" ht="26.25" customHeight="1">
      <c r="A195" s="95">
        <v>2960</v>
      </c>
      <c r="B195" s="85" t="s">
        <v>322</v>
      </c>
      <c r="C195" s="85">
        <v>6</v>
      </c>
      <c r="D195" s="85">
        <v>0</v>
      </c>
      <c r="E195" s="99" t="s">
        <v>62</v>
      </c>
      <c r="F195" s="100" t="s">
        <v>835</v>
      </c>
      <c r="G195" s="92">
        <f t="shared" si="2"/>
        <v>0</v>
      </c>
      <c r="H195" s="93">
        <f>SUM(H196)</f>
        <v>0</v>
      </c>
      <c r="I195" s="93">
        <f>SUM(I196)</f>
        <v>0</v>
      </c>
    </row>
    <row r="196" spans="1:9" ht="24.75" customHeight="1">
      <c r="A196" s="95">
        <v>2961</v>
      </c>
      <c r="B196" s="102" t="s">
        <v>322</v>
      </c>
      <c r="C196" s="102">
        <v>6</v>
      </c>
      <c r="D196" s="102">
        <v>1</v>
      </c>
      <c r="E196" s="103" t="s">
        <v>834</v>
      </c>
      <c r="F196" s="109" t="s">
        <v>836</v>
      </c>
      <c r="G196" s="92">
        <f t="shared" si="2"/>
        <v>0</v>
      </c>
      <c r="H196" s="105"/>
      <c r="I196" s="105"/>
    </row>
    <row r="197" spans="1:9" ht="26.25" customHeight="1">
      <c r="A197" s="95">
        <v>2970</v>
      </c>
      <c r="B197" s="85" t="s">
        <v>322</v>
      </c>
      <c r="C197" s="85">
        <v>7</v>
      </c>
      <c r="D197" s="85">
        <v>0</v>
      </c>
      <c r="E197" s="99" t="s">
        <v>63</v>
      </c>
      <c r="F197" s="100" t="s">
        <v>838</v>
      </c>
      <c r="G197" s="92">
        <f t="shared" si="2"/>
        <v>0</v>
      </c>
      <c r="H197" s="93">
        <f>SUM(H198)</f>
        <v>0</v>
      </c>
      <c r="I197" s="93">
        <f>SUM(I198)</f>
        <v>0</v>
      </c>
    </row>
    <row r="198" spans="1:9" ht="26.25" customHeight="1">
      <c r="A198" s="95">
        <v>2971</v>
      </c>
      <c r="B198" s="102" t="s">
        <v>322</v>
      </c>
      <c r="C198" s="102">
        <v>7</v>
      </c>
      <c r="D198" s="102">
        <v>1</v>
      </c>
      <c r="E198" s="103" t="s">
        <v>837</v>
      </c>
      <c r="F198" s="109" t="s">
        <v>838</v>
      </c>
      <c r="G198" s="92">
        <f t="shared" si="2"/>
        <v>0</v>
      </c>
      <c r="H198" s="105"/>
      <c r="I198" s="105"/>
    </row>
    <row r="199" spans="1:9" ht="17.25" customHeight="1">
      <c r="A199" s="95">
        <v>2980</v>
      </c>
      <c r="B199" s="85" t="s">
        <v>322</v>
      </c>
      <c r="C199" s="85">
        <v>8</v>
      </c>
      <c r="D199" s="85">
        <v>0</v>
      </c>
      <c r="E199" s="99" t="s">
        <v>64</v>
      </c>
      <c r="F199" s="100" t="s">
        <v>840</v>
      </c>
      <c r="G199" s="92">
        <f t="shared" si="2"/>
        <v>0</v>
      </c>
      <c r="H199" s="93">
        <f>SUM(H200)</f>
        <v>0</v>
      </c>
      <c r="I199" s="93">
        <f>SUM(I200)</f>
        <v>0</v>
      </c>
    </row>
    <row r="200" spans="1:9" ht="20.25" customHeight="1">
      <c r="A200" s="95">
        <v>2981</v>
      </c>
      <c r="B200" s="102" t="s">
        <v>322</v>
      </c>
      <c r="C200" s="102">
        <v>8</v>
      </c>
      <c r="D200" s="102">
        <v>1</v>
      </c>
      <c r="E200" s="103" t="s">
        <v>839</v>
      </c>
      <c r="F200" s="109" t="s">
        <v>841</v>
      </c>
      <c r="G200" s="92">
        <f t="shared" si="2"/>
        <v>0</v>
      </c>
      <c r="H200" s="105"/>
      <c r="I200" s="105"/>
    </row>
    <row r="201" spans="1:9" s="98" customFormat="1" ht="15" customHeight="1">
      <c r="A201" s="95">
        <v>3000</v>
      </c>
      <c r="B201" s="85" t="s">
        <v>332</v>
      </c>
      <c r="C201" s="85">
        <v>0</v>
      </c>
      <c r="D201" s="85">
        <v>0</v>
      </c>
      <c r="E201" s="115" t="s">
        <v>919</v>
      </c>
      <c r="F201" s="110" t="s">
        <v>842</v>
      </c>
      <c r="G201" s="92">
        <f t="shared" si="2"/>
        <v>57500</v>
      </c>
      <c r="H201" s="93">
        <f>SUM(H202+H205+H207+H209+H211+H213+H215+H217+H219)</f>
        <v>57500</v>
      </c>
      <c r="I201" s="93">
        <f>SUM(I202+I205+I207+I209+I211+I213+I215+I217+I219)</f>
        <v>0</v>
      </c>
    </row>
    <row r="202" spans="1:9" ht="24.75" customHeight="1">
      <c r="A202" s="95">
        <v>3010</v>
      </c>
      <c r="B202" s="85" t="s">
        <v>332</v>
      </c>
      <c r="C202" s="85">
        <v>1</v>
      </c>
      <c r="D202" s="85">
        <v>0</v>
      </c>
      <c r="E202" s="99" t="s">
        <v>65</v>
      </c>
      <c r="F202" s="100" t="s">
        <v>843</v>
      </c>
      <c r="G202" s="92">
        <f aca="true" t="shared" si="3" ref="G202:G224">SUM(H202:I202)</f>
        <v>0</v>
      </c>
      <c r="H202" s="93">
        <f>SUM(H203:H204)</f>
        <v>0</v>
      </c>
      <c r="I202" s="93">
        <f>SUM(I203:I204)</f>
        <v>0</v>
      </c>
    </row>
    <row r="203" spans="1:9" ht="15.75" customHeight="1">
      <c r="A203" s="95">
        <v>3011</v>
      </c>
      <c r="B203" s="102" t="s">
        <v>332</v>
      </c>
      <c r="C203" s="102">
        <v>1</v>
      </c>
      <c r="D203" s="102">
        <v>1</v>
      </c>
      <c r="E203" s="103" t="s">
        <v>844</v>
      </c>
      <c r="F203" s="109" t="s">
        <v>845</v>
      </c>
      <c r="G203" s="92">
        <f t="shared" si="3"/>
        <v>0</v>
      </c>
      <c r="H203" s="105"/>
      <c r="I203" s="105"/>
    </row>
    <row r="204" spans="1:9" ht="15.75" customHeight="1">
      <c r="A204" s="95">
        <v>3012</v>
      </c>
      <c r="B204" s="102" t="s">
        <v>332</v>
      </c>
      <c r="C204" s="102">
        <v>1</v>
      </c>
      <c r="D204" s="102">
        <v>2</v>
      </c>
      <c r="E204" s="103" t="s">
        <v>846</v>
      </c>
      <c r="F204" s="109" t="s">
        <v>847</v>
      </c>
      <c r="G204" s="92">
        <f t="shared" si="3"/>
        <v>0</v>
      </c>
      <c r="H204" s="105"/>
      <c r="I204" s="105"/>
    </row>
    <row r="205" spans="1:9" ht="15.75" customHeight="1">
      <c r="A205" s="95">
        <v>3020</v>
      </c>
      <c r="B205" s="85" t="s">
        <v>332</v>
      </c>
      <c r="C205" s="85">
        <v>2</v>
      </c>
      <c r="D205" s="85">
        <v>0</v>
      </c>
      <c r="E205" s="99" t="s">
        <v>66</v>
      </c>
      <c r="F205" s="100" t="s">
        <v>849</v>
      </c>
      <c r="G205" s="92">
        <f t="shared" si="3"/>
        <v>0</v>
      </c>
      <c r="H205" s="93">
        <f>SUM(H206)</f>
        <v>0</v>
      </c>
      <c r="I205" s="93">
        <f>SUM(I206)</f>
        <v>0</v>
      </c>
    </row>
    <row r="206" spans="1:9" ht="15.75" customHeight="1">
      <c r="A206" s="95">
        <v>3021</v>
      </c>
      <c r="B206" s="102" t="s">
        <v>332</v>
      </c>
      <c r="C206" s="102">
        <v>2</v>
      </c>
      <c r="D206" s="102">
        <v>1</v>
      </c>
      <c r="E206" s="103" t="s">
        <v>848</v>
      </c>
      <c r="F206" s="109" t="s">
        <v>850</v>
      </c>
      <c r="G206" s="92">
        <f t="shared" si="3"/>
        <v>0</v>
      </c>
      <c r="H206" s="105"/>
      <c r="I206" s="105"/>
    </row>
    <row r="207" spans="1:9" ht="15.75" customHeight="1">
      <c r="A207" s="95">
        <v>3030</v>
      </c>
      <c r="B207" s="85" t="s">
        <v>332</v>
      </c>
      <c r="C207" s="85">
        <v>3</v>
      </c>
      <c r="D207" s="85">
        <v>0</v>
      </c>
      <c r="E207" s="99" t="s">
        <v>67</v>
      </c>
      <c r="F207" s="100" t="s">
        <v>852</v>
      </c>
      <c r="G207" s="92">
        <f t="shared" si="3"/>
        <v>0</v>
      </c>
      <c r="H207" s="93">
        <f>SUM(H208)</f>
        <v>0</v>
      </c>
      <c r="I207" s="93">
        <f>SUM(I208)</f>
        <v>0</v>
      </c>
    </row>
    <row r="208" spans="1:9" s="101" customFormat="1" ht="15.75" customHeight="1">
      <c r="A208" s="95">
        <v>3031</v>
      </c>
      <c r="B208" s="102" t="s">
        <v>332</v>
      </c>
      <c r="C208" s="102">
        <v>3</v>
      </c>
      <c r="D208" s="102" t="s">
        <v>242</v>
      </c>
      <c r="E208" s="103" t="s">
        <v>851</v>
      </c>
      <c r="F208" s="100"/>
      <c r="G208" s="92">
        <f t="shared" si="3"/>
        <v>0</v>
      </c>
      <c r="H208" s="118"/>
      <c r="I208" s="118"/>
    </row>
    <row r="209" spans="1:9" ht="15.75" customHeight="1">
      <c r="A209" s="95">
        <v>3040</v>
      </c>
      <c r="B209" s="85" t="s">
        <v>332</v>
      </c>
      <c r="C209" s="85">
        <v>4</v>
      </c>
      <c r="D209" s="85">
        <v>0</v>
      </c>
      <c r="E209" s="99" t="s">
        <v>68</v>
      </c>
      <c r="F209" s="100" t="s">
        <v>854</v>
      </c>
      <c r="G209" s="92">
        <f t="shared" si="3"/>
        <v>0</v>
      </c>
      <c r="H209" s="93">
        <f>SUM(H210)</f>
        <v>0</v>
      </c>
      <c r="I209" s="93">
        <f>SUM(I210)</f>
        <v>0</v>
      </c>
    </row>
    <row r="210" spans="1:9" ht="15.75" customHeight="1">
      <c r="A210" s="95">
        <v>3041</v>
      </c>
      <c r="B210" s="102" t="s">
        <v>332</v>
      </c>
      <c r="C210" s="102">
        <v>4</v>
      </c>
      <c r="D210" s="102">
        <v>1</v>
      </c>
      <c r="E210" s="103" t="s">
        <v>853</v>
      </c>
      <c r="F210" s="109" t="s">
        <v>855</v>
      </c>
      <c r="G210" s="92">
        <f t="shared" si="3"/>
        <v>0</v>
      </c>
      <c r="H210" s="105"/>
      <c r="I210" s="105"/>
    </row>
    <row r="211" spans="1:9" ht="15.75" customHeight="1">
      <c r="A211" s="95">
        <v>3050</v>
      </c>
      <c r="B211" s="85" t="s">
        <v>332</v>
      </c>
      <c r="C211" s="85">
        <v>5</v>
      </c>
      <c r="D211" s="85">
        <v>0</v>
      </c>
      <c r="E211" s="99" t="s">
        <v>69</v>
      </c>
      <c r="F211" s="100" t="s">
        <v>857</v>
      </c>
      <c r="G211" s="92">
        <f t="shared" si="3"/>
        <v>0</v>
      </c>
      <c r="H211" s="93">
        <f>SUM(H212)</f>
        <v>0</v>
      </c>
      <c r="I211" s="93">
        <f>SUM(I212)</f>
        <v>0</v>
      </c>
    </row>
    <row r="212" spans="1:9" ht="15.75" customHeight="1">
      <c r="A212" s="95">
        <v>3051</v>
      </c>
      <c r="B212" s="102" t="s">
        <v>332</v>
      </c>
      <c r="C212" s="102">
        <v>5</v>
      </c>
      <c r="D212" s="102">
        <v>1</v>
      </c>
      <c r="E212" s="103" t="s">
        <v>856</v>
      </c>
      <c r="F212" s="109" t="s">
        <v>857</v>
      </c>
      <c r="G212" s="92">
        <f t="shared" si="3"/>
        <v>0</v>
      </c>
      <c r="H212" s="105"/>
      <c r="I212" s="105"/>
    </row>
    <row r="213" spans="1:9" ht="15.75" customHeight="1">
      <c r="A213" s="95">
        <v>3060</v>
      </c>
      <c r="B213" s="85" t="s">
        <v>332</v>
      </c>
      <c r="C213" s="85">
        <v>6</v>
      </c>
      <c r="D213" s="85">
        <v>0</v>
      </c>
      <c r="E213" s="99" t="s">
        <v>70</v>
      </c>
      <c r="F213" s="100" t="s">
        <v>859</v>
      </c>
      <c r="G213" s="92">
        <f t="shared" si="3"/>
        <v>0</v>
      </c>
      <c r="H213" s="93">
        <f>SUM(H214)</f>
        <v>0</v>
      </c>
      <c r="I213" s="93">
        <f>SUM(I214)</f>
        <v>0</v>
      </c>
    </row>
    <row r="214" spans="1:9" ht="15.75" customHeight="1">
      <c r="A214" s="95">
        <v>3061</v>
      </c>
      <c r="B214" s="102" t="s">
        <v>332</v>
      </c>
      <c r="C214" s="102">
        <v>6</v>
      </c>
      <c r="D214" s="102">
        <v>1</v>
      </c>
      <c r="E214" s="103" t="s">
        <v>858</v>
      </c>
      <c r="F214" s="109" t="s">
        <v>859</v>
      </c>
      <c r="G214" s="92">
        <f t="shared" si="3"/>
        <v>0</v>
      </c>
      <c r="H214" s="105"/>
      <c r="I214" s="105"/>
    </row>
    <row r="215" spans="1:9" ht="26.25" customHeight="1">
      <c r="A215" s="95">
        <v>3070</v>
      </c>
      <c r="B215" s="85" t="s">
        <v>332</v>
      </c>
      <c r="C215" s="85">
        <v>7</v>
      </c>
      <c r="D215" s="85">
        <v>0</v>
      </c>
      <c r="E215" s="99" t="s">
        <v>71</v>
      </c>
      <c r="F215" s="100" t="s">
        <v>861</v>
      </c>
      <c r="G215" s="92">
        <f t="shared" si="3"/>
        <v>57500</v>
      </c>
      <c r="H215" s="93">
        <f>SUM(H216)</f>
        <v>57500</v>
      </c>
      <c r="I215" s="93">
        <f>SUM(I216)</f>
        <v>0</v>
      </c>
    </row>
    <row r="216" spans="1:9" ht="24.75" customHeight="1">
      <c r="A216" s="95">
        <v>3071</v>
      </c>
      <c r="B216" s="102" t="s">
        <v>332</v>
      </c>
      <c r="C216" s="102">
        <v>7</v>
      </c>
      <c r="D216" s="102">
        <v>1</v>
      </c>
      <c r="E216" s="103" t="s">
        <v>860</v>
      </c>
      <c r="F216" s="109" t="s">
        <v>863</v>
      </c>
      <c r="G216" s="92">
        <f t="shared" si="3"/>
        <v>57500</v>
      </c>
      <c r="H216" s="105">
        <v>57500</v>
      </c>
      <c r="I216" s="105"/>
    </row>
    <row r="217" spans="1:9" ht="37.5" customHeight="1">
      <c r="A217" s="95">
        <v>3080</v>
      </c>
      <c r="B217" s="85" t="s">
        <v>332</v>
      </c>
      <c r="C217" s="85">
        <v>8</v>
      </c>
      <c r="D217" s="85">
        <v>0</v>
      </c>
      <c r="E217" s="99" t="s">
        <v>72</v>
      </c>
      <c r="F217" s="100" t="s">
        <v>864</v>
      </c>
      <c r="G217" s="92">
        <f t="shared" si="3"/>
        <v>0</v>
      </c>
      <c r="H217" s="93">
        <f>SUM(H218)</f>
        <v>0</v>
      </c>
      <c r="I217" s="93">
        <f>SUM(I218)</f>
        <v>0</v>
      </c>
    </row>
    <row r="218" spans="1:9" ht="26.25" customHeight="1">
      <c r="A218" s="95">
        <v>3081</v>
      </c>
      <c r="B218" s="102" t="s">
        <v>332</v>
      </c>
      <c r="C218" s="102">
        <v>8</v>
      </c>
      <c r="D218" s="102">
        <v>1</v>
      </c>
      <c r="E218" s="103" t="s">
        <v>73</v>
      </c>
      <c r="F218" s="109" t="s">
        <v>865</v>
      </c>
      <c r="G218" s="92">
        <f t="shared" si="3"/>
        <v>0</v>
      </c>
      <c r="H218" s="105"/>
      <c r="I218" s="105"/>
    </row>
    <row r="219" spans="1:9" ht="27.75" customHeight="1" hidden="1">
      <c r="A219" s="95">
        <v>3090</v>
      </c>
      <c r="B219" s="85" t="s">
        <v>332</v>
      </c>
      <c r="C219" s="85">
        <v>9</v>
      </c>
      <c r="D219" s="85">
        <v>0</v>
      </c>
      <c r="E219" s="99" t="s">
        <v>74</v>
      </c>
      <c r="F219" s="100" t="s">
        <v>867</v>
      </c>
      <c r="G219" s="92">
        <f t="shared" si="3"/>
        <v>0</v>
      </c>
      <c r="H219" s="93">
        <f>SUM(H220:H221)</f>
        <v>0</v>
      </c>
      <c r="I219" s="93">
        <f>SUM(I220:I221)</f>
        <v>0</v>
      </c>
    </row>
    <row r="220" spans="1:9" ht="26.25" customHeight="1" hidden="1">
      <c r="A220" s="95">
        <v>3091</v>
      </c>
      <c r="B220" s="102" t="s">
        <v>332</v>
      </c>
      <c r="C220" s="102">
        <v>9</v>
      </c>
      <c r="D220" s="102">
        <v>1</v>
      </c>
      <c r="E220" s="103" t="s">
        <v>866</v>
      </c>
      <c r="F220" s="109" t="s">
        <v>868</v>
      </c>
      <c r="G220" s="92">
        <f t="shared" si="3"/>
        <v>0</v>
      </c>
      <c r="H220" s="105"/>
      <c r="I220" s="105"/>
    </row>
    <row r="221" spans="1:9" ht="36" hidden="1">
      <c r="A221" s="95">
        <v>3092</v>
      </c>
      <c r="B221" s="102" t="s">
        <v>332</v>
      </c>
      <c r="C221" s="102">
        <v>9</v>
      </c>
      <c r="D221" s="102">
        <v>2</v>
      </c>
      <c r="E221" s="103" t="s">
        <v>351</v>
      </c>
      <c r="F221" s="109"/>
      <c r="G221" s="92">
        <f t="shared" si="3"/>
        <v>0</v>
      </c>
      <c r="H221" s="105"/>
      <c r="I221" s="105"/>
    </row>
    <row r="222" spans="1:9" s="98" customFormat="1" ht="27" customHeight="1">
      <c r="A222" s="95">
        <v>3100</v>
      </c>
      <c r="B222" s="85" t="s">
        <v>333</v>
      </c>
      <c r="C222" s="85">
        <v>0</v>
      </c>
      <c r="D222" s="85">
        <v>0</v>
      </c>
      <c r="E222" s="65" t="s">
        <v>920</v>
      </c>
      <c r="F222" s="119"/>
      <c r="G222" s="92">
        <f t="shared" si="3"/>
        <v>50000</v>
      </c>
      <c r="H222" s="93">
        <f>H223</f>
        <v>50000</v>
      </c>
      <c r="I222" s="93">
        <f>SUM(I223)</f>
        <v>0</v>
      </c>
    </row>
    <row r="223" spans="1:9" ht="24">
      <c r="A223" s="95">
        <v>3110</v>
      </c>
      <c r="B223" s="120" t="s">
        <v>333</v>
      </c>
      <c r="C223" s="120">
        <v>1</v>
      </c>
      <c r="D223" s="120">
        <v>0</v>
      </c>
      <c r="E223" s="116" t="s">
        <v>75</v>
      </c>
      <c r="F223" s="109"/>
      <c r="G223" s="92">
        <f>SUM(H223:I223)</f>
        <v>50000</v>
      </c>
      <c r="H223" s="105">
        <f>H224</f>
        <v>50000</v>
      </c>
      <c r="I223" s="105"/>
    </row>
    <row r="224" spans="1:9" ht="15.75">
      <c r="A224" s="95">
        <v>3112</v>
      </c>
      <c r="B224" s="120" t="s">
        <v>333</v>
      </c>
      <c r="C224" s="120">
        <v>1</v>
      </c>
      <c r="D224" s="120">
        <v>2</v>
      </c>
      <c r="E224" s="117" t="s">
        <v>106</v>
      </c>
      <c r="F224" s="109"/>
      <c r="G224" s="92">
        <f t="shared" si="3"/>
        <v>50000</v>
      </c>
      <c r="H224" s="105">
        <v>50000</v>
      </c>
      <c r="I224" s="105"/>
    </row>
    <row r="225" spans="2:4" ht="15.75">
      <c r="B225" s="121"/>
      <c r="C225" s="122"/>
      <c r="D225" s="123"/>
    </row>
    <row r="226" spans="2:4" ht="15.75">
      <c r="B226" s="125"/>
      <c r="C226" s="122"/>
      <c r="D226" s="123"/>
    </row>
    <row r="227" spans="2:5" ht="15.75">
      <c r="B227" s="125"/>
      <c r="C227" s="122"/>
      <c r="D227" s="123"/>
      <c r="E227" s="69"/>
    </row>
    <row r="228" spans="2:4" ht="15.75">
      <c r="B228" s="125"/>
      <c r="C228" s="126"/>
      <c r="D228" s="127"/>
    </row>
  </sheetData>
  <sheetProtection/>
  <mergeCells count="13">
    <mergeCell ref="G7:G8"/>
    <mergeCell ref="B7:B8"/>
    <mergeCell ref="G1:I1"/>
    <mergeCell ref="A3:I3"/>
    <mergeCell ref="C7:C8"/>
    <mergeCell ref="D7:D8"/>
    <mergeCell ref="H7:I7"/>
    <mergeCell ref="A4:I4"/>
    <mergeCell ref="H6:I6"/>
    <mergeCell ref="A7:A8"/>
    <mergeCell ref="A2:J2"/>
    <mergeCell ref="E7:E8"/>
    <mergeCell ref="F7:F8"/>
  </mergeCells>
  <printOptions/>
  <pageMargins left="0.25" right="0.25" top="0.75" bottom="0.75" header="0.3" footer="0.3"/>
  <pageSetup firstPageNumber="6" useFirstPageNumber="1" horizontalDpi="600" verticalDpi="600" orientation="portrait" paperSize="9" scale="8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1"/>
  <sheetViews>
    <sheetView showGridLines="0" view="pageLayout" workbookViewId="0" topLeftCell="A1">
      <selection activeCell="G13" sqref="G13"/>
    </sheetView>
  </sheetViews>
  <sheetFormatPr defaultColWidth="9.140625" defaultRowHeight="12.75"/>
  <cols>
    <col min="1" max="1" width="5.8515625" style="132" customWidth="1"/>
    <col min="2" max="2" width="42.140625" style="132" customWidth="1"/>
    <col min="3" max="3" width="6.28125" style="134" customWidth="1"/>
    <col min="4" max="4" width="14.8515625" style="132" customWidth="1"/>
    <col min="5" max="5" width="12.28125" style="132" customWidth="1"/>
    <col min="6" max="6" width="13.140625" style="132" customWidth="1"/>
    <col min="7" max="16384" width="9.140625" style="132" customWidth="1"/>
  </cols>
  <sheetData>
    <row r="1" spans="1:9" s="69" customFormat="1" ht="18" customHeight="1">
      <c r="A1" s="387" t="s">
        <v>1067</v>
      </c>
      <c r="B1" s="387"/>
      <c r="C1" s="387"/>
      <c r="D1" s="387"/>
      <c r="E1" s="387"/>
      <c r="F1" s="387"/>
      <c r="G1" s="131"/>
      <c r="H1" s="131"/>
      <c r="I1" s="131"/>
    </row>
    <row r="2" spans="1:10" s="69" customFormat="1" ht="34.5" customHeight="1">
      <c r="A2" s="365" t="s">
        <v>987</v>
      </c>
      <c r="B2" s="366"/>
      <c r="C2" s="366"/>
      <c r="D2" s="366"/>
      <c r="E2" s="366"/>
      <c r="F2" s="366"/>
      <c r="G2" s="366"/>
      <c r="H2" s="81"/>
      <c r="I2" s="81"/>
      <c r="J2" s="81"/>
    </row>
    <row r="3" spans="1:10" s="69" customFormat="1" ht="43.5" customHeight="1">
      <c r="A3" s="94"/>
      <c r="B3" s="388" t="s">
        <v>1066</v>
      </c>
      <c r="C3" s="388"/>
      <c r="D3" s="388"/>
      <c r="E3" s="388"/>
      <c r="F3" s="388"/>
      <c r="G3" s="335"/>
      <c r="H3" s="81"/>
      <c r="I3" s="81"/>
      <c r="J3" s="81"/>
    </row>
    <row r="4" spans="1:6" ht="33.75" customHeight="1">
      <c r="A4" s="360" t="s">
        <v>892</v>
      </c>
      <c r="B4" s="360"/>
      <c r="C4" s="360"/>
      <c r="D4" s="360"/>
      <c r="E4" s="360"/>
      <c r="F4" s="360"/>
    </row>
    <row r="5" spans="1:3" ht="15.75">
      <c r="A5" s="133" t="s">
        <v>921</v>
      </c>
      <c r="B5" s="133"/>
      <c r="C5" s="133"/>
    </row>
    <row r="6" spans="5:6" ht="12.75">
      <c r="E6" s="353" t="s">
        <v>255</v>
      </c>
      <c r="F6" s="353"/>
    </row>
    <row r="7" spans="1:6" ht="24">
      <c r="A7" s="361" t="s">
        <v>257</v>
      </c>
      <c r="B7" s="135" t="s">
        <v>108</v>
      </c>
      <c r="C7" s="135"/>
      <c r="D7" s="363" t="s">
        <v>258</v>
      </c>
      <c r="E7" s="362" t="s">
        <v>187</v>
      </c>
      <c r="F7" s="362"/>
    </row>
    <row r="8" spans="1:6" ht="24">
      <c r="A8" s="361"/>
      <c r="B8" s="135" t="s">
        <v>109</v>
      </c>
      <c r="C8" s="137" t="s">
        <v>110</v>
      </c>
      <c r="D8" s="364"/>
      <c r="E8" s="136" t="s">
        <v>251</v>
      </c>
      <c r="F8" s="136" t="s">
        <v>252</v>
      </c>
    </row>
    <row r="9" spans="1:6" ht="12.75">
      <c r="A9" s="138">
        <v>1</v>
      </c>
      <c r="B9" s="138">
        <v>2</v>
      </c>
      <c r="C9" s="138" t="s">
        <v>111</v>
      </c>
      <c r="D9" s="138">
        <v>4</v>
      </c>
      <c r="E9" s="138">
        <v>5</v>
      </c>
      <c r="F9" s="138">
        <v>6</v>
      </c>
    </row>
    <row r="10" spans="1:6" ht="15.75" customHeight="1">
      <c r="A10" s="139">
        <v>4000</v>
      </c>
      <c r="B10" s="140" t="s">
        <v>922</v>
      </c>
      <c r="C10" s="141"/>
      <c r="D10" s="113">
        <f aca="true" t="shared" si="0" ref="D10:D73">SUM(E10:F10)</f>
        <v>3679578.0040999996</v>
      </c>
      <c r="E10" s="142">
        <f>E11</f>
        <v>1756095.2441</v>
      </c>
      <c r="F10" s="142">
        <f>F129+F132+F159</f>
        <v>1923482.7599999998</v>
      </c>
    </row>
    <row r="11" spans="1:6" ht="13.5" customHeight="1">
      <c r="A11" s="139">
        <v>4050</v>
      </c>
      <c r="B11" s="96" t="s">
        <v>923</v>
      </c>
      <c r="C11" s="143" t="s">
        <v>474</v>
      </c>
      <c r="D11" s="113">
        <f t="shared" si="0"/>
        <v>1756095.2441</v>
      </c>
      <c r="E11" s="142">
        <f>E12+E21+E75+E100+E111</f>
        <v>1756095.2441</v>
      </c>
      <c r="F11" s="142">
        <f>SUM(F12)</f>
        <v>0</v>
      </c>
    </row>
    <row r="12" spans="1:6" ht="14.25" customHeight="1">
      <c r="A12" s="144">
        <v>4100</v>
      </c>
      <c r="B12" s="145" t="s">
        <v>924</v>
      </c>
      <c r="C12" s="146" t="s">
        <v>474</v>
      </c>
      <c r="D12" s="113">
        <f t="shared" si="0"/>
        <v>366180.2441</v>
      </c>
      <c r="E12" s="142">
        <f>SUM(E13+E17+E19)</f>
        <v>366180.2441</v>
      </c>
      <c r="F12" s="142">
        <f>SUM(F19)</f>
        <v>0</v>
      </c>
    </row>
    <row r="13" spans="1:6" ht="25.5" customHeight="1">
      <c r="A13" s="144">
        <v>4110</v>
      </c>
      <c r="B13" s="96" t="s">
        <v>925</v>
      </c>
      <c r="C13" s="146" t="s">
        <v>474</v>
      </c>
      <c r="D13" s="113">
        <f t="shared" si="0"/>
        <v>366180.2441</v>
      </c>
      <c r="E13" s="142">
        <f>E14+E15+E16</f>
        <v>366180.2441</v>
      </c>
      <c r="F13" s="147" t="s">
        <v>483</v>
      </c>
    </row>
    <row r="14" spans="1:6" ht="24">
      <c r="A14" s="144">
        <v>4111</v>
      </c>
      <c r="B14" s="148" t="s">
        <v>112</v>
      </c>
      <c r="C14" s="137" t="s">
        <v>335</v>
      </c>
      <c r="D14" s="113">
        <f>SUM(E14:F14)</f>
        <v>339680.2441</v>
      </c>
      <c r="E14" s="113">
        <v>339680.2441</v>
      </c>
      <c r="F14" s="147"/>
    </row>
    <row r="15" spans="1:6" ht="24">
      <c r="A15" s="144">
        <v>4112</v>
      </c>
      <c r="B15" s="148" t="s">
        <v>113</v>
      </c>
      <c r="C15" s="149" t="s">
        <v>336</v>
      </c>
      <c r="D15" s="113">
        <v>33000</v>
      </c>
      <c r="E15" s="113">
        <v>25000</v>
      </c>
      <c r="F15" s="147" t="s">
        <v>483</v>
      </c>
    </row>
    <row r="16" spans="1:6" ht="12.75">
      <c r="A16" s="144">
        <v>4114</v>
      </c>
      <c r="B16" s="148" t="s">
        <v>114</v>
      </c>
      <c r="C16" s="149" t="s">
        <v>334</v>
      </c>
      <c r="D16" s="113">
        <f>SUM(E16:F16)</f>
        <v>1500</v>
      </c>
      <c r="E16" s="113">
        <v>1500</v>
      </c>
      <c r="F16" s="147" t="s">
        <v>483</v>
      </c>
    </row>
    <row r="17" spans="1:6" ht="24" customHeight="1">
      <c r="A17" s="144">
        <v>4120</v>
      </c>
      <c r="B17" s="150" t="s">
        <v>926</v>
      </c>
      <c r="C17" s="146" t="s">
        <v>474</v>
      </c>
      <c r="D17" s="113">
        <f t="shared" si="0"/>
        <v>0</v>
      </c>
      <c r="E17" s="142">
        <f>SUM(E18)</f>
        <v>0</v>
      </c>
      <c r="F17" s="147" t="s">
        <v>483</v>
      </c>
    </row>
    <row r="18" spans="1:6" ht="13.5" customHeight="1">
      <c r="A18" s="144">
        <v>4121</v>
      </c>
      <c r="B18" s="148" t="s">
        <v>115</v>
      </c>
      <c r="C18" s="149" t="s">
        <v>337</v>
      </c>
      <c r="D18" s="113">
        <f t="shared" si="0"/>
        <v>0</v>
      </c>
      <c r="E18" s="113"/>
      <c r="F18" s="147" t="s">
        <v>483</v>
      </c>
    </row>
    <row r="19" spans="1:6" ht="25.5" customHeight="1">
      <c r="A19" s="144">
        <v>4130</v>
      </c>
      <c r="B19" s="150" t="s">
        <v>927</v>
      </c>
      <c r="C19" s="146" t="s">
        <v>474</v>
      </c>
      <c r="D19" s="113">
        <f t="shared" si="0"/>
        <v>0</v>
      </c>
      <c r="E19" s="142">
        <f>SUM(E20)</f>
        <v>0</v>
      </c>
      <c r="F19" s="142">
        <f>SUM(F20)</f>
        <v>0</v>
      </c>
    </row>
    <row r="20" spans="1:6" ht="12.75">
      <c r="A20" s="144">
        <v>4131</v>
      </c>
      <c r="B20" s="150" t="s">
        <v>338</v>
      </c>
      <c r="C20" s="137" t="s">
        <v>339</v>
      </c>
      <c r="D20" s="113">
        <f t="shared" si="0"/>
        <v>0</v>
      </c>
      <c r="E20" s="113"/>
      <c r="F20" s="113"/>
    </row>
    <row r="21" spans="1:6" ht="26.25" customHeight="1">
      <c r="A21" s="144">
        <v>4200</v>
      </c>
      <c r="B21" s="96" t="s">
        <v>928</v>
      </c>
      <c r="C21" s="146" t="s">
        <v>474</v>
      </c>
      <c r="D21" s="113">
        <f>SUM(E21:F21)</f>
        <v>88100</v>
      </c>
      <c r="E21" s="142">
        <f>E22+E30+E34+E43+E45+E48</f>
        <v>88100</v>
      </c>
      <c r="F21" s="147" t="s">
        <v>483</v>
      </c>
    </row>
    <row r="22" spans="1:6" ht="14.25" customHeight="1">
      <c r="A22" s="144">
        <v>4210</v>
      </c>
      <c r="B22" s="150" t="s">
        <v>929</v>
      </c>
      <c r="C22" s="146" t="s">
        <v>474</v>
      </c>
      <c r="D22" s="113">
        <f t="shared" si="0"/>
        <v>21100</v>
      </c>
      <c r="E22" s="142">
        <f>SUM(E23:E29)</f>
        <v>21100</v>
      </c>
      <c r="F22" s="147" t="s">
        <v>483</v>
      </c>
    </row>
    <row r="23" spans="1:6" ht="24">
      <c r="A23" s="144">
        <v>4211</v>
      </c>
      <c r="B23" s="148" t="s">
        <v>340</v>
      </c>
      <c r="C23" s="149" t="s">
        <v>341</v>
      </c>
      <c r="D23" s="113">
        <f t="shared" si="0"/>
        <v>0</v>
      </c>
      <c r="E23" s="113">
        <v>0</v>
      </c>
      <c r="F23" s="147" t="s">
        <v>483</v>
      </c>
    </row>
    <row r="24" spans="1:6" ht="12.75">
      <c r="A24" s="144">
        <v>4212</v>
      </c>
      <c r="B24" s="150" t="s">
        <v>930</v>
      </c>
      <c r="C24" s="149" t="s">
        <v>342</v>
      </c>
      <c r="D24" s="113">
        <f t="shared" si="0"/>
        <v>15700</v>
      </c>
      <c r="E24" s="113">
        <v>15700</v>
      </c>
      <c r="F24" s="147" t="s">
        <v>483</v>
      </c>
    </row>
    <row r="25" spans="1:6" ht="12.75">
      <c r="A25" s="144">
        <v>4213</v>
      </c>
      <c r="B25" s="148" t="s">
        <v>116</v>
      </c>
      <c r="C25" s="149" t="s">
        <v>343</v>
      </c>
      <c r="D25" s="113">
        <f t="shared" si="0"/>
        <v>1600</v>
      </c>
      <c r="E25" s="113">
        <v>1600</v>
      </c>
      <c r="F25" s="147" t="s">
        <v>483</v>
      </c>
    </row>
    <row r="26" spans="1:6" ht="12.75">
      <c r="A26" s="144">
        <v>4214</v>
      </c>
      <c r="B26" s="148" t="s">
        <v>117</v>
      </c>
      <c r="C26" s="149" t="s">
        <v>344</v>
      </c>
      <c r="D26" s="113">
        <f t="shared" si="0"/>
        <v>3300</v>
      </c>
      <c r="E26" s="113">
        <v>3300</v>
      </c>
      <c r="F26" s="147" t="s">
        <v>483</v>
      </c>
    </row>
    <row r="27" spans="1:6" ht="12.75">
      <c r="A27" s="144">
        <v>4215</v>
      </c>
      <c r="B27" s="148" t="s">
        <v>118</v>
      </c>
      <c r="C27" s="149" t="s">
        <v>345</v>
      </c>
      <c r="D27" s="113">
        <f t="shared" si="0"/>
        <v>500</v>
      </c>
      <c r="E27" s="113">
        <v>500</v>
      </c>
      <c r="F27" s="147" t="s">
        <v>483</v>
      </c>
    </row>
    <row r="28" spans="1:6" ht="13.5" customHeight="1">
      <c r="A28" s="144">
        <v>4216</v>
      </c>
      <c r="B28" s="148" t="s">
        <v>119</v>
      </c>
      <c r="C28" s="149" t="s">
        <v>346</v>
      </c>
      <c r="D28" s="113">
        <f t="shared" si="0"/>
        <v>0</v>
      </c>
      <c r="E28" s="113"/>
      <c r="F28" s="147" t="s">
        <v>483</v>
      </c>
    </row>
    <row r="29" spans="1:6" ht="12.75">
      <c r="A29" s="144">
        <v>4217</v>
      </c>
      <c r="B29" s="148" t="s">
        <v>120</v>
      </c>
      <c r="C29" s="149" t="s">
        <v>347</v>
      </c>
      <c r="D29" s="113">
        <f t="shared" si="0"/>
        <v>0</v>
      </c>
      <c r="E29" s="113"/>
      <c r="F29" s="147" t="s">
        <v>483</v>
      </c>
    </row>
    <row r="30" spans="1:6" ht="24.75" customHeight="1">
      <c r="A30" s="144">
        <v>4220</v>
      </c>
      <c r="B30" s="150" t="s">
        <v>931</v>
      </c>
      <c r="C30" s="146" t="s">
        <v>474</v>
      </c>
      <c r="D30" s="113">
        <f t="shared" si="0"/>
        <v>1100</v>
      </c>
      <c r="E30" s="142">
        <f>SUM(E31:E33)</f>
        <v>1100</v>
      </c>
      <c r="F30" s="147" t="s">
        <v>483</v>
      </c>
    </row>
    <row r="31" spans="1:6" ht="12.75">
      <c r="A31" s="144">
        <v>4221</v>
      </c>
      <c r="B31" s="148" t="s">
        <v>121</v>
      </c>
      <c r="C31" s="151">
        <v>4221</v>
      </c>
      <c r="D31" s="113">
        <f t="shared" si="0"/>
        <v>1100</v>
      </c>
      <c r="E31" s="113">
        <v>1100</v>
      </c>
      <c r="F31" s="147" t="s">
        <v>483</v>
      </c>
    </row>
    <row r="32" spans="1:6" ht="13.5" customHeight="1">
      <c r="A32" s="144">
        <v>4222</v>
      </c>
      <c r="B32" s="148" t="s">
        <v>122</v>
      </c>
      <c r="C32" s="149" t="s">
        <v>436</v>
      </c>
      <c r="D32" s="113">
        <f t="shared" si="0"/>
        <v>0</v>
      </c>
      <c r="E32" s="113">
        <v>0</v>
      </c>
      <c r="F32" s="147" t="s">
        <v>483</v>
      </c>
    </row>
    <row r="33" spans="1:6" ht="12.75">
      <c r="A33" s="144">
        <v>4223</v>
      </c>
      <c r="B33" s="148" t="s">
        <v>123</v>
      </c>
      <c r="C33" s="149" t="s">
        <v>437</v>
      </c>
      <c r="D33" s="113">
        <f t="shared" si="0"/>
        <v>0</v>
      </c>
      <c r="E33" s="113">
        <v>0</v>
      </c>
      <c r="F33" s="147" t="s">
        <v>483</v>
      </c>
    </row>
    <row r="34" spans="1:6" ht="24.75" customHeight="1">
      <c r="A34" s="144">
        <v>4230</v>
      </c>
      <c r="B34" s="150" t="s">
        <v>932</v>
      </c>
      <c r="C34" s="146" t="s">
        <v>474</v>
      </c>
      <c r="D34" s="113">
        <f t="shared" si="0"/>
        <v>37600</v>
      </c>
      <c r="E34" s="142">
        <f>SUM(E35:E42)</f>
        <v>37600</v>
      </c>
      <c r="F34" s="147" t="s">
        <v>483</v>
      </c>
    </row>
    <row r="35" spans="1:6" ht="12.75">
      <c r="A35" s="144">
        <v>4231</v>
      </c>
      <c r="B35" s="148" t="s">
        <v>124</v>
      </c>
      <c r="C35" s="149" t="s">
        <v>438</v>
      </c>
      <c r="D35" s="113">
        <f t="shared" si="0"/>
        <v>0</v>
      </c>
      <c r="E35" s="113"/>
      <c r="F35" s="147" t="s">
        <v>483</v>
      </c>
    </row>
    <row r="36" spans="1:6" ht="12.75">
      <c r="A36" s="144">
        <v>4232</v>
      </c>
      <c r="B36" s="148" t="s">
        <v>125</v>
      </c>
      <c r="C36" s="149" t="s">
        <v>439</v>
      </c>
      <c r="D36" s="113">
        <f t="shared" si="0"/>
        <v>3100</v>
      </c>
      <c r="E36" s="113">
        <v>3100</v>
      </c>
      <c r="F36" s="147" t="s">
        <v>483</v>
      </c>
    </row>
    <row r="37" spans="1:6" ht="24">
      <c r="A37" s="144">
        <v>4233</v>
      </c>
      <c r="B37" s="148" t="s">
        <v>126</v>
      </c>
      <c r="C37" s="149" t="s">
        <v>440</v>
      </c>
      <c r="D37" s="113">
        <f t="shared" si="0"/>
        <v>200</v>
      </c>
      <c r="E37" s="113">
        <v>200</v>
      </c>
      <c r="F37" s="147" t="s">
        <v>483</v>
      </c>
    </row>
    <row r="38" spans="1:6" ht="12.75">
      <c r="A38" s="144">
        <v>4234</v>
      </c>
      <c r="B38" s="148" t="s">
        <v>127</v>
      </c>
      <c r="C38" s="149" t="s">
        <v>441</v>
      </c>
      <c r="D38" s="113">
        <f t="shared" si="0"/>
        <v>1000</v>
      </c>
      <c r="E38" s="113">
        <v>1000</v>
      </c>
      <c r="F38" s="147" t="s">
        <v>483</v>
      </c>
    </row>
    <row r="39" spans="1:6" ht="12.75">
      <c r="A39" s="144">
        <v>4235</v>
      </c>
      <c r="B39" s="152" t="s">
        <v>128</v>
      </c>
      <c r="C39" s="65">
        <v>4235</v>
      </c>
      <c r="D39" s="113">
        <f t="shared" si="0"/>
        <v>0</v>
      </c>
      <c r="E39" s="113"/>
      <c r="F39" s="147" t="s">
        <v>483</v>
      </c>
    </row>
    <row r="40" spans="1:6" ht="13.5" customHeight="1">
      <c r="A40" s="144">
        <v>4236</v>
      </c>
      <c r="B40" s="148" t="s">
        <v>129</v>
      </c>
      <c r="C40" s="149" t="s">
        <v>442</v>
      </c>
      <c r="D40" s="113">
        <f t="shared" si="0"/>
        <v>0</v>
      </c>
      <c r="E40" s="113"/>
      <c r="F40" s="147" t="s">
        <v>483</v>
      </c>
    </row>
    <row r="41" spans="1:6" ht="12.75">
      <c r="A41" s="144">
        <v>4237</v>
      </c>
      <c r="B41" s="148" t="s">
        <v>130</v>
      </c>
      <c r="C41" s="149" t="s">
        <v>443</v>
      </c>
      <c r="D41" s="113">
        <f t="shared" si="0"/>
        <v>900</v>
      </c>
      <c r="E41" s="113">
        <v>900</v>
      </c>
      <c r="F41" s="147" t="s">
        <v>483</v>
      </c>
    </row>
    <row r="42" spans="1:6" ht="12.75">
      <c r="A42" s="144">
        <v>4238</v>
      </c>
      <c r="B42" s="148" t="s">
        <v>131</v>
      </c>
      <c r="C42" s="149" t="s">
        <v>444</v>
      </c>
      <c r="D42" s="113">
        <f t="shared" si="0"/>
        <v>32400</v>
      </c>
      <c r="E42" s="113">
        <v>32400</v>
      </c>
      <c r="F42" s="147" t="s">
        <v>483</v>
      </c>
    </row>
    <row r="43" spans="1:6" ht="24" customHeight="1">
      <c r="A43" s="144">
        <v>4240</v>
      </c>
      <c r="B43" s="150" t="s">
        <v>933</v>
      </c>
      <c r="C43" s="146" t="s">
        <v>474</v>
      </c>
      <c r="D43" s="113">
        <f t="shared" si="0"/>
        <v>0</v>
      </c>
      <c r="E43" s="142">
        <f>SUM(E44)</f>
        <v>0</v>
      </c>
      <c r="F43" s="147" t="s">
        <v>483</v>
      </c>
    </row>
    <row r="44" spans="1:6" ht="12.75">
      <c r="A44" s="144">
        <v>4241</v>
      </c>
      <c r="B44" s="148" t="s">
        <v>132</v>
      </c>
      <c r="C44" s="149" t="s">
        <v>445</v>
      </c>
      <c r="D44" s="113">
        <f t="shared" si="0"/>
        <v>0</v>
      </c>
      <c r="E44" s="113">
        <v>0</v>
      </c>
      <c r="F44" s="147" t="s">
        <v>483</v>
      </c>
    </row>
    <row r="45" spans="1:6" ht="24" customHeight="1">
      <c r="A45" s="144">
        <v>4250</v>
      </c>
      <c r="B45" s="150" t="s">
        <v>934</v>
      </c>
      <c r="C45" s="146" t="s">
        <v>474</v>
      </c>
      <c r="D45" s="113">
        <f t="shared" si="0"/>
        <v>2600</v>
      </c>
      <c r="E45" s="142">
        <f>SUM(E46:E47)</f>
        <v>2600</v>
      </c>
      <c r="F45" s="147" t="s">
        <v>483</v>
      </c>
    </row>
    <row r="46" spans="1:6" ht="24">
      <c r="A46" s="144">
        <v>4251</v>
      </c>
      <c r="B46" s="148" t="s">
        <v>133</v>
      </c>
      <c r="C46" s="149" t="s">
        <v>446</v>
      </c>
      <c r="D46" s="113">
        <f t="shared" si="0"/>
        <v>600</v>
      </c>
      <c r="E46" s="113">
        <v>600</v>
      </c>
      <c r="F46" s="147" t="s">
        <v>483</v>
      </c>
    </row>
    <row r="47" spans="1:6" ht="24">
      <c r="A47" s="144">
        <v>4252</v>
      </c>
      <c r="B47" s="148" t="s">
        <v>134</v>
      </c>
      <c r="C47" s="149" t="s">
        <v>447</v>
      </c>
      <c r="D47" s="113">
        <f t="shared" si="0"/>
        <v>2000</v>
      </c>
      <c r="E47" s="113">
        <v>2000</v>
      </c>
      <c r="F47" s="147" t="s">
        <v>483</v>
      </c>
    </row>
    <row r="48" spans="1:6" ht="12.75" customHeight="1">
      <c r="A48" s="144">
        <v>4260</v>
      </c>
      <c r="B48" s="150" t="s">
        <v>935</v>
      </c>
      <c r="C48" s="146" t="s">
        <v>474</v>
      </c>
      <c r="D48" s="113">
        <f t="shared" si="0"/>
        <v>25700</v>
      </c>
      <c r="E48" s="142">
        <f>SUM(E49:E56)</f>
        <v>25700</v>
      </c>
      <c r="F48" s="147" t="s">
        <v>483</v>
      </c>
    </row>
    <row r="49" spans="1:6" ht="12.75">
      <c r="A49" s="144">
        <v>4261</v>
      </c>
      <c r="B49" s="148" t="s">
        <v>139</v>
      </c>
      <c r="C49" s="149" t="s">
        <v>448</v>
      </c>
      <c r="D49" s="113">
        <f t="shared" si="0"/>
        <v>2500</v>
      </c>
      <c r="E49" s="113">
        <v>2500</v>
      </c>
      <c r="F49" s="147" t="s">
        <v>483</v>
      </c>
    </row>
    <row r="50" spans="1:6" ht="12.75">
      <c r="A50" s="144">
        <v>4262</v>
      </c>
      <c r="B50" s="148" t="s">
        <v>140</v>
      </c>
      <c r="C50" s="149" t="s">
        <v>449</v>
      </c>
      <c r="D50" s="113">
        <f t="shared" si="0"/>
        <v>0</v>
      </c>
      <c r="E50" s="113"/>
      <c r="F50" s="147" t="s">
        <v>483</v>
      </c>
    </row>
    <row r="51" spans="1:6" ht="24" customHeight="1">
      <c r="A51" s="144">
        <v>4263</v>
      </c>
      <c r="B51" s="148" t="s">
        <v>352</v>
      </c>
      <c r="C51" s="149" t="s">
        <v>450</v>
      </c>
      <c r="D51" s="113">
        <f t="shared" si="0"/>
        <v>0</v>
      </c>
      <c r="E51" s="113"/>
      <c r="F51" s="147" t="s">
        <v>483</v>
      </c>
    </row>
    <row r="52" spans="1:6" ht="12.75">
      <c r="A52" s="144">
        <v>4264</v>
      </c>
      <c r="B52" s="153" t="s">
        <v>141</v>
      </c>
      <c r="C52" s="149" t="s">
        <v>451</v>
      </c>
      <c r="D52" s="113">
        <f t="shared" si="0"/>
        <v>8000</v>
      </c>
      <c r="E52" s="113">
        <v>8000</v>
      </c>
      <c r="F52" s="147" t="s">
        <v>483</v>
      </c>
    </row>
    <row r="53" spans="1:6" ht="24">
      <c r="A53" s="144">
        <v>4265</v>
      </c>
      <c r="B53" s="153" t="s">
        <v>142</v>
      </c>
      <c r="C53" s="149" t="s">
        <v>452</v>
      </c>
      <c r="D53" s="113">
        <f t="shared" si="0"/>
        <v>0</v>
      </c>
      <c r="E53" s="113"/>
      <c r="F53" s="147" t="s">
        <v>483</v>
      </c>
    </row>
    <row r="54" spans="1:6" ht="12.75">
      <c r="A54" s="144">
        <v>4266</v>
      </c>
      <c r="B54" s="153" t="s">
        <v>143</v>
      </c>
      <c r="C54" s="149" t="s">
        <v>453</v>
      </c>
      <c r="D54" s="113">
        <f t="shared" si="0"/>
        <v>0</v>
      </c>
      <c r="E54" s="113"/>
      <c r="F54" s="147" t="s">
        <v>483</v>
      </c>
    </row>
    <row r="55" spans="1:6" ht="12.75">
      <c r="A55" s="144">
        <v>4267</v>
      </c>
      <c r="B55" s="153" t="s">
        <v>144</v>
      </c>
      <c r="C55" s="149" t="s">
        <v>454</v>
      </c>
      <c r="D55" s="113">
        <v>3000</v>
      </c>
      <c r="E55" s="113">
        <v>2200</v>
      </c>
      <c r="F55" s="147" t="s">
        <v>483</v>
      </c>
    </row>
    <row r="56" spans="1:6" ht="12.75">
      <c r="A56" s="144">
        <v>4268</v>
      </c>
      <c r="B56" s="153" t="s">
        <v>145</v>
      </c>
      <c r="C56" s="149" t="s">
        <v>455</v>
      </c>
      <c r="D56" s="113">
        <f t="shared" si="0"/>
        <v>13000</v>
      </c>
      <c r="E56" s="113">
        <v>13000</v>
      </c>
      <c r="F56" s="147" t="s">
        <v>483</v>
      </c>
    </row>
    <row r="57" spans="1:6" ht="12.75" customHeight="1">
      <c r="A57" s="144">
        <v>4300</v>
      </c>
      <c r="B57" s="154" t="s">
        <v>936</v>
      </c>
      <c r="C57" s="146" t="s">
        <v>474</v>
      </c>
      <c r="D57" s="113">
        <f t="shared" si="0"/>
        <v>0</v>
      </c>
      <c r="E57" s="142">
        <f>SUM(E59:E60)</f>
        <v>0</v>
      </c>
      <c r="F57" s="147" t="s">
        <v>483</v>
      </c>
    </row>
    <row r="58" spans="1:6" ht="12.75" customHeight="1">
      <c r="A58" s="144">
        <v>4310</v>
      </c>
      <c r="B58" s="154" t="s">
        <v>937</v>
      </c>
      <c r="C58" s="146" t="s">
        <v>474</v>
      </c>
      <c r="D58" s="113">
        <f t="shared" si="0"/>
        <v>0</v>
      </c>
      <c r="E58" s="113"/>
      <c r="F58" s="113"/>
    </row>
    <row r="59" spans="1:6" ht="12.75">
      <c r="A59" s="144">
        <v>4311</v>
      </c>
      <c r="B59" s="153" t="s">
        <v>146</v>
      </c>
      <c r="C59" s="149" t="s">
        <v>456</v>
      </c>
      <c r="D59" s="113">
        <f t="shared" si="0"/>
        <v>0</v>
      </c>
      <c r="E59" s="113"/>
      <c r="F59" s="147" t="s">
        <v>483</v>
      </c>
    </row>
    <row r="60" spans="1:6" ht="12.75">
      <c r="A60" s="144">
        <v>4312</v>
      </c>
      <c r="B60" s="153" t="s">
        <v>147</v>
      </c>
      <c r="C60" s="149" t="s">
        <v>457</v>
      </c>
      <c r="D60" s="113">
        <f t="shared" si="0"/>
        <v>0</v>
      </c>
      <c r="E60" s="113"/>
      <c r="F60" s="147" t="s">
        <v>483</v>
      </c>
    </row>
    <row r="61" spans="1:6" ht="12.75" customHeight="1">
      <c r="A61" s="144">
        <v>4320</v>
      </c>
      <c r="B61" s="154" t="s">
        <v>938</v>
      </c>
      <c r="C61" s="146" t="s">
        <v>474</v>
      </c>
      <c r="D61" s="113">
        <f t="shared" si="0"/>
        <v>0</v>
      </c>
      <c r="E61" s="142">
        <f>SUM(E62:E63)</f>
        <v>0</v>
      </c>
      <c r="F61" s="147"/>
    </row>
    <row r="62" spans="1:6" ht="14.25" customHeight="1">
      <c r="A62" s="144">
        <v>4321</v>
      </c>
      <c r="B62" s="153" t="s">
        <v>148</v>
      </c>
      <c r="C62" s="149" t="s">
        <v>458</v>
      </c>
      <c r="D62" s="113">
        <f t="shared" si="0"/>
        <v>0</v>
      </c>
      <c r="E62" s="113"/>
      <c r="F62" s="147" t="s">
        <v>483</v>
      </c>
    </row>
    <row r="63" spans="1:6" ht="14.25" customHeight="1">
      <c r="A63" s="144">
        <v>4322</v>
      </c>
      <c r="B63" s="153" t="s">
        <v>149</v>
      </c>
      <c r="C63" s="149" t="s">
        <v>459</v>
      </c>
      <c r="D63" s="113">
        <f t="shared" si="0"/>
        <v>0</v>
      </c>
      <c r="E63" s="113"/>
      <c r="F63" s="147" t="s">
        <v>483</v>
      </c>
    </row>
    <row r="64" spans="1:6" ht="24.75" customHeight="1">
      <c r="A64" s="144">
        <v>4330</v>
      </c>
      <c r="B64" s="154" t="s">
        <v>939</v>
      </c>
      <c r="C64" s="146" t="s">
        <v>474</v>
      </c>
      <c r="D64" s="113">
        <f t="shared" si="0"/>
        <v>0</v>
      </c>
      <c r="E64" s="142">
        <f>SUM(E65:E67)</f>
        <v>0</v>
      </c>
      <c r="F64" s="147" t="s">
        <v>483</v>
      </c>
    </row>
    <row r="65" spans="1:6" ht="24">
      <c r="A65" s="144">
        <v>4331</v>
      </c>
      <c r="B65" s="153" t="s">
        <v>150</v>
      </c>
      <c r="C65" s="149" t="s">
        <v>460</v>
      </c>
      <c r="D65" s="113">
        <f t="shared" si="0"/>
        <v>0</v>
      </c>
      <c r="E65" s="113"/>
      <c r="F65" s="147" t="s">
        <v>483</v>
      </c>
    </row>
    <row r="66" spans="1:6" ht="12.75">
      <c r="A66" s="144">
        <v>4332</v>
      </c>
      <c r="B66" s="153" t="s">
        <v>151</v>
      </c>
      <c r="C66" s="149" t="s">
        <v>461</v>
      </c>
      <c r="D66" s="113">
        <f t="shared" si="0"/>
        <v>0</v>
      </c>
      <c r="E66" s="113"/>
      <c r="F66" s="147" t="s">
        <v>483</v>
      </c>
    </row>
    <row r="67" spans="1:6" ht="12.75">
      <c r="A67" s="144">
        <v>4333</v>
      </c>
      <c r="B67" s="153" t="s">
        <v>158</v>
      </c>
      <c r="C67" s="149" t="s">
        <v>462</v>
      </c>
      <c r="D67" s="113">
        <f t="shared" si="0"/>
        <v>0</v>
      </c>
      <c r="E67" s="113"/>
      <c r="F67" s="147" t="s">
        <v>483</v>
      </c>
    </row>
    <row r="68" spans="1:6" ht="12.75" customHeight="1">
      <c r="A68" s="144">
        <v>4400</v>
      </c>
      <c r="B68" s="153" t="s">
        <v>940</v>
      </c>
      <c r="C68" s="146" t="s">
        <v>474</v>
      </c>
      <c r="D68" s="113">
        <f t="shared" si="0"/>
        <v>0</v>
      </c>
      <c r="E68" s="142">
        <f>SUM(E69+E72)</f>
        <v>0</v>
      </c>
      <c r="F68" s="147" t="s">
        <v>483</v>
      </c>
    </row>
    <row r="69" spans="1:6" ht="24.75" customHeight="1">
      <c r="A69" s="144">
        <v>4410</v>
      </c>
      <c r="B69" s="154" t="s">
        <v>941</v>
      </c>
      <c r="C69" s="146" t="s">
        <v>474</v>
      </c>
      <c r="D69" s="113">
        <f t="shared" si="0"/>
        <v>0</v>
      </c>
      <c r="E69" s="142">
        <f>SUM(E70:E71)</f>
        <v>0</v>
      </c>
      <c r="F69" s="113"/>
    </row>
    <row r="70" spans="1:6" ht="26.25" customHeight="1">
      <c r="A70" s="144">
        <v>4411</v>
      </c>
      <c r="B70" s="153" t="s">
        <v>159</v>
      </c>
      <c r="C70" s="149" t="s">
        <v>463</v>
      </c>
      <c r="D70" s="113">
        <f t="shared" si="0"/>
        <v>0</v>
      </c>
      <c r="E70" s="113"/>
      <c r="F70" s="147" t="s">
        <v>483</v>
      </c>
    </row>
    <row r="71" spans="1:6" ht="24">
      <c r="A71" s="144">
        <v>4412</v>
      </c>
      <c r="B71" s="153" t="s">
        <v>182</v>
      </c>
      <c r="C71" s="149" t="s">
        <v>464</v>
      </c>
      <c r="D71" s="113">
        <f t="shared" si="0"/>
        <v>0</v>
      </c>
      <c r="E71" s="113"/>
      <c r="F71" s="147" t="s">
        <v>483</v>
      </c>
    </row>
    <row r="72" spans="1:6" ht="26.25" customHeight="1">
      <c r="A72" s="144">
        <v>4420</v>
      </c>
      <c r="B72" s="154" t="s">
        <v>942</v>
      </c>
      <c r="C72" s="146" t="s">
        <v>474</v>
      </c>
      <c r="D72" s="113">
        <f t="shared" si="0"/>
        <v>0</v>
      </c>
      <c r="E72" s="142">
        <f>SUM(E73:E74)</f>
        <v>0</v>
      </c>
      <c r="F72" s="147"/>
    </row>
    <row r="73" spans="1:6" ht="25.5" customHeight="1">
      <c r="A73" s="144">
        <v>4421</v>
      </c>
      <c r="B73" s="153" t="s">
        <v>20</v>
      </c>
      <c r="C73" s="149" t="s">
        <v>465</v>
      </c>
      <c r="D73" s="113">
        <f t="shared" si="0"/>
        <v>0</v>
      </c>
      <c r="E73" s="113"/>
      <c r="F73" s="147" t="s">
        <v>483</v>
      </c>
    </row>
    <row r="74" spans="1:6" ht="25.5" customHeight="1">
      <c r="A74" s="144">
        <v>4422</v>
      </c>
      <c r="B74" s="153" t="s">
        <v>266</v>
      </c>
      <c r="C74" s="149" t="s">
        <v>466</v>
      </c>
      <c r="D74" s="113">
        <f aca="true" t="shared" si="1" ref="D74:D137">SUM(E74:F74)</f>
        <v>0</v>
      </c>
      <c r="E74" s="113"/>
      <c r="F74" s="147" t="s">
        <v>483</v>
      </c>
    </row>
    <row r="75" spans="1:6" ht="13.5" customHeight="1">
      <c r="A75" s="144">
        <v>4500</v>
      </c>
      <c r="B75" s="153" t="s">
        <v>943</v>
      </c>
      <c r="C75" s="146" t="s">
        <v>474</v>
      </c>
      <c r="D75" s="113">
        <f t="shared" si="1"/>
        <v>1137815</v>
      </c>
      <c r="E75" s="142">
        <f>SUM(E76+E79+E82+E91)</f>
        <v>1137815</v>
      </c>
      <c r="F75" s="147" t="s">
        <v>483</v>
      </c>
    </row>
    <row r="76" spans="1:6" ht="24.75" customHeight="1">
      <c r="A76" s="144">
        <v>4510</v>
      </c>
      <c r="B76" s="153" t="s">
        <v>944</v>
      </c>
      <c r="C76" s="146" t="s">
        <v>474</v>
      </c>
      <c r="D76" s="113">
        <f t="shared" si="1"/>
        <v>0</v>
      </c>
      <c r="E76" s="142">
        <f>SUM(E77:E78)</f>
        <v>0</v>
      </c>
      <c r="F76" s="113"/>
    </row>
    <row r="77" spans="1:6" ht="24">
      <c r="A77" s="144">
        <v>4511</v>
      </c>
      <c r="B77" s="155" t="s">
        <v>945</v>
      </c>
      <c r="C77" s="149" t="s">
        <v>467</v>
      </c>
      <c r="D77" s="113">
        <f t="shared" si="1"/>
        <v>0</v>
      </c>
      <c r="E77" s="113"/>
      <c r="F77" s="147" t="s">
        <v>483</v>
      </c>
    </row>
    <row r="78" spans="1:7" ht="24">
      <c r="A78" s="144">
        <v>4512</v>
      </c>
      <c r="B78" s="153" t="s">
        <v>267</v>
      </c>
      <c r="C78" s="149" t="s">
        <v>468</v>
      </c>
      <c r="D78" s="113">
        <f t="shared" si="1"/>
        <v>0</v>
      </c>
      <c r="E78" s="113"/>
      <c r="F78" s="147" t="s">
        <v>483</v>
      </c>
      <c r="G78" s="156"/>
    </row>
    <row r="79" spans="1:6" ht="24.75" customHeight="1">
      <c r="A79" s="144">
        <v>4520</v>
      </c>
      <c r="B79" s="153" t="s">
        <v>946</v>
      </c>
      <c r="C79" s="146" t="s">
        <v>474</v>
      </c>
      <c r="D79" s="113">
        <f t="shared" si="1"/>
        <v>0</v>
      </c>
      <c r="E79" s="142">
        <f>SUM(E80:E81)</f>
        <v>0</v>
      </c>
      <c r="F79" s="147"/>
    </row>
    <row r="80" spans="1:6" ht="24">
      <c r="A80" s="144">
        <v>4521</v>
      </c>
      <c r="B80" s="153" t="s">
        <v>228</v>
      </c>
      <c r="C80" s="149" t="s">
        <v>469</v>
      </c>
      <c r="D80" s="113">
        <f t="shared" si="1"/>
        <v>0</v>
      </c>
      <c r="E80" s="113"/>
      <c r="F80" s="147" t="s">
        <v>483</v>
      </c>
    </row>
    <row r="81" spans="1:6" ht="24">
      <c r="A81" s="144">
        <v>4522</v>
      </c>
      <c r="B81" s="153" t="s">
        <v>240</v>
      </c>
      <c r="C81" s="149" t="s">
        <v>470</v>
      </c>
      <c r="D81" s="113">
        <f t="shared" si="1"/>
        <v>0</v>
      </c>
      <c r="E81" s="113"/>
      <c r="F81" s="147" t="s">
        <v>483</v>
      </c>
    </row>
    <row r="82" spans="1:6" ht="24.75" customHeight="1">
      <c r="A82" s="144">
        <v>4530</v>
      </c>
      <c r="B82" s="154" t="s">
        <v>947</v>
      </c>
      <c r="C82" s="146" t="s">
        <v>474</v>
      </c>
      <c r="D82" s="113">
        <f t="shared" si="1"/>
        <v>1118815</v>
      </c>
      <c r="E82" s="142">
        <f>SUM(E83:E85)</f>
        <v>1118815</v>
      </c>
      <c r="F82" s="142">
        <f>SUM(F83:F85)</f>
        <v>0</v>
      </c>
    </row>
    <row r="83" spans="1:6" ht="36">
      <c r="A83" s="144">
        <v>4531</v>
      </c>
      <c r="B83" s="157" t="s">
        <v>229</v>
      </c>
      <c r="C83" s="137" t="s">
        <v>362</v>
      </c>
      <c r="D83" s="113">
        <f t="shared" si="1"/>
        <v>1118815</v>
      </c>
      <c r="E83" s="113">
        <v>1118815</v>
      </c>
      <c r="F83" s="113" t="s">
        <v>901</v>
      </c>
    </row>
    <row r="84" spans="1:6" ht="36">
      <c r="A84" s="144">
        <v>4532</v>
      </c>
      <c r="B84" s="157" t="s">
        <v>230</v>
      </c>
      <c r="C84" s="149" t="s">
        <v>363</v>
      </c>
      <c r="D84" s="113">
        <f t="shared" si="1"/>
        <v>0</v>
      </c>
      <c r="E84" s="113"/>
      <c r="F84" s="113"/>
    </row>
    <row r="85" spans="1:6" ht="14.25" customHeight="1">
      <c r="A85" s="144">
        <v>4533</v>
      </c>
      <c r="B85" s="157" t="s">
        <v>948</v>
      </c>
      <c r="C85" s="149" t="s">
        <v>364</v>
      </c>
      <c r="D85" s="113">
        <f t="shared" si="1"/>
        <v>0</v>
      </c>
      <c r="E85" s="142">
        <f>SUM(E86+E89+E90)</f>
        <v>0</v>
      </c>
      <c r="F85" s="142">
        <f>SUM(F86+F89+F90)</f>
        <v>0</v>
      </c>
    </row>
    <row r="86" spans="1:6" ht="14.25" customHeight="1">
      <c r="A86" s="144">
        <v>4534</v>
      </c>
      <c r="B86" s="158" t="s">
        <v>736</v>
      </c>
      <c r="C86" s="149"/>
      <c r="D86" s="113">
        <f t="shared" si="1"/>
        <v>0</v>
      </c>
      <c r="E86" s="142">
        <f>SUM(E87:E88)</f>
        <v>0</v>
      </c>
      <c r="F86" s="142">
        <f>SUM(F87:F88)</f>
        <v>0</v>
      </c>
    </row>
    <row r="87" spans="1:6" ht="24">
      <c r="A87" s="159">
        <v>4535</v>
      </c>
      <c r="B87" s="158" t="s">
        <v>199</v>
      </c>
      <c r="C87" s="149"/>
      <c r="D87" s="113">
        <f t="shared" si="1"/>
        <v>0</v>
      </c>
      <c r="E87" s="113"/>
      <c r="F87" s="113"/>
    </row>
    <row r="88" spans="1:6" ht="12.75">
      <c r="A88" s="144">
        <v>4536</v>
      </c>
      <c r="B88" s="158" t="s">
        <v>200</v>
      </c>
      <c r="C88" s="149"/>
      <c r="D88" s="113">
        <f t="shared" si="1"/>
        <v>0</v>
      </c>
      <c r="E88" s="113"/>
      <c r="F88" s="113"/>
    </row>
    <row r="89" spans="1:6" ht="12.75">
      <c r="A89" s="144">
        <v>4537</v>
      </c>
      <c r="B89" s="158" t="s">
        <v>201</v>
      </c>
      <c r="C89" s="149"/>
      <c r="D89" s="113">
        <f t="shared" si="1"/>
        <v>0</v>
      </c>
      <c r="E89" s="113">
        <v>0</v>
      </c>
      <c r="F89" s="113">
        <v>0</v>
      </c>
    </row>
    <row r="90" spans="1:6" ht="12.75">
      <c r="A90" s="144">
        <v>4538</v>
      </c>
      <c r="B90" s="158" t="s">
        <v>203</v>
      </c>
      <c r="C90" s="149"/>
      <c r="D90" s="113">
        <f t="shared" si="1"/>
        <v>0</v>
      </c>
      <c r="E90" s="113"/>
      <c r="F90" s="113"/>
    </row>
    <row r="91" spans="1:6" ht="24" customHeight="1">
      <c r="A91" s="144">
        <v>4540</v>
      </c>
      <c r="B91" s="154" t="s">
        <v>949</v>
      </c>
      <c r="C91" s="146" t="s">
        <v>474</v>
      </c>
      <c r="D91" s="113">
        <f t="shared" si="1"/>
        <v>19000</v>
      </c>
      <c r="E91" s="113">
        <f>E92</f>
        <v>19000</v>
      </c>
      <c r="F91" s="142">
        <f>SUM(F92:F94)</f>
        <v>0</v>
      </c>
    </row>
    <row r="92" spans="1:6" ht="36">
      <c r="A92" s="144">
        <v>4541</v>
      </c>
      <c r="B92" s="157" t="s">
        <v>365</v>
      </c>
      <c r="C92" s="149" t="s">
        <v>367</v>
      </c>
      <c r="D92" s="113">
        <f t="shared" si="1"/>
        <v>19000</v>
      </c>
      <c r="E92" s="147">
        <v>19000</v>
      </c>
      <c r="F92" s="113"/>
    </row>
    <row r="93" spans="1:6" ht="26.25" customHeight="1">
      <c r="A93" s="144">
        <v>4542</v>
      </c>
      <c r="B93" s="157" t="s">
        <v>366</v>
      </c>
      <c r="C93" s="149" t="s">
        <v>368</v>
      </c>
      <c r="D93" s="113">
        <f t="shared" si="1"/>
        <v>0</v>
      </c>
      <c r="E93" s="147" t="s">
        <v>483</v>
      </c>
      <c r="F93" s="113"/>
    </row>
    <row r="94" spans="1:6" ht="13.5" customHeight="1">
      <c r="A94" s="144">
        <v>4543</v>
      </c>
      <c r="B94" s="157" t="s">
        <v>950</v>
      </c>
      <c r="C94" s="149" t="s">
        <v>369</v>
      </c>
      <c r="D94" s="113">
        <f t="shared" si="1"/>
        <v>0</v>
      </c>
      <c r="E94" s="147">
        <v>0</v>
      </c>
      <c r="F94" s="142"/>
    </row>
    <row r="95" spans="1:6" ht="14.25" customHeight="1">
      <c r="A95" s="144">
        <v>4544</v>
      </c>
      <c r="B95" s="158" t="s">
        <v>751</v>
      </c>
      <c r="C95" s="149"/>
      <c r="D95" s="113">
        <f t="shared" si="1"/>
        <v>0</v>
      </c>
      <c r="E95" s="142"/>
      <c r="F95" s="142">
        <f>SUM(F96:F97)</f>
        <v>0</v>
      </c>
    </row>
    <row r="96" spans="1:6" ht="24">
      <c r="A96" s="159">
        <v>4545</v>
      </c>
      <c r="B96" s="158" t="s">
        <v>199</v>
      </c>
      <c r="C96" s="149"/>
      <c r="D96" s="113">
        <f t="shared" si="1"/>
        <v>0</v>
      </c>
      <c r="E96" s="113"/>
      <c r="F96" s="113"/>
    </row>
    <row r="97" spans="1:6" ht="12.75">
      <c r="A97" s="144">
        <v>4546</v>
      </c>
      <c r="B97" s="158" t="s">
        <v>202</v>
      </c>
      <c r="C97" s="149"/>
      <c r="D97" s="113">
        <f t="shared" si="1"/>
        <v>0</v>
      </c>
      <c r="E97" s="113"/>
      <c r="F97" s="113"/>
    </row>
    <row r="98" spans="1:6" ht="12.75">
      <c r="A98" s="144">
        <v>4547</v>
      </c>
      <c r="B98" s="158" t="s">
        <v>201</v>
      </c>
      <c r="C98" s="149"/>
      <c r="D98" s="113">
        <f t="shared" si="1"/>
        <v>0</v>
      </c>
      <c r="E98" s="113"/>
      <c r="F98" s="113"/>
    </row>
    <row r="99" spans="1:6" ht="12.75">
      <c r="A99" s="144">
        <v>4548</v>
      </c>
      <c r="B99" s="158" t="s">
        <v>203</v>
      </c>
      <c r="C99" s="149"/>
      <c r="D99" s="113">
        <f t="shared" si="1"/>
        <v>0</v>
      </c>
      <c r="E99" s="113"/>
      <c r="F99" s="113"/>
    </row>
    <row r="100" spans="1:6" ht="24" customHeight="1">
      <c r="A100" s="144">
        <v>4600</v>
      </c>
      <c r="B100" s="154" t="s">
        <v>951</v>
      </c>
      <c r="C100" s="146" t="s">
        <v>474</v>
      </c>
      <c r="D100" s="113">
        <f t="shared" si="1"/>
        <v>78500</v>
      </c>
      <c r="E100" s="142">
        <f>SUM(E101+E104+E109)</f>
        <v>78500</v>
      </c>
      <c r="F100" s="147" t="s">
        <v>483</v>
      </c>
    </row>
    <row r="101" spans="1:6" ht="24">
      <c r="A101" s="139">
        <v>4610</v>
      </c>
      <c r="B101" s="160" t="s">
        <v>1</v>
      </c>
      <c r="C101" s="141"/>
      <c r="D101" s="113">
        <f t="shared" si="1"/>
        <v>0</v>
      </c>
      <c r="E101" s="142">
        <f>SUM(E102:E103)</f>
        <v>0</v>
      </c>
      <c r="F101" s="147" t="s">
        <v>484</v>
      </c>
    </row>
    <row r="102" spans="1:6" ht="26.25" customHeight="1">
      <c r="A102" s="139">
        <v>4610</v>
      </c>
      <c r="B102" s="161" t="s">
        <v>92</v>
      </c>
      <c r="C102" s="141" t="s">
        <v>91</v>
      </c>
      <c r="D102" s="113">
        <f t="shared" si="1"/>
        <v>0</v>
      </c>
      <c r="E102" s="113"/>
      <c r="F102" s="147" t="s">
        <v>483</v>
      </c>
    </row>
    <row r="103" spans="1:6" ht="26.25" customHeight="1">
      <c r="A103" s="139">
        <v>4620</v>
      </c>
      <c r="B103" s="162" t="s">
        <v>245</v>
      </c>
      <c r="C103" s="141" t="s">
        <v>244</v>
      </c>
      <c r="D103" s="113">
        <f t="shared" si="1"/>
        <v>0</v>
      </c>
      <c r="E103" s="113"/>
      <c r="F103" s="147" t="s">
        <v>483</v>
      </c>
    </row>
    <row r="104" spans="1:6" ht="24.75" customHeight="1">
      <c r="A104" s="144">
        <v>4630</v>
      </c>
      <c r="B104" s="154" t="s">
        <v>952</v>
      </c>
      <c r="C104" s="146" t="s">
        <v>474</v>
      </c>
      <c r="D104" s="113">
        <f t="shared" si="1"/>
        <v>78500</v>
      </c>
      <c r="E104" s="142">
        <f>SUM(E105:E108)</f>
        <v>78500</v>
      </c>
      <c r="F104" s="147" t="s">
        <v>483</v>
      </c>
    </row>
    <row r="105" spans="1:6" ht="17.25" customHeight="1">
      <c r="A105" s="144">
        <v>4631</v>
      </c>
      <c r="B105" s="153" t="s">
        <v>374</v>
      </c>
      <c r="C105" s="149" t="s">
        <v>370</v>
      </c>
      <c r="D105" s="113">
        <f t="shared" si="1"/>
        <v>8000</v>
      </c>
      <c r="E105" s="113">
        <v>8000</v>
      </c>
      <c r="F105" s="147" t="s">
        <v>483</v>
      </c>
    </row>
    <row r="106" spans="1:6" ht="24">
      <c r="A106" s="144">
        <v>4632</v>
      </c>
      <c r="B106" s="148" t="s">
        <v>375</v>
      </c>
      <c r="C106" s="149" t="s">
        <v>371</v>
      </c>
      <c r="D106" s="113">
        <f t="shared" si="1"/>
        <v>2500</v>
      </c>
      <c r="E106" s="113">
        <v>2500</v>
      </c>
      <c r="F106" s="147" t="s">
        <v>483</v>
      </c>
    </row>
    <row r="107" spans="1:6" ht="12.75">
      <c r="A107" s="144">
        <v>4633</v>
      </c>
      <c r="B107" s="153" t="s">
        <v>376</v>
      </c>
      <c r="C107" s="149" t="s">
        <v>372</v>
      </c>
      <c r="D107" s="113">
        <f t="shared" si="1"/>
        <v>0</v>
      </c>
      <c r="E107" s="113"/>
      <c r="F107" s="147" t="s">
        <v>483</v>
      </c>
    </row>
    <row r="108" spans="1:6" ht="12.75">
      <c r="A108" s="144">
        <v>4634</v>
      </c>
      <c r="B108" s="153" t="s">
        <v>377</v>
      </c>
      <c r="C108" s="149" t="s">
        <v>373</v>
      </c>
      <c r="D108" s="113">
        <f t="shared" si="1"/>
        <v>68000</v>
      </c>
      <c r="E108" s="113">
        <v>68000</v>
      </c>
      <c r="F108" s="147" t="s">
        <v>483</v>
      </c>
    </row>
    <row r="109" spans="1:6" ht="12.75" customHeight="1">
      <c r="A109" s="144">
        <v>4640</v>
      </c>
      <c r="B109" s="154" t="s">
        <v>953</v>
      </c>
      <c r="C109" s="146" t="s">
        <v>474</v>
      </c>
      <c r="D109" s="113">
        <f t="shared" si="1"/>
        <v>0</v>
      </c>
      <c r="E109" s="142">
        <f>SUM(E110)</f>
        <v>0</v>
      </c>
      <c r="F109" s="147" t="s">
        <v>483</v>
      </c>
    </row>
    <row r="110" spans="1:6" ht="12.75">
      <c r="A110" s="144">
        <v>4641</v>
      </c>
      <c r="B110" s="153" t="s">
        <v>378</v>
      </c>
      <c r="C110" s="149" t="s">
        <v>379</v>
      </c>
      <c r="D110" s="113">
        <f t="shared" si="1"/>
        <v>0</v>
      </c>
      <c r="E110" s="113"/>
      <c r="F110" s="147" t="s">
        <v>483</v>
      </c>
    </row>
    <row r="111" spans="1:6" ht="14.25" customHeight="1">
      <c r="A111" s="139">
        <v>4700</v>
      </c>
      <c r="B111" s="150" t="s">
        <v>954</v>
      </c>
      <c r="C111" s="146" t="s">
        <v>474</v>
      </c>
      <c r="D111" s="113">
        <f t="shared" si="1"/>
        <v>85500</v>
      </c>
      <c r="E111" s="142">
        <f>SUM(E112+E115+E120+E122+E125+E127+E129)</f>
        <v>85500</v>
      </c>
      <c r="F111" s="113"/>
    </row>
    <row r="112" spans="1:6" ht="25.5" customHeight="1">
      <c r="A112" s="144">
        <v>4710</v>
      </c>
      <c r="B112" s="150" t="s">
        <v>955</v>
      </c>
      <c r="C112" s="146" t="s">
        <v>474</v>
      </c>
      <c r="D112" s="113">
        <f t="shared" si="1"/>
        <v>0</v>
      </c>
      <c r="E112" s="142">
        <f>SUM(E113:E114)</f>
        <v>0</v>
      </c>
      <c r="F112" s="147" t="s">
        <v>483</v>
      </c>
    </row>
    <row r="113" spans="1:6" ht="38.25" customHeight="1">
      <c r="A113" s="144">
        <v>4711</v>
      </c>
      <c r="B113" s="148" t="s">
        <v>93</v>
      </c>
      <c r="C113" s="149" t="s">
        <v>380</v>
      </c>
      <c r="D113" s="113">
        <f t="shared" si="1"/>
        <v>0</v>
      </c>
      <c r="E113" s="113"/>
      <c r="F113" s="147" t="s">
        <v>483</v>
      </c>
    </row>
    <row r="114" spans="1:6" ht="27" customHeight="1">
      <c r="A114" s="144">
        <v>4712</v>
      </c>
      <c r="B114" s="153" t="s">
        <v>396</v>
      </c>
      <c r="C114" s="149" t="s">
        <v>381</v>
      </c>
      <c r="D114" s="113">
        <f t="shared" si="1"/>
        <v>0</v>
      </c>
      <c r="E114" s="113">
        <v>0</v>
      </c>
      <c r="F114" s="147" t="s">
        <v>483</v>
      </c>
    </row>
    <row r="115" spans="1:6" ht="37.5" customHeight="1">
      <c r="A115" s="144">
        <v>4720</v>
      </c>
      <c r="B115" s="154" t="s">
        <v>956</v>
      </c>
      <c r="C115" s="146" t="s">
        <v>21</v>
      </c>
      <c r="D115" s="113">
        <f t="shared" si="1"/>
        <v>25500</v>
      </c>
      <c r="E115" s="142">
        <f>SUM(E116:E119)</f>
        <v>25500</v>
      </c>
      <c r="F115" s="147" t="s">
        <v>483</v>
      </c>
    </row>
    <row r="116" spans="1:6" ht="12.75">
      <c r="A116" s="144">
        <v>4721</v>
      </c>
      <c r="B116" s="153" t="s">
        <v>268</v>
      </c>
      <c r="C116" s="149" t="s">
        <v>397</v>
      </c>
      <c r="D116" s="113">
        <f t="shared" si="1"/>
        <v>0</v>
      </c>
      <c r="E116" s="113"/>
      <c r="F116" s="147" t="s">
        <v>483</v>
      </c>
    </row>
    <row r="117" spans="1:6" ht="12.75">
      <c r="A117" s="144">
        <v>4722</v>
      </c>
      <c r="B117" s="153" t="s">
        <v>269</v>
      </c>
      <c r="C117" s="163">
        <v>4822</v>
      </c>
      <c r="D117" s="113">
        <f t="shared" si="1"/>
        <v>0</v>
      </c>
      <c r="E117" s="113">
        <v>0</v>
      </c>
      <c r="F117" s="147" t="s">
        <v>483</v>
      </c>
    </row>
    <row r="118" spans="1:6" ht="12.75">
      <c r="A118" s="144">
        <v>4723</v>
      </c>
      <c r="B118" s="153" t="s">
        <v>400</v>
      </c>
      <c r="C118" s="149" t="s">
        <v>398</v>
      </c>
      <c r="D118" s="113">
        <f t="shared" si="1"/>
        <v>25500</v>
      </c>
      <c r="E118" s="113">
        <v>25500</v>
      </c>
      <c r="F118" s="147" t="s">
        <v>483</v>
      </c>
    </row>
    <row r="119" spans="1:6" ht="36">
      <c r="A119" s="144">
        <v>4724</v>
      </c>
      <c r="B119" s="153" t="s">
        <v>401</v>
      </c>
      <c r="C119" s="149" t="s">
        <v>399</v>
      </c>
      <c r="D119" s="113">
        <f t="shared" si="1"/>
        <v>0</v>
      </c>
      <c r="E119" s="113"/>
      <c r="F119" s="147" t="s">
        <v>483</v>
      </c>
    </row>
    <row r="120" spans="1:6" ht="25.5" customHeight="1">
      <c r="A120" s="144">
        <v>4730</v>
      </c>
      <c r="B120" s="154" t="s">
        <v>957</v>
      </c>
      <c r="C120" s="146" t="s">
        <v>474</v>
      </c>
      <c r="D120" s="113">
        <f t="shared" si="1"/>
        <v>0</v>
      </c>
      <c r="E120" s="142">
        <f>SUM(E121)</f>
        <v>0</v>
      </c>
      <c r="F120" s="147" t="s">
        <v>483</v>
      </c>
    </row>
    <row r="121" spans="1:6" ht="24">
      <c r="A121" s="144">
        <v>4731</v>
      </c>
      <c r="B121" s="155" t="s">
        <v>958</v>
      </c>
      <c r="C121" s="149" t="s">
        <v>402</v>
      </c>
      <c r="D121" s="113">
        <f t="shared" si="1"/>
        <v>0</v>
      </c>
      <c r="E121" s="113"/>
      <c r="F121" s="147" t="s">
        <v>483</v>
      </c>
    </row>
    <row r="122" spans="1:6" ht="36.75" customHeight="1">
      <c r="A122" s="144">
        <v>4740</v>
      </c>
      <c r="B122" s="164" t="s">
        <v>959</v>
      </c>
      <c r="C122" s="146" t="s">
        <v>474</v>
      </c>
      <c r="D122" s="113">
        <f t="shared" si="1"/>
        <v>10000</v>
      </c>
      <c r="E122" s="142">
        <f>SUM(E123:E124)</f>
        <v>10000</v>
      </c>
      <c r="F122" s="147" t="s">
        <v>483</v>
      </c>
    </row>
    <row r="123" spans="1:6" ht="26.25" customHeight="1">
      <c r="A123" s="144">
        <v>4741</v>
      </c>
      <c r="B123" s="153" t="s">
        <v>270</v>
      </c>
      <c r="C123" s="149" t="s">
        <v>403</v>
      </c>
      <c r="D123" s="113">
        <f t="shared" si="1"/>
        <v>10000</v>
      </c>
      <c r="E123" s="113">
        <v>10000</v>
      </c>
      <c r="F123" s="147" t="s">
        <v>483</v>
      </c>
    </row>
    <row r="124" spans="1:6" ht="24">
      <c r="A124" s="144">
        <v>4742</v>
      </c>
      <c r="B124" s="153" t="s">
        <v>408</v>
      </c>
      <c r="C124" s="149" t="s">
        <v>404</v>
      </c>
      <c r="D124" s="113">
        <f t="shared" si="1"/>
        <v>0</v>
      </c>
      <c r="E124" s="113"/>
      <c r="F124" s="147" t="s">
        <v>483</v>
      </c>
    </row>
    <row r="125" spans="1:6" ht="48.75" customHeight="1">
      <c r="A125" s="144">
        <v>4750</v>
      </c>
      <c r="B125" s="154" t="s">
        <v>960</v>
      </c>
      <c r="C125" s="146" t="s">
        <v>474</v>
      </c>
      <c r="D125" s="113">
        <f t="shared" si="1"/>
        <v>0</v>
      </c>
      <c r="E125" s="142">
        <f>SUM(E126)</f>
        <v>0</v>
      </c>
      <c r="F125" s="147" t="s">
        <v>483</v>
      </c>
    </row>
    <row r="126" spans="1:6" ht="36.75" customHeight="1">
      <c r="A126" s="144">
        <v>4751</v>
      </c>
      <c r="B126" s="153" t="s">
        <v>409</v>
      </c>
      <c r="C126" s="149" t="s">
        <v>410</v>
      </c>
      <c r="D126" s="113">
        <f t="shared" si="1"/>
        <v>0</v>
      </c>
      <c r="E126" s="113"/>
      <c r="F126" s="147" t="s">
        <v>483</v>
      </c>
    </row>
    <row r="127" spans="1:6" ht="14.25" customHeight="1">
      <c r="A127" s="144">
        <v>4760</v>
      </c>
      <c r="B127" s="164" t="s">
        <v>961</v>
      </c>
      <c r="C127" s="146" t="s">
        <v>474</v>
      </c>
      <c r="D127" s="113">
        <f t="shared" si="1"/>
        <v>0</v>
      </c>
      <c r="E127" s="142">
        <f>SUM(E128)</f>
        <v>0</v>
      </c>
      <c r="F127" s="147" t="s">
        <v>483</v>
      </c>
    </row>
    <row r="128" spans="1:6" ht="12.75">
      <c r="A128" s="144">
        <v>4761</v>
      </c>
      <c r="B128" s="153" t="s">
        <v>412</v>
      </c>
      <c r="C128" s="149" t="s">
        <v>411</v>
      </c>
      <c r="D128" s="113">
        <f t="shared" si="1"/>
        <v>0</v>
      </c>
      <c r="E128" s="113"/>
      <c r="F128" s="147" t="s">
        <v>483</v>
      </c>
    </row>
    <row r="129" spans="1:6" ht="12.75" customHeight="1">
      <c r="A129" s="139">
        <v>4770</v>
      </c>
      <c r="B129" s="154" t="s">
        <v>962</v>
      </c>
      <c r="C129" s="146" t="s">
        <v>474</v>
      </c>
      <c r="D129" s="113">
        <f t="shared" si="1"/>
        <v>50000</v>
      </c>
      <c r="E129" s="142">
        <f>SUM(E130)</f>
        <v>50000</v>
      </c>
      <c r="F129" s="142">
        <f>SUM(F130)</f>
        <v>0</v>
      </c>
    </row>
    <row r="130" spans="1:6" ht="12.75">
      <c r="A130" s="139">
        <v>4771</v>
      </c>
      <c r="B130" s="153" t="s">
        <v>659</v>
      </c>
      <c r="C130" s="149" t="s">
        <v>413</v>
      </c>
      <c r="D130" s="113">
        <f>SUM(E130:F130)</f>
        <v>50000</v>
      </c>
      <c r="E130" s="142">
        <v>50000</v>
      </c>
      <c r="F130" s="142"/>
    </row>
    <row r="131" spans="1:6" ht="27" customHeight="1">
      <c r="A131" s="139">
        <v>4772</v>
      </c>
      <c r="B131" s="155" t="s">
        <v>660</v>
      </c>
      <c r="C131" s="146" t="s">
        <v>474</v>
      </c>
      <c r="D131" s="113">
        <f t="shared" si="1"/>
        <v>0</v>
      </c>
      <c r="E131" s="113"/>
      <c r="F131" s="113"/>
    </row>
    <row r="132" spans="1:6" s="168" customFormat="1" ht="31.5" customHeight="1">
      <c r="A132" s="144">
        <v>5000</v>
      </c>
      <c r="B132" s="165" t="s">
        <v>963</v>
      </c>
      <c r="C132" s="146" t="s">
        <v>474</v>
      </c>
      <c r="D132" s="113">
        <f t="shared" si="1"/>
        <v>4567932.76</v>
      </c>
      <c r="E132" s="166" t="s">
        <v>483</v>
      </c>
      <c r="F132" s="167">
        <f>F133+F147</f>
        <v>4567932.76</v>
      </c>
    </row>
    <row r="133" spans="1:6" ht="13.5" customHeight="1">
      <c r="A133" s="144">
        <v>5100</v>
      </c>
      <c r="B133" s="153" t="s">
        <v>964</v>
      </c>
      <c r="C133" s="146" t="s">
        <v>474</v>
      </c>
      <c r="D133" s="113">
        <f t="shared" si="1"/>
        <v>4567932.76</v>
      </c>
      <c r="E133" s="147" t="s">
        <v>483</v>
      </c>
      <c r="F133" s="142">
        <f>F134+F138+F142</f>
        <v>4567932.76</v>
      </c>
    </row>
    <row r="134" spans="1:6" ht="14.25" customHeight="1">
      <c r="A134" s="144">
        <v>5110</v>
      </c>
      <c r="B134" s="154" t="s">
        <v>965</v>
      </c>
      <c r="C134" s="146" t="s">
        <v>474</v>
      </c>
      <c r="D134" s="113">
        <f t="shared" si="1"/>
        <v>4456000</v>
      </c>
      <c r="E134" s="147"/>
      <c r="F134" s="142">
        <f>SUM(F135:F137)</f>
        <v>4456000</v>
      </c>
    </row>
    <row r="135" spans="1:6" ht="12.75">
      <c r="A135" s="144">
        <v>5111</v>
      </c>
      <c r="B135" s="153" t="s">
        <v>237</v>
      </c>
      <c r="C135" s="169" t="s">
        <v>414</v>
      </c>
      <c r="D135" s="113">
        <f t="shared" si="1"/>
        <v>0</v>
      </c>
      <c r="E135" s="147" t="s">
        <v>483</v>
      </c>
      <c r="F135" s="113"/>
    </row>
    <row r="136" spans="1:6" ht="12.75">
      <c r="A136" s="144">
        <v>5112</v>
      </c>
      <c r="B136" s="153" t="s">
        <v>238</v>
      </c>
      <c r="C136" s="169" t="s">
        <v>415</v>
      </c>
      <c r="D136" s="113">
        <f t="shared" si="1"/>
        <v>1505000</v>
      </c>
      <c r="E136" s="147" t="s">
        <v>483</v>
      </c>
      <c r="F136" s="113">
        <v>1505000</v>
      </c>
    </row>
    <row r="137" spans="1:6" ht="24">
      <c r="A137" s="144">
        <v>5113</v>
      </c>
      <c r="B137" s="153" t="s">
        <v>239</v>
      </c>
      <c r="C137" s="169" t="s">
        <v>416</v>
      </c>
      <c r="D137" s="113">
        <f t="shared" si="1"/>
        <v>2951000</v>
      </c>
      <c r="E137" s="147" t="s">
        <v>483</v>
      </c>
      <c r="F137" s="113">
        <v>2951000</v>
      </c>
    </row>
    <row r="138" spans="1:6" ht="12.75" customHeight="1">
      <c r="A138" s="144">
        <v>5120</v>
      </c>
      <c r="B138" s="154" t="s">
        <v>966</v>
      </c>
      <c r="C138" s="146" t="s">
        <v>474</v>
      </c>
      <c r="D138" s="113">
        <f aca="true" t="shared" si="2" ref="D138:D176">SUM(E138:F138)</f>
        <v>86932.76</v>
      </c>
      <c r="E138" s="113"/>
      <c r="F138" s="142">
        <f>F139+F140+F141</f>
        <v>86932.76</v>
      </c>
    </row>
    <row r="139" spans="1:6" ht="12.75">
      <c r="A139" s="144">
        <v>5121</v>
      </c>
      <c r="B139" s="153" t="s">
        <v>234</v>
      </c>
      <c r="C139" s="169" t="s">
        <v>417</v>
      </c>
      <c r="D139" s="113">
        <f t="shared" si="2"/>
        <v>0</v>
      </c>
      <c r="E139" s="147" t="s">
        <v>483</v>
      </c>
      <c r="F139" s="113">
        <v>0</v>
      </c>
    </row>
    <row r="140" spans="1:6" ht="12.75">
      <c r="A140" s="144">
        <v>5122</v>
      </c>
      <c r="B140" s="153" t="s">
        <v>235</v>
      </c>
      <c r="C140" s="169" t="s">
        <v>418</v>
      </c>
      <c r="D140" s="113">
        <f t="shared" si="2"/>
        <v>69932.76</v>
      </c>
      <c r="E140" s="147" t="s">
        <v>483</v>
      </c>
      <c r="F140" s="113">
        <v>69932.76</v>
      </c>
    </row>
    <row r="141" spans="1:6" ht="12.75">
      <c r="A141" s="144">
        <v>5123</v>
      </c>
      <c r="B141" s="153" t="s">
        <v>236</v>
      </c>
      <c r="C141" s="169" t="s">
        <v>419</v>
      </c>
      <c r="D141" s="113">
        <f t="shared" si="2"/>
        <v>17000</v>
      </c>
      <c r="E141" s="147" t="s">
        <v>483</v>
      </c>
      <c r="F141" s="113">
        <v>17000</v>
      </c>
    </row>
    <row r="142" spans="1:6" ht="12.75" customHeight="1">
      <c r="A142" s="144">
        <v>5130</v>
      </c>
      <c r="B142" s="154" t="s">
        <v>967</v>
      </c>
      <c r="C142" s="146" t="s">
        <v>474</v>
      </c>
      <c r="D142" s="113">
        <f t="shared" si="2"/>
        <v>25000</v>
      </c>
      <c r="E142" s="113"/>
      <c r="F142" s="142">
        <f>F143+F144+F145+F146</f>
        <v>25000</v>
      </c>
    </row>
    <row r="143" spans="1:6" ht="12.75">
      <c r="A143" s="144">
        <v>5131</v>
      </c>
      <c r="B143" s="153" t="s">
        <v>422</v>
      </c>
      <c r="C143" s="169" t="s">
        <v>420</v>
      </c>
      <c r="D143" s="113">
        <f t="shared" si="2"/>
        <v>0</v>
      </c>
      <c r="E143" s="147" t="s">
        <v>483</v>
      </c>
      <c r="F143" s="113">
        <v>0</v>
      </c>
    </row>
    <row r="144" spans="1:6" ht="12.75">
      <c r="A144" s="144">
        <v>5132</v>
      </c>
      <c r="B144" s="153" t="s">
        <v>231</v>
      </c>
      <c r="C144" s="169" t="s">
        <v>421</v>
      </c>
      <c r="D144" s="113">
        <f t="shared" si="2"/>
        <v>0</v>
      </c>
      <c r="E144" s="147" t="s">
        <v>483</v>
      </c>
      <c r="F144" s="113">
        <v>0</v>
      </c>
    </row>
    <row r="145" spans="1:6" ht="13.5" customHeight="1">
      <c r="A145" s="144">
        <v>5133</v>
      </c>
      <c r="B145" s="153" t="s">
        <v>232</v>
      </c>
      <c r="C145" s="169" t="s">
        <v>428</v>
      </c>
      <c r="D145" s="113">
        <f t="shared" si="2"/>
        <v>0</v>
      </c>
      <c r="E145" s="147"/>
      <c r="F145" s="113">
        <v>0</v>
      </c>
    </row>
    <row r="146" spans="1:6" ht="12.75">
      <c r="A146" s="144">
        <v>5134</v>
      </c>
      <c r="B146" s="153" t="s">
        <v>233</v>
      </c>
      <c r="C146" s="169" t="s">
        <v>429</v>
      </c>
      <c r="D146" s="113">
        <f t="shared" si="2"/>
        <v>25000</v>
      </c>
      <c r="E146" s="147"/>
      <c r="F146" s="113">
        <v>25000</v>
      </c>
    </row>
    <row r="147" spans="1:6" ht="13.5" customHeight="1">
      <c r="A147" s="144">
        <v>5200</v>
      </c>
      <c r="B147" s="154" t="s">
        <v>968</v>
      </c>
      <c r="C147" s="146" t="s">
        <v>474</v>
      </c>
      <c r="D147" s="113">
        <f t="shared" si="2"/>
        <v>0</v>
      </c>
      <c r="E147" s="147" t="s">
        <v>483</v>
      </c>
      <c r="F147" s="142">
        <f>SUM(F148:F151)</f>
        <v>0</v>
      </c>
    </row>
    <row r="148" spans="1:6" ht="24">
      <c r="A148" s="144">
        <v>5211</v>
      </c>
      <c r="B148" s="153" t="s">
        <v>246</v>
      </c>
      <c r="C148" s="169" t="s">
        <v>423</v>
      </c>
      <c r="D148" s="113">
        <f t="shared" si="2"/>
        <v>0</v>
      </c>
      <c r="E148" s="147" t="s">
        <v>483</v>
      </c>
      <c r="F148" s="113"/>
    </row>
    <row r="149" spans="1:6" ht="12.75">
      <c r="A149" s="144">
        <v>5221</v>
      </c>
      <c r="B149" s="153" t="s">
        <v>247</v>
      </c>
      <c r="C149" s="169" t="s">
        <v>424</v>
      </c>
      <c r="D149" s="113">
        <f t="shared" si="2"/>
        <v>0</v>
      </c>
      <c r="E149" s="147" t="s">
        <v>483</v>
      </c>
      <c r="F149" s="113"/>
    </row>
    <row r="150" spans="1:6" ht="14.25" customHeight="1">
      <c r="A150" s="144">
        <v>5231</v>
      </c>
      <c r="B150" s="153" t="s">
        <v>248</v>
      </c>
      <c r="C150" s="169" t="s">
        <v>425</v>
      </c>
      <c r="D150" s="113">
        <f t="shared" si="2"/>
        <v>0</v>
      </c>
      <c r="E150" s="147" t="s">
        <v>483</v>
      </c>
      <c r="F150" s="113"/>
    </row>
    <row r="151" spans="1:6" ht="14.25" customHeight="1">
      <c r="A151" s="144">
        <v>5241</v>
      </c>
      <c r="B151" s="153" t="s">
        <v>427</v>
      </c>
      <c r="C151" s="169" t="s">
        <v>426</v>
      </c>
      <c r="D151" s="113">
        <f t="shared" si="2"/>
        <v>0</v>
      </c>
      <c r="E151" s="147" t="s">
        <v>483</v>
      </c>
      <c r="F151" s="113"/>
    </row>
    <row r="152" spans="1:6" ht="13.5" customHeight="1">
      <c r="A152" s="144">
        <v>5300</v>
      </c>
      <c r="B152" s="154" t="s">
        <v>969</v>
      </c>
      <c r="C152" s="146" t="s">
        <v>474</v>
      </c>
      <c r="D152" s="113">
        <f t="shared" si="2"/>
        <v>0</v>
      </c>
      <c r="E152" s="147" t="s">
        <v>483</v>
      </c>
      <c r="F152" s="142">
        <f>SUM(F153)</f>
        <v>0</v>
      </c>
    </row>
    <row r="153" spans="1:6" ht="12.75">
      <c r="A153" s="144">
        <v>5311</v>
      </c>
      <c r="B153" s="153" t="s">
        <v>271</v>
      </c>
      <c r="C153" s="169" t="s">
        <v>430</v>
      </c>
      <c r="D153" s="113">
        <f t="shared" si="2"/>
        <v>0</v>
      </c>
      <c r="E153" s="147" t="s">
        <v>483</v>
      </c>
      <c r="F153" s="113"/>
    </row>
    <row r="154" spans="1:6" ht="14.25" customHeight="1">
      <c r="A154" s="144">
        <v>5400</v>
      </c>
      <c r="B154" s="154" t="s">
        <v>970</v>
      </c>
      <c r="C154" s="146" t="s">
        <v>474</v>
      </c>
      <c r="D154" s="113">
        <f t="shared" si="2"/>
        <v>0</v>
      </c>
      <c r="E154" s="147" t="s">
        <v>483</v>
      </c>
      <c r="F154" s="142">
        <f>SUM(F155:F158)</f>
        <v>0</v>
      </c>
    </row>
    <row r="155" spans="1:6" ht="12.75">
      <c r="A155" s="144">
        <v>5411</v>
      </c>
      <c r="B155" s="153" t="s">
        <v>272</v>
      </c>
      <c r="C155" s="169" t="s">
        <v>431</v>
      </c>
      <c r="D155" s="113">
        <f t="shared" si="2"/>
        <v>0</v>
      </c>
      <c r="E155" s="147" t="s">
        <v>483</v>
      </c>
      <c r="F155" s="113"/>
    </row>
    <row r="156" spans="1:6" ht="12.75">
      <c r="A156" s="144">
        <v>5421</v>
      </c>
      <c r="B156" s="153" t="s">
        <v>273</v>
      </c>
      <c r="C156" s="169" t="s">
        <v>432</v>
      </c>
      <c r="D156" s="113">
        <f t="shared" si="2"/>
        <v>0</v>
      </c>
      <c r="E156" s="147" t="s">
        <v>483</v>
      </c>
      <c r="F156" s="113"/>
    </row>
    <row r="157" spans="1:6" ht="12.75">
      <c r="A157" s="144">
        <v>5431</v>
      </c>
      <c r="B157" s="153" t="s">
        <v>434</v>
      </c>
      <c r="C157" s="169" t="s">
        <v>433</v>
      </c>
      <c r="D157" s="113">
        <f t="shared" si="2"/>
        <v>0</v>
      </c>
      <c r="E157" s="147" t="s">
        <v>483</v>
      </c>
      <c r="F157" s="113"/>
    </row>
    <row r="158" spans="1:6" ht="12.75">
      <c r="A158" s="144">
        <v>5441</v>
      </c>
      <c r="B158" s="170" t="s">
        <v>355</v>
      </c>
      <c r="C158" s="169" t="s">
        <v>435</v>
      </c>
      <c r="D158" s="113">
        <f t="shared" si="2"/>
        <v>0</v>
      </c>
      <c r="E158" s="147" t="s">
        <v>483</v>
      </c>
      <c r="F158" s="113"/>
    </row>
    <row r="159" spans="1:6" s="175" customFormat="1" ht="30.75" customHeight="1">
      <c r="A159" s="171" t="s">
        <v>76</v>
      </c>
      <c r="B159" s="172" t="s">
        <v>971</v>
      </c>
      <c r="C159" s="173" t="s">
        <v>474</v>
      </c>
      <c r="D159" s="113">
        <f t="shared" si="2"/>
        <v>-2644450</v>
      </c>
      <c r="E159" s="174" t="s">
        <v>473</v>
      </c>
      <c r="F159" s="142">
        <f>F160+F172</f>
        <v>-2644450</v>
      </c>
    </row>
    <row r="160" spans="1:6" ht="31.5" customHeight="1">
      <c r="A160" s="176" t="s">
        <v>77</v>
      </c>
      <c r="B160" s="172" t="s">
        <v>972</v>
      </c>
      <c r="C160" s="177" t="s">
        <v>474</v>
      </c>
      <c r="D160" s="113">
        <f t="shared" si="2"/>
        <v>0</v>
      </c>
      <c r="E160" s="178" t="s">
        <v>473</v>
      </c>
      <c r="F160" s="142">
        <f>SUM(F161:F163)</f>
        <v>0</v>
      </c>
    </row>
    <row r="161" spans="1:6" ht="25.5">
      <c r="A161" s="176" t="s">
        <v>78</v>
      </c>
      <c r="B161" s="179" t="s">
        <v>281</v>
      </c>
      <c r="C161" s="180" t="s">
        <v>275</v>
      </c>
      <c r="D161" s="113">
        <f t="shared" si="2"/>
        <v>0</v>
      </c>
      <c r="E161" s="113"/>
      <c r="F161" s="113"/>
    </row>
    <row r="162" spans="1:6" s="182" customFormat="1" ht="15" customHeight="1">
      <c r="A162" s="176" t="s">
        <v>79</v>
      </c>
      <c r="B162" s="179" t="s">
        <v>280</v>
      </c>
      <c r="C162" s="180" t="s">
        <v>276</v>
      </c>
      <c r="D162" s="113">
        <f t="shared" si="2"/>
        <v>0</v>
      </c>
      <c r="E162" s="181"/>
      <c r="F162" s="113"/>
    </row>
    <row r="163" spans="1:6" ht="25.5">
      <c r="A163" s="183" t="s">
        <v>80</v>
      </c>
      <c r="B163" s="179" t="s">
        <v>283</v>
      </c>
      <c r="C163" s="180" t="s">
        <v>277</v>
      </c>
      <c r="D163" s="113">
        <f t="shared" si="2"/>
        <v>0</v>
      </c>
      <c r="E163" s="178" t="s">
        <v>473</v>
      </c>
      <c r="F163" s="113">
        <v>0</v>
      </c>
    </row>
    <row r="164" spans="1:6" ht="32.25" customHeight="1">
      <c r="A164" s="183" t="s">
        <v>81</v>
      </c>
      <c r="B164" s="172" t="s">
        <v>973</v>
      </c>
      <c r="C164" s="177" t="s">
        <v>474</v>
      </c>
      <c r="D164" s="113">
        <f t="shared" si="2"/>
        <v>0</v>
      </c>
      <c r="E164" s="178" t="s">
        <v>473</v>
      </c>
      <c r="F164" s="142">
        <f>SUM(F165:F166)</f>
        <v>0</v>
      </c>
    </row>
    <row r="165" spans="1:6" ht="25.5">
      <c r="A165" s="183" t="s">
        <v>82</v>
      </c>
      <c r="B165" s="179" t="s">
        <v>265</v>
      </c>
      <c r="C165" s="184" t="s">
        <v>284</v>
      </c>
      <c r="D165" s="113">
        <f t="shared" si="2"/>
        <v>0</v>
      </c>
      <c r="E165" s="178" t="s">
        <v>473</v>
      </c>
      <c r="F165" s="113"/>
    </row>
    <row r="166" spans="1:6" ht="15" customHeight="1">
      <c r="A166" s="183" t="s">
        <v>83</v>
      </c>
      <c r="B166" s="179" t="s">
        <v>974</v>
      </c>
      <c r="C166" s="177" t="s">
        <v>474</v>
      </c>
      <c r="D166" s="113">
        <f t="shared" si="2"/>
        <v>0</v>
      </c>
      <c r="E166" s="178" t="s">
        <v>473</v>
      </c>
      <c r="F166" s="142">
        <f>SUM(F167:F169)</f>
        <v>0</v>
      </c>
    </row>
    <row r="167" spans="1:6" ht="14.25" customHeight="1">
      <c r="A167" s="183" t="s">
        <v>84</v>
      </c>
      <c r="B167" s="185" t="s">
        <v>262</v>
      </c>
      <c r="C167" s="180" t="s">
        <v>288</v>
      </c>
      <c r="D167" s="113">
        <f t="shared" si="2"/>
        <v>0</v>
      </c>
      <c r="E167" s="113"/>
      <c r="F167" s="113"/>
    </row>
    <row r="168" spans="1:6" ht="25.5">
      <c r="A168" s="186" t="s">
        <v>85</v>
      </c>
      <c r="B168" s="185" t="s">
        <v>261</v>
      </c>
      <c r="C168" s="184" t="s">
        <v>289</v>
      </c>
      <c r="D168" s="113">
        <f t="shared" si="2"/>
        <v>0</v>
      </c>
      <c r="E168" s="178" t="s">
        <v>473</v>
      </c>
      <c r="F168" s="113"/>
    </row>
    <row r="169" spans="1:6" ht="25.5">
      <c r="A169" s="183" t="s">
        <v>86</v>
      </c>
      <c r="B169" s="56" t="s">
        <v>260</v>
      </c>
      <c r="C169" s="184" t="s">
        <v>290</v>
      </c>
      <c r="D169" s="113">
        <f t="shared" si="2"/>
        <v>0</v>
      </c>
      <c r="E169" s="178" t="s">
        <v>473</v>
      </c>
      <c r="F169" s="113"/>
    </row>
    <row r="170" spans="1:6" ht="29.25" customHeight="1">
      <c r="A170" s="183" t="s">
        <v>87</v>
      </c>
      <c r="B170" s="187" t="s">
        <v>975</v>
      </c>
      <c r="C170" s="177" t="s">
        <v>474</v>
      </c>
      <c r="D170" s="113">
        <f t="shared" si="2"/>
        <v>0</v>
      </c>
      <c r="E170" s="178" t="s">
        <v>473</v>
      </c>
      <c r="F170" s="142">
        <f>SUM(F171)</f>
        <v>0</v>
      </c>
    </row>
    <row r="171" spans="1:6" ht="25.5">
      <c r="A171" s="186" t="s">
        <v>88</v>
      </c>
      <c r="B171" s="179" t="s">
        <v>263</v>
      </c>
      <c r="C171" s="188" t="s">
        <v>292</v>
      </c>
      <c r="D171" s="113">
        <f t="shared" si="2"/>
        <v>0</v>
      </c>
      <c r="E171" s="178" t="s">
        <v>473</v>
      </c>
      <c r="F171" s="113"/>
    </row>
    <row r="172" spans="1:6" ht="29.25" customHeight="1">
      <c r="A172" s="183" t="s">
        <v>89</v>
      </c>
      <c r="B172" s="187" t="s">
        <v>976</v>
      </c>
      <c r="C172" s="177" t="s">
        <v>474</v>
      </c>
      <c r="D172" s="113">
        <f t="shared" si="2"/>
        <v>-2644450</v>
      </c>
      <c r="E172" s="178" t="s">
        <v>473</v>
      </c>
      <c r="F172" s="142">
        <f>SUM(F173:F176)</f>
        <v>-2644450</v>
      </c>
    </row>
    <row r="173" spans="1:6" ht="12.75">
      <c r="A173" s="183" t="s">
        <v>90</v>
      </c>
      <c r="B173" s="179" t="s">
        <v>293</v>
      </c>
      <c r="C173" s="180" t="s">
        <v>296</v>
      </c>
      <c r="D173" s="113">
        <f t="shared" si="2"/>
        <v>-2644450</v>
      </c>
      <c r="E173" s="178" t="s">
        <v>473</v>
      </c>
      <c r="F173" s="113">
        <v>-2644450</v>
      </c>
    </row>
    <row r="174" spans="1:6" ht="13.5" customHeight="1">
      <c r="A174" s="186" t="s">
        <v>95</v>
      </c>
      <c r="B174" s="179" t="s">
        <v>294</v>
      </c>
      <c r="C174" s="188" t="s">
        <v>297</v>
      </c>
      <c r="D174" s="113">
        <f t="shared" si="2"/>
        <v>0</v>
      </c>
      <c r="E174" s="178" t="s">
        <v>473</v>
      </c>
      <c r="F174" s="113">
        <v>0</v>
      </c>
    </row>
    <row r="175" spans="1:6" ht="26.25" customHeight="1">
      <c r="A175" s="183" t="s">
        <v>96</v>
      </c>
      <c r="B175" s="179" t="s">
        <v>295</v>
      </c>
      <c r="C175" s="184" t="s">
        <v>298</v>
      </c>
      <c r="D175" s="113">
        <f t="shared" si="2"/>
        <v>0</v>
      </c>
      <c r="E175" s="178" t="s">
        <v>473</v>
      </c>
      <c r="F175" s="113"/>
    </row>
    <row r="176" spans="1:6" ht="25.5">
      <c r="A176" s="183" t="s">
        <v>97</v>
      </c>
      <c r="B176" s="179" t="s">
        <v>264</v>
      </c>
      <c r="C176" s="184" t="s">
        <v>299</v>
      </c>
      <c r="D176" s="113">
        <f t="shared" si="2"/>
        <v>0</v>
      </c>
      <c r="E176" s="178" t="s">
        <v>473</v>
      </c>
      <c r="F176" s="113"/>
    </row>
    <row r="177" spans="1:5" s="192" customFormat="1" ht="12.75">
      <c r="A177" s="189"/>
      <c r="B177" s="190"/>
      <c r="C177" s="191"/>
      <c r="E177" s="193"/>
    </row>
    <row r="178" s="192" customFormat="1" ht="12.75">
      <c r="C178" s="194"/>
    </row>
    <row r="179" s="192" customFormat="1" ht="12.75">
      <c r="C179" s="194"/>
    </row>
    <row r="180" s="192" customFormat="1" ht="12.75">
      <c r="C180" s="194"/>
    </row>
    <row r="181" s="192" customFormat="1" ht="12.75">
      <c r="C181" s="194"/>
    </row>
    <row r="182" s="192" customFormat="1" ht="12.75">
      <c r="C182" s="194"/>
    </row>
    <row r="183" s="192" customFormat="1" ht="12.75">
      <c r="C183" s="194"/>
    </row>
    <row r="184" s="192" customFormat="1" ht="12.75">
      <c r="C184" s="194"/>
    </row>
    <row r="185" s="192" customFormat="1" ht="12.75">
      <c r="C185" s="194"/>
    </row>
    <row r="186" s="192" customFormat="1" ht="12.75">
      <c r="C186" s="194"/>
    </row>
    <row r="187" s="192" customFormat="1" ht="12.75">
      <c r="C187" s="194"/>
    </row>
    <row r="188" s="192" customFormat="1" ht="12.75">
      <c r="C188" s="194"/>
    </row>
    <row r="189" s="192" customFormat="1" ht="12.75">
      <c r="C189" s="194"/>
    </row>
    <row r="190" s="192" customFormat="1" ht="12.75">
      <c r="C190" s="194"/>
    </row>
    <row r="191" s="192" customFormat="1" ht="12.75">
      <c r="C191" s="194"/>
    </row>
    <row r="192" s="192" customFormat="1" ht="12.75">
      <c r="C192" s="194"/>
    </row>
    <row r="193" s="192" customFormat="1" ht="12.75">
      <c r="C193" s="194"/>
    </row>
    <row r="194" s="192" customFormat="1" ht="12.75">
      <c r="C194" s="194"/>
    </row>
    <row r="195" s="192" customFormat="1" ht="12.75">
      <c r="C195" s="194"/>
    </row>
    <row r="196" s="192" customFormat="1" ht="12.75">
      <c r="C196" s="194"/>
    </row>
    <row r="197" s="192" customFormat="1" ht="12.75">
      <c r="C197" s="194"/>
    </row>
    <row r="198" s="192" customFormat="1" ht="12.75">
      <c r="C198" s="194"/>
    </row>
    <row r="199" s="192" customFormat="1" ht="12.75">
      <c r="C199" s="194"/>
    </row>
    <row r="200" s="192" customFormat="1" ht="12.75">
      <c r="C200" s="194"/>
    </row>
    <row r="201" s="192" customFormat="1" ht="12.75">
      <c r="C201" s="194"/>
    </row>
    <row r="202" s="192" customFormat="1" ht="12.75">
      <c r="C202" s="194"/>
    </row>
    <row r="203" s="192" customFormat="1" ht="12.75">
      <c r="C203" s="194"/>
    </row>
    <row r="204" s="192" customFormat="1" ht="12.75">
      <c r="C204" s="194"/>
    </row>
    <row r="205" s="192" customFormat="1" ht="12.75">
      <c r="C205" s="194"/>
    </row>
    <row r="206" s="192" customFormat="1" ht="12.75">
      <c r="C206" s="194"/>
    </row>
    <row r="207" s="192" customFormat="1" ht="12.75">
      <c r="C207" s="194"/>
    </row>
    <row r="208" s="192" customFormat="1" ht="12.75">
      <c r="C208" s="194"/>
    </row>
    <row r="209" s="192" customFormat="1" ht="12.75">
      <c r="C209" s="194"/>
    </row>
    <row r="210" s="192" customFormat="1" ht="12.75">
      <c r="C210" s="194"/>
    </row>
    <row r="211" s="192" customFormat="1" ht="12.75">
      <c r="C211" s="194"/>
    </row>
    <row r="212" s="192" customFormat="1" ht="12.75">
      <c r="C212" s="194"/>
    </row>
    <row r="213" s="192" customFormat="1" ht="12.75">
      <c r="C213" s="194"/>
    </row>
    <row r="214" s="192" customFormat="1" ht="12.75">
      <c r="C214" s="194"/>
    </row>
    <row r="215" s="192" customFormat="1" ht="12.75">
      <c r="C215" s="194"/>
    </row>
    <row r="216" s="192" customFormat="1" ht="12.75">
      <c r="C216" s="194"/>
    </row>
    <row r="217" s="192" customFormat="1" ht="12.75">
      <c r="C217" s="194"/>
    </row>
    <row r="218" s="192" customFormat="1" ht="12.75">
      <c r="C218" s="194"/>
    </row>
    <row r="219" s="192" customFormat="1" ht="12.75">
      <c r="C219" s="194"/>
    </row>
    <row r="220" s="192" customFormat="1" ht="12.75">
      <c r="C220" s="194"/>
    </row>
    <row r="221" s="192" customFormat="1" ht="12.75">
      <c r="C221" s="194"/>
    </row>
    <row r="222" s="192" customFormat="1" ht="12.75">
      <c r="C222" s="194"/>
    </row>
    <row r="223" s="192" customFormat="1" ht="12.75">
      <c r="C223" s="194"/>
    </row>
    <row r="224" s="192" customFormat="1" ht="12.75">
      <c r="C224" s="194"/>
    </row>
    <row r="225" s="192" customFormat="1" ht="12.75">
      <c r="C225" s="194"/>
    </row>
    <row r="226" s="192" customFormat="1" ht="12.75">
      <c r="C226" s="194"/>
    </row>
    <row r="227" s="192" customFormat="1" ht="12.75">
      <c r="C227" s="194"/>
    </row>
    <row r="228" s="192" customFormat="1" ht="12.75">
      <c r="C228" s="194"/>
    </row>
    <row r="229" s="192" customFormat="1" ht="12.75">
      <c r="C229" s="194"/>
    </row>
    <row r="230" s="192" customFormat="1" ht="12.75">
      <c r="C230" s="194"/>
    </row>
    <row r="231" s="192" customFormat="1" ht="12.75">
      <c r="C231" s="194"/>
    </row>
    <row r="232" s="192" customFormat="1" ht="12.75">
      <c r="C232" s="194"/>
    </row>
    <row r="233" s="192" customFormat="1" ht="12.75">
      <c r="C233" s="194"/>
    </row>
    <row r="234" s="192" customFormat="1" ht="12.75">
      <c r="C234" s="194"/>
    </row>
    <row r="235" s="192" customFormat="1" ht="12.75">
      <c r="C235" s="194"/>
    </row>
    <row r="236" s="192" customFormat="1" ht="12.75">
      <c r="C236" s="194"/>
    </row>
    <row r="237" s="192" customFormat="1" ht="12.75">
      <c r="C237" s="194"/>
    </row>
    <row r="238" s="192" customFormat="1" ht="12.75">
      <c r="C238" s="194"/>
    </row>
    <row r="239" s="192" customFormat="1" ht="12.75">
      <c r="C239" s="194"/>
    </row>
    <row r="240" s="192" customFormat="1" ht="12.75">
      <c r="C240" s="194"/>
    </row>
    <row r="241" s="192" customFormat="1" ht="12.75">
      <c r="C241" s="194"/>
    </row>
    <row r="242" s="192" customFormat="1" ht="12.75">
      <c r="C242" s="194"/>
    </row>
    <row r="243" s="192" customFormat="1" ht="12.75">
      <c r="C243" s="194"/>
    </row>
    <row r="244" s="192" customFormat="1" ht="12.75">
      <c r="C244" s="194"/>
    </row>
    <row r="245" s="192" customFormat="1" ht="12.75">
      <c r="C245" s="194"/>
    </row>
    <row r="246" s="192" customFormat="1" ht="12.75">
      <c r="C246" s="194"/>
    </row>
    <row r="247" s="192" customFormat="1" ht="12.75">
      <c r="C247" s="194"/>
    </row>
    <row r="248" s="192" customFormat="1" ht="12.75">
      <c r="C248" s="194"/>
    </row>
    <row r="249" s="192" customFormat="1" ht="12.75">
      <c r="C249" s="194"/>
    </row>
    <row r="250" s="192" customFormat="1" ht="12.75">
      <c r="C250" s="194"/>
    </row>
    <row r="251" s="192" customFormat="1" ht="12.75">
      <c r="C251" s="194"/>
    </row>
    <row r="252" s="192" customFormat="1" ht="12.75">
      <c r="C252" s="194"/>
    </row>
    <row r="253" s="192" customFormat="1" ht="12.75">
      <c r="C253" s="194"/>
    </row>
    <row r="254" s="192" customFormat="1" ht="12.75">
      <c r="C254" s="194"/>
    </row>
    <row r="255" s="192" customFormat="1" ht="12.75">
      <c r="C255" s="194"/>
    </row>
    <row r="256" s="192" customFormat="1" ht="12.75">
      <c r="C256" s="194"/>
    </row>
    <row r="257" s="192" customFormat="1" ht="12.75">
      <c r="C257" s="194"/>
    </row>
    <row r="258" s="192" customFormat="1" ht="12.75">
      <c r="C258" s="194"/>
    </row>
    <row r="259" s="192" customFormat="1" ht="12.75">
      <c r="C259" s="194"/>
    </row>
    <row r="260" s="192" customFormat="1" ht="12.75">
      <c r="C260" s="194"/>
    </row>
    <row r="261" s="192" customFormat="1" ht="12.75">
      <c r="C261" s="194"/>
    </row>
    <row r="262" s="192" customFormat="1" ht="12.75">
      <c r="C262" s="194"/>
    </row>
    <row r="263" s="192" customFormat="1" ht="12.75">
      <c r="C263" s="194"/>
    </row>
    <row r="264" s="192" customFormat="1" ht="12.75">
      <c r="C264" s="194"/>
    </row>
    <row r="265" s="192" customFormat="1" ht="12.75">
      <c r="C265" s="194"/>
    </row>
    <row r="266" s="192" customFormat="1" ht="12.75">
      <c r="C266" s="194"/>
    </row>
    <row r="267" s="192" customFormat="1" ht="12.75">
      <c r="C267" s="194"/>
    </row>
    <row r="268" s="192" customFormat="1" ht="12.75">
      <c r="C268" s="194"/>
    </row>
    <row r="269" s="192" customFormat="1" ht="12.75">
      <c r="C269" s="194"/>
    </row>
    <row r="270" s="192" customFormat="1" ht="12.75">
      <c r="C270" s="194"/>
    </row>
    <row r="271" s="192" customFormat="1" ht="12.75">
      <c r="C271" s="194"/>
    </row>
    <row r="272" s="192" customFormat="1" ht="12.75">
      <c r="C272" s="194"/>
    </row>
    <row r="273" s="192" customFormat="1" ht="12.75">
      <c r="C273" s="194"/>
    </row>
    <row r="274" s="192" customFormat="1" ht="12.75">
      <c r="C274" s="194"/>
    </row>
    <row r="275" s="192" customFormat="1" ht="12.75">
      <c r="C275" s="194"/>
    </row>
    <row r="276" s="192" customFormat="1" ht="12.75">
      <c r="C276" s="194"/>
    </row>
    <row r="277" s="192" customFormat="1" ht="12.75">
      <c r="C277" s="194"/>
    </row>
    <row r="278" s="192" customFormat="1" ht="12.75">
      <c r="C278" s="194"/>
    </row>
    <row r="279" s="192" customFormat="1" ht="12.75">
      <c r="C279" s="194"/>
    </row>
    <row r="280" s="192" customFormat="1" ht="12.75">
      <c r="C280" s="194"/>
    </row>
    <row r="281" s="192" customFormat="1" ht="12.75">
      <c r="C281" s="194"/>
    </row>
    <row r="282" s="192" customFormat="1" ht="12.75">
      <c r="C282" s="194"/>
    </row>
    <row r="283" s="192" customFormat="1" ht="12.75">
      <c r="C283" s="194"/>
    </row>
    <row r="284" s="192" customFormat="1" ht="12.75">
      <c r="C284" s="194"/>
    </row>
    <row r="285" s="192" customFormat="1" ht="12.75">
      <c r="C285" s="194"/>
    </row>
    <row r="286" s="192" customFormat="1" ht="12.75">
      <c r="C286" s="194"/>
    </row>
    <row r="287" s="192" customFormat="1" ht="12.75">
      <c r="C287" s="194"/>
    </row>
    <row r="288" s="192" customFormat="1" ht="12.75">
      <c r="C288" s="194"/>
    </row>
    <row r="289" s="192" customFormat="1" ht="12.75">
      <c r="C289" s="194"/>
    </row>
    <row r="290" s="192" customFormat="1" ht="12.75">
      <c r="C290" s="194"/>
    </row>
    <row r="291" s="192" customFormat="1" ht="12.75">
      <c r="C291" s="194"/>
    </row>
    <row r="292" s="192" customFormat="1" ht="12.75">
      <c r="C292" s="194"/>
    </row>
    <row r="293" s="192" customFormat="1" ht="12.75">
      <c r="C293" s="194"/>
    </row>
    <row r="294" s="192" customFormat="1" ht="12.75">
      <c r="C294" s="194"/>
    </row>
    <row r="295" s="192" customFormat="1" ht="12.75">
      <c r="C295" s="194"/>
    </row>
    <row r="296" s="192" customFormat="1" ht="12.75">
      <c r="C296" s="194"/>
    </row>
    <row r="297" s="192" customFormat="1" ht="12.75">
      <c r="C297" s="194"/>
    </row>
    <row r="298" s="192" customFormat="1" ht="12.75">
      <c r="C298" s="194"/>
    </row>
    <row r="299" s="192" customFormat="1" ht="12.75">
      <c r="C299" s="194"/>
    </row>
    <row r="300" s="192" customFormat="1" ht="12.75">
      <c r="C300" s="194"/>
    </row>
    <row r="301" s="192" customFormat="1" ht="12.75">
      <c r="C301" s="194"/>
    </row>
    <row r="302" s="192" customFormat="1" ht="12.75">
      <c r="C302" s="194"/>
    </row>
    <row r="303" s="192" customFormat="1" ht="12.75">
      <c r="C303" s="194"/>
    </row>
    <row r="304" s="192" customFormat="1" ht="12.75">
      <c r="C304" s="194"/>
    </row>
    <row r="305" s="192" customFormat="1" ht="12.75">
      <c r="C305" s="194"/>
    </row>
    <row r="306" s="192" customFormat="1" ht="12.75">
      <c r="C306" s="194"/>
    </row>
    <row r="307" s="192" customFormat="1" ht="12.75">
      <c r="C307" s="194"/>
    </row>
    <row r="308" s="192" customFormat="1" ht="12.75">
      <c r="C308" s="194"/>
    </row>
    <row r="309" s="192" customFormat="1" ht="12.75">
      <c r="C309" s="194"/>
    </row>
    <row r="310" s="192" customFormat="1" ht="12.75">
      <c r="C310" s="194"/>
    </row>
    <row r="311" s="192" customFormat="1" ht="12.75">
      <c r="C311" s="194"/>
    </row>
    <row r="312" s="192" customFormat="1" ht="12.75">
      <c r="C312" s="194"/>
    </row>
    <row r="313" s="192" customFormat="1" ht="12.75">
      <c r="C313" s="194"/>
    </row>
    <row r="314" s="192" customFormat="1" ht="12.75">
      <c r="C314" s="194"/>
    </row>
    <row r="315" s="192" customFormat="1" ht="12.75">
      <c r="C315" s="194"/>
    </row>
    <row r="316" s="192" customFormat="1" ht="12.75">
      <c r="C316" s="194"/>
    </row>
    <row r="317" s="192" customFormat="1" ht="12.75">
      <c r="C317" s="194"/>
    </row>
    <row r="318" s="192" customFormat="1" ht="12.75">
      <c r="C318" s="194"/>
    </row>
    <row r="319" s="192" customFormat="1" ht="12.75">
      <c r="C319" s="194"/>
    </row>
    <row r="320" s="192" customFormat="1" ht="12.75">
      <c r="C320" s="194"/>
    </row>
    <row r="321" s="192" customFormat="1" ht="12.75">
      <c r="C321" s="194"/>
    </row>
    <row r="322" s="192" customFormat="1" ht="12.75">
      <c r="C322" s="194"/>
    </row>
    <row r="323" s="192" customFormat="1" ht="12.75">
      <c r="C323" s="194"/>
    </row>
    <row r="324" s="192" customFormat="1" ht="12.75">
      <c r="C324" s="194"/>
    </row>
    <row r="325" s="192" customFormat="1" ht="12.75">
      <c r="C325" s="194"/>
    </row>
    <row r="326" s="192" customFormat="1" ht="12.75">
      <c r="C326" s="194"/>
    </row>
    <row r="327" s="192" customFormat="1" ht="12.75">
      <c r="C327" s="194"/>
    </row>
    <row r="328" s="192" customFormat="1" ht="12.75">
      <c r="C328" s="194"/>
    </row>
    <row r="329" s="192" customFormat="1" ht="12.75">
      <c r="C329" s="194"/>
    </row>
    <row r="330" s="192" customFormat="1" ht="12.75">
      <c r="C330" s="194"/>
    </row>
    <row r="331" s="192" customFormat="1" ht="12.75">
      <c r="C331" s="194"/>
    </row>
    <row r="332" s="192" customFormat="1" ht="12.75">
      <c r="C332" s="194"/>
    </row>
    <row r="333" s="192" customFormat="1" ht="12.75">
      <c r="C333" s="194"/>
    </row>
    <row r="334" s="192" customFormat="1" ht="12.75">
      <c r="C334" s="194"/>
    </row>
    <row r="335" s="192" customFormat="1" ht="12.75">
      <c r="C335" s="194"/>
    </row>
    <row r="336" s="192" customFormat="1" ht="12.75">
      <c r="C336" s="194"/>
    </row>
    <row r="337" s="192" customFormat="1" ht="12.75">
      <c r="C337" s="194"/>
    </row>
    <row r="338" s="192" customFormat="1" ht="12.75">
      <c r="C338" s="194"/>
    </row>
    <row r="339" s="192" customFormat="1" ht="12.75">
      <c r="C339" s="194"/>
    </row>
    <row r="340" s="192" customFormat="1" ht="12.75">
      <c r="C340" s="194"/>
    </row>
    <row r="341" s="192" customFormat="1" ht="12.75">
      <c r="C341" s="194"/>
    </row>
    <row r="342" s="192" customFormat="1" ht="12.75">
      <c r="C342" s="194"/>
    </row>
    <row r="343" s="192" customFormat="1" ht="12.75">
      <c r="C343" s="194"/>
    </row>
    <row r="344" s="192" customFormat="1" ht="12.75">
      <c r="C344" s="194"/>
    </row>
    <row r="345" s="192" customFormat="1" ht="12.75">
      <c r="C345" s="194"/>
    </row>
    <row r="346" s="192" customFormat="1" ht="12.75">
      <c r="C346" s="194"/>
    </row>
    <row r="347" s="192" customFormat="1" ht="12.75">
      <c r="C347" s="194"/>
    </row>
    <row r="348" s="192" customFormat="1" ht="12.75">
      <c r="C348" s="194"/>
    </row>
    <row r="349" s="192" customFormat="1" ht="12.75">
      <c r="C349" s="194"/>
    </row>
    <row r="350" s="192" customFormat="1" ht="12.75">
      <c r="C350" s="194"/>
    </row>
    <row r="351" s="192" customFormat="1" ht="12.75">
      <c r="C351" s="194"/>
    </row>
    <row r="352" s="192" customFormat="1" ht="12.75">
      <c r="C352" s="194"/>
    </row>
    <row r="353" s="192" customFormat="1" ht="12.75">
      <c r="C353" s="194"/>
    </row>
    <row r="354" s="192" customFormat="1" ht="12.75">
      <c r="C354" s="194"/>
    </row>
    <row r="355" s="192" customFormat="1" ht="12.75">
      <c r="C355" s="194"/>
    </row>
    <row r="356" s="192" customFormat="1" ht="12.75">
      <c r="C356" s="194"/>
    </row>
    <row r="357" s="192" customFormat="1" ht="12.75">
      <c r="C357" s="194"/>
    </row>
    <row r="358" s="192" customFormat="1" ht="12.75">
      <c r="C358" s="194"/>
    </row>
    <row r="359" s="192" customFormat="1" ht="12.75">
      <c r="C359" s="194"/>
    </row>
    <row r="360" s="192" customFormat="1" ht="12.75">
      <c r="C360" s="194"/>
    </row>
    <row r="361" s="192" customFormat="1" ht="12.75">
      <c r="C361" s="194"/>
    </row>
    <row r="362" s="192" customFormat="1" ht="12.75">
      <c r="C362" s="194"/>
    </row>
    <row r="363" s="192" customFormat="1" ht="12.75">
      <c r="C363" s="194"/>
    </row>
    <row r="364" s="192" customFormat="1" ht="12.75">
      <c r="C364" s="194"/>
    </row>
    <row r="365" s="192" customFormat="1" ht="12.75">
      <c r="C365" s="194"/>
    </row>
    <row r="366" s="192" customFormat="1" ht="12.75">
      <c r="C366" s="194"/>
    </row>
    <row r="367" s="192" customFormat="1" ht="12.75">
      <c r="C367" s="194"/>
    </row>
    <row r="368" s="192" customFormat="1" ht="12.75">
      <c r="C368" s="194"/>
    </row>
    <row r="369" s="192" customFormat="1" ht="12.75">
      <c r="C369" s="194"/>
    </row>
    <row r="370" s="192" customFormat="1" ht="12.75">
      <c r="C370" s="194"/>
    </row>
    <row r="371" s="192" customFormat="1" ht="12.75">
      <c r="C371" s="194"/>
    </row>
    <row r="372" s="192" customFormat="1" ht="12.75">
      <c r="C372" s="194"/>
    </row>
    <row r="373" s="192" customFormat="1" ht="12.75">
      <c r="C373" s="194"/>
    </row>
    <row r="374" s="192" customFormat="1" ht="12.75">
      <c r="C374" s="194"/>
    </row>
    <row r="375" s="192" customFormat="1" ht="12.75">
      <c r="C375" s="194"/>
    </row>
    <row r="376" s="192" customFormat="1" ht="12.75">
      <c r="C376" s="194"/>
    </row>
    <row r="377" s="192" customFormat="1" ht="12.75">
      <c r="C377" s="194"/>
    </row>
    <row r="378" s="192" customFormat="1" ht="12.75">
      <c r="C378" s="194"/>
    </row>
    <row r="379" s="192" customFormat="1" ht="12.75">
      <c r="C379" s="194"/>
    </row>
    <row r="380" s="192" customFormat="1" ht="12.75">
      <c r="C380" s="194"/>
    </row>
    <row r="381" s="192" customFormat="1" ht="12.75">
      <c r="C381" s="194"/>
    </row>
    <row r="382" s="192" customFormat="1" ht="12.75">
      <c r="C382" s="194"/>
    </row>
    <row r="383" s="192" customFormat="1" ht="12.75">
      <c r="C383" s="194"/>
    </row>
    <row r="384" s="192" customFormat="1" ht="12.75">
      <c r="C384" s="194"/>
    </row>
    <row r="385" s="192" customFormat="1" ht="12.75">
      <c r="C385" s="194"/>
    </row>
    <row r="386" s="192" customFormat="1" ht="12.75">
      <c r="C386" s="194"/>
    </row>
    <row r="387" s="192" customFormat="1" ht="12.75">
      <c r="C387" s="194"/>
    </row>
    <row r="388" s="192" customFormat="1" ht="12.75">
      <c r="C388" s="194"/>
    </row>
    <row r="389" s="192" customFormat="1" ht="12.75">
      <c r="C389" s="194"/>
    </row>
    <row r="390" s="192" customFormat="1" ht="12.75">
      <c r="C390" s="194"/>
    </row>
    <row r="391" s="192" customFormat="1" ht="12.75">
      <c r="C391" s="194"/>
    </row>
    <row r="392" s="192" customFormat="1" ht="12.75">
      <c r="C392" s="194"/>
    </row>
    <row r="393" s="192" customFormat="1" ht="12.75">
      <c r="C393" s="194"/>
    </row>
    <row r="394" s="192" customFormat="1" ht="12.75">
      <c r="C394" s="194"/>
    </row>
    <row r="395" s="192" customFormat="1" ht="12.75">
      <c r="C395" s="194"/>
    </row>
    <row r="396" s="192" customFormat="1" ht="12.75">
      <c r="C396" s="194"/>
    </row>
    <row r="397" s="192" customFormat="1" ht="12.75">
      <c r="C397" s="194"/>
    </row>
    <row r="398" s="192" customFormat="1" ht="12.75">
      <c r="C398" s="194"/>
    </row>
    <row r="399" s="192" customFormat="1" ht="12.75">
      <c r="C399" s="194"/>
    </row>
    <row r="400" s="192" customFormat="1" ht="12.75">
      <c r="C400" s="194"/>
    </row>
    <row r="401" s="192" customFormat="1" ht="12.75">
      <c r="C401" s="194"/>
    </row>
    <row r="402" s="192" customFormat="1" ht="12.75">
      <c r="C402" s="194"/>
    </row>
    <row r="403" s="192" customFormat="1" ht="12.75">
      <c r="C403" s="194"/>
    </row>
    <row r="404" s="192" customFormat="1" ht="12.75">
      <c r="C404" s="194"/>
    </row>
    <row r="405" s="192" customFormat="1" ht="12.75">
      <c r="C405" s="194"/>
    </row>
    <row r="406" s="192" customFormat="1" ht="12.75">
      <c r="C406" s="194"/>
    </row>
    <row r="407" s="192" customFormat="1" ht="12.75">
      <c r="C407" s="194"/>
    </row>
    <row r="408" s="192" customFormat="1" ht="12.75">
      <c r="C408" s="194"/>
    </row>
    <row r="409" s="192" customFormat="1" ht="12.75">
      <c r="C409" s="194"/>
    </row>
    <row r="410" s="192" customFormat="1" ht="12.75">
      <c r="C410" s="194"/>
    </row>
    <row r="411" s="192" customFormat="1" ht="12.75">
      <c r="C411" s="194"/>
    </row>
    <row r="412" s="192" customFormat="1" ht="12.75">
      <c r="C412" s="194"/>
    </row>
    <row r="413" s="192" customFormat="1" ht="12.75">
      <c r="C413" s="194"/>
    </row>
    <row r="414" s="192" customFormat="1" ht="12.75">
      <c r="C414" s="194"/>
    </row>
    <row r="415" s="192" customFormat="1" ht="12.75">
      <c r="C415" s="194"/>
    </row>
    <row r="416" s="192" customFormat="1" ht="12.75">
      <c r="C416" s="194"/>
    </row>
    <row r="417" s="192" customFormat="1" ht="12.75">
      <c r="C417" s="194"/>
    </row>
    <row r="418" s="192" customFormat="1" ht="12.75">
      <c r="C418" s="194"/>
    </row>
    <row r="419" s="192" customFormat="1" ht="12.75">
      <c r="C419" s="194"/>
    </row>
    <row r="420" s="192" customFormat="1" ht="12.75">
      <c r="C420" s="194"/>
    </row>
    <row r="421" s="192" customFormat="1" ht="12.75">
      <c r="C421" s="194"/>
    </row>
    <row r="422" s="192" customFormat="1" ht="12.75">
      <c r="C422" s="194"/>
    </row>
    <row r="423" s="192" customFormat="1" ht="12.75">
      <c r="C423" s="194"/>
    </row>
    <row r="424" s="192" customFormat="1" ht="12.75">
      <c r="C424" s="194"/>
    </row>
    <row r="425" s="192" customFormat="1" ht="12.75">
      <c r="C425" s="194"/>
    </row>
    <row r="426" s="192" customFormat="1" ht="12.75">
      <c r="C426" s="194"/>
    </row>
    <row r="427" s="192" customFormat="1" ht="12.75">
      <c r="C427" s="194"/>
    </row>
    <row r="428" s="192" customFormat="1" ht="12.75">
      <c r="C428" s="194"/>
    </row>
    <row r="429" s="192" customFormat="1" ht="12.75">
      <c r="C429" s="194"/>
    </row>
    <row r="430" s="192" customFormat="1" ht="12.75">
      <c r="C430" s="194"/>
    </row>
    <row r="431" s="192" customFormat="1" ht="12.75">
      <c r="C431" s="194"/>
    </row>
    <row r="432" s="192" customFormat="1" ht="12.75">
      <c r="C432" s="194"/>
    </row>
    <row r="433" s="192" customFormat="1" ht="12.75">
      <c r="C433" s="194"/>
    </row>
    <row r="434" s="192" customFormat="1" ht="12.75">
      <c r="C434" s="194"/>
    </row>
    <row r="435" s="192" customFormat="1" ht="12.75">
      <c r="C435" s="194"/>
    </row>
    <row r="436" s="192" customFormat="1" ht="12.75">
      <c r="C436" s="194"/>
    </row>
    <row r="437" s="192" customFormat="1" ht="12.75">
      <c r="C437" s="194"/>
    </row>
    <row r="438" s="192" customFormat="1" ht="12.75">
      <c r="C438" s="194"/>
    </row>
    <row r="439" s="192" customFormat="1" ht="12.75">
      <c r="C439" s="194"/>
    </row>
    <row r="440" s="192" customFormat="1" ht="12.75">
      <c r="C440" s="194"/>
    </row>
    <row r="441" s="192" customFormat="1" ht="12.75">
      <c r="C441" s="194"/>
    </row>
    <row r="442" s="192" customFormat="1" ht="12.75">
      <c r="C442" s="194"/>
    </row>
    <row r="443" s="192" customFormat="1" ht="12.75">
      <c r="C443" s="194"/>
    </row>
    <row r="444" s="192" customFormat="1" ht="12.75">
      <c r="C444" s="194"/>
    </row>
    <row r="445" s="192" customFormat="1" ht="12.75">
      <c r="C445" s="194"/>
    </row>
    <row r="446" s="192" customFormat="1" ht="12.75">
      <c r="C446" s="194"/>
    </row>
    <row r="447" s="192" customFormat="1" ht="12.75">
      <c r="C447" s="194"/>
    </row>
    <row r="448" s="192" customFormat="1" ht="12.75">
      <c r="C448" s="194"/>
    </row>
    <row r="449" s="192" customFormat="1" ht="12.75">
      <c r="C449" s="194"/>
    </row>
    <row r="450" s="192" customFormat="1" ht="12.75">
      <c r="C450" s="194"/>
    </row>
    <row r="451" s="192" customFormat="1" ht="12.75">
      <c r="C451" s="194"/>
    </row>
  </sheetData>
  <sheetProtection/>
  <mergeCells count="8">
    <mergeCell ref="A1:F1"/>
    <mergeCell ref="A4:F4"/>
    <mergeCell ref="A7:A8"/>
    <mergeCell ref="E6:F6"/>
    <mergeCell ref="E7:F7"/>
    <mergeCell ref="D7:D8"/>
    <mergeCell ref="A2:G2"/>
    <mergeCell ref="B3:F3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6"/>
  <sheetViews>
    <sheetView showGridLines="0" workbookViewId="0" topLeftCell="A1">
      <selection activeCell="H15" sqref="H15"/>
    </sheetView>
  </sheetViews>
  <sheetFormatPr defaultColWidth="9.140625" defaultRowHeight="12.75"/>
  <cols>
    <col min="1" max="1" width="6.28125" style="132" customWidth="1"/>
    <col min="2" max="2" width="38.28125" style="132" customWidth="1"/>
    <col min="3" max="3" width="12.28125" style="132" customWidth="1"/>
    <col min="4" max="4" width="13.00390625" style="132" customWidth="1"/>
    <col min="5" max="5" width="14.57421875" style="132" customWidth="1"/>
    <col min="6" max="6" width="13.7109375" style="132" customWidth="1"/>
    <col min="7" max="16384" width="9.140625" style="132" customWidth="1"/>
  </cols>
  <sheetData>
    <row r="1" spans="3:5" ht="15.75">
      <c r="C1" s="389" t="s">
        <v>1068</v>
      </c>
      <c r="D1" s="389"/>
      <c r="E1" s="389"/>
    </row>
    <row r="2" spans="1:10" s="69" customFormat="1" ht="28.5" customHeight="1">
      <c r="A2" s="370" t="s">
        <v>986</v>
      </c>
      <c r="B2" s="370"/>
      <c r="C2" s="370"/>
      <c r="D2" s="370"/>
      <c r="E2" s="370"/>
      <c r="F2" s="370"/>
      <c r="G2" s="195"/>
      <c r="H2" s="195"/>
      <c r="I2" s="195"/>
      <c r="J2" s="195"/>
    </row>
    <row r="3" spans="1:5" ht="50.25" customHeight="1">
      <c r="A3" s="63"/>
      <c r="B3" s="390" t="s">
        <v>1069</v>
      </c>
      <c r="C3" s="390"/>
      <c r="D3" s="390"/>
      <c r="E3" s="390"/>
    </row>
    <row r="5" spans="1:5" ht="29.25" customHeight="1">
      <c r="A5" s="360" t="s">
        <v>893</v>
      </c>
      <c r="B5" s="360"/>
      <c r="C5" s="360"/>
      <c r="D5" s="360"/>
      <c r="E5" s="360"/>
    </row>
    <row r="6" spans="1:4" ht="12.75">
      <c r="A6" s="196" t="s">
        <v>259</v>
      </c>
      <c r="B6" s="196"/>
      <c r="C6" s="196"/>
      <c r="D6" s="196"/>
    </row>
    <row r="7" ht="12.75">
      <c r="E7" s="197" t="s">
        <v>479</v>
      </c>
    </row>
    <row r="8" spans="1:5" ht="30" customHeight="1">
      <c r="A8" s="371" t="s">
        <v>204</v>
      </c>
      <c r="B8" s="371"/>
      <c r="C8" s="372" t="s">
        <v>227</v>
      </c>
      <c r="D8" s="367" t="s">
        <v>187</v>
      </c>
      <c r="E8" s="367"/>
    </row>
    <row r="9" spans="1:5" ht="25.5">
      <c r="A9" s="371"/>
      <c r="B9" s="371"/>
      <c r="C9" s="373"/>
      <c r="D9" s="199" t="s">
        <v>215</v>
      </c>
      <c r="E9" s="199" t="s">
        <v>94</v>
      </c>
    </row>
    <row r="10" spans="1:5" ht="12.75">
      <c r="A10" s="138">
        <v>1</v>
      </c>
      <c r="B10" s="138">
        <v>2</v>
      </c>
      <c r="C10" s="138">
        <v>3</v>
      </c>
      <c r="D10" s="138">
        <v>4</v>
      </c>
      <c r="E10" s="138">
        <v>5</v>
      </c>
    </row>
    <row r="11" spans="1:5" ht="30" customHeight="1">
      <c r="A11" s="202">
        <v>8000</v>
      </c>
      <c r="B11" s="203" t="s">
        <v>138</v>
      </c>
      <c r="C11" s="113">
        <f>SUM(D11:E11)</f>
        <v>135613.0041</v>
      </c>
      <c r="D11" s="142">
        <v>71680.2441</v>
      </c>
      <c r="E11" s="113">
        <v>63932.76</v>
      </c>
    </row>
    <row r="13" spans="4:5" ht="15.75">
      <c r="D13" s="389" t="s">
        <v>1070</v>
      </c>
      <c r="E13" s="389"/>
    </row>
    <row r="14" spans="2:6" ht="21" customHeight="1">
      <c r="B14" s="391" t="s">
        <v>986</v>
      </c>
      <c r="C14" s="391"/>
      <c r="D14" s="391"/>
      <c r="E14" s="391"/>
      <c r="F14" s="391"/>
    </row>
    <row r="15" spans="1:6" ht="53.25" customHeight="1">
      <c r="A15" s="348" t="s">
        <v>1061</v>
      </c>
      <c r="B15" s="348"/>
      <c r="C15" s="348"/>
      <c r="D15" s="348"/>
      <c r="E15" s="348"/>
      <c r="F15" s="348"/>
    </row>
    <row r="16" spans="1:5" ht="15.75">
      <c r="A16" s="63"/>
      <c r="B16" s="204"/>
      <c r="E16" s="204"/>
    </row>
    <row r="17" spans="1:6" ht="30" customHeight="1">
      <c r="A17" s="360" t="s">
        <v>894</v>
      </c>
      <c r="B17" s="360"/>
      <c r="C17" s="360"/>
      <c r="D17" s="360"/>
      <c r="E17" s="360"/>
      <c r="F17" s="360"/>
    </row>
    <row r="18" ht="14.25" customHeight="1">
      <c r="A18" s="196" t="s">
        <v>361</v>
      </c>
    </row>
    <row r="19" ht="14.25" customHeight="1">
      <c r="E19" s="197" t="s">
        <v>255</v>
      </c>
    </row>
    <row r="20" spans="1:6" ht="51" customHeight="1">
      <c r="A20" s="368" t="s">
        <v>107</v>
      </c>
      <c r="B20" s="205" t="s">
        <v>108</v>
      </c>
      <c r="C20" s="205"/>
      <c r="D20" s="372" t="s">
        <v>258</v>
      </c>
      <c r="E20" s="200" t="s">
        <v>353</v>
      </c>
      <c r="F20" s="200"/>
    </row>
    <row r="21" spans="1:6" ht="25.5">
      <c r="A21" s="369"/>
      <c r="B21" s="198" t="s">
        <v>109</v>
      </c>
      <c r="C21" s="206" t="s">
        <v>110</v>
      </c>
      <c r="D21" s="358"/>
      <c r="E21" s="199" t="s">
        <v>251</v>
      </c>
      <c r="F21" s="199" t="s">
        <v>252</v>
      </c>
    </row>
    <row r="22" spans="1:6" ht="12.75">
      <c r="A22" s="138">
        <v>1</v>
      </c>
      <c r="B22" s="138">
        <v>2</v>
      </c>
      <c r="C22" s="138" t="s">
        <v>111</v>
      </c>
      <c r="D22" s="138">
        <v>4</v>
      </c>
      <c r="E22" s="138">
        <v>5</v>
      </c>
      <c r="F22" s="138">
        <v>6</v>
      </c>
    </row>
    <row r="23" spans="1:6" s="196" customFormat="1" ht="13.5" customHeight="1">
      <c r="A23" s="202">
        <v>8010</v>
      </c>
      <c r="B23" s="207" t="s">
        <v>977</v>
      </c>
      <c r="C23" s="208"/>
      <c r="D23" s="209">
        <f>SUM(E23:F23)</f>
        <v>135613.00400000002</v>
      </c>
      <c r="E23" s="142">
        <f>E52</f>
        <v>71680.244</v>
      </c>
      <c r="F23" s="113">
        <f>F52</f>
        <v>63932.76</v>
      </c>
    </row>
    <row r="24" spans="1:7" ht="12" customHeight="1">
      <c r="A24" s="202">
        <v>8100</v>
      </c>
      <c r="B24" s="207" t="s">
        <v>978</v>
      </c>
      <c r="C24" s="201"/>
      <c r="D24" s="209">
        <f aca="true" t="shared" si="0" ref="D24:D36">SUM(E24:F24)</f>
        <v>0</v>
      </c>
      <c r="E24" s="210">
        <v>0</v>
      </c>
      <c r="F24" s="142"/>
      <c r="G24" s="196"/>
    </row>
    <row r="25" spans="1:6" ht="12.75" customHeight="1">
      <c r="A25" s="211">
        <v>8110</v>
      </c>
      <c r="B25" s="212" t="s">
        <v>979</v>
      </c>
      <c r="C25" s="201"/>
      <c r="D25" s="213">
        <f t="shared" si="0"/>
        <v>0</v>
      </c>
      <c r="E25" s="214">
        <v>0</v>
      </c>
      <c r="F25" s="214">
        <f>F26+F29</f>
        <v>0</v>
      </c>
    </row>
    <row r="26" spans="1:6" ht="36" customHeight="1">
      <c r="A26" s="211">
        <v>8111</v>
      </c>
      <c r="B26" s="157" t="s">
        <v>748</v>
      </c>
      <c r="C26" s="201"/>
      <c r="D26" s="213">
        <f t="shared" si="0"/>
        <v>0</v>
      </c>
      <c r="E26" s="215" t="s">
        <v>274</v>
      </c>
      <c r="F26" s="214">
        <f>SUM(F27:F28)</f>
        <v>0</v>
      </c>
    </row>
    <row r="27" spans="1:6" ht="12.75">
      <c r="A27" s="211">
        <v>8112</v>
      </c>
      <c r="B27" s="216" t="s">
        <v>191</v>
      </c>
      <c r="C27" s="217" t="s">
        <v>218</v>
      </c>
      <c r="D27" s="213">
        <f t="shared" si="0"/>
        <v>0</v>
      </c>
      <c r="E27" s="215" t="s">
        <v>274</v>
      </c>
      <c r="F27" s="218"/>
    </row>
    <row r="28" spans="1:6" ht="12.75">
      <c r="A28" s="211">
        <v>8113</v>
      </c>
      <c r="B28" s="216" t="s">
        <v>188</v>
      </c>
      <c r="C28" s="217" t="s">
        <v>219</v>
      </c>
      <c r="D28" s="213">
        <f t="shared" si="0"/>
        <v>0</v>
      </c>
      <c r="E28" s="215" t="s">
        <v>274</v>
      </c>
      <c r="F28" s="218"/>
    </row>
    <row r="29" spans="1:6" ht="24" customHeight="1">
      <c r="A29" s="211">
        <v>8120</v>
      </c>
      <c r="B29" s="157" t="s">
        <v>980</v>
      </c>
      <c r="C29" s="217"/>
      <c r="D29" s="213">
        <f t="shared" si="0"/>
        <v>0</v>
      </c>
      <c r="E29" s="214">
        <f>E37</f>
        <v>0</v>
      </c>
      <c r="F29" s="214">
        <f>F30+F37</f>
        <v>0</v>
      </c>
    </row>
    <row r="30" spans="1:6" s="220" customFormat="1" ht="14.25" customHeight="1">
      <c r="A30" s="211">
        <v>8121</v>
      </c>
      <c r="B30" s="157" t="s">
        <v>152</v>
      </c>
      <c r="C30" s="217"/>
      <c r="D30" s="213">
        <f t="shared" si="0"/>
        <v>0</v>
      </c>
      <c r="E30" s="215" t="s">
        <v>274</v>
      </c>
      <c r="F30" s="219">
        <f>F31+F36</f>
        <v>0</v>
      </c>
    </row>
    <row r="31" spans="1:6" s="220" customFormat="1" ht="12.75" customHeight="1">
      <c r="A31" s="202">
        <v>8122</v>
      </c>
      <c r="B31" s="212" t="s">
        <v>153</v>
      </c>
      <c r="C31" s="217" t="s">
        <v>220</v>
      </c>
      <c r="D31" s="213">
        <f t="shared" si="0"/>
        <v>0</v>
      </c>
      <c r="E31" s="215" t="s">
        <v>274</v>
      </c>
      <c r="F31" s="219">
        <f>F32+F33</f>
        <v>0</v>
      </c>
    </row>
    <row r="32" spans="1:6" s="220" customFormat="1" ht="12.75">
      <c r="A32" s="202">
        <v>8123</v>
      </c>
      <c r="B32" s="221" t="s">
        <v>205</v>
      </c>
      <c r="C32" s="217"/>
      <c r="D32" s="213">
        <f t="shared" si="0"/>
        <v>0</v>
      </c>
      <c r="E32" s="215" t="s">
        <v>274</v>
      </c>
      <c r="F32" s="219"/>
    </row>
    <row r="33" spans="1:6" s="220" customFormat="1" ht="12.75">
      <c r="A33" s="202">
        <v>8124</v>
      </c>
      <c r="B33" s="221" t="s">
        <v>207</v>
      </c>
      <c r="C33" s="217"/>
      <c r="D33" s="213">
        <f t="shared" si="0"/>
        <v>0</v>
      </c>
      <c r="E33" s="215" t="s">
        <v>274</v>
      </c>
      <c r="F33" s="219"/>
    </row>
    <row r="34" spans="1:6" s="220" customFormat="1" ht="24.75" customHeight="1">
      <c r="A34" s="202">
        <v>8130</v>
      </c>
      <c r="B34" s="212" t="s">
        <v>154</v>
      </c>
      <c r="C34" s="217" t="s">
        <v>221</v>
      </c>
      <c r="D34" s="213">
        <f t="shared" si="0"/>
        <v>0</v>
      </c>
      <c r="E34" s="215" t="s">
        <v>274</v>
      </c>
      <c r="F34" s="219">
        <f>SUM(F35:F36)</f>
        <v>0</v>
      </c>
    </row>
    <row r="35" spans="1:6" s="220" customFormat="1" ht="12.75">
      <c r="A35" s="202">
        <v>8131</v>
      </c>
      <c r="B35" s="221" t="s">
        <v>211</v>
      </c>
      <c r="C35" s="217"/>
      <c r="D35" s="213">
        <f t="shared" si="0"/>
        <v>0</v>
      </c>
      <c r="E35" s="215" t="s">
        <v>274</v>
      </c>
      <c r="F35" s="219"/>
    </row>
    <row r="36" spans="1:6" s="220" customFormat="1" ht="12.75">
      <c r="A36" s="202">
        <v>8132</v>
      </c>
      <c r="B36" s="221" t="s">
        <v>209</v>
      </c>
      <c r="C36" s="217"/>
      <c r="D36" s="213">
        <f t="shared" si="0"/>
        <v>0</v>
      </c>
      <c r="E36" s="215" t="s">
        <v>274</v>
      </c>
      <c r="F36" s="219"/>
    </row>
    <row r="37" spans="1:6" s="220" customFormat="1" ht="13.5" customHeight="1">
      <c r="A37" s="202">
        <v>8140</v>
      </c>
      <c r="B37" s="212" t="s">
        <v>155</v>
      </c>
      <c r="C37" s="217"/>
      <c r="D37" s="218">
        <f>SUM(E37:F37)</f>
        <v>0</v>
      </c>
      <c r="E37" s="214">
        <f>SUM(E38)</f>
        <v>0</v>
      </c>
      <c r="F37" s="214">
        <f>F38+F41</f>
        <v>0</v>
      </c>
    </row>
    <row r="38" spans="1:6" s="220" customFormat="1" ht="25.5" customHeight="1">
      <c r="A38" s="202">
        <v>8141</v>
      </c>
      <c r="B38" s="212" t="s">
        <v>156</v>
      </c>
      <c r="C38" s="217" t="s">
        <v>220</v>
      </c>
      <c r="D38" s="218">
        <f aca="true" t="shared" si="1" ref="D38:D74">SUM(E38:F38)</f>
        <v>0</v>
      </c>
      <c r="E38" s="214">
        <f>SUM(E39:E40)</f>
        <v>0</v>
      </c>
      <c r="F38" s="214">
        <f>SUM(F39:F40)</f>
        <v>0</v>
      </c>
    </row>
    <row r="39" spans="1:6" s="220" customFormat="1" ht="12.75">
      <c r="A39" s="202">
        <v>8142</v>
      </c>
      <c r="B39" s="221" t="s">
        <v>212</v>
      </c>
      <c r="C39" s="149"/>
      <c r="D39" s="218">
        <f t="shared" si="1"/>
        <v>0</v>
      </c>
      <c r="E39" s="222"/>
      <c r="F39" s="215" t="s">
        <v>274</v>
      </c>
    </row>
    <row r="40" spans="1:6" s="220" customFormat="1" ht="12.75">
      <c r="A40" s="202">
        <v>8143</v>
      </c>
      <c r="B40" s="221" t="s">
        <v>213</v>
      </c>
      <c r="C40" s="149"/>
      <c r="D40" s="218">
        <f t="shared" si="1"/>
        <v>0</v>
      </c>
      <c r="E40" s="222"/>
      <c r="F40" s="219"/>
    </row>
    <row r="41" spans="1:6" s="220" customFormat="1" ht="23.25" customHeight="1">
      <c r="A41" s="202">
        <v>8150</v>
      </c>
      <c r="B41" s="212" t="s">
        <v>157</v>
      </c>
      <c r="C41" s="223" t="s">
        <v>221</v>
      </c>
      <c r="D41" s="218">
        <f t="shared" si="1"/>
        <v>0</v>
      </c>
      <c r="E41" s="214">
        <f>-SUM(E42:E43)</f>
        <v>0</v>
      </c>
      <c r="F41" s="214">
        <f>F43</f>
        <v>0</v>
      </c>
    </row>
    <row r="42" spans="1:6" ht="12.75">
      <c r="A42" s="202">
        <v>8151</v>
      </c>
      <c r="B42" s="221" t="s">
        <v>211</v>
      </c>
      <c r="C42" s="223"/>
      <c r="D42" s="218">
        <f t="shared" si="1"/>
        <v>0</v>
      </c>
      <c r="E42" s="222"/>
      <c r="F42" s="224" t="s">
        <v>484</v>
      </c>
    </row>
    <row r="43" spans="1:6" ht="12.75">
      <c r="A43" s="202">
        <v>8152</v>
      </c>
      <c r="B43" s="221" t="s">
        <v>210</v>
      </c>
      <c r="C43" s="223"/>
      <c r="D43" s="218">
        <f t="shared" si="1"/>
        <v>0</v>
      </c>
      <c r="E43" s="222"/>
      <c r="F43" s="219"/>
    </row>
    <row r="44" spans="1:6" ht="25.5" customHeight="1">
      <c r="A44" s="202">
        <v>8160</v>
      </c>
      <c r="B44" s="212" t="s">
        <v>981</v>
      </c>
      <c r="C44" s="223"/>
      <c r="D44" s="113">
        <f t="shared" si="1"/>
        <v>0</v>
      </c>
      <c r="E44" s="225">
        <v>0</v>
      </c>
      <c r="F44" s="142"/>
    </row>
    <row r="45" spans="1:6" ht="24.75" customHeight="1">
      <c r="A45" s="202">
        <v>8161</v>
      </c>
      <c r="B45" s="157" t="s">
        <v>749</v>
      </c>
      <c r="C45" s="223"/>
      <c r="D45" s="218">
        <f t="shared" si="1"/>
        <v>0</v>
      </c>
      <c r="E45" s="199" t="s">
        <v>274</v>
      </c>
      <c r="F45" s="210">
        <f>SUM(F46:F48)</f>
        <v>0</v>
      </c>
    </row>
    <row r="46" spans="1:6" ht="36.75" customHeight="1">
      <c r="A46" s="202">
        <v>8162</v>
      </c>
      <c r="B46" s="221" t="s">
        <v>184</v>
      </c>
      <c r="C46" s="223" t="s">
        <v>222</v>
      </c>
      <c r="D46" s="218">
        <f t="shared" si="1"/>
        <v>0</v>
      </c>
      <c r="E46" s="215" t="s">
        <v>274</v>
      </c>
      <c r="F46" s="218"/>
    </row>
    <row r="47" spans="1:6" ht="96.75" customHeight="1">
      <c r="A47" s="226">
        <v>8163</v>
      </c>
      <c r="B47" s="221" t="s">
        <v>183</v>
      </c>
      <c r="C47" s="223" t="s">
        <v>222</v>
      </c>
      <c r="D47" s="218">
        <f t="shared" si="1"/>
        <v>0</v>
      </c>
      <c r="E47" s="199" t="s">
        <v>274</v>
      </c>
      <c r="F47" s="213"/>
    </row>
    <row r="48" spans="1:6" ht="24">
      <c r="A48" s="202">
        <v>8164</v>
      </c>
      <c r="B48" s="221" t="s">
        <v>185</v>
      </c>
      <c r="C48" s="223" t="s">
        <v>223</v>
      </c>
      <c r="D48" s="218">
        <f t="shared" si="1"/>
        <v>0</v>
      </c>
      <c r="E48" s="215" t="s">
        <v>274</v>
      </c>
      <c r="F48" s="218"/>
    </row>
    <row r="49" spans="1:6" ht="14.25" customHeight="1">
      <c r="A49" s="202">
        <v>8170</v>
      </c>
      <c r="B49" s="157" t="s">
        <v>750</v>
      </c>
      <c r="C49" s="223"/>
      <c r="D49" s="218">
        <f t="shared" si="1"/>
        <v>0</v>
      </c>
      <c r="E49" s="227">
        <f>SUM(E50:E51)</f>
        <v>0</v>
      </c>
      <c r="F49" s="227">
        <f>SUM(F50:F51)</f>
        <v>0</v>
      </c>
    </row>
    <row r="50" spans="1:6" ht="36">
      <c r="A50" s="202">
        <v>8171</v>
      </c>
      <c r="B50" s="221" t="s">
        <v>189</v>
      </c>
      <c r="C50" s="223" t="s">
        <v>224</v>
      </c>
      <c r="D50" s="218">
        <f t="shared" si="1"/>
        <v>0</v>
      </c>
      <c r="E50" s="228"/>
      <c r="F50" s="218"/>
    </row>
    <row r="51" spans="1:6" ht="12.75">
      <c r="A51" s="202">
        <v>8172</v>
      </c>
      <c r="B51" s="216" t="s">
        <v>190</v>
      </c>
      <c r="C51" s="223" t="s">
        <v>225</v>
      </c>
      <c r="D51" s="218">
        <f t="shared" si="1"/>
        <v>0</v>
      </c>
      <c r="E51" s="228"/>
      <c r="F51" s="218"/>
    </row>
    <row r="52" spans="1:6" ht="39" customHeight="1">
      <c r="A52" s="229">
        <v>8190</v>
      </c>
      <c r="B52" s="157" t="s">
        <v>405</v>
      </c>
      <c r="C52" s="202"/>
      <c r="D52" s="113">
        <f>SUM(E52:F52)</f>
        <v>135613.00400000002</v>
      </c>
      <c r="E52" s="142">
        <f>E54</f>
        <v>71680.244</v>
      </c>
      <c r="F52" s="113">
        <f>F56</f>
        <v>63932.76</v>
      </c>
    </row>
    <row r="53" spans="1:6" ht="36">
      <c r="A53" s="226">
        <v>8191</v>
      </c>
      <c r="B53" s="158" t="s">
        <v>662</v>
      </c>
      <c r="C53" s="230">
        <v>9320</v>
      </c>
      <c r="D53" s="231">
        <f>E53</f>
        <v>131680.2441</v>
      </c>
      <c r="E53" s="231">
        <v>131680.2441</v>
      </c>
      <c r="F53" s="224">
        <v>0</v>
      </c>
    </row>
    <row r="54" spans="1:6" ht="60">
      <c r="A54" s="226">
        <v>8192</v>
      </c>
      <c r="B54" s="221" t="s">
        <v>186</v>
      </c>
      <c r="C54" s="202"/>
      <c r="D54" s="113">
        <f t="shared" si="1"/>
        <v>71680.244</v>
      </c>
      <c r="E54" s="232">
        <v>71680.244</v>
      </c>
      <c r="F54" s="215" t="s">
        <v>274</v>
      </c>
    </row>
    <row r="55" spans="1:6" ht="23.25" customHeight="1">
      <c r="A55" s="226">
        <v>8193</v>
      </c>
      <c r="B55" s="221" t="s">
        <v>406</v>
      </c>
      <c r="C55" s="202"/>
      <c r="D55" s="113">
        <f>E55</f>
        <v>60000</v>
      </c>
      <c r="E55" s="231">
        <v>60000</v>
      </c>
      <c r="F55" s="215" t="s">
        <v>484</v>
      </c>
    </row>
    <row r="56" spans="1:6" ht="24.75" customHeight="1">
      <c r="A56" s="226">
        <v>8194</v>
      </c>
      <c r="B56" s="221" t="s">
        <v>752</v>
      </c>
      <c r="C56" s="82">
        <v>9330</v>
      </c>
      <c r="D56" s="113">
        <f>F56</f>
        <v>63932.76</v>
      </c>
      <c r="E56" s="215" t="s">
        <v>274</v>
      </c>
      <c r="F56" s="113">
        <f>F57+F58</f>
        <v>63932.76</v>
      </c>
    </row>
    <row r="57" spans="1:6" ht="36" customHeight="1">
      <c r="A57" s="226">
        <v>8195</v>
      </c>
      <c r="B57" s="221" t="s">
        <v>137</v>
      </c>
      <c r="C57" s="82"/>
      <c r="D57" s="113">
        <f>F57</f>
        <v>3932.76</v>
      </c>
      <c r="E57" s="215" t="s">
        <v>274</v>
      </c>
      <c r="F57" s="113">
        <v>3932.76</v>
      </c>
    </row>
    <row r="58" spans="1:6" ht="38.25" customHeight="1">
      <c r="A58" s="226">
        <v>8196</v>
      </c>
      <c r="B58" s="221" t="s">
        <v>407</v>
      </c>
      <c r="C58" s="82"/>
      <c r="D58" s="113">
        <v>60000</v>
      </c>
      <c r="E58" s="215" t="s">
        <v>274</v>
      </c>
      <c r="F58" s="233">
        <v>60000</v>
      </c>
    </row>
    <row r="59" spans="1:6" ht="39.75" customHeight="1">
      <c r="A59" s="226">
        <v>8197</v>
      </c>
      <c r="B59" s="157" t="s">
        <v>135</v>
      </c>
      <c r="C59" s="234"/>
      <c r="D59" s="215" t="s">
        <v>274</v>
      </c>
      <c r="E59" s="215" t="s">
        <v>274</v>
      </c>
      <c r="F59" s="215" t="s">
        <v>274</v>
      </c>
    </row>
    <row r="60" spans="1:6" ht="49.5" customHeight="1">
      <c r="A60" s="226">
        <v>8198</v>
      </c>
      <c r="B60" s="157" t="s">
        <v>136</v>
      </c>
      <c r="C60" s="234"/>
      <c r="D60" s="215" t="s">
        <v>274</v>
      </c>
      <c r="E60" s="235"/>
      <c r="F60" s="235"/>
    </row>
    <row r="61" spans="1:6" ht="36" customHeight="1">
      <c r="A61" s="226">
        <v>8199</v>
      </c>
      <c r="B61" s="157" t="s">
        <v>982</v>
      </c>
      <c r="C61" s="234"/>
      <c r="D61" s="218">
        <v>0</v>
      </c>
      <c r="E61" s="214">
        <v>0</v>
      </c>
      <c r="F61" s="214">
        <v>0</v>
      </c>
    </row>
    <row r="62" spans="1:6" ht="36">
      <c r="A62" s="226" t="s">
        <v>98</v>
      </c>
      <c r="B62" s="221" t="s">
        <v>663</v>
      </c>
      <c r="C62" s="234"/>
      <c r="D62" s="218">
        <f t="shared" si="1"/>
        <v>0</v>
      </c>
      <c r="E62" s="215" t="s">
        <v>274</v>
      </c>
      <c r="F62" s="218"/>
    </row>
    <row r="63" spans="1:6" ht="12.75" customHeight="1">
      <c r="A63" s="211">
        <v>8200</v>
      </c>
      <c r="B63" s="207" t="s">
        <v>983</v>
      </c>
      <c r="C63" s="202"/>
      <c r="D63" s="218">
        <f t="shared" si="1"/>
        <v>0</v>
      </c>
      <c r="E63" s="210">
        <f>SUM(E64)</f>
        <v>0</v>
      </c>
      <c r="F63" s="210">
        <f>SUM(F64)</f>
        <v>0</v>
      </c>
    </row>
    <row r="64" spans="1:6" ht="13.5" customHeight="1">
      <c r="A64" s="211">
        <v>8210</v>
      </c>
      <c r="B64" s="236" t="s">
        <v>984</v>
      </c>
      <c r="C64" s="202"/>
      <c r="D64" s="218">
        <f t="shared" si="1"/>
        <v>0</v>
      </c>
      <c r="E64" s="210">
        <f>E68</f>
        <v>0</v>
      </c>
      <c r="F64" s="210">
        <f>SUM(F65+F68)</f>
        <v>0</v>
      </c>
    </row>
    <row r="65" spans="1:6" ht="36">
      <c r="A65" s="211">
        <v>8211</v>
      </c>
      <c r="B65" s="157" t="s">
        <v>665</v>
      </c>
      <c r="C65" s="202"/>
      <c r="D65" s="218">
        <f t="shared" si="1"/>
        <v>0</v>
      </c>
      <c r="E65" s="215" t="s">
        <v>274</v>
      </c>
      <c r="F65" s="210">
        <f>SUM(F66:F67)</f>
        <v>0</v>
      </c>
    </row>
    <row r="66" spans="1:6" ht="12.75">
      <c r="A66" s="211">
        <v>8212</v>
      </c>
      <c r="B66" s="216" t="s">
        <v>191</v>
      </c>
      <c r="C66" s="223" t="s">
        <v>194</v>
      </c>
      <c r="D66" s="218">
        <f t="shared" si="1"/>
        <v>0</v>
      </c>
      <c r="E66" s="215" t="s">
        <v>274</v>
      </c>
      <c r="F66" s="218"/>
    </row>
    <row r="67" spans="1:6" ht="12.75">
      <c r="A67" s="211">
        <v>8213</v>
      </c>
      <c r="B67" s="216" t="s">
        <v>188</v>
      </c>
      <c r="C67" s="223" t="s">
        <v>195</v>
      </c>
      <c r="D67" s="218">
        <f t="shared" si="1"/>
        <v>0</v>
      </c>
      <c r="E67" s="215" t="s">
        <v>274</v>
      </c>
      <c r="F67" s="218"/>
    </row>
    <row r="68" spans="1:6" ht="36" customHeight="1" hidden="1">
      <c r="A68" s="211">
        <v>8220</v>
      </c>
      <c r="B68" s="157" t="s">
        <v>985</v>
      </c>
      <c r="C68" s="202"/>
      <c r="D68" s="218">
        <f t="shared" si="1"/>
        <v>0</v>
      </c>
      <c r="E68" s="218"/>
      <c r="F68" s="210">
        <f>SUM(F69+F72)</f>
        <v>0</v>
      </c>
    </row>
    <row r="69" spans="1:6" ht="12.75" customHeight="1" hidden="1">
      <c r="A69" s="211">
        <v>8221</v>
      </c>
      <c r="B69" s="157" t="s">
        <v>664</v>
      </c>
      <c r="C69" s="202"/>
      <c r="D69" s="218">
        <f t="shared" si="1"/>
        <v>0</v>
      </c>
      <c r="E69" s="215" t="s">
        <v>274</v>
      </c>
      <c r="F69" s="210">
        <f>SUM(F70:F71)</f>
        <v>0</v>
      </c>
    </row>
    <row r="70" spans="1:6" ht="12.75" customHeight="1" hidden="1">
      <c r="A70" s="202">
        <v>8222</v>
      </c>
      <c r="B70" s="221" t="s">
        <v>206</v>
      </c>
      <c r="C70" s="223" t="s">
        <v>196</v>
      </c>
      <c r="D70" s="218">
        <f t="shared" si="1"/>
        <v>0</v>
      </c>
      <c r="E70" s="215" t="s">
        <v>274</v>
      </c>
      <c r="F70" s="218"/>
    </row>
    <row r="71" spans="1:6" ht="24" customHeight="1" hidden="1">
      <c r="A71" s="202">
        <v>8230</v>
      </c>
      <c r="B71" s="221" t="s">
        <v>208</v>
      </c>
      <c r="C71" s="223" t="s">
        <v>197</v>
      </c>
      <c r="D71" s="218">
        <f t="shared" si="1"/>
        <v>0</v>
      </c>
      <c r="E71" s="215" t="s">
        <v>274</v>
      </c>
      <c r="F71" s="218"/>
    </row>
    <row r="72" spans="1:6" ht="12.75" customHeight="1" hidden="1">
      <c r="A72" s="202">
        <v>8240</v>
      </c>
      <c r="B72" s="157" t="s">
        <v>661</v>
      </c>
      <c r="C72" s="202"/>
      <c r="D72" s="218">
        <f t="shared" si="1"/>
        <v>0</v>
      </c>
      <c r="E72" s="218"/>
      <c r="F72" s="210">
        <f>SUM(F73:F74)</f>
        <v>0</v>
      </c>
    </row>
    <row r="73" spans="1:6" ht="12.75" customHeight="1" hidden="1">
      <c r="A73" s="202">
        <v>8241</v>
      </c>
      <c r="B73" s="221" t="s">
        <v>226</v>
      </c>
      <c r="C73" s="223" t="s">
        <v>196</v>
      </c>
      <c r="D73" s="218">
        <f t="shared" si="1"/>
        <v>0</v>
      </c>
      <c r="E73" s="218"/>
      <c r="F73" s="218"/>
    </row>
    <row r="74" spans="1:6" ht="24" customHeight="1" hidden="1">
      <c r="A74" s="202">
        <v>8250</v>
      </c>
      <c r="B74" s="221" t="s">
        <v>214</v>
      </c>
      <c r="C74" s="223" t="s">
        <v>197</v>
      </c>
      <c r="D74" s="218">
        <f t="shared" si="1"/>
        <v>0</v>
      </c>
      <c r="E74" s="222"/>
      <c r="F74" s="218"/>
    </row>
    <row r="75" spans="2:3" ht="12.75">
      <c r="B75" s="194"/>
      <c r="C75" s="192"/>
    </row>
    <row r="76" spans="2:3" ht="12.75">
      <c r="B76" s="194"/>
      <c r="C76" s="192"/>
    </row>
    <row r="77" spans="2:3" ht="12.75">
      <c r="B77" s="194"/>
      <c r="C77" s="192"/>
    </row>
    <row r="78" spans="2:3" ht="12.75">
      <c r="B78" s="194"/>
      <c r="C78" s="192"/>
    </row>
    <row r="79" spans="2:3" ht="12.75">
      <c r="B79" s="194"/>
      <c r="C79" s="192"/>
    </row>
    <row r="80" spans="2:3" ht="12.75">
      <c r="B80" s="194"/>
      <c r="C80" s="192"/>
    </row>
    <row r="81" spans="2:3" ht="12.75">
      <c r="B81" s="194"/>
      <c r="C81" s="192"/>
    </row>
    <row r="82" spans="2:3" ht="12.75">
      <c r="B82" s="194"/>
      <c r="C82" s="192"/>
    </row>
    <row r="83" spans="2:3" ht="12.75">
      <c r="B83" s="194"/>
      <c r="C83" s="192"/>
    </row>
    <row r="84" ht="12.75">
      <c r="B84" s="134"/>
    </row>
    <row r="85" ht="12.75">
      <c r="B85" s="134"/>
    </row>
    <row r="86" ht="12.75">
      <c r="B86" s="134"/>
    </row>
    <row r="87" ht="12.75">
      <c r="B87" s="134"/>
    </row>
    <row r="88" ht="12.75">
      <c r="B88" s="134"/>
    </row>
    <row r="89" ht="12.75">
      <c r="B89" s="134"/>
    </row>
    <row r="90" ht="12.75">
      <c r="B90" s="134"/>
    </row>
    <row r="91" ht="12.75">
      <c r="B91" s="134"/>
    </row>
    <row r="92" ht="12.75">
      <c r="B92" s="134"/>
    </row>
    <row r="93" ht="12.75">
      <c r="B93" s="134"/>
    </row>
    <row r="94" ht="12.75">
      <c r="B94" s="134"/>
    </row>
    <row r="95" ht="12.75">
      <c r="B95" s="134"/>
    </row>
    <row r="96" ht="12.75">
      <c r="B96" s="134"/>
    </row>
    <row r="97" ht="12.75">
      <c r="B97" s="134"/>
    </row>
    <row r="98" ht="12.75">
      <c r="B98" s="134"/>
    </row>
    <row r="99" ht="12.75">
      <c r="B99" s="134"/>
    </row>
    <row r="100" ht="12.75">
      <c r="B100" s="134"/>
    </row>
    <row r="101" ht="12.75">
      <c r="B101" s="134"/>
    </row>
    <row r="102" ht="12.75">
      <c r="B102" s="134"/>
    </row>
    <row r="103" ht="12.75">
      <c r="B103" s="134"/>
    </row>
    <row r="104" ht="12.75">
      <c r="B104" s="134"/>
    </row>
    <row r="105" ht="12.75">
      <c r="B105" s="134"/>
    </row>
    <row r="106" ht="12.75">
      <c r="B106" s="134"/>
    </row>
    <row r="107" ht="12.75">
      <c r="B107" s="134"/>
    </row>
    <row r="108" ht="12.75">
      <c r="B108" s="134"/>
    </row>
    <row r="109" ht="12.75">
      <c r="B109" s="134"/>
    </row>
    <row r="110" ht="12.75">
      <c r="B110" s="134"/>
    </row>
    <row r="111" ht="12.75">
      <c r="B111" s="134"/>
    </row>
    <row r="112" ht="12.75">
      <c r="B112" s="134"/>
    </row>
    <row r="113" ht="12.75">
      <c r="B113" s="134"/>
    </row>
    <row r="114" ht="12.75">
      <c r="B114" s="134"/>
    </row>
    <row r="115" ht="12.75">
      <c r="B115" s="134"/>
    </row>
    <row r="116" ht="12.75">
      <c r="B116" s="134"/>
    </row>
    <row r="117" ht="12.75">
      <c r="B117" s="134"/>
    </row>
    <row r="118" ht="12.75">
      <c r="B118" s="134"/>
    </row>
    <row r="119" ht="12.75">
      <c r="B119" s="134"/>
    </row>
    <row r="120" ht="12.75">
      <c r="B120" s="134"/>
    </row>
    <row r="121" ht="12.75">
      <c r="B121" s="134"/>
    </row>
    <row r="122" ht="12.75">
      <c r="B122" s="134"/>
    </row>
    <row r="123" ht="12.75">
      <c r="B123" s="134"/>
    </row>
    <row r="124" ht="12.75">
      <c r="B124" s="134"/>
    </row>
    <row r="125" ht="12.75">
      <c r="B125" s="134"/>
    </row>
    <row r="126" ht="12.75">
      <c r="B126" s="134"/>
    </row>
    <row r="127" ht="12.75">
      <c r="B127" s="134"/>
    </row>
    <row r="128" ht="12.75">
      <c r="B128" s="134"/>
    </row>
    <row r="129" ht="12.75">
      <c r="B129" s="134"/>
    </row>
    <row r="130" ht="12.75">
      <c r="B130" s="134"/>
    </row>
    <row r="131" ht="12.75">
      <c r="B131" s="134"/>
    </row>
    <row r="132" ht="12.75">
      <c r="B132" s="134"/>
    </row>
    <row r="133" ht="12.75">
      <c r="B133" s="134"/>
    </row>
    <row r="134" ht="12.75">
      <c r="B134" s="134"/>
    </row>
    <row r="135" ht="12.75">
      <c r="B135" s="134"/>
    </row>
    <row r="136" ht="12.75">
      <c r="B136" s="134"/>
    </row>
    <row r="137" ht="12.75">
      <c r="B137" s="134"/>
    </row>
    <row r="138" ht="12.75">
      <c r="B138" s="134"/>
    </row>
    <row r="139" ht="12.75">
      <c r="B139" s="134"/>
    </row>
    <row r="140" ht="12.75">
      <c r="B140" s="134"/>
    </row>
    <row r="141" ht="12.75">
      <c r="B141" s="134"/>
    </row>
    <row r="142" ht="12.75">
      <c r="B142" s="134"/>
    </row>
    <row r="143" ht="12.75">
      <c r="B143" s="134"/>
    </row>
    <row r="144" ht="12.75">
      <c r="B144" s="134"/>
    </row>
    <row r="145" ht="12.75">
      <c r="B145" s="134"/>
    </row>
    <row r="146" ht="12.75">
      <c r="B146" s="134"/>
    </row>
    <row r="147" ht="12.75">
      <c r="B147" s="134"/>
    </row>
    <row r="148" ht="12.75">
      <c r="B148" s="134"/>
    </row>
    <row r="149" ht="12.75">
      <c r="B149" s="134"/>
    </row>
    <row r="150" ht="12.75">
      <c r="B150" s="134"/>
    </row>
    <row r="151" ht="12.75">
      <c r="B151" s="134"/>
    </row>
    <row r="152" ht="12.75">
      <c r="B152" s="134"/>
    </row>
    <row r="153" ht="12.75">
      <c r="B153" s="134"/>
    </row>
    <row r="154" ht="12.75">
      <c r="B154" s="134"/>
    </row>
    <row r="155" ht="12.75">
      <c r="B155" s="134"/>
    </row>
    <row r="156" ht="12.75">
      <c r="B156" s="134"/>
    </row>
    <row r="157" ht="12.75">
      <c r="B157" s="134"/>
    </row>
    <row r="158" ht="12.75">
      <c r="B158" s="134"/>
    </row>
    <row r="159" ht="12.75">
      <c r="B159" s="134"/>
    </row>
    <row r="160" ht="12.75">
      <c r="B160" s="134"/>
    </row>
    <row r="161" ht="12.75">
      <c r="B161" s="134"/>
    </row>
    <row r="162" ht="12.75">
      <c r="B162" s="134"/>
    </row>
    <row r="163" ht="12.75">
      <c r="B163" s="134"/>
    </row>
    <row r="164" ht="12.75">
      <c r="B164" s="134"/>
    </row>
    <row r="165" ht="12.75">
      <c r="B165" s="134"/>
    </row>
    <row r="166" ht="12.75">
      <c r="B166" s="134"/>
    </row>
    <row r="167" ht="12.75">
      <c r="B167" s="134"/>
    </row>
    <row r="168" ht="12.75">
      <c r="B168" s="134"/>
    </row>
    <row r="169" ht="12.75">
      <c r="B169" s="134"/>
    </row>
    <row r="170" ht="12.75">
      <c r="B170" s="134"/>
    </row>
    <row r="171" ht="12.75">
      <c r="B171" s="134"/>
    </row>
    <row r="172" ht="12.75">
      <c r="B172" s="134"/>
    </row>
    <row r="173" ht="12.75">
      <c r="B173" s="134"/>
    </row>
    <row r="174" ht="12.75">
      <c r="B174" s="134"/>
    </row>
    <row r="175" ht="12.75">
      <c r="B175" s="134"/>
    </row>
    <row r="176" ht="12.75">
      <c r="B176" s="134"/>
    </row>
    <row r="177" ht="12.75">
      <c r="B177" s="134"/>
    </row>
    <row r="178" ht="12.75">
      <c r="B178" s="134"/>
    </row>
    <row r="179" ht="12.75">
      <c r="B179" s="134"/>
    </row>
    <row r="180" ht="12.75">
      <c r="B180" s="134"/>
    </row>
    <row r="181" ht="12.75">
      <c r="B181" s="134"/>
    </row>
    <row r="182" ht="12.75">
      <c r="B182" s="134"/>
    </row>
    <row r="183" ht="12.75">
      <c r="B183" s="134"/>
    </row>
    <row r="184" ht="12.75">
      <c r="B184" s="134"/>
    </row>
    <row r="185" ht="12.75">
      <c r="B185" s="134"/>
    </row>
    <row r="186" ht="12.75">
      <c r="B186" s="134"/>
    </row>
    <row r="187" ht="12.75">
      <c r="B187" s="134"/>
    </row>
    <row r="188" ht="12.75">
      <c r="B188" s="134"/>
    </row>
    <row r="189" ht="12.75">
      <c r="B189" s="134"/>
    </row>
    <row r="190" ht="12.75">
      <c r="B190" s="134"/>
    </row>
    <row r="191" ht="12.75">
      <c r="B191" s="134"/>
    </row>
    <row r="192" ht="12.75">
      <c r="B192" s="134"/>
    </row>
    <row r="193" ht="12.75">
      <c r="B193" s="134"/>
    </row>
    <row r="194" ht="12.75">
      <c r="B194" s="134"/>
    </row>
    <row r="195" ht="12.75">
      <c r="B195" s="134"/>
    </row>
    <row r="196" ht="12.75">
      <c r="B196" s="134"/>
    </row>
    <row r="197" ht="12.75">
      <c r="B197" s="134"/>
    </row>
    <row r="198" ht="12.75">
      <c r="B198" s="134"/>
    </row>
    <row r="199" ht="12.75">
      <c r="B199" s="134"/>
    </row>
    <row r="200" ht="12.75">
      <c r="B200" s="134"/>
    </row>
    <row r="201" ht="12.75">
      <c r="B201" s="134"/>
    </row>
    <row r="202" ht="12.75">
      <c r="B202" s="134"/>
    </row>
    <row r="203" ht="12.75">
      <c r="B203" s="134"/>
    </row>
    <row r="204" ht="12.75">
      <c r="B204" s="134"/>
    </row>
    <row r="205" ht="12.75">
      <c r="B205" s="134"/>
    </row>
    <row r="206" ht="12.75">
      <c r="B206" s="134"/>
    </row>
    <row r="207" ht="12.75">
      <c r="B207" s="134"/>
    </row>
    <row r="208" ht="12.75">
      <c r="B208" s="134"/>
    </row>
    <row r="209" ht="12.75">
      <c r="B209" s="134"/>
    </row>
    <row r="210" ht="12.75">
      <c r="B210" s="134"/>
    </row>
    <row r="211" ht="12.75">
      <c r="B211" s="134"/>
    </row>
    <row r="212" ht="12.75">
      <c r="B212" s="134"/>
    </row>
    <row r="213" ht="12.75">
      <c r="B213" s="134"/>
    </row>
    <row r="214" ht="12.75">
      <c r="B214" s="134"/>
    </row>
    <row r="215" ht="12.75">
      <c r="B215" s="134"/>
    </row>
    <row r="216" ht="12.75">
      <c r="B216" s="134"/>
    </row>
    <row r="217" ht="12.75">
      <c r="B217" s="134"/>
    </row>
    <row r="218" ht="12.75">
      <c r="B218" s="134"/>
    </row>
    <row r="219" ht="12.75">
      <c r="B219" s="134"/>
    </row>
    <row r="220" ht="12.75">
      <c r="B220" s="134"/>
    </row>
    <row r="221" ht="12.75">
      <c r="B221" s="134"/>
    </row>
    <row r="222" ht="12.75">
      <c r="B222" s="134"/>
    </row>
    <row r="223" ht="12.75">
      <c r="B223" s="134"/>
    </row>
    <row r="224" ht="12.75">
      <c r="B224" s="134"/>
    </row>
    <row r="225" ht="12.75">
      <c r="B225" s="134"/>
    </row>
    <row r="226" ht="12.75">
      <c r="B226" s="134"/>
    </row>
    <row r="227" ht="12.75">
      <c r="B227" s="134"/>
    </row>
    <row r="228" ht="12.75">
      <c r="B228" s="134"/>
    </row>
    <row r="229" ht="12.75">
      <c r="B229" s="134"/>
    </row>
    <row r="230" ht="12.75">
      <c r="B230" s="134"/>
    </row>
    <row r="231" ht="12.75">
      <c r="B231" s="134"/>
    </row>
    <row r="232" ht="12.75">
      <c r="B232" s="134"/>
    </row>
    <row r="233" ht="12.75">
      <c r="B233" s="134"/>
    </row>
    <row r="234" ht="12.75">
      <c r="B234" s="134"/>
    </row>
    <row r="235" ht="12.75">
      <c r="B235" s="134"/>
    </row>
    <row r="236" ht="12.75">
      <c r="B236" s="134"/>
    </row>
    <row r="237" ht="12.75">
      <c r="B237" s="134"/>
    </row>
    <row r="238" ht="12.75">
      <c r="B238" s="134"/>
    </row>
    <row r="239" ht="12.75">
      <c r="B239" s="134"/>
    </row>
    <row r="240" ht="12.75">
      <c r="B240" s="134"/>
    </row>
    <row r="241" ht="12.75">
      <c r="B241" s="134"/>
    </row>
    <row r="242" ht="12.75">
      <c r="B242" s="134"/>
    </row>
    <row r="243" ht="12.75">
      <c r="B243" s="134"/>
    </row>
    <row r="244" ht="12.75">
      <c r="B244" s="134"/>
    </row>
    <row r="245" ht="12.75">
      <c r="B245" s="134"/>
    </row>
    <row r="246" ht="12.75">
      <c r="B246" s="134"/>
    </row>
  </sheetData>
  <sheetProtection/>
  <mergeCells count="14">
    <mergeCell ref="C8:C9"/>
    <mergeCell ref="A15:F15"/>
    <mergeCell ref="C1:E1"/>
    <mergeCell ref="B3:E3"/>
    <mergeCell ref="B14:F14"/>
    <mergeCell ref="D13:E13"/>
    <mergeCell ref="A17:F17"/>
    <mergeCell ref="D8:E8"/>
    <mergeCell ref="A20:A21"/>
    <mergeCell ref="A5:E5"/>
    <mergeCell ref="B8:B9"/>
    <mergeCell ref="A8:A9"/>
    <mergeCell ref="A2:F2"/>
    <mergeCell ref="D20:D21"/>
  </mergeCells>
  <printOptions/>
  <pageMargins left="0.82" right="0.1968503937007874" top="0.3937007874015748" bottom="0.5905511811023623" header="0.1968503937007874" footer="0.15748031496062992"/>
  <pageSetup firstPageNumber="19" useFirstPageNumber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G728"/>
  <sheetViews>
    <sheetView workbookViewId="0" topLeftCell="A1">
      <selection activeCell="L8" sqref="L8"/>
    </sheetView>
  </sheetViews>
  <sheetFormatPr defaultColWidth="9.140625" defaultRowHeight="12.75"/>
  <cols>
    <col min="1" max="1" width="7.7109375" style="238" customWidth="1"/>
    <col min="2" max="2" width="5.8515625" style="330" customWidth="1"/>
    <col min="3" max="3" width="6.421875" style="331" customWidth="1"/>
    <col min="4" max="4" width="6.8515625" style="332" customWidth="1"/>
    <col min="5" max="5" width="7.28125" style="332" customWidth="1"/>
    <col min="6" max="6" width="49.00390625" style="329" customWidth="1"/>
    <col min="7" max="7" width="0.13671875" style="243" hidden="1" customWidth="1"/>
    <col min="8" max="8" width="16.57421875" style="238" customWidth="1"/>
    <col min="9" max="9" width="15.57421875" style="238" customWidth="1"/>
    <col min="10" max="10" width="16.57421875" style="238" customWidth="1"/>
    <col min="11" max="16384" width="9.140625" style="238" customWidth="1"/>
  </cols>
  <sheetData>
    <row r="1" spans="1:10" ht="24" customHeight="1">
      <c r="A1" s="392" t="s">
        <v>1072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ht="18" customHeight="1">
      <c r="A2" s="384" t="s">
        <v>1073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ht="71.25" customHeight="1">
      <c r="A3" s="336"/>
      <c r="B3" s="336"/>
      <c r="C3" s="336"/>
      <c r="D3" s="336"/>
      <c r="E3" s="336"/>
      <c r="F3" s="336"/>
      <c r="G3" s="336"/>
      <c r="H3" s="378" t="s">
        <v>1071</v>
      </c>
      <c r="I3" s="378"/>
      <c r="J3" s="378"/>
    </row>
    <row r="4" spans="1:10" ht="55.5" customHeight="1">
      <c r="A4" s="379" t="s">
        <v>1052</v>
      </c>
      <c r="B4" s="379"/>
      <c r="C4" s="379"/>
      <c r="D4" s="379"/>
      <c r="E4" s="379"/>
      <c r="F4" s="379"/>
      <c r="G4" s="379"/>
      <c r="H4" s="379"/>
      <c r="I4" s="379"/>
      <c r="J4" s="379"/>
    </row>
    <row r="5" spans="1:7" ht="3.75" customHeight="1">
      <c r="A5" s="238" t="s">
        <v>1053</v>
      </c>
      <c r="B5" s="239"/>
      <c r="C5" s="240"/>
      <c r="D5" s="240"/>
      <c r="E5" s="240"/>
      <c r="F5" s="241"/>
      <c r="G5" s="238"/>
    </row>
    <row r="6" spans="2:10" ht="18">
      <c r="B6" s="239"/>
      <c r="C6" s="240"/>
      <c r="D6" s="240"/>
      <c r="E6" s="240"/>
      <c r="F6" s="242"/>
      <c r="I6" s="377" t="s">
        <v>255</v>
      </c>
      <c r="J6" s="377"/>
    </row>
    <row r="7" spans="1:10" s="248" customFormat="1" ht="18">
      <c r="A7" s="374" t="s">
        <v>253</v>
      </c>
      <c r="B7" s="380" t="s">
        <v>869</v>
      </c>
      <c r="C7" s="382" t="s">
        <v>481</v>
      </c>
      <c r="D7" s="382" t="s">
        <v>482</v>
      </c>
      <c r="E7" s="382" t="s">
        <v>989</v>
      </c>
      <c r="F7" s="383" t="s">
        <v>990</v>
      </c>
      <c r="G7" s="382" t="s">
        <v>480</v>
      </c>
      <c r="H7" s="374" t="s">
        <v>256</v>
      </c>
      <c r="I7" s="376" t="s">
        <v>354</v>
      </c>
      <c r="J7" s="376"/>
    </row>
    <row r="8" spans="1:10" s="250" customFormat="1" ht="113.25" customHeight="1">
      <c r="A8" s="374"/>
      <c r="B8" s="381"/>
      <c r="C8" s="381"/>
      <c r="D8" s="381"/>
      <c r="E8" s="381"/>
      <c r="F8" s="383"/>
      <c r="G8" s="382"/>
      <c r="H8" s="375"/>
      <c r="I8" s="249" t="s">
        <v>471</v>
      </c>
      <c r="J8" s="249" t="s">
        <v>472</v>
      </c>
    </row>
    <row r="9" spans="1:10" s="252" customFormat="1" ht="18" customHeight="1">
      <c r="A9" s="251">
        <v>1</v>
      </c>
      <c r="B9" s="251">
        <v>2</v>
      </c>
      <c r="C9" s="251">
        <v>3</v>
      </c>
      <c r="D9" s="251">
        <v>4</v>
      </c>
      <c r="E9" s="251">
        <v>5</v>
      </c>
      <c r="F9" s="251">
        <v>6</v>
      </c>
      <c r="G9" s="251">
        <v>7</v>
      </c>
      <c r="H9" s="251" t="s">
        <v>991</v>
      </c>
      <c r="I9" s="251" t="s">
        <v>992</v>
      </c>
      <c r="J9" s="251" t="s">
        <v>993</v>
      </c>
    </row>
    <row r="10" spans="1:10" s="259" customFormat="1" ht="88.5" customHeight="1">
      <c r="A10" s="253">
        <v>2000</v>
      </c>
      <c r="B10" s="254" t="s">
        <v>483</v>
      </c>
      <c r="C10" s="255" t="s">
        <v>484</v>
      </c>
      <c r="D10" s="255" t="s">
        <v>484</v>
      </c>
      <c r="E10" s="256"/>
      <c r="F10" s="257" t="s">
        <v>1054</v>
      </c>
      <c r="G10" s="245"/>
      <c r="H10" s="258">
        <f>SUM(J10+I10)</f>
        <v>3679578.0039999997</v>
      </c>
      <c r="I10" s="258">
        <f>I11+I189+I193+I203+I344+I361+I506+I584+I672+I720</f>
        <v>1756095.244</v>
      </c>
      <c r="J10" s="258">
        <f>J11+J203+J344+J361+J506</f>
        <v>1923482.76</v>
      </c>
    </row>
    <row r="11" spans="1:10" s="265" customFormat="1" ht="74.25" customHeight="1">
      <c r="A11" s="247">
        <v>2100</v>
      </c>
      <c r="B11" s="260" t="s">
        <v>300</v>
      </c>
      <c r="C11" s="261">
        <v>0</v>
      </c>
      <c r="D11" s="261">
        <v>0</v>
      </c>
      <c r="E11" s="262"/>
      <c r="F11" s="257" t="s">
        <v>1055</v>
      </c>
      <c r="G11" s="263" t="s">
        <v>485</v>
      </c>
      <c r="H11" s="264">
        <f aca="true" t="shared" si="0" ref="H11:H92">SUM(I11:J11)</f>
        <v>1650213.004</v>
      </c>
      <c r="I11" s="264">
        <f>I12</f>
        <v>470280.244</v>
      </c>
      <c r="J11" s="264">
        <f>J12+J175</f>
        <v>1179932.76</v>
      </c>
    </row>
    <row r="12" spans="1:10" s="268" customFormat="1" ht="76.5" customHeight="1">
      <c r="A12" s="266">
        <v>2110</v>
      </c>
      <c r="B12" s="260" t="s">
        <v>300</v>
      </c>
      <c r="C12" s="261">
        <v>1</v>
      </c>
      <c r="D12" s="261">
        <v>0</v>
      </c>
      <c r="E12" s="262"/>
      <c r="F12" s="267" t="s">
        <v>2</v>
      </c>
      <c r="G12" s="267" t="s">
        <v>486</v>
      </c>
      <c r="H12" s="264">
        <f t="shared" si="0"/>
        <v>1090280.244</v>
      </c>
      <c r="I12" s="258">
        <f>I13+I175</f>
        <v>470280.244</v>
      </c>
      <c r="J12" s="258">
        <f>J13</f>
        <v>620000</v>
      </c>
    </row>
    <row r="13" spans="1:10" ht="45" customHeight="1">
      <c r="A13" s="266">
        <v>2111</v>
      </c>
      <c r="B13" s="260" t="s">
        <v>300</v>
      </c>
      <c r="C13" s="261">
        <v>1</v>
      </c>
      <c r="D13" s="261">
        <v>1</v>
      </c>
      <c r="E13" s="261"/>
      <c r="F13" s="269" t="s">
        <v>870</v>
      </c>
      <c r="G13" s="270" t="s">
        <v>487</v>
      </c>
      <c r="H13" s="264">
        <f t="shared" si="0"/>
        <v>1050280.244</v>
      </c>
      <c r="I13" s="264">
        <f>I15+I16+I20+I21+I22+I23+I24+I25+I26+I27+I28+I29+I30+I31+I32+I33+I34+I35+I36</f>
        <v>430280.244</v>
      </c>
      <c r="J13" s="264">
        <f>J37+J38</f>
        <v>620000</v>
      </c>
    </row>
    <row r="14" spans="1:10" ht="36" customHeight="1">
      <c r="A14" s="266"/>
      <c r="B14" s="260"/>
      <c r="C14" s="261"/>
      <c r="D14" s="261"/>
      <c r="E14" s="261"/>
      <c r="F14" s="269" t="s">
        <v>994</v>
      </c>
      <c r="G14" s="270"/>
      <c r="H14" s="264"/>
      <c r="I14" s="264"/>
      <c r="J14" s="264"/>
    </row>
    <row r="15" spans="1:10" ht="36.75" customHeight="1">
      <c r="A15" s="266"/>
      <c r="B15" s="260"/>
      <c r="C15" s="261"/>
      <c r="D15" s="261"/>
      <c r="E15" s="247">
        <v>4111</v>
      </c>
      <c r="F15" s="271" t="s">
        <v>112</v>
      </c>
      <c r="G15" s="270"/>
      <c r="H15" s="264">
        <f t="shared" si="0"/>
        <v>339680.244</v>
      </c>
      <c r="I15" s="264">
        <v>339680.244</v>
      </c>
      <c r="J15" s="272">
        <v>0</v>
      </c>
    </row>
    <row r="16" spans="1:10" ht="39" customHeight="1">
      <c r="A16" s="266"/>
      <c r="B16" s="260"/>
      <c r="C16" s="261"/>
      <c r="D16" s="261"/>
      <c r="E16" s="273">
        <v>4112</v>
      </c>
      <c r="F16" s="271" t="s">
        <v>113</v>
      </c>
      <c r="G16" s="274" t="s">
        <v>336</v>
      </c>
      <c r="H16" s="264">
        <f>SUM(I16:J16)</f>
        <v>25000</v>
      </c>
      <c r="I16" s="264">
        <v>25000</v>
      </c>
      <c r="J16" s="272">
        <v>0</v>
      </c>
    </row>
    <row r="17" spans="1:10" ht="22.5" customHeight="1">
      <c r="A17" s="266"/>
      <c r="B17" s="260"/>
      <c r="C17" s="261"/>
      <c r="D17" s="261"/>
      <c r="E17" s="247">
        <v>4115</v>
      </c>
      <c r="F17" s="271" t="s">
        <v>114</v>
      </c>
      <c r="G17" s="270"/>
      <c r="H17" s="264">
        <f t="shared" si="0"/>
        <v>0</v>
      </c>
      <c r="I17" s="264">
        <v>0</v>
      </c>
      <c r="J17" s="272">
        <v>0</v>
      </c>
    </row>
    <row r="18" spans="1:10" ht="39.75" customHeight="1">
      <c r="A18" s="266"/>
      <c r="B18" s="260"/>
      <c r="C18" s="261"/>
      <c r="D18" s="261"/>
      <c r="E18" s="247">
        <v>4131</v>
      </c>
      <c r="F18" s="271" t="s">
        <v>338</v>
      </c>
      <c r="G18" s="270"/>
      <c r="H18" s="264">
        <f t="shared" si="0"/>
        <v>0</v>
      </c>
      <c r="I18" s="264">
        <v>0</v>
      </c>
      <c r="J18" s="272">
        <v>0</v>
      </c>
    </row>
    <row r="19" spans="1:10" ht="36" customHeight="1">
      <c r="A19" s="266"/>
      <c r="B19" s="260"/>
      <c r="C19" s="261"/>
      <c r="D19" s="261"/>
      <c r="E19" s="247">
        <v>4211</v>
      </c>
      <c r="F19" s="271" t="s">
        <v>340</v>
      </c>
      <c r="G19" s="274" t="s">
        <v>341</v>
      </c>
      <c r="H19" s="264">
        <f>SUM(I19:J19)</f>
        <v>0</v>
      </c>
      <c r="I19" s="264">
        <v>0</v>
      </c>
      <c r="J19" s="272">
        <v>0</v>
      </c>
    </row>
    <row r="20" spans="1:10" ht="22.5" customHeight="1">
      <c r="A20" s="266"/>
      <c r="B20" s="260"/>
      <c r="C20" s="261"/>
      <c r="D20" s="261"/>
      <c r="E20" s="247">
        <v>4212</v>
      </c>
      <c r="F20" s="271" t="s">
        <v>1056</v>
      </c>
      <c r="G20" s="270"/>
      <c r="H20" s="264">
        <f t="shared" si="0"/>
        <v>15700</v>
      </c>
      <c r="I20" s="264">
        <v>15700</v>
      </c>
      <c r="J20" s="272">
        <v>0</v>
      </c>
    </row>
    <row r="21" spans="1:10" ht="22.5" customHeight="1">
      <c r="A21" s="266"/>
      <c r="B21" s="260"/>
      <c r="C21" s="261"/>
      <c r="D21" s="261"/>
      <c r="E21" s="273">
        <v>4213</v>
      </c>
      <c r="F21" s="271" t="s">
        <v>116</v>
      </c>
      <c r="G21" s="270"/>
      <c r="H21" s="264">
        <f t="shared" si="0"/>
        <v>1600</v>
      </c>
      <c r="I21" s="264">
        <v>1600</v>
      </c>
      <c r="J21" s="272">
        <v>0</v>
      </c>
    </row>
    <row r="22" spans="1:10" ht="22.5" customHeight="1">
      <c r="A22" s="266"/>
      <c r="B22" s="260"/>
      <c r="C22" s="261"/>
      <c r="D22" s="261"/>
      <c r="E22" s="247">
        <v>4214</v>
      </c>
      <c r="F22" s="271" t="s">
        <v>117</v>
      </c>
      <c r="G22" s="270"/>
      <c r="H22" s="264">
        <f t="shared" si="0"/>
        <v>3300</v>
      </c>
      <c r="I22" s="264">
        <v>3300</v>
      </c>
      <c r="J22" s="272">
        <v>0</v>
      </c>
    </row>
    <row r="23" spans="1:10" ht="22.5" customHeight="1">
      <c r="A23" s="266"/>
      <c r="B23" s="260"/>
      <c r="C23" s="261"/>
      <c r="D23" s="261"/>
      <c r="E23" s="273">
        <v>4215</v>
      </c>
      <c r="F23" s="271" t="s">
        <v>118</v>
      </c>
      <c r="G23" s="270"/>
      <c r="H23" s="264">
        <f t="shared" si="0"/>
        <v>500</v>
      </c>
      <c r="I23" s="264">
        <v>500</v>
      </c>
      <c r="J23" s="272">
        <v>0</v>
      </c>
    </row>
    <row r="24" spans="1:10" ht="22.5" customHeight="1">
      <c r="A24" s="266"/>
      <c r="B24" s="260"/>
      <c r="C24" s="261"/>
      <c r="D24" s="261"/>
      <c r="E24" s="273">
        <v>4221</v>
      </c>
      <c r="F24" s="271" t="s">
        <v>121</v>
      </c>
      <c r="G24" s="270"/>
      <c r="H24" s="264">
        <f t="shared" si="0"/>
        <v>100</v>
      </c>
      <c r="I24" s="264">
        <v>100</v>
      </c>
      <c r="J24" s="272"/>
    </row>
    <row r="25" spans="1:10" ht="22.5" customHeight="1">
      <c r="A25" s="266"/>
      <c r="B25" s="260"/>
      <c r="C25" s="261"/>
      <c r="D25" s="261"/>
      <c r="E25" s="273">
        <v>4232</v>
      </c>
      <c r="F25" s="271" t="s">
        <v>995</v>
      </c>
      <c r="G25" s="270"/>
      <c r="H25" s="264">
        <f>SUM(I25:J25)</f>
        <v>3100</v>
      </c>
      <c r="I25" s="264">
        <v>3100</v>
      </c>
      <c r="J25" s="272">
        <v>0</v>
      </c>
    </row>
    <row r="26" spans="1:10" ht="36" customHeight="1">
      <c r="A26" s="266" t="s">
        <v>361</v>
      </c>
      <c r="B26" s="260"/>
      <c r="C26" s="261"/>
      <c r="D26" s="261"/>
      <c r="E26" s="254" t="s">
        <v>440</v>
      </c>
      <c r="F26" s="271" t="s">
        <v>126</v>
      </c>
      <c r="G26" s="270"/>
      <c r="H26" s="264">
        <f aca="true" t="shared" si="1" ref="H26:H35">SUM(I26:J26)</f>
        <v>200</v>
      </c>
      <c r="I26" s="264">
        <v>200</v>
      </c>
      <c r="J26" s="272">
        <v>0</v>
      </c>
    </row>
    <row r="27" spans="1:10" ht="22.5" customHeight="1">
      <c r="A27" s="266"/>
      <c r="B27" s="260"/>
      <c r="C27" s="261"/>
      <c r="D27" s="261"/>
      <c r="E27" s="273">
        <v>4234</v>
      </c>
      <c r="F27" s="271" t="s">
        <v>996</v>
      </c>
      <c r="G27" s="270"/>
      <c r="H27" s="264">
        <f t="shared" si="1"/>
        <v>1000</v>
      </c>
      <c r="I27" s="264">
        <v>1000</v>
      </c>
      <c r="J27" s="272">
        <v>0</v>
      </c>
    </row>
    <row r="28" spans="1:10" ht="22.5" customHeight="1">
      <c r="A28" s="266"/>
      <c r="B28" s="260"/>
      <c r="C28" s="261"/>
      <c r="D28" s="261"/>
      <c r="E28" s="273">
        <v>4237</v>
      </c>
      <c r="F28" s="271" t="s">
        <v>1041</v>
      </c>
      <c r="G28" s="270"/>
      <c r="H28" s="264">
        <f t="shared" si="1"/>
        <v>900</v>
      </c>
      <c r="I28" s="264">
        <v>900</v>
      </c>
      <c r="J28" s="272">
        <v>0</v>
      </c>
    </row>
    <row r="29" spans="1:10" ht="42" customHeight="1">
      <c r="A29" s="266"/>
      <c r="B29" s="260"/>
      <c r="C29" s="261"/>
      <c r="D29" s="261"/>
      <c r="E29" s="273">
        <v>4239</v>
      </c>
      <c r="F29" s="271" t="s">
        <v>997</v>
      </c>
      <c r="G29" s="270"/>
      <c r="H29" s="264">
        <f t="shared" si="1"/>
        <v>20400</v>
      </c>
      <c r="I29" s="264">
        <v>20400</v>
      </c>
      <c r="J29" s="272">
        <v>0</v>
      </c>
    </row>
    <row r="30" spans="1:10" ht="35.25" customHeight="1">
      <c r="A30" s="266"/>
      <c r="B30" s="260"/>
      <c r="C30" s="261"/>
      <c r="D30" s="261"/>
      <c r="E30" s="273">
        <v>4251</v>
      </c>
      <c r="F30" s="271" t="s">
        <v>133</v>
      </c>
      <c r="G30" s="270"/>
      <c r="H30" s="264">
        <f t="shared" si="1"/>
        <v>600</v>
      </c>
      <c r="I30" s="264">
        <v>600</v>
      </c>
      <c r="J30" s="272">
        <v>0</v>
      </c>
    </row>
    <row r="31" spans="1:10" ht="36" customHeight="1">
      <c r="A31" s="266"/>
      <c r="B31" s="260"/>
      <c r="C31" s="261"/>
      <c r="D31" s="261"/>
      <c r="E31" s="273">
        <v>4252</v>
      </c>
      <c r="F31" s="271" t="s">
        <v>134</v>
      </c>
      <c r="G31" s="270"/>
      <c r="H31" s="264">
        <f t="shared" si="1"/>
        <v>2000</v>
      </c>
      <c r="I31" s="264">
        <v>2000</v>
      </c>
      <c r="J31" s="272">
        <v>0</v>
      </c>
    </row>
    <row r="32" spans="1:10" ht="22.5" customHeight="1">
      <c r="A32" s="266"/>
      <c r="B32" s="260"/>
      <c r="C32" s="261"/>
      <c r="D32" s="261"/>
      <c r="E32" s="247">
        <v>4261</v>
      </c>
      <c r="F32" s="271" t="s">
        <v>139</v>
      </c>
      <c r="G32" s="270"/>
      <c r="H32" s="264">
        <f t="shared" si="1"/>
        <v>2500</v>
      </c>
      <c r="I32" s="264">
        <v>2500</v>
      </c>
      <c r="J32" s="272">
        <v>0</v>
      </c>
    </row>
    <row r="33" spans="1:10" ht="22.5" customHeight="1">
      <c r="A33" s="266"/>
      <c r="B33" s="260"/>
      <c r="C33" s="261"/>
      <c r="D33" s="261"/>
      <c r="E33" s="247">
        <v>4264</v>
      </c>
      <c r="F33" s="271" t="s">
        <v>141</v>
      </c>
      <c r="G33" s="270"/>
      <c r="H33" s="264">
        <f t="shared" si="1"/>
        <v>8000</v>
      </c>
      <c r="I33" s="264">
        <v>8000</v>
      </c>
      <c r="J33" s="272">
        <v>0</v>
      </c>
    </row>
    <row r="34" spans="1:10" ht="39.75" customHeight="1">
      <c r="A34" s="266"/>
      <c r="B34" s="260"/>
      <c r="C34" s="261"/>
      <c r="D34" s="261"/>
      <c r="E34" s="273">
        <v>4267</v>
      </c>
      <c r="F34" s="271" t="s">
        <v>144</v>
      </c>
      <c r="G34" s="270"/>
      <c r="H34" s="264">
        <f t="shared" si="1"/>
        <v>2200</v>
      </c>
      <c r="I34" s="264">
        <v>2200</v>
      </c>
      <c r="J34" s="272">
        <v>0</v>
      </c>
    </row>
    <row r="35" spans="1:10" ht="22.5" customHeight="1">
      <c r="A35" s="266"/>
      <c r="B35" s="260"/>
      <c r="C35" s="261"/>
      <c r="D35" s="261"/>
      <c r="E35" s="273">
        <v>4269</v>
      </c>
      <c r="F35" s="271" t="s">
        <v>998</v>
      </c>
      <c r="G35" s="270"/>
      <c r="H35" s="264">
        <f t="shared" si="1"/>
        <v>3000</v>
      </c>
      <c r="I35" s="264">
        <v>3000</v>
      </c>
      <c r="J35" s="272">
        <v>0</v>
      </c>
    </row>
    <row r="36" spans="1:10" ht="22.5" customHeight="1">
      <c r="A36" s="266" t="s">
        <v>999</v>
      </c>
      <c r="B36" s="260"/>
      <c r="C36" s="261"/>
      <c r="D36" s="261"/>
      <c r="E36" s="273">
        <v>4823</v>
      </c>
      <c r="F36" s="271" t="s">
        <v>400</v>
      </c>
      <c r="G36" s="270"/>
      <c r="H36" s="264">
        <f>SUM(I36:J36)</f>
        <v>500</v>
      </c>
      <c r="I36" s="264">
        <v>500</v>
      </c>
      <c r="J36" s="272">
        <v>0</v>
      </c>
    </row>
    <row r="37" spans="1:10" ht="22.5" customHeight="1">
      <c r="A37" s="266"/>
      <c r="B37" s="260"/>
      <c r="C37" s="261"/>
      <c r="D37" s="261"/>
      <c r="E37" s="273">
        <v>5112</v>
      </c>
      <c r="F37" s="269" t="s">
        <v>238</v>
      </c>
      <c r="G37" s="270"/>
      <c r="H37" s="264">
        <f>J37</f>
        <v>160000</v>
      </c>
      <c r="I37" s="264"/>
      <c r="J37" s="272">
        <v>160000</v>
      </c>
    </row>
    <row r="38" spans="1:10" ht="39.75" customHeight="1">
      <c r="A38" s="266"/>
      <c r="B38" s="260"/>
      <c r="C38" s="261"/>
      <c r="D38" s="261"/>
      <c r="E38" s="273">
        <v>5113</v>
      </c>
      <c r="F38" s="271" t="s">
        <v>239</v>
      </c>
      <c r="G38" s="275" t="s">
        <v>418</v>
      </c>
      <c r="H38" s="264">
        <f>SUM(I38:J38)</f>
        <v>460000</v>
      </c>
      <c r="I38" s="264">
        <v>0</v>
      </c>
      <c r="J38" s="272">
        <v>460000</v>
      </c>
    </row>
    <row r="39" spans="1:10" ht="22.5" customHeight="1">
      <c r="A39" s="266"/>
      <c r="B39" s="260"/>
      <c r="C39" s="261"/>
      <c r="D39" s="261"/>
      <c r="E39" s="273">
        <v>5122</v>
      </c>
      <c r="F39" s="271" t="s">
        <v>235</v>
      </c>
      <c r="G39" s="275" t="s">
        <v>418</v>
      </c>
      <c r="H39" s="264">
        <f>SUM(I39:J39)</f>
        <v>0</v>
      </c>
      <c r="I39" s="264">
        <v>0</v>
      </c>
      <c r="J39" s="264">
        <v>0</v>
      </c>
    </row>
    <row r="40" spans="1:10" ht="22.5" customHeight="1">
      <c r="A40" s="266"/>
      <c r="B40" s="260"/>
      <c r="C40" s="261"/>
      <c r="D40" s="261"/>
      <c r="E40" s="273">
        <v>5134</v>
      </c>
      <c r="F40" s="271" t="s">
        <v>233</v>
      </c>
      <c r="G40" s="270" t="s">
        <v>489</v>
      </c>
      <c r="H40" s="264">
        <f t="shared" si="0"/>
        <v>0</v>
      </c>
      <c r="I40" s="264">
        <v>0</v>
      </c>
      <c r="J40" s="264">
        <v>0</v>
      </c>
    </row>
    <row r="41" spans="1:10" ht="8.25" customHeight="1" hidden="1">
      <c r="A41" s="266"/>
      <c r="B41" s="260"/>
      <c r="C41" s="261"/>
      <c r="D41" s="261"/>
      <c r="E41" s="261"/>
      <c r="F41" s="269" t="s">
        <v>994</v>
      </c>
      <c r="G41" s="270"/>
      <c r="H41" s="264">
        <f t="shared" si="0"/>
        <v>0</v>
      </c>
      <c r="I41" s="264"/>
      <c r="J41" s="264"/>
    </row>
    <row r="42" spans="1:10" ht="9.75" customHeight="1" hidden="1">
      <c r="A42" s="266"/>
      <c r="B42" s="260"/>
      <c r="C42" s="261"/>
      <c r="D42" s="261"/>
      <c r="E42" s="261"/>
      <c r="F42" s="269" t="s">
        <v>1000</v>
      </c>
      <c r="G42" s="270"/>
      <c r="H42" s="264">
        <f t="shared" si="0"/>
        <v>0</v>
      </c>
      <c r="I42" s="264"/>
      <c r="J42" s="264"/>
    </row>
    <row r="43" spans="1:10" ht="11.25" customHeight="1" hidden="1">
      <c r="A43" s="266"/>
      <c r="B43" s="260"/>
      <c r="C43" s="261"/>
      <c r="D43" s="261"/>
      <c r="E43" s="261"/>
      <c r="F43" s="269" t="s">
        <v>1000</v>
      </c>
      <c r="G43" s="270"/>
      <c r="H43" s="264">
        <f t="shared" si="0"/>
        <v>0</v>
      </c>
      <c r="I43" s="264"/>
      <c r="J43" s="264"/>
    </row>
    <row r="44" spans="1:10" ht="8.25" customHeight="1" hidden="1">
      <c r="A44" s="266">
        <v>2113</v>
      </c>
      <c r="B44" s="260" t="s">
        <v>300</v>
      </c>
      <c r="C44" s="261">
        <v>1</v>
      </c>
      <c r="D44" s="261">
        <v>3</v>
      </c>
      <c r="E44" s="261"/>
      <c r="F44" s="269" t="s">
        <v>491</v>
      </c>
      <c r="G44" s="270" t="s">
        <v>492</v>
      </c>
      <c r="H44" s="264">
        <f t="shared" si="0"/>
        <v>0</v>
      </c>
      <c r="I44" s="264">
        <f>SUM(I46:I47)</f>
        <v>0</v>
      </c>
      <c r="J44" s="264">
        <f>SUM(J46:J47)</f>
        <v>0</v>
      </c>
    </row>
    <row r="45" spans="1:10" ht="9.75" customHeight="1" hidden="1">
      <c r="A45" s="266"/>
      <c r="B45" s="260"/>
      <c r="C45" s="261"/>
      <c r="D45" s="261"/>
      <c r="E45" s="261"/>
      <c r="F45" s="269" t="s">
        <v>994</v>
      </c>
      <c r="G45" s="270"/>
      <c r="H45" s="264">
        <f t="shared" si="0"/>
        <v>0</v>
      </c>
      <c r="I45" s="264"/>
      <c r="J45" s="264"/>
    </row>
    <row r="46" spans="1:10" ht="6" customHeight="1" hidden="1">
      <c r="A46" s="266"/>
      <c r="B46" s="260"/>
      <c r="C46" s="261"/>
      <c r="D46" s="261"/>
      <c r="E46" s="261"/>
      <c r="F46" s="269" t="s">
        <v>1000</v>
      </c>
      <c r="G46" s="270"/>
      <c r="H46" s="264">
        <f t="shared" si="0"/>
        <v>0</v>
      </c>
      <c r="I46" s="264"/>
      <c r="J46" s="264"/>
    </row>
    <row r="47" spans="1:10" ht="6" customHeight="1" hidden="1">
      <c r="A47" s="266"/>
      <c r="B47" s="260"/>
      <c r="C47" s="261"/>
      <c r="D47" s="261"/>
      <c r="E47" s="261"/>
      <c r="F47" s="269" t="s">
        <v>1000</v>
      </c>
      <c r="G47" s="270"/>
      <c r="H47" s="264">
        <f t="shared" si="0"/>
        <v>0</v>
      </c>
      <c r="I47" s="264"/>
      <c r="J47" s="264"/>
    </row>
    <row r="48" spans="1:10" ht="6" customHeight="1" hidden="1">
      <c r="A48" s="266">
        <v>2120</v>
      </c>
      <c r="B48" s="276" t="s">
        <v>300</v>
      </c>
      <c r="C48" s="262">
        <v>2</v>
      </c>
      <c r="D48" s="262">
        <v>0</v>
      </c>
      <c r="E48" s="262"/>
      <c r="F48" s="267" t="s">
        <v>3</v>
      </c>
      <c r="G48" s="277" t="s">
        <v>495</v>
      </c>
      <c r="H48" s="264">
        <f t="shared" si="0"/>
        <v>0</v>
      </c>
      <c r="I48" s="264">
        <f>SUM(I49+I53)</f>
        <v>0</v>
      </c>
      <c r="J48" s="264">
        <f>SUM(J49+J53)</f>
        <v>0</v>
      </c>
    </row>
    <row r="49" spans="1:10" ht="5.25" customHeight="1" hidden="1">
      <c r="A49" s="266">
        <v>2121</v>
      </c>
      <c r="B49" s="260" t="s">
        <v>300</v>
      </c>
      <c r="C49" s="261">
        <v>2</v>
      </c>
      <c r="D49" s="261">
        <v>1</v>
      </c>
      <c r="E49" s="261"/>
      <c r="F49" s="278" t="s">
        <v>871</v>
      </c>
      <c r="G49" s="270" t="s">
        <v>496</v>
      </c>
      <c r="H49" s="264">
        <f t="shared" si="0"/>
        <v>0</v>
      </c>
      <c r="I49" s="264">
        <f>SUM(I51:I52)</f>
        <v>0</v>
      </c>
      <c r="J49" s="264">
        <f>SUM(J51:J52)</f>
        <v>0</v>
      </c>
    </row>
    <row r="50" spans="1:10" ht="4.5" customHeight="1" hidden="1">
      <c r="A50" s="266"/>
      <c r="B50" s="260"/>
      <c r="C50" s="261"/>
      <c r="D50" s="261"/>
      <c r="E50" s="261"/>
      <c r="F50" s="269" t="s">
        <v>994</v>
      </c>
      <c r="G50" s="270"/>
      <c r="H50" s="264">
        <f t="shared" si="0"/>
        <v>0</v>
      </c>
      <c r="I50" s="264"/>
      <c r="J50" s="264"/>
    </row>
    <row r="51" spans="1:10" ht="3.75" customHeight="1" hidden="1">
      <c r="A51" s="266"/>
      <c r="B51" s="260"/>
      <c r="C51" s="261"/>
      <c r="D51" s="261"/>
      <c r="E51" s="261"/>
      <c r="F51" s="269" t="s">
        <v>1000</v>
      </c>
      <c r="G51" s="270"/>
      <c r="H51" s="264">
        <f t="shared" si="0"/>
        <v>0</v>
      </c>
      <c r="I51" s="264"/>
      <c r="J51" s="264"/>
    </row>
    <row r="52" spans="1:10" ht="6" customHeight="1" hidden="1">
      <c r="A52" s="266"/>
      <c r="B52" s="260"/>
      <c r="C52" s="261"/>
      <c r="D52" s="261"/>
      <c r="E52" s="261"/>
      <c r="F52" s="269" t="s">
        <v>1000</v>
      </c>
      <c r="G52" s="270"/>
      <c r="H52" s="264">
        <f t="shared" si="0"/>
        <v>0</v>
      </c>
      <c r="I52" s="264"/>
      <c r="J52" s="264"/>
    </row>
    <row r="53" spans="1:10" ht="53.25" customHeight="1">
      <c r="A53" s="266">
        <v>2122</v>
      </c>
      <c r="B53" s="260" t="s">
        <v>300</v>
      </c>
      <c r="C53" s="261">
        <v>2</v>
      </c>
      <c r="D53" s="261">
        <v>2</v>
      </c>
      <c r="E53" s="261"/>
      <c r="F53" s="269" t="s">
        <v>497</v>
      </c>
      <c r="G53" s="270" t="s">
        <v>498</v>
      </c>
      <c r="H53" s="264">
        <f t="shared" si="0"/>
        <v>0</v>
      </c>
      <c r="I53" s="264">
        <v>0</v>
      </c>
      <c r="J53" s="264">
        <v>0</v>
      </c>
    </row>
    <row r="54" spans="1:10" ht="20.25" customHeight="1" hidden="1">
      <c r="A54" s="266"/>
      <c r="B54" s="260"/>
      <c r="C54" s="261"/>
      <c r="D54" s="261"/>
      <c r="E54" s="261"/>
      <c r="F54" s="269" t="s">
        <v>994</v>
      </c>
      <c r="G54" s="270"/>
      <c r="H54" s="264">
        <f t="shared" si="0"/>
        <v>0</v>
      </c>
      <c r="I54" s="264"/>
      <c r="J54" s="264"/>
    </row>
    <row r="55" spans="1:10" ht="24" customHeight="1" hidden="1">
      <c r="A55" s="266"/>
      <c r="B55" s="260"/>
      <c r="C55" s="261"/>
      <c r="D55" s="261"/>
      <c r="E55" s="261"/>
      <c r="F55" s="269" t="s">
        <v>1000</v>
      </c>
      <c r="G55" s="270"/>
      <c r="H55" s="264">
        <f t="shared" si="0"/>
        <v>0</v>
      </c>
      <c r="I55" s="264"/>
      <c r="J55" s="264"/>
    </row>
    <row r="56" spans="1:10" ht="24" customHeight="1" hidden="1">
      <c r="A56" s="266"/>
      <c r="B56" s="260"/>
      <c r="C56" s="261"/>
      <c r="D56" s="261"/>
      <c r="E56" s="273"/>
      <c r="F56" s="279"/>
      <c r="G56" s="270"/>
      <c r="H56" s="264">
        <f t="shared" si="0"/>
        <v>0</v>
      </c>
      <c r="I56" s="264"/>
      <c r="J56" s="264"/>
    </row>
    <row r="57" spans="1:10" ht="36" customHeight="1">
      <c r="A57" s="266">
        <v>2130</v>
      </c>
      <c r="B57" s="260" t="s">
        <v>300</v>
      </c>
      <c r="C57" s="261">
        <v>3</v>
      </c>
      <c r="D57" s="261">
        <v>0</v>
      </c>
      <c r="E57" s="262"/>
      <c r="F57" s="269" t="s">
        <v>4</v>
      </c>
      <c r="G57" s="280" t="s">
        <v>499</v>
      </c>
      <c r="H57" s="264">
        <f t="shared" si="0"/>
        <v>0</v>
      </c>
      <c r="I57" s="272">
        <v>0</v>
      </c>
      <c r="J57" s="272">
        <v>0</v>
      </c>
    </row>
    <row r="58" spans="1:10" ht="36" customHeight="1">
      <c r="A58" s="266">
        <v>2133</v>
      </c>
      <c r="B58" s="260" t="s">
        <v>300</v>
      </c>
      <c r="C58" s="261">
        <v>3</v>
      </c>
      <c r="D58" s="261">
        <v>3</v>
      </c>
      <c r="E58" s="261"/>
      <c r="F58" s="269" t="s">
        <v>1001</v>
      </c>
      <c r="G58" s="270" t="s">
        <v>501</v>
      </c>
      <c r="H58" s="264">
        <f t="shared" si="0"/>
        <v>0</v>
      </c>
      <c r="I58" s="264">
        <v>0</v>
      </c>
      <c r="J58" s="264">
        <v>0</v>
      </c>
    </row>
    <row r="59" spans="1:10" ht="40.5" customHeight="1">
      <c r="A59" s="266"/>
      <c r="B59" s="260"/>
      <c r="C59" s="261"/>
      <c r="D59" s="261"/>
      <c r="E59" s="261"/>
      <c r="F59" s="269" t="s">
        <v>994</v>
      </c>
      <c r="G59" s="270"/>
      <c r="H59" s="264">
        <f t="shared" si="0"/>
        <v>0</v>
      </c>
      <c r="I59" s="264">
        <v>0</v>
      </c>
      <c r="J59" s="264">
        <v>0</v>
      </c>
    </row>
    <row r="60" spans="1:10" ht="21.75" customHeight="1">
      <c r="A60" s="266"/>
      <c r="B60" s="260"/>
      <c r="C60" s="261"/>
      <c r="D60" s="261"/>
      <c r="E60" s="273">
        <v>4231</v>
      </c>
      <c r="F60" s="269" t="s">
        <v>124</v>
      </c>
      <c r="G60" s="270"/>
      <c r="H60" s="264">
        <f>SUM(I60:J60)</f>
        <v>0</v>
      </c>
      <c r="I60" s="264">
        <v>0</v>
      </c>
      <c r="J60" s="264">
        <v>0</v>
      </c>
    </row>
    <row r="61" spans="1:10" ht="25.5" customHeight="1">
      <c r="A61" s="266"/>
      <c r="B61" s="260"/>
      <c r="C61" s="261"/>
      <c r="D61" s="261"/>
      <c r="E61" s="273">
        <v>4232</v>
      </c>
      <c r="F61" s="269" t="s">
        <v>995</v>
      </c>
      <c r="G61" s="270"/>
      <c r="H61" s="264">
        <f>SUM(I61:J61)</f>
        <v>0</v>
      </c>
      <c r="I61" s="264">
        <v>0</v>
      </c>
      <c r="J61" s="264">
        <v>0</v>
      </c>
    </row>
    <row r="62" spans="1:10" ht="28.5" customHeight="1">
      <c r="A62" s="266"/>
      <c r="B62" s="260"/>
      <c r="C62" s="261"/>
      <c r="D62" s="261"/>
      <c r="E62" s="273">
        <v>4235</v>
      </c>
      <c r="F62" s="269" t="s">
        <v>128</v>
      </c>
      <c r="G62" s="270"/>
      <c r="H62" s="264">
        <f t="shared" si="0"/>
        <v>0</v>
      </c>
      <c r="I62" s="258">
        <v>0</v>
      </c>
      <c r="J62" s="264">
        <v>0</v>
      </c>
    </row>
    <row r="63" spans="1:10" ht="15" customHeight="1" hidden="1">
      <c r="A63" s="266"/>
      <c r="B63" s="260"/>
      <c r="C63" s="261"/>
      <c r="D63" s="261"/>
      <c r="E63" s="273"/>
      <c r="F63" s="269"/>
      <c r="G63" s="270"/>
      <c r="H63" s="264"/>
      <c r="I63" s="264"/>
      <c r="J63" s="264"/>
    </row>
    <row r="64" spans="1:10" ht="15" customHeight="1" hidden="1">
      <c r="A64" s="266"/>
      <c r="B64" s="260"/>
      <c r="C64" s="261"/>
      <c r="D64" s="261"/>
      <c r="E64" s="261"/>
      <c r="F64" s="269"/>
      <c r="G64" s="270"/>
      <c r="H64" s="264"/>
      <c r="I64" s="264"/>
      <c r="J64" s="264"/>
    </row>
    <row r="65" spans="1:10" ht="14.25" customHeight="1" hidden="1">
      <c r="A65" s="266">
        <v>2132</v>
      </c>
      <c r="B65" s="260" t="s">
        <v>300</v>
      </c>
      <c r="C65" s="261">
        <v>3</v>
      </c>
      <c r="D65" s="261">
        <v>2</v>
      </c>
      <c r="E65" s="261"/>
      <c r="F65" s="269" t="s">
        <v>502</v>
      </c>
      <c r="G65" s="270" t="s">
        <v>503</v>
      </c>
      <c r="H65" s="264">
        <f t="shared" si="0"/>
        <v>0</v>
      </c>
      <c r="I65" s="264">
        <f>SUM(I67:I68)</f>
        <v>0</v>
      </c>
      <c r="J65" s="264">
        <f>SUM(J67:J68)</f>
        <v>0</v>
      </c>
    </row>
    <row r="66" spans="1:10" ht="36" customHeight="1" hidden="1">
      <c r="A66" s="266"/>
      <c r="B66" s="260"/>
      <c r="C66" s="261"/>
      <c r="D66" s="261"/>
      <c r="E66" s="261"/>
      <c r="F66" s="269" t="s">
        <v>994</v>
      </c>
      <c r="G66" s="270"/>
      <c r="H66" s="264">
        <f t="shared" si="0"/>
        <v>0</v>
      </c>
      <c r="I66" s="264"/>
      <c r="J66" s="264"/>
    </row>
    <row r="67" spans="1:10" ht="15" customHeight="1" hidden="1">
      <c r="A67" s="266"/>
      <c r="B67" s="260"/>
      <c r="C67" s="261"/>
      <c r="D67" s="261"/>
      <c r="E67" s="261"/>
      <c r="F67" s="269" t="s">
        <v>1000</v>
      </c>
      <c r="G67" s="270"/>
      <c r="H67" s="264">
        <f t="shared" si="0"/>
        <v>0</v>
      </c>
      <c r="I67" s="264"/>
      <c r="J67" s="264"/>
    </row>
    <row r="68" spans="1:10" ht="15" customHeight="1" hidden="1">
      <c r="A68" s="266"/>
      <c r="B68" s="260"/>
      <c r="C68" s="261"/>
      <c r="D68" s="261"/>
      <c r="E68" s="261"/>
      <c r="F68" s="269" t="s">
        <v>1000</v>
      </c>
      <c r="G68" s="270"/>
      <c r="H68" s="264">
        <f t="shared" si="0"/>
        <v>0</v>
      </c>
      <c r="I68" s="264"/>
      <c r="J68" s="264"/>
    </row>
    <row r="69" spans="1:10" ht="264" customHeight="1" hidden="1">
      <c r="A69" s="266">
        <v>2133</v>
      </c>
      <c r="B69" s="260" t="s">
        <v>300</v>
      </c>
      <c r="C69" s="261">
        <v>3</v>
      </c>
      <c r="D69" s="261">
        <v>3</v>
      </c>
      <c r="E69" s="261"/>
      <c r="F69" s="269" t="s">
        <v>504</v>
      </c>
      <c r="G69" s="270" t="s">
        <v>505</v>
      </c>
      <c r="H69" s="264">
        <f t="shared" si="0"/>
        <v>0</v>
      </c>
      <c r="I69" s="264">
        <f>SUM(I71:I72)</f>
        <v>0</v>
      </c>
      <c r="J69" s="264">
        <f>SUM(J71:J72)</f>
        <v>0</v>
      </c>
    </row>
    <row r="70" spans="1:10" ht="36" customHeight="1" hidden="1">
      <c r="A70" s="266"/>
      <c r="B70" s="260"/>
      <c r="C70" s="261"/>
      <c r="D70" s="261"/>
      <c r="E70" s="261"/>
      <c r="F70" s="269" t="s">
        <v>994</v>
      </c>
      <c r="G70" s="270"/>
      <c r="H70" s="264">
        <f t="shared" si="0"/>
        <v>0</v>
      </c>
      <c r="I70" s="264"/>
      <c r="J70" s="264"/>
    </row>
    <row r="71" spans="1:10" ht="15" customHeight="1" hidden="1">
      <c r="A71" s="266"/>
      <c r="B71" s="260"/>
      <c r="C71" s="261"/>
      <c r="D71" s="261"/>
      <c r="E71" s="261"/>
      <c r="F71" s="269" t="s">
        <v>1000</v>
      </c>
      <c r="G71" s="270"/>
      <c r="H71" s="264">
        <f t="shared" si="0"/>
        <v>0</v>
      </c>
      <c r="I71" s="264"/>
      <c r="J71" s="264"/>
    </row>
    <row r="72" spans="1:10" ht="15" customHeight="1" hidden="1">
      <c r="A72" s="266"/>
      <c r="B72" s="260"/>
      <c r="C72" s="261"/>
      <c r="D72" s="261"/>
      <c r="E72" s="261"/>
      <c r="F72" s="269" t="s">
        <v>1000</v>
      </c>
      <c r="G72" s="270"/>
      <c r="H72" s="264">
        <f t="shared" si="0"/>
        <v>0</v>
      </c>
      <c r="I72" s="264"/>
      <c r="J72" s="264"/>
    </row>
    <row r="73" spans="1:10" ht="24.75" customHeight="1" hidden="1">
      <c r="A73" s="266">
        <v>2140</v>
      </c>
      <c r="B73" s="276" t="s">
        <v>300</v>
      </c>
      <c r="C73" s="262">
        <v>4</v>
      </c>
      <c r="D73" s="262">
        <v>0</v>
      </c>
      <c r="E73" s="262"/>
      <c r="F73" s="269" t="s">
        <v>5</v>
      </c>
      <c r="G73" s="267" t="s">
        <v>506</v>
      </c>
      <c r="H73" s="264">
        <f t="shared" si="0"/>
        <v>0</v>
      </c>
      <c r="I73" s="264">
        <f>SUM(I74)</f>
        <v>0</v>
      </c>
      <c r="J73" s="264">
        <f>SUM(J74)</f>
        <v>0</v>
      </c>
    </row>
    <row r="74" spans="1:10" ht="168" customHeight="1" hidden="1">
      <c r="A74" s="266">
        <v>2141</v>
      </c>
      <c r="B74" s="260" t="s">
        <v>300</v>
      </c>
      <c r="C74" s="261">
        <v>4</v>
      </c>
      <c r="D74" s="261">
        <v>1</v>
      </c>
      <c r="E74" s="261"/>
      <c r="F74" s="269" t="s">
        <v>507</v>
      </c>
      <c r="G74" s="281" t="s">
        <v>508</v>
      </c>
      <c r="H74" s="264">
        <f t="shared" si="0"/>
        <v>0</v>
      </c>
      <c r="I74" s="264">
        <f>SUM(I76:I77)</f>
        <v>0</v>
      </c>
      <c r="J74" s="264">
        <f>SUM(J76:J77)</f>
        <v>0</v>
      </c>
    </row>
    <row r="75" spans="1:10" ht="36" customHeight="1" hidden="1">
      <c r="A75" s="266"/>
      <c r="B75" s="260"/>
      <c r="C75" s="261"/>
      <c r="D75" s="261"/>
      <c r="E75" s="261"/>
      <c r="F75" s="269" t="s">
        <v>994</v>
      </c>
      <c r="G75" s="270"/>
      <c r="H75" s="264">
        <f t="shared" si="0"/>
        <v>0</v>
      </c>
      <c r="I75" s="264"/>
      <c r="J75" s="264"/>
    </row>
    <row r="76" spans="1:10" ht="15" customHeight="1" hidden="1">
      <c r="A76" s="266"/>
      <c r="B76" s="260"/>
      <c r="C76" s="261"/>
      <c r="D76" s="261"/>
      <c r="E76" s="261"/>
      <c r="F76" s="269" t="s">
        <v>1000</v>
      </c>
      <c r="G76" s="270"/>
      <c r="H76" s="264">
        <f t="shared" si="0"/>
        <v>0</v>
      </c>
      <c r="I76" s="264"/>
      <c r="J76" s="264"/>
    </row>
    <row r="77" spans="1:10" ht="15" customHeight="1" hidden="1">
      <c r="A77" s="266"/>
      <c r="B77" s="260"/>
      <c r="C77" s="261"/>
      <c r="D77" s="261"/>
      <c r="E77" s="261"/>
      <c r="F77" s="269" t="s">
        <v>1000</v>
      </c>
      <c r="G77" s="270"/>
      <c r="H77" s="264">
        <f t="shared" si="0"/>
        <v>0</v>
      </c>
      <c r="I77" s="264"/>
      <c r="J77" s="264"/>
    </row>
    <row r="78" spans="1:10" ht="324" customHeight="1" hidden="1">
      <c r="A78" s="266">
        <v>2150</v>
      </c>
      <c r="B78" s="276" t="s">
        <v>300</v>
      </c>
      <c r="C78" s="262">
        <v>5</v>
      </c>
      <c r="D78" s="262">
        <v>0</v>
      </c>
      <c r="E78" s="262"/>
      <c r="F78" s="269" t="s">
        <v>6</v>
      </c>
      <c r="G78" s="267" t="s">
        <v>509</v>
      </c>
      <c r="H78" s="264">
        <f t="shared" si="0"/>
        <v>0</v>
      </c>
      <c r="I78" s="264">
        <f>SUM(I79)</f>
        <v>0</v>
      </c>
      <c r="J78" s="264">
        <f>SUM(J79)</f>
        <v>0</v>
      </c>
    </row>
    <row r="79" spans="1:10" ht="25.5" customHeight="1" hidden="1">
      <c r="A79" s="266">
        <v>2151</v>
      </c>
      <c r="B79" s="260" t="s">
        <v>300</v>
      </c>
      <c r="C79" s="261">
        <v>5</v>
      </c>
      <c r="D79" s="261">
        <v>1</v>
      </c>
      <c r="E79" s="261"/>
      <c r="F79" s="269" t="s">
        <v>510</v>
      </c>
      <c r="G79" s="281" t="s">
        <v>511</v>
      </c>
      <c r="H79" s="264">
        <f t="shared" si="0"/>
        <v>0</v>
      </c>
      <c r="I79" s="264">
        <f>SUM(I81:I82)</f>
        <v>0</v>
      </c>
      <c r="J79" s="264">
        <f>SUM(J81:J82)</f>
        <v>0</v>
      </c>
    </row>
    <row r="80" spans="1:10" ht="36" customHeight="1" hidden="1">
      <c r="A80" s="266"/>
      <c r="B80" s="260"/>
      <c r="C80" s="261"/>
      <c r="D80" s="261"/>
      <c r="E80" s="261"/>
      <c r="F80" s="269" t="s">
        <v>994</v>
      </c>
      <c r="G80" s="270"/>
      <c r="H80" s="264">
        <f t="shared" si="0"/>
        <v>0</v>
      </c>
      <c r="I80" s="264"/>
      <c r="J80" s="264"/>
    </row>
    <row r="81" spans="1:10" ht="15" customHeight="1" hidden="1">
      <c r="A81" s="266"/>
      <c r="B81" s="260"/>
      <c r="C81" s="261"/>
      <c r="D81" s="261"/>
      <c r="E81" s="261"/>
      <c r="F81" s="269" t="s">
        <v>1000</v>
      </c>
      <c r="G81" s="270"/>
      <c r="H81" s="264">
        <f t="shared" si="0"/>
        <v>0</v>
      </c>
      <c r="I81" s="264"/>
      <c r="J81" s="264"/>
    </row>
    <row r="82" spans="1:10" ht="15" customHeight="1" hidden="1">
      <c r="A82" s="266"/>
      <c r="B82" s="260"/>
      <c r="C82" s="261"/>
      <c r="D82" s="261"/>
      <c r="E82" s="261"/>
      <c r="F82" s="269" t="s">
        <v>1000</v>
      </c>
      <c r="G82" s="270"/>
      <c r="H82" s="264">
        <f t="shared" si="0"/>
        <v>0</v>
      </c>
      <c r="I82" s="264"/>
      <c r="J82" s="264"/>
    </row>
    <row r="83" spans="1:10" ht="409.5" customHeight="1" hidden="1">
      <c r="A83" s="266">
        <v>2160</v>
      </c>
      <c r="B83" s="276" t="s">
        <v>300</v>
      </c>
      <c r="C83" s="262">
        <v>6</v>
      </c>
      <c r="D83" s="262">
        <v>0</v>
      </c>
      <c r="E83" s="262"/>
      <c r="F83" s="269" t="s">
        <v>1002</v>
      </c>
      <c r="G83" s="267" t="s">
        <v>512</v>
      </c>
      <c r="H83" s="264">
        <f t="shared" si="0"/>
        <v>0</v>
      </c>
      <c r="I83" s="264">
        <f>SUM(I84)</f>
        <v>0</v>
      </c>
      <c r="J83" s="264">
        <f>SUM(J84)</f>
        <v>0</v>
      </c>
    </row>
    <row r="84" spans="1:10" ht="409.5" customHeight="1" hidden="1">
      <c r="A84" s="266">
        <v>2161</v>
      </c>
      <c r="B84" s="260" t="s">
        <v>300</v>
      </c>
      <c r="C84" s="261">
        <v>6</v>
      </c>
      <c r="D84" s="261">
        <v>1</v>
      </c>
      <c r="E84" s="261"/>
      <c r="F84" s="269" t="s">
        <v>513</v>
      </c>
      <c r="G84" s="270" t="s">
        <v>514</v>
      </c>
      <c r="H84" s="264">
        <f t="shared" si="0"/>
        <v>0</v>
      </c>
      <c r="I84" s="264">
        <f>SUM(I86:I87)</f>
        <v>0</v>
      </c>
      <c r="J84" s="264">
        <f>SUM(J86:J87)</f>
        <v>0</v>
      </c>
    </row>
    <row r="85" spans="1:10" ht="36" customHeight="1" hidden="1">
      <c r="A85" s="266"/>
      <c r="B85" s="260"/>
      <c r="C85" s="261"/>
      <c r="D85" s="261"/>
      <c r="E85" s="261"/>
      <c r="F85" s="269" t="s">
        <v>994</v>
      </c>
      <c r="G85" s="270"/>
      <c r="H85" s="264">
        <f t="shared" si="0"/>
        <v>0</v>
      </c>
      <c r="I85" s="264"/>
      <c r="J85" s="264"/>
    </row>
    <row r="86" spans="1:10" ht="15" customHeight="1" hidden="1">
      <c r="A86" s="266"/>
      <c r="B86" s="260"/>
      <c r="C86" s="261"/>
      <c r="D86" s="261"/>
      <c r="E86" s="261"/>
      <c r="F86" s="269" t="s">
        <v>1000</v>
      </c>
      <c r="G86" s="270"/>
      <c r="H86" s="264">
        <f t="shared" si="0"/>
        <v>0</v>
      </c>
      <c r="I86" s="264"/>
      <c r="J86" s="264"/>
    </row>
    <row r="87" spans="1:10" ht="15" customHeight="1" hidden="1">
      <c r="A87" s="266"/>
      <c r="B87" s="260"/>
      <c r="C87" s="261"/>
      <c r="D87" s="261"/>
      <c r="E87" s="261"/>
      <c r="F87" s="269" t="s">
        <v>1000</v>
      </c>
      <c r="G87" s="270"/>
      <c r="H87" s="264">
        <f t="shared" si="0"/>
        <v>0</v>
      </c>
      <c r="I87" s="264"/>
      <c r="J87" s="264"/>
    </row>
    <row r="88" spans="1:10" ht="24" customHeight="1" hidden="1">
      <c r="A88" s="266">
        <v>2170</v>
      </c>
      <c r="B88" s="276" t="s">
        <v>300</v>
      </c>
      <c r="C88" s="262">
        <v>7</v>
      </c>
      <c r="D88" s="262">
        <v>0</v>
      </c>
      <c r="E88" s="262"/>
      <c r="F88" s="269" t="s">
        <v>8</v>
      </c>
      <c r="G88" s="270"/>
      <c r="H88" s="264">
        <f t="shared" si="0"/>
        <v>0</v>
      </c>
      <c r="I88" s="264">
        <f>SUM(I89)</f>
        <v>0</v>
      </c>
      <c r="J88" s="264">
        <f>SUM(J89)</f>
        <v>0</v>
      </c>
    </row>
    <row r="89" spans="1:10" ht="15" customHeight="1" hidden="1">
      <c r="A89" s="266">
        <v>2171</v>
      </c>
      <c r="B89" s="260" t="s">
        <v>300</v>
      </c>
      <c r="C89" s="261">
        <v>7</v>
      </c>
      <c r="D89" s="261">
        <v>1</v>
      </c>
      <c r="E89" s="261"/>
      <c r="F89" s="269" t="s">
        <v>348</v>
      </c>
      <c r="G89" s="270"/>
      <c r="H89" s="264">
        <f t="shared" si="0"/>
        <v>0</v>
      </c>
      <c r="I89" s="264">
        <f>SUM(I91:I92)</f>
        <v>0</v>
      </c>
      <c r="J89" s="264">
        <f>SUM(J91:J92)</f>
        <v>0</v>
      </c>
    </row>
    <row r="90" spans="1:10" ht="36" customHeight="1" hidden="1">
      <c r="A90" s="266"/>
      <c r="B90" s="260"/>
      <c r="C90" s="261"/>
      <c r="D90" s="261"/>
      <c r="E90" s="261"/>
      <c r="F90" s="269" t="s">
        <v>994</v>
      </c>
      <c r="G90" s="270"/>
      <c r="H90" s="264">
        <f t="shared" si="0"/>
        <v>0</v>
      </c>
      <c r="I90" s="264"/>
      <c r="J90" s="264"/>
    </row>
    <row r="91" spans="1:10" ht="15" customHeight="1" hidden="1">
      <c r="A91" s="266"/>
      <c r="B91" s="260"/>
      <c r="C91" s="261"/>
      <c r="D91" s="261"/>
      <c r="E91" s="261"/>
      <c r="F91" s="269" t="s">
        <v>1000</v>
      </c>
      <c r="G91" s="270"/>
      <c r="H91" s="264">
        <f t="shared" si="0"/>
        <v>0</v>
      </c>
      <c r="I91" s="264"/>
      <c r="J91" s="264"/>
    </row>
    <row r="92" spans="1:10" ht="15" customHeight="1" hidden="1">
      <c r="A92" s="266"/>
      <c r="B92" s="260"/>
      <c r="C92" s="261"/>
      <c r="D92" s="261"/>
      <c r="E92" s="261"/>
      <c r="F92" s="269" t="s">
        <v>1000</v>
      </c>
      <c r="G92" s="270"/>
      <c r="H92" s="264">
        <f t="shared" si="0"/>
        <v>0</v>
      </c>
      <c r="I92" s="264"/>
      <c r="J92" s="264"/>
    </row>
    <row r="93" spans="1:10" ht="36" customHeight="1" hidden="1">
      <c r="A93" s="266">
        <v>2180</v>
      </c>
      <c r="B93" s="276" t="s">
        <v>300</v>
      </c>
      <c r="C93" s="262">
        <v>8</v>
      </c>
      <c r="D93" s="262">
        <v>0</v>
      </c>
      <c r="E93" s="262"/>
      <c r="F93" s="269" t="s">
        <v>9</v>
      </c>
      <c r="G93" s="267" t="s">
        <v>515</v>
      </c>
      <c r="H93" s="264">
        <f aca="true" t="shared" si="2" ref="H93:H156">SUM(I93:J93)</f>
        <v>0</v>
      </c>
      <c r="I93" s="264">
        <f>SUM(I94+I97)</f>
        <v>0</v>
      </c>
      <c r="J93" s="264">
        <f>SUM(J94+J97)</f>
        <v>0</v>
      </c>
    </row>
    <row r="94" spans="1:10" ht="409.5" customHeight="1" hidden="1">
      <c r="A94" s="266">
        <v>2181</v>
      </c>
      <c r="B94" s="260" t="s">
        <v>300</v>
      </c>
      <c r="C94" s="261">
        <v>8</v>
      </c>
      <c r="D94" s="261">
        <v>1</v>
      </c>
      <c r="E94" s="261"/>
      <c r="F94" s="269" t="s">
        <v>9</v>
      </c>
      <c r="G94" s="281" t="s">
        <v>516</v>
      </c>
      <c r="H94" s="264">
        <f t="shared" si="2"/>
        <v>0</v>
      </c>
      <c r="I94" s="264">
        <f>SUM(I95:I96)</f>
        <v>0</v>
      </c>
      <c r="J94" s="264">
        <f>SUM(J95:J96)</f>
        <v>0</v>
      </c>
    </row>
    <row r="95" spans="1:10" ht="15" customHeight="1" hidden="1">
      <c r="A95" s="266">
        <v>2182</v>
      </c>
      <c r="B95" s="260" t="s">
        <v>300</v>
      </c>
      <c r="C95" s="261">
        <v>8</v>
      </c>
      <c r="D95" s="261">
        <v>1</v>
      </c>
      <c r="E95" s="261"/>
      <c r="F95" s="269" t="s">
        <v>192</v>
      </c>
      <c r="G95" s="281"/>
      <c r="H95" s="264">
        <f t="shared" si="2"/>
        <v>0</v>
      </c>
      <c r="I95" s="264"/>
      <c r="J95" s="264"/>
    </row>
    <row r="96" spans="1:10" ht="14.25" customHeight="1" hidden="1">
      <c r="A96" s="266">
        <v>2183</v>
      </c>
      <c r="B96" s="260" t="s">
        <v>300</v>
      </c>
      <c r="C96" s="261">
        <v>8</v>
      </c>
      <c r="D96" s="261">
        <v>1</v>
      </c>
      <c r="E96" s="261"/>
      <c r="F96" s="269" t="s">
        <v>193</v>
      </c>
      <c r="G96" s="281"/>
      <c r="H96" s="264">
        <f t="shared" si="2"/>
        <v>0</v>
      </c>
      <c r="I96" s="264"/>
      <c r="J96" s="264"/>
    </row>
    <row r="97" spans="1:10" ht="24" customHeight="1" hidden="1">
      <c r="A97" s="266">
        <v>2184</v>
      </c>
      <c r="B97" s="260" t="s">
        <v>300</v>
      </c>
      <c r="C97" s="261">
        <v>8</v>
      </c>
      <c r="D97" s="261">
        <v>1</v>
      </c>
      <c r="E97" s="261"/>
      <c r="F97" s="269" t="s">
        <v>198</v>
      </c>
      <c r="G97" s="281"/>
      <c r="H97" s="264">
        <f t="shared" si="2"/>
        <v>0</v>
      </c>
      <c r="I97" s="264">
        <f>SUM(I99:I100)</f>
        <v>0</v>
      </c>
      <c r="J97" s="264">
        <f>SUM(J99:J100)</f>
        <v>0</v>
      </c>
    </row>
    <row r="98" spans="1:10" ht="36" customHeight="1" hidden="1">
      <c r="A98" s="266"/>
      <c r="B98" s="260"/>
      <c r="C98" s="261"/>
      <c r="D98" s="261"/>
      <c r="E98" s="261"/>
      <c r="F98" s="269" t="s">
        <v>994</v>
      </c>
      <c r="G98" s="270"/>
      <c r="H98" s="264">
        <f t="shared" si="2"/>
        <v>0</v>
      </c>
      <c r="I98" s="264"/>
      <c r="J98" s="264"/>
    </row>
    <row r="99" spans="1:10" ht="15" customHeight="1" hidden="1">
      <c r="A99" s="266"/>
      <c r="B99" s="260"/>
      <c r="C99" s="261"/>
      <c r="D99" s="261"/>
      <c r="E99" s="261"/>
      <c r="F99" s="269" t="s">
        <v>1000</v>
      </c>
      <c r="G99" s="270"/>
      <c r="H99" s="264">
        <f t="shared" si="2"/>
        <v>0</v>
      </c>
      <c r="I99" s="264"/>
      <c r="J99" s="264"/>
    </row>
    <row r="100" spans="1:10" ht="15" customHeight="1" hidden="1">
      <c r="A100" s="266"/>
      <c r="B100" s="260"/>
      <c r="C100" s="261"/>
      <c r="D100" s="261"/>
      <c r="E100" s="261"/>
      <c r="F100" s="269" t="s">
        <v>1000</v>
      </c>
      <c r="G100" s="270"/>
      <c r="H100" s="264">
        <f t="shared" si="2"/>
        <v>0</v>
      </c>
      <c r="I100" s="264"/>
      <c r="J100" s="264"/>
    </row>
    <row r="101" spans="1:10" ht="15" customHeight="1" hidden="1">
      <c r="A101" s="266">
        <v>2185</v>
      </c>
      <c r="B101" s="260" t="s">
        <v>312</v>
      </c>
      <c r="C101" s="261">
        <v>8</v>
      </c>
      <c r="D101" s="261">
        <v>1</v>
      </c>
      <c r="E101" s="261"/>
      <c r="F101" s="269"/>
      <c r="G101" s="281"/>
      <c r="H101" s="264">
        <f t="shared" si="2"/>
        <v>0</v>
      </c>
      <c r="I101" s="264"/>
      <c r="J101" s="264"/>
    </row>
    <row r="102" spans="1:10" s="265" customFormat="1" ht="15.75" customHeight="1" hidden="1">
      <c r="A102" s="247">
        <v>2200</v>
      </c>
      <c r="B102" s="276" t="s">
        <v>301</v>
      </c>
      <c r="C102" s="262">
        <v>0</v>
      </c>
      <c r="D102" s="262">
        <v>0</v>
      </c>
      <c r="E102" s="262"/>
      <c r="F102" s="269" t="s">
        <v>1003</v>
      </c>
      <c r="G102" s="244" t="s">
        <v>517</v>
      </c>
      <c r="H102" s="264">
        <f t="shared" si="2"/>
        <v>0</v>
      </c>
      <c r="I102" s="264">
        <f>SUM(I103,I108,I113,I118,I120)</f>
        <v>0</v>
      </c>
      <c r="J102" s="264">
        <f>SUM(J103,J108,J113,J118,J120)</f>
        <v>0</v>
      </c>
    </row>
    <row r="103" spans="1:10" ht="192" customHeight="1" hidden="1">
      <c r="A103" s="266">
        <v>2210</v>
      </c>
      <c r="B103" s="276" t="s">
        <v>301</v>
      </c>
      <c r="C103" s="261">
        <v>1</v>
      </c>
      <c r="D103" s="261">
        <v>0</v>
      </c>
      <c r="E103" s="261"/>
      <c r="F103" s="269" t="s">
        <v>10</v>
      </c>
      <c r="G103" s="282" t="s">
        <v>518</v>
      </c>
      <c r="H103" s="264">
        <f t="shared" si="2"/>
        <v>0</v>
      </c>
      <c r="I103" s="264">
        <f>SUM(I104)</f>
        <v>0</v>
      </c>
      <c r="J103" s="264">
        <f>SUM(J104)</f>
        <v>0</v>
      </c>
    </row>
    <row r="104" spans="1:10" ht="192" customHeight="1" hidden="1">
      <c r="A104" s="266">
        <v>2211</v>
      </c>
      <c r="B104" s="260" t="s">
        <v>301</v>
      </c>
      <c r="C104" s="261">
        <v>1</v>
      </c>
      <c r="D104" s="261">
        <v>1</v>
      </c>
      <c r="E104" s="261"/>
      <c r="F104" s="269" t="s">
        <v>519</v>
      </c>
      <c r="G104" s="281" t="s">
        <v>520</v>
      </c>
      <c r="H104" s="264">
        <f t="shared" si="2"/>
        <v>0</v>
      </c>
      <c r="I104" s="264">
        <f>SUM(I106:I107)</f>
        <v>0</v>
      </c>
      <c r="J104" s="264">
        <f>SUM(J106:J107)</f>
        <v>0</v>
      </c>
    </row>
    <row r="105" spans="1:10" ht="36" customHeight="1" hidden="1">
      <c r="A105" s="266"/>
      <c r="B105" s="260"/>
      <c r="C105" s="261"/>
      <c r="D105" s="261"/>
      <c r="E105" s="261"/>
      <c r="F105" s="269" t="s">
        <v>994</v>
      </c>
      <c r="G105" s="270"/>
      <c r="H105" s="264">
        <f t="shared" si="2"/>
        <v>0</v>
      </c>
      <c r="I105" s="264"/>
      <c r="J105" s="264"/>
    </row>
    <row r="106" spans="1:10" ht="15" customHeight="1" hidden="1">
      <c r="A106" s="266"/>
      <c r="B106" s="260"/>
      <c r="C106" s="261"/>
      <c r="D106" s="261"/>
      <c r="E106" s="261"/>
      <c r="F106" s="269" t="s">
        <v>1000</v>
      </c>
      <c r="G106" s="270"/>
      <c r="H106" s="264">
        <f t="shared" si="2"/>
        <v>0</v>
      </c>
      <c r="I106" s="264"/>
      <c r="J106" s="264"/>
    </row>
    <row r="107" spans="1:10" ht="15" customHeight="1" hidden="1">
      <c r="A107" s="266"/>
      <c r="B107" s="260"/>
      <c r="C107" s="261"/>
      <c r="D107" s="261"/>
      <c r="E107" s="261"/>
      <c r="F107" s="269" t="s">
        <v>1000</v>
      </c>
      <c r="G107" s="270"/>
      <c r="H107" s="264">
        <f t="shared" si="2"/>
        <v>0</v>
      </c>
      <c r="I107" s="264"/>
      <c r="J107" s="264"/>
    </row>
    <row r="108" spans="1:10" ht="156" customHeight="1" hidden="1">
      <c r="A108" s="266">
        <v>2220</v>
      </c>
      <c r="B108" s="276" t="s">
        <v>301</v>
      </c>
      <c r="C108" s="262">
        <v>2</v>
      </c>
      <c r="D108" s="262">
        <v>0</v>
      </c>
      <c r="E108" s="262"/>
      <c r="F108" s="269" t="s">
        <v>11</v>
      </c>
      <c r="G108" s="282" t="s">
        <v>521</v>
      </c>
      <c r="H108" s="264">
        <f t="shared" si="2"/>
        <v>0</v>
      </c>
      <c r="I108" s="264">
        <f>SUM(I109)</f>
        <v>0</v>
      </c>
      <c r="J108" s="264">
        <f>SUM(J109)</f>
        <v>0</v>
      </c>
    </row>
    <row r="109" spans="1:10" ht="156" customHeight="1" hidden="1">
      <c r="A109" s="266">
        <v>2221</v>
      </c>
      <c r="B109" s="260" t="s">
        <v>301</v>
      </c>
      <c r="C109" s="261">
        <v>2</v>
      </c>
      <c r="D109" s="261">
        <v>1</v>
      </c>
      <c r="E109" s="261"/>
      <c r="F109" s="269" t="s">
        <v>522</v>
      </c>
      <c r="G109" s="281" t="s">
        <v>523</v>
      </c>
      <c r="H109" s="264">
        <f t="shared" si="2"/>
        <v>0</v>
      </c>
      <c r="I109" s="264">
        <f>SUM(I111:I112)</f>
        <v>0</v>
      </c>
      <c r="J109" s="264">
        <f>SUM(J111:J112)</f>
        <v>0</v>
      </c>
    </row>
    <row r="110" spans="1:10" ht="36" customHeight="1" hidden="1">
      <c r="A110" s="266"/>
      <c r="B110" s="260"/>
      <c r="C110" s="261"/>
      <c r="D110" s="261"/>
      <c r="E110" s="261"/>
      <c r="F110" s="269" t="s">
        <v>994</v>
      </c>
      <c r="G110" s="270"/>
      <c r="H110" s="264">
        <f t="shared" si="2"/>
        <v>0</v>
      </c>
      <c r="I110" s="264"/>
      <c r="J110" s="264"/>
    </row>
    <row r="111" spans="1:10" ht="15" customHeight="1" hidden="1">
      <c r="A111" s="266"/>
      <c r="B111" s="260"/>
      <c r="C111" s="261"/>
      <c r="D111" s="261"/>
      <c r="E111" s="261"/>
      <c r="F111" s="269" t="s">
        <v>1000</v>
      </c>
      <c r="G111" s="270"/>
      <c r="H111" s="264">
        <f t="shared" si="2"/>
        <v>0</v>
      </c>
      <c r="I111" s="264"/>
      <c r="J111" s="264"/>
    </row>
    <row r="112" spans="1:10" ht="15" customHeight="1" hidden="1">
      <c r="A112" s="266"/>
      <c r="B112" s="260"/>
      <c r="C112" s="261"/>
      <c r="D112" s="261"/>
      <c r="E112" s="261"/>
      <c r="F112" s="269" t="s">
        <v>1000</v>
      </c>
      <c r="G112" s="270"/>
      <c r="H112" s="264">
        <f t="shared" si="2"/>
        <v>0</v>
      </c>
      <c r="I112" s="264"/>
      <c r="J112" s="264"/>
    </row>
    <row r="113" spans="1:10" ht="240" customHeight="1" hidden="1">
      <c r="A113" s="266">
        <v>2230</v>
      </c>
      <c r="B113" s="276" t="s">
        <v>301</v>
      </c>
      <c r="C113" s="261">
        <v>3</v>
      </c>
      <c r="D113" s="261">
        <v>0</v>
      </c>
      <c r="E113" s="261"/>
      <c r="F113" s="269" t="s">
        <v>12</v>
      </c>
      <c r="G113" s="282" t="s">
        <v>524</v>
      </c>
      <c r="H113" s="264">
        <f t="shared" si="2"/>
        <v>0</v>
      </c>
      <c r="I113" s="264">
        <f>SUM(I114)</f>
        <v>0</v>
      </c>
      <c r="J113" s="264">
        <f>SUM(J114)</f>
        <v>0</v>
      </c>
    </row>
    <row r="114" spans="1:10" ht="240" customHeight="1" hidden="1">
      <c r="A114" s="266">
        <v>2231</v>
      </c>
      <c r="B114" s="260" t="s">
        <v>301</v>
      </c>
      <c r="C114" s="261">
        <v>3</v>
      </c>
      <c r="D114" s="261">
        <v>1</v>
      </c>
      <c r="E114" s="261"/>
      <c r="F114" s="269" t="s">
        <v>525</v>
      </c>
      <c r="G114" s="281" t="s">
        <v>526</v>
      </c>
      <c r="H114" s="264">
        <f t="shared" si="2"/>
        <v>0</v>
      </c>
      <c r="I114" s="264">
        <f>SUM(I116:I117)</f>
        <v>0</v>
      </c>
      <c r="J114" s="264">
        <f>SUM(J116:J117)</f>
        <v>0</v>
      </c>
    </row>
    <row r="115" spans="1:10" ht="36" customHeight="1" hidden="1">
      <c r="A115" s="266"/>
      <c r="B115" s="260"/>
      <c r="C115" s="261"/>
      <c r="D115" s="261"/>
      <c r="E115" s="261"/>
      <c r="F115" s="269" t="s">
        <v>994</v>
      </c>
      <c r="G115" s="270"/>
      <c r="H115" s="264">
        <f t="shared" si="2"/>
        <v>0</v>
      </c>
      <c r="I115" s="264"/>
      <c r="J115" s="264"/>
    </row>
    <row r="116" spans="1:10" ht="15" customHeight="1" hidden="1">
      <c r="A116" s="266"/>
      <c r="B116" s="260"/>
      <c r="C116" s="261"/>
      <c r="D116" s="261"/>
      <c r="E116" s="261"/>
      <c r="F116" s="269" t="s">
        <v>1000</v>
      </c>
      <c r="G116" s="270"/>
      <c r="H116" s="264">
        <f t="shared" si="2"/>
        <v>0</v>
      </c>
      <c r="I116" s="264"/>
      <c r="J116" s="264"/>
    </row>
    <row r="117" spans="1:10" ht="15" customHeight="1" hidden="1">
      <c r="A117" s="266"/>
      <c r="B117" s="260"/>
      <c r="C117" s="261"/>
      <c r="D117" s="261"/>
      <c r="E117" s="261"/>
      <c r="F117" s="269" t="s">
        <v>1000</v>
      </c>
      <c r="G117" s="270"/>
      <c r="H117" s="264">
        <f t="shared" si="2"/>
        <v>0</v>
      </c>
      <c r="I117" s="264"/>
      <c r="J117" s="264"/>
    </row>
    <row r="118" spans="1:10" ht="26.25" customHeight="1" hidden="1">
      <c r="A118" s="266">
        <v>2240</v>
      </c>
      <c r="B118" s="276" t="s">
        <v>301</v>
      </c>
      <c r="C118" s="262">
        <v>4</v>
      </c>
      <c r="D118" s="262">
        <v>0</v>
      </c>
      <c r="E118" s="262"/>
      <c r="F118" s="269" t="s">
        <v>13</v>
      </c>
      <c r="G118" s="267" t="s">
        <v>527</v>
      </c>
      <c r="H118" s="264">
        <f t="shared" si="2"/>
        <v>0</v>
      </c>
      <c r="I118" s="264">
        <f>SUM(I119)</f>
        <v>0</v>
      </c>
      <c r="J118" s="264">
        <f>SUM(J119)</f>
        <v>0</v>
      </c>
    </row>
    <row r="119" spans="1:10" ht="132" customHeight="1" hidden="1">
      <c r="A119" s="266">
        <v>2241</v>
      </c>
      <c r="B119" s="260" t="s">
        <v>301</v>
      </c>
      <c r="C119" s="261">
        <v>4</v>
      </c>
      <c r="D119" s="261">
        <v>1</v>
      </c>
      <c r="E119" s="261"/>
      <c r="F119" s="269" t="s">
        <v>13</v>
      </c>
      <c r="G119" s="281" t="s">
        <v>527</v>
      </c>
      <c r="H119" s="264">
        <f t="shared" si="2"/>
        <v>0</v>
      </c>
      <c r="I119" s="264"/>
      <c r="J119" s="264"/>
    </row>
    <row r="120" spans="1:10" ht="384" customHeight="1" hidden="1">
      <c r="A120" s="266">
        <v>2250</v>
      </c>
      <c r="B120" s="276" t="s">
        <v>301</v>
      </c>
      <c r="C120" s="262">
        <v>5</v>
      </c>
      <c r="D120" s="262">
        <v>0</v>
      </c>
      <c r="E120" s="262"/>
      <c r="F120" s="269" t="s">
        <v>14</v>
      </c>
      <c r="G120" s="267" t="s">
        <v>529</v>
      </c>
      <c r="H120" s="264">
        <f t="shared" si="2"/>
        <v>0</v>
      </c>
      <c r="I120" s="264">
        <f>SUM(I121)</f>
        <v>0</v>
      </c>
      <c r="J120" s="264">
        <f>SUM(J121)</f>
        <v>0</v>
      </c>
    </row>
    <row r="121" spans="1:10" ht="384" customHeight="1" hidden="1">
      <c r="A121" s="266">
        <v>2251</v>
      </c>
      <c r="B121" s="260" t="s">
        <v>301</v>
      </c>
      <c r="C121" s="261">
        <v>5</v>
      </c>
      <c r="D121" s="261">
        <v>1</v>
      </c>
      <c r="E121" s="261"/>
      <c r="F121" s="269" t="s">
        <v>528</v>
      </c>
      <c r="G121" s="281" t="s">
        <v>530</v>
      </c>
      <c r="H121" s="264">
        <f t="shared" si="2"/>
        <v>0</v>
      </c>
      <c r="I121" s="264">
        <f>SUM(I123:I124)</f>
        <v>0</v>
      </c>
      <c r="J121" s="264">
        <f>SUM(J123:J124)</f>
        <v>0</v>
      </c>
    </row>
    <row r="122" spans="1:10" ht="36" customHeight="1" hidden="1">
      <c r="A122" s="266"/>
      <c r="B122" s="260"/>
      <c r="C122" s="261"/>
      <c r="D122" s="261"/>
      <c r="E122" s="261"/>
      <c r="F122" s="269" t="s">
        <v>994</v>
      </c>
      <c r="G122" s="270"/>
      <c r="H122" s="264">
        <f t="shared" si="2"/>
        <v>0</v>
      </c>
      <c r="I122" s="264"/>
      <c r="J122" s="264"/>
    </row>
    <row r="123" spans="1:10" ht="15" customHeight="1" hidden="1">
      <c r="A123" s="266"/>
      <c r="B123" s="260"/>
      <c r="C123" s="261"/>
      <c r="D123" s="261"/>
      <c r="E123" s="261"/>
      <c r="F123" s="269" t="s">
        <v>1000</v>
      </c>
      <c r="G123" s="270"/>
      <c r="H123" s="264">
        <f t="shared" si="2"/>
        <v>0</v>
      </c>
      <c r="I123" s="264"/>
      <c r="J123" s="264"/>
    </row>
    <row r="124" spans="1:10" ht="15" customHeight="1" hidden="1">
      <c r="A124" s="266"/>
      <c r="B124" s="260"/>
      <c r="C124" s="261"/>
      <c r="D124" s="261"/>
      <c r="E124" s="261"/>
      <c r="F124" s="269" t="s">
        <v>1000</v>
      </c>
      <c r="G124" s="270"/>
      <c r="H124" s="264">
        <f t="shared" si="2"/>
        <v>0</v>
      </c>
      <c r="I124" s="264"/>
      <c r="J124" s="264"/>
    </row>
    <row r="125" spans="1:10" s="265" customFormat="1" ht="23.25" customHeight="1" hidden="1">
      <c r="A125" s="247">
        <v>2300</v>
      </c>
      <c r="B125" s="276" t="s">
        <v>302</v>
      </c>
      <c r="C125" s="262">
        <v>0</v>
      </c>
      <c r="D125" s="262">
        <v>0</v>
      </c>
      <c r="E125" s="262"/>
      <c r="F125" s="269" t="s">
        <v>1004</v>
      </c>
      <c r="G125" s="244" t="s">
        <v>531</v>
      </c>
      <c r="H125" s="264">
        <f t="shared" si="2"/>
        <v>0</v>
      </c>
      <c r="I125" s="264">
        <f>SUM(I126,I139,I144,I153,I158,I163,I168)</f>
        <v>0</v>
      </c>
      <c r="J125" s="264">
        <f>SUM(J126,J139,J144,J153,J158,J163,J168)</f>
        <v>0</v>
      </c>
    </row>
    <row r="126" spans="1:10" ht="180" customHeight="1" hidden="1">
      <c r="A126" s="266">
        <v>2310</v>
      </c>
      <c r="B126" s="276" t="s">
        <v>302</v>
      </c>
      <c r="C126" s="262">
        <v>1</v>
      </c>
      <c r="D126" s="262">
        <v>0</v>
      </c>
      <c r="E126" s="262"/>
      <c r="F126" s="269" t="s">
        <v>15</v>
      </c>
      <c r="G126" s="267" t="s">
        <v>533</v>
      </c>
      <c r="H126" s="264">
        <f t="shared" si="2"/>
        <v>0</v>
      </c>
      <c r="I126" s="264">
        <f>SUM(I127+I131+I135)</f>
        <v>0</v>
      </c>
      <c r="J126" s="264">
        <f>SUM(J127+J131+J135)</f>
        <v>0</v>
      </c>
    </row>
    <row r="127" spans="1:10" ht="180" customHeight="1" hidden="1">
      <c r="A127" s="266">
        <v>2311</v>
      </c>
      <c r="B127" s="260" t="s">
        <v>302</v>
      </c>
      <c r="C127" s="261">
        <v>1</v>
      </c>
      <c r="D127" s="261">
        <v>1</v>
      </c>
      <c r="E127" s="261"/>
      <c r="F127" s="269" t="s">
        <v>532</v>
      </c>
      <c r="G127" s="281" t="s">
        <v>534</v>
      </c>
      <c r="H127" s="264">
        <f t="shared" si="2"/>
        <v>0</v>
      </c>
      <c r="I127" s="264">
        <f>SUM(I129:I130)</f>
        <v>0</v>
      </c>
      <c r="J127" s="264">
        <f>SUM(J129:J130)</f>
        <v>0</v>
      </c>
    </row>
    <row r="128" spans="1:10" ht="36" customHeight="1" hidden="1">
      <c r="A128" s="266"/>
      <c r="B128" s="260"/>
      <c r="C128" s="261"/>
      <c r="D128" s="261"/>
      <c r="E128" s="261"/>
      <c r="F128" s="269" t="s">
        <v>994</v>
      </c>
      <c r="G128" s="270"/>
      <c r="H128" s="264">
        <f t="shared" si="2"/>
        <v>0</v>
      </c>
      <c r="I128" s="264"/>
      <c r="J128" s="264"/>
    </row>
    <row r="129" spans="1:10" ht="15" customHeight="1" hidden="1">
      <c r="A129" s="266"/>
      <c r="B129" s="260"/>
      <c r="C129" s="261"/>
      <c r="D129" s="261"/>
      <c r="E129" s="261"/>
      <c r="F129" s="269" t="s">
        <v>1000</v>
      </c>
      <c r="G129" s="270"/>
      <c r="H129" s="264">
        <f t="shared" si="2"/>
        <v>0</v>
      </c>
      <c r="I129" s="264"/>
      <c r="J129" s="264"/>
    </row>
    <row r="130" spans="1:10" ht="15" customHeight="1" hidden="1">
      <c r="A130" s="266"/>
      <c r="B130" s="260"/>
      <c r="C130" s="261"/>
      <c r="D130" s="261"/>
      <c r="E130" s="261"/>
      <c r="F130" s="269" t="s">
        <v>1000</v>
      </c>
      <c r="G130" s="270"/>
      <c r="H130" s="264">
        <f t="shared" si="2"/>
        <v>0</v>
      </c>
      <c r="I130" s="264"/>
      <c r="J130" s="264"/>
    </row>
    <row r="131" spans="1:10" ht="15" customHeight="1" hidden="1">
      <c r="A131" s="266">
        <v>2312</v>
      </c>
      <c r="B131" s="260" t="s">
        <v>302</v>
      </c>
      <c r="C131" s="261">
        <v>1</v>
      </c>
      <c r="D131" s="261">
        <v>2</v>
      </c>
      <c r="E131" s="261"/>
      <c r="F131" s="269" t="s">
        <v>99</v>
      </c>
      <c r="G131" s="281"/>
      <c r="H131" s="264">
        <f t="shared" si="2"/>
        <v>0</v>
      </c>
      <c r="I131" s="264">
        <f>SUM(I133:I134)</f>
        <v>0</v>
      </c>
      <c r="J131" s="264">
        <f>SUM(J133:J134)</f>
        <v>0</v>
      </c>
    </row>
    <row r="132" spans="1:10" ht="36" customHeight="1" hidden="1">
      <c r="A132" s="266"/>
      <c r="B132" s="260"/>
      <c r="C132" s="261"/>
      <c r="D132" s="261"/>
      <c r="E132" s="261"/>
      <c r="F132" s="269" t="s">
        <v>994</v>
      </c>
      <c r="G132" s="270"/>
      <c r="H132" s="264">
        <f t="shared" si="2"/>
        <v>0</v>
      </c>
      <c r="I132" s="264"/>
      <c r="J132" s="264"/>
    </row>
    <row r="133" spans="1:10" ht="15" customHeight="1" hidden="1">
      <c r="A133" s="266"/>
      <c r="B133" s="260"/>
      <c r="C133" s="261"/>
      <c r="D133" s="261"/>
      <c r="E133" s="261"/>
      <c r="F133" s="269" t="s">
        <v>1000</v>
      </c>
      <c r="G133" s="270"/>
      <c r="H133" s="264">
        <f t="shared" si="2"/>
        <v>0</v>
      </c>
      <c r="I133" s="264"/>
      <c r="J133" s="264"/>
    </row>
    <row r="134" spans="1:10" ht="15" customHeight="1" hidden="1">
      <c r="A134" s="266"/>
      <c r="B134" s="260"/>
      <c r="C134" s="261"/>
      <c r="D134" s="261"/>
      <c r="E134" s="261"/>
      <c r="F134" s="269" t="s">
        <v>1000</v>
      </c>
      <c r="G134" s="270"/>
      <c r="H134" s="264">
        <f t="shared" si="2"/>
        <v>0</v>
      </c>
      <c r="I134" s="264"/>
      <c r="J134" s="264"/>
    </row>
    <row r="135" spans="1:10" ht="15" customHeight="1" hidden="1">
      <c r="A135" s="266">
        <v>2313</v>
      </c>
      <c r="B135" s="260" t="s">
        <v>302</v>
      </c>
      <c r="C135" s="261">
        <v>1</v>
      </c>
      <c r="D135" s="261">
        <v>3</v>
      </c>
      <c r="E135" s="261"/>
      <c r="F135" s="269" t="s">
        <v>100</v>
      </c>
      <c r="G135" s="281"/>
      <c r="H135" s="264">
        <f t="shared" si="2"/>
        <v>0</v>
      </c>
      <c r="I135" s="264">
        <f>SUM(I137:I138)</f>
        <v>0</v>
      </c>
      <c r="J135" s="264">
        <f>SUM(J137:J138)</f>
        <v>0</v>
      </c>
    </row>
    <row r="136" spans="1:10" ht="36" customHeight="1" hidden="1">
      <c r="A136" s="266"/>
      <c r="B136" s="260"/>
      <c r="C136" s="261"/>
      <c r="D136" s="261"/>
      <c r="E136" s="261"/>
      <c r="F136" s="269" t="s">
        <v>994</v>
      </c>
      <c r="G136" s="270"/>
      <c r="H136" s="264">
        <f t="shared" si="2"/>
        <v>0</v>
      </c>
      <c r="I136" s="264"/>
      <c r="J136" s="264"/>
    </row>
    <row r="137" spans="1:10" ht="15" customHeight="1" hidden="1">
      <c r="A137" s="266"/>
      <c r="B137" s="260"/>
      <c r="C137" s="261"/>
      <c r="D137" s="261"/>
      <c r="E137" s="261"/>
      <c r="F137" s="269" t="s">
        <v>1000</v>
      </c>
      <c r="G137" s="270"/>
      <c r="H137" s="264">
        <f t="shared" si="2"/>
        <v>0</v>
      </c>
      <c r="I137" s="264"/>
      <c r="J137" s="264"/>
    </row>
    <row r="138" spans="1:10" ht="15" customHeight="1" hidden="1">
      <c r="A138" s="266"/>
      <c r="B138" s="260"/>
      <c r="C138" s="261"/>
      <c r="D138" s="261"/>
      <c r="E138" s="261"/>
      <c r="F138" s="269" t="s">
        <v>1000</v>
      </c>
      <c r="G138" s="270"/>
      <c r="H138" s="264">
        <f t="shared" si="2"/>
        <v>0</v>
      </c>
      <c r="I138" s="264"/>
      <c r="J138" s="264"/>
    </row>
    <row r="139" spans="1:10" ht="288" customHeight="1" hidden="1">
      <c r="A139" s="266">
        <v>2320</v>
      </c>
      <c r="B139" s="276" t="s">
        <v>302</v>
      </c>
      <c r="C139" s="262">
        <v>2</v>
      </c>
      <c r="D139" s="262">
        <v>0</v>
      </c>
      <c r="E139" s="262"/>
      <c r="F139" s="269" t="s">
        <v>16</v>
      </c>
      <c r="G139" s="267" t="s">
        <v>535</v>
      </c>
      <c r="H139" s="264">
        <f t="shared" si="2"/>
        <v>0</v>
      </c>
      <c r="I139" s="264">
        <f>SUM(I140)</f>
        <v>0</v>
      </c>
      <c r="J139" s="264">
        <f>SUM(J140)</f>
        <v>0</v>
      </c>
    </row>
    <row r="140" spans="1:10" ht="288" customHeight="1" hidden="1">
      <c r="A140" s="266">
        <v>2321</v>
      </c>
      <c r="B140" s="260" t="s">
        <v>302</v>
      </c>
      <c r="C140" s="261">
        <v>2</v>
      </c>
      <c r="D140" s="261">
        <v>1</v>
      </c>
      <c r="E140" s="261"/>
      <c r="F140" s="269" t="s">
        <v>101</v>
      </c>
      <c r="G140" s="281" t="s">
        <v>536</v>
      </c>
      <c r="H140" s="264">
        <f t="shared" si="2"/>
        <v>0</v>
      </c>
      <c r="I140" s="264">
        <f>SUM(I142:I143)</f>
        <v>0</v>
      </c>
      <c r="J140" s="264">
        <f>SUM(J142:J143)</f>
        <v>0</v>
      </c>
    </row>
    <row r="141" spans="1:10" ht="36" customHeight="1" hidden="1">
      <c r="A141" s="266"/>
      <c r="B141" s="260"/>
      <c r="C141" s="261"/>
      <c r="D141" s="261"/>
      <c r="E141" s="261"/>
      <c r="F141" s="269" t="s">
        <v>994</v>
      </c>
      <c r="G141" s="270"/>
      <c r="H141" s="264">
        <f t="shared" si="2"/>
        <v>0</v>
      </c>
      <c r="I141" s="264"/>
      <c r="J141" s="264"/>
    </row>
    <row r="142" spans="1:10" ht="15" customHeight="1" hidden="1">
      <c r="A142" s="266"/>
      <c r="B142" s="260"/>
      <c r="C142" s="261"/>
      <c r="D142" s="261"/>
      <c r="E142" s="261"/>
      <c r="F142" s="269" t="s">
        <v>1000</v>
      </c>
      <c r="G142" s="270"/>
      <c r="H142" s="264">
        <f t="shared" si="2"/>
        <v>0</v>
      </c>
      <c r="I142" s="264"/>
      <c r="J142" s="264"/>
    </row>
    <row r="143" spans="1:10" ht="15" customHeight="1" hidden="1">
      <c r="A143" s="266"/>
      <c r="B143" s="260"/>
      <c r="C143" s="261"/>
      <c r="D143" s="261"/>
      <c r="E143" s="261"/>
      <c r="F143" s="269" t="s">
        <v>1000</v>
      </c>
      <c r="G143" s="270"/>
      <c r="H143" s="264">
        <f t="shared" si="2"/>
        <v>0</v>
      </c>
      <c r="I143" s="264"/>
      <c r="J143" s="264"/>
    </row>
    <row r="144" spans="1:10" ht="120" customHeight="1" hidden="1">
      <c r="A144" s="266">
        <v>2330</v>
      </c>
      <c r="B144" s="276" t="s">
        <v>302</v>
      </c>
      <c r="C144" s="262">
        <v>3</v>
      </c>
      <c r="D144" s="262">
        <v>0</v>
      </c>
      <c r="E144" s="262"/>
      <c r="F144" s="269" t="s">
        <v>17</v>
      </c>
      <c r="G144" s="267" t="s">
        <v>537</v>
      </c>
      <c r="H144" s="264">
        <f t="shared" si="2"/>
        <v>0</v>
      </c>
      <c r="I144" s="264">
        <f>SUM(I145+I149)</f>
        <v>0</v>
      </c>
      <c r="J144" s="264">
        <f>SUM(J145)</f>
        <v>0</v>
      </c>
    </row>
    <row r="145" spans="1:10" ht="120" customHeight="1" hidden="1">
      <c r="A145" s="266">
        <v>2331</v>
      </c>
      <c r="B145" s="260" t="s">
        <v>302</v>
      </c>
      <c r="C145" s="261">
        <v>3</v>
      </c>
      <c r="D145" s="261">
        <v>1</v>
      </c>
      <c r="E145" s="261"/>
      <c r="F145" s="269" t="s">
        <v>538</v>
      </c>
      <c r="G145" s="281" t="s">
        <v>539</v>
      </c>
      <c r="H145" s="264">
        <f t="shared" si="2"/>
        <v>0</v>
      </c>
      <c r="I145" s="264">
        <f>SUM(I147:I148)</f>
        <v>0</v>
      </c>
      <c r="J145" s="264">
        <f>SUM(J147:J148)</f>
        <v>0</v>
      </c>
    </row>
    <row r="146" spans="1:10" ht="36" customHeight="1" hidden="1">
      <c r="A146" s="266"/>
      <c r="B146" s="260"/>
      <c r="C146" s="261"/>
      <c r="D146" s="261"/>
      <c r="E146" s="261"/>
      <c r="F146" s="269" t="s">
        <v>994</v>
      </c>
      <c r="G146" s="270"/>
      <c r="H146" s="264">
        <f t="shared" si="2"/>
        <v>0</v>
      </c>
      <c r="I146" s="264"/>
      <c r="J146" s="264"/>
    </row>
    <row r="147" spans="1:10" ht="15" customHeight="1" hidden="1">
      <c r="A147" s="266"/>
      <c r="B147" s="260"/>
      <c r="C147" s="261"/>
      <c r="D147" s="261"/>
      <c r="E147" s="261"/>
      <c r="F147" s="269" t="s">
        <v>1000</v>
      </c>
      <c r="G147" s="270"/>
      <c r="H147" s="264">
        <f t="shared" si="2"/>
        <v>0</v>
      </c>
      <c r="I147" s="264"/>
      <c r="J147" s="264"/>
    </row>
    <row r="148" spans="1:10" ht="15" customHeight="1" hidden="1">
      <c r="A148" s="266"/>
      <c r="B148" s="260"/>
      <c r="C148" s="261"/>
      <c r="D148" s="261"/>
      <c r="E148" s="261"/>
      <c r="F148" s="269" t="s">
        <v>1000</v>
      </c>
      <c r="G148" s="270"/>
      <c r="H148" s="264">
        <f t="shared" si="2"/>
        <v>0</v>
      </c>
      <c r="I148" s="264"/>
      <c r="J148" s="264"/>
    </row>
    <row r="149" spans="1:10" ht="15" customHeight="1" hidden="1">
      <c r="A149" s="266">
        <v>2332</v>
      </c>
      <c r="B149" s="260" t="s">
        <v>302</v>
      </c>
      <c r="C149" s="261">
        <v>3</v>
      </c>
      <c r="D149" s="261">
        <v>2</v>
      </c>
      <c r="E149" s="261"/>
      <c r="F149" s="269" t="s">
        <v>102</v>
      </c>
      <c r="G149" s="281"/>
      <c r="H149" s="264">
        <f t="shared" si="2"/>
        <v>0</v>
      </c>
      <c r="I149" s="264">
        <f>SUM(I151:I152)</f>
        <v>0</v>
      </c>
      <c r="J149" s="264">
        <f>SUM(J151:J152)</f>
        <v>0</v>
      </c>
    </row>
    <row r="150" spans="1:10" ht="36" customHeight="1" hidden="1">
      <c r="A150" s="266"/>
      <c r="B150" s="260"/>
      <c r="C150" s="261"/>
      <c r="D150" s="261"/>
      <c r="E150" s="261"/>
      <c r="F150" s="269" t="s">
        <v>994</v>
      </c>
      <c r="G150" s="270"/>
      <c r="H150" s="264">
        <f t="shared" si="2"/>
        <v>0</v>
      </c>
      <c r="I150" s="264"/>
      <c r="J150" s="264"/>
    </row>
    <row r="151" spans="1:10" ht="15" customHeight="1" hidden="1">
      <c r="A151" s="266"/>
      <c r="B151" s="260"/>
      <c r="C151" s="261"/>
      <c r="D151" s="261"/>
      <c r="E151" s="261"/>
      <c r="F151" s="269" t="s">
        <v>1000</v>
      </c>
      <c r="G151" s="270"/>
      <c r="H151" s="264">
        <f t="shared" si="2"/>
        <v>0</v>
      </c>
      <c r="I151" s="264"/>
      <c r="J151" s="264"/>
    </row>
    <row r="152" spans="1:10" ht="15" customHeight="1" hidden="1">
      <c r="A152" s="266"/>
      <c r="B152" s="260"/>
      <c r="C152" s="261"/>
      <c r="D152" s="261"/>
      <c r="E152" s="261"/>
      <c r="F152" s="269" t="s">
        <v>1000</v>
      </c>
      <c r="G152" s="270"/>
      <c r="H152" s="264">
        <f t="shared" si="2"/>
        <v>0</v>
      </c>
      <c r="I152" s="264"/>
      <c r="J152" s="264"/>
    </row>
    <row r="153" spans="1:10" ht="15" customHeight="1" hidden="1">
      <c r="A153" s="266">
        <v>2340</v>
      </c>
      <c r="B153" s="276" t="s">
        <v>302</v>
      </c>
      <c r="C153" s="262">
        <v>4</v>
      </c>
      <c r="D153" s="262">
        <v>0</v>
      </c>
      <c r="E153" s="262"/>
      <c r="F153" s="269" t="s">
        <v>18</v>
      </c>
      <c r="G153" s="281"/>
      <c r="H153" s="264">
        <f t="shared" si="2"/>
        <v>0</v>
      </c>
      <c r="I153" s="264">
        <f>SUM(I154)</f>
        <v>0</v>
      </c>
      <c r="J153" s="264">
        <f>SUM(J154)</f>
        <v>0</v>
      </c>
    </row>
    <row r="154" spans="1:10" ht="15" customHeight="1" hidden="1">
      <c r="A154" s="266">
        <v>2341</v>
      </c>
      <c r="B154" s="260" t="s">
        <v>302</v>
      </c>
      <c r="C154" s="261">
        <v>4</v>
      </c>
      <c r="D154" s="261">
        <v>1</v>
      </c>
      <c r="E154" s="261"/>
      <c r="F154" s="269" t="s">
        <v>103</v>
      </c>
      <c r="G154" s="281"/>
      <c r="H154" s="264">
        <f t="shared" si="2"/>
        <v>0</v>
      </c>
      <c r="I154" s="264">
        <f>SUM(I156:I157)</f>
        <v>0</v>
      </c>
      <c r="J154" s="264">
        <f>SUM(J156:J157)</f>
        <v>0</v>
      </c>
    </row>
    <row r="155" spans="1:10" ht="36" customHeight="1" hidden="1">
      <c r="A155" s="266"/>
      <c r="B155" s="260"/>
      <c r="C155" s="261"/>
      <c r="D155" s="261"/>
      <c r="E155" s="261"/>
      <c r="F155" s="269" t="s">
        <v>994</v>
      </c>
      <c r="G155" s="270"/>
      <c r="H155" s="264">
        <f t="shared" si="2"/>
        <v>0</v>
      </c>
      <c r="I155" s="264"/>
      <c r="J155" s="264"/>
    </row>
    <row r="156" spans="1:10" ht="15" customHeight="1" hidden="1">
      <c r="A156" s="266"/>
      <c r="B156" s="260"/>
      <c r="C156" s="261"/>
      <c r="D156" s="261"/>
      <c r="E156" s="261"/>
      <c r="F156" s="269" t="s">
        <v>1000</v>
      </c>
      <c r="G156" s="270"/>
      <c r="H156" s="264">
        <f t="shared" si="2"/>
        <v>0</v>
      </c>
      <c r="I156" s="264"/>
      <c r="J156" s="264"/>
    </row>
    <row r="157" spans="1:10" ht="15" customHeight="1" hidden="1">
      <c r="A157" s="266"/>
      <c r="B157" s="260"/>
      <c r="C157" s="261"/>
      <c r="D157" s="261"/>
      <c r="E157" s="261"/>
      <c r="F157" s="269" t="s">
        <v>1000</v>
      </c>
      <c r="G157" s="270"/>
      <c r="H157" s="264">
        <f aca="true" t="shared" si="3" ref="H157:H250">SUM(I157:J157)</f>
        <v>0</v>
      </c>
      <c r="I157" s="264"/>
      <c r="J157" s="264"/>
    </row>
    <row r="158" spans="1:10" ht="84" customHeight="1" hidden="1">
      <c r="A158" s="266">
        <v>2350</v>
      </c>
      <c r="B158" s="276" t="s">
        <v>302</v>
      </c>
      <c r="C158" s="262">
        <v>5</v>
      </c>
      <c r="D158" s="262">
        <v>0</v>
      </c>
      <c r="E158" s="262"/>
      <c r="F158" s="269" t="s">
        <v>19</v>
      </c>
      <c r="G158" s="267" t="s">
        <v>540</v>
      </c>
      <c r="H158" s="264">
        <f t="shared" si="3"/>
        <v>0</v>
      </c>
      <c r="I158" s="264">
        <f>SUM(I159)</f>
        <v>0</v>
      </c>
      <c r="J158" s="264">
        <f>SUM(J159)</f>
        <v>0</v>
      </c>
    </row>
    <row r="159" spans="1:10" ht="84" customHeight="1" hidden="1">
      <c r="A159" s="266">
        <v>2351</v>
      </c>
      <c r="B159" s="260" t="s">
        <v>302</v>
      </c>
      <c r="C159" s="261">
        <v>5</v>
      </c>
      <c r="D159" s="261">
        <v>1</v>
      </c>
      <c r="E159" s="261"/>
      <c r="F159" s="269" t="s">
        <v>541</v>
      </c>
      <c r="G159" s="281" t="s">
        <v>540</v>
      </c>
      <c r="H159" s="264">
        <f t="shared" si="3"/>
        <v>0</v>
      </c>
      <c r="I159" s="264">
        <f>SUM(I161:I162)</f>
        <v>0</v>
      </c>
      <c r="J159" s="264">
        <f>SUM(J161:J162)</f>
        <v>0</v>
      </c>
    </row>
    <row r="160" spans="1:10" ht="36" customHeight="1" hidden="1">
      <c r="A160" s="266"/>
      <c r="B160" s="260"/>
      <c r="C160" s="261"/>
      <c r="D160" s="261"/>
      <c r="E160" s="261"/>
      <c r="F160" s="269" t="s">
        <v>994</v>
      </c>
      <c r="G160" s="270"/>
      <c r="H160" s="264">
        <f t="shared" si="3"/>
        <v>0</v>
      </c>
      <c r="I160" s="264"/>
      <c r="J160" s="264"/>
    </row>
    <row r="161" spans="1:10" ht="15" customHeight="1" hidden="1">
      <c r="A161" s="266"/>
      <c r="B161" s="260"/>
      <c r="C161" s="261"/>
      <c r="D161" s="261"/>
      <c r="E161" s="261"/>
      <c r="F161" s="269" t="s">
        <v>1000</v>
      </c>
      <c r="G161" s="270"/>
      <c r="H161" s="264">
        <f t="shared" si="3"/>
        <v>0</v>
      </c>
      <c r="I161" s="264"/>
      <c r="J161" s="264"/>
    </row>
    <row r="162" spans="1:10" ht="15" customHeight="1" hidden="1">
      <c r="A162" s="266"/>
      <c r="B162" s="260"/>
      <c r="C162" s="261"/>
      <c r="D162" s="261"/>
      <c r="E162" s="261"/>
      <c r="F162" s="269" t="s">
        <v>1000</v>
      </c>
      <c r="G162" s="270"/>
      <c r="H162" s="264">
        <f t="shared" si="3"/>
        <v>0</v>
      </c>
      <c r="I162" s="264"/>
      <c r="J162" s="264"/>
    </row>
    <row r="163" spans="1:10" ht="324" customHeight="1" hidden="1">
      <c r="A163" s="266">
        <v>2360</v>
      </c>
      <c r="B163" s="276" t="s">
        <v>302</v>
      </c>
      <c r="C163" s="262">
        <v>6</v>
      </c>
      <c r="D163" s="262">
        <v>0</v>
      </c>
      <c r="E163" s="262"/>
      <c r="F163" s="269" t="s">
        <v>22</v>
      </c>
      <c r="G163" s="267" t="s">
        <v>542</v>
      </c>
      <c r="H163" s="264">
        <f t="shared" si="3"/>
        <v>0</v>
      </c>
      <c r="I163" s="264">
        <f>SUM(I164)</f>
        <v>0</v>
      </c>
      <c r="J163" s="264">
        <f>SUM(J164)</f>
        <v>0</v>
      </c>
    </row>
    <row r="164" spans="1:10" ht="25.5" customHeight="1" hidden="1">
      <c r="A164" s="266">
        <v>2361</v>
      </c>
      <c r="B164" s="260" t="s">
        <v>302</v>
      </c>
      <c r="C164" s="261">
        <v>6</v>
      </c>
      <c r="D164" s="261">
        <v>1</v>
      </c>
      <c r="E164" s="261"/>
      <c r="F164" s="269" t="s">
        <v>216</v>
      </c>
      <c r="G164" s="281" t="s">
        <v>543</v>
      </c>
      <c r="H164" s="264">
        <f t="shared" si="3"/>
        <v>0</v>
      </c>
      <c r="I164" s="264">
        <f>SUM(I166:I167)</f>
        <v>0</v>
      </c>
      <c r="J164" s="264">
        <f>SUM(J166:J167)</f>
        <v>0</v>
      </c>
    </row>
    <row r="165" spans="1:10" ht="36" customHeight="1" hidden="1">
      <c r="A165" s="266"/>
      <c r="B165" s="260"/>
      <c r="C165" s="261"/>
      <c r="D165" s="261"/>
      <c r="E165" s="261"/>
      <c r="F165" s="269" t="s">
        <v>994</v>
      </c>
      <c r="G165" s="270"/>
      <c r="H165" s="264">
        <f t="shared" si="3"/>
        <v>0</v>
      </c>
      <c r="I165" s="264"/>
      <c r="J165" s="264"/>
    </row>
    <row r="166" spans="1:10" ht="15" customHeight="1" hidden="1">
      <c r="A166" s="266"/>
      <c r="B166" s="260"/>
      <c r="C166" s="261"/>
      <c r="D166" s="261"/>
      <c r="E166" s="261"/>
      <c r="F166" s="269" t="s">
        <v>1000</v>
      </c>
      <c r="G166" s="270"/>
      <c r="H166" s="264">
        <f t="shared" si="3"/>
        <v>0</v>
      </c>
      <c r="I166" s="264"/>
      <c r="J166" s="264"/>
    </row>
    <row r="167" spans="1:10" ht="15" customHeight="1" hidden="1">
      <c r="A167" s="266"/>
      <c r="B167" s="260"/>
      <c r="C167" s="261"/>
      <c r="D167" s="261"/>
      <c r="E167" s="261"/>
      <c r="F167" s="269" t="s">
        <v>1000</v>
      </c>
      <c r="G167" s="270"/>
      <c r="H167" s="264">
        <f t="shared" si="3"/>
        <v>0</v>
      </c>
      <c r="I167" s="264"/>
      <c r="J167" s="264"/>
    </row>
    <row r="168" spans="1:10" ht="25.5" customHeight="1" hidden="1">
      <c r="A168" s="266">
        <v>2370</v>
      </c>
      <c r="B168" s="276" t="s">
        <v>302</v>
      </c>
      <c r="C168" s="262">
        <v>7</v>
      </c>
      <c r="D168" s="262">
        <v>0</v>
      </c>
      <c r="E168" s="262"/>
      <c r="F168" s="269" t="s">
        <v>1005</v>
      </c>
      <c r="G168" s="267" t="s">
        <v>544</v>
      </c>
      <c r="H168" s="264">
        <f t="shared" si="3"/>
        <v>0</v>
      </c>
      <c r="I168" s="264">
        <f>SUM(I169)</f>
        <v>0</v>
      </c>
      <c r="J168" s="264">
        <f>SUM(J169)</f>
        <v>0</v>
      </c>
    </row>
    <row r="169" spans="1:10" ht="409.5" customHeight="1" hidden="1">
      <c r="A169" s="266">
        <v>2371</v>
      </c>
      <c r="B169" s="260" t="s">
        <v>302</v>
      </c>
      <c r="C169" s="261">
        <v>7</v>
      </c>
      <c r="D169" s="261">
        <v>1</v>
      </c>
      <c r="E169" s="261"/>
      <c r="F169" s="269" t="s">
        <v>217</v>
      </c>
      <c r="G169" s="281" t="s">
        <v>545</v>
      </c>
      <c r="H169" s="264">
        <f t="shared" si="3"/>
        <v>0</v>
      </c>
      <c r="I169" s="264">
        <f>SUM(I171:I172)</f>
        <v>0</v>
      </c>
      <c r="J169" s="264">
        <f>SUM(J171:J172)</f>
        <v>0</v>
      </c>
    </row>
    <row r="170" spans="1:10" ht="20.25" customHeight="1" hidden="1">
      <c r="A170" s="266"/>
      <c r="B170" s="260"/>
      <c r="C170" s="261"/>
      <c r="D170" s="261"/>
      <c r="E170" s="261"/>
      <c r="F170" s="269" t="s">
        <v>994</v>
      </c>
      <c r="G170" s="270"/>
      <c r="H170" s="264">
        <f t="shared" si="3"/>
        <v>0</v>
      </c>
      <c r="I170" s="264"/>
      <c r="J170" s="264"/>
    </row>
    <row r="171" spans="1:10" ht="1.5" customHeight="1" hidden="1">
      <c r="A171" s="266"/>
      <c r="B171" s="260"/>
      <c r="C171" s="261"/>
      <c r="D171" s="261"/>
      <c r="E171" s="261"/>
      <c r="F171" s="269" t="s">
        <v>1000</v>
      </c>
      <c r="G171" s="270"/>
      <c r="H171" s="264">
        <f t="shared" si="3"/>
        <v>0</v>
      </c>
      <c r="I171" s="264"/>
      <c r="J171" s="264"/>
    </row>
    <row r="172" spans="1:10" ht="20.25" customHeight="1" hidden="1">
      <c r="A172" s="266"/>
      <c r="B172" s="260"/>
      <c r="C172" s="261"/>
      <c r="D172" s="261"/>
      <c r="E172" s="261"/>
      <c r="F172" s="269" t="s">
        <v>1000</v>
      </c>
      <c r="G172" s="270"/>
      <c r="H172" s="264">
        <f t="shared" si="3"/>
        <v>0</v>
      </c>
      <c r="I172" s="264"/>
      <c r="J172" s="264"/>
    </row>
    <row r="173" spans="1:10" ht="39" customHeight="1">
      <c r="A173" s="249">
        <v>2150</v>
      </c>
      <c r="B173" s="254" t="s">
        <v>300</v>
      </c>
      <c r="C173" s="254">
        <v>5</v>
      </c>
      <c r="D173" s="254">
        <v>0</v>
      </c>
      <c r="E173" s="261"/>
      <c r="F173" s="269" t="s">
        <v>6</v>
      </c>
      <c r="G173" s="270"/>
      <c r="H173" s="258">
        <f>SUM(I173:J173)</f>
        <v>0</v>
      </c>
      <c r="I173" s="258">
        <f>SUM(I174)</f>
        <v>0</v>
      </c>
      <c r="J173" s="258">
        <v>0</v>
      </c>
    </row>
    <row r="174" spans="1:10" ht="17.25" customHeight="1" hidden="1">
      <c r="A174" s="249"/>
      <c r="B174" s="254"/>
      <c r="C174" s="254"/>
      <c r="D174" s="254"/>
      <c r="E174" s="261"/>
      <c r="F174" s="269"/>
      <c r="G174" s="270"/>
      <c r="H174" s="258">
        <f>SUM(I174:J174)</f>
        <v>0</v>
      </c>
      <c r="I174" s="258">
        <v>0</v>
      </c>
      <c r="J174" s="258">
        <v>0</v>
      </c>
    </row>
    <row r="175" spans="1:10" ht="64.5" customHeight="1">
      <c r="A175" s="276"/>
      <c r="B175" s="260" t="s">
        <v>300</v>
      </c>
      <c r="C175" s="261">
        <v>6</v>
      </c>
      <c r="D175" s="261">
        <v>0</v>
      </c>
      <c r="E175" s="261"/>
      <c r="F175" s="283" t="s">
        <v>1006</v>
      </c>
      <c r="G175" s="270"/>
      <c r="H175" s="264">
        <f t="shared" si="3"/>
        <v>599932.76</v>
      </c>
      <c r="I175" s="264">
        <f>SUM(I176)</f>
        <v>40000</v>
      </c>
      <c r="J175" s="264">
        <f>J176</f>
        <v>559932.76</v>
      </c>
    </row>
    <row r="176" spans="1:10" ht="38.25" customHeight="1">
      <c r="A176" s="260"/>
      <c r="B176" s="260" t="s">
        <v>300</v>
      </c>
      <c r="C176" s="261">
        <v>6</v>
      </c>
      <c r="D176" s="261">
        <v>1</v>
      </c>
      <c r="E176" s="261"/>
      <c r="F176" s="269" t="s">
        <v>1007</v>
      </c>
      <c r="G176" s="270"/>
      <c r="H176" s="264">
        <f t="shared" si="3"/>
        <v>599932.76</v>
      </c>
      <c r="I176" s="264">
        <f>I180+I181+I182+I183+I184+I185</f>
        <v>40000</v>
      </c>
      <c r="J176" s="264">
        <f>J186+J187+J188</f>
        <v>559932.76</v>
      </c>
    </row>
    <row r="177" spans="1:10" ht="75.75" customHeight="1">
      <c r="A177" s="260"/>
      <c r="B177" s="261"/>
      <c r="C177" s="261"/>
      <c r="D177" s="261"/>
      <c r="E177" s="261"/>
      <c r="F177" s="269" t="s">
        <v>994</v>
      </c>
      <c r="G177" s="270"/>
      <c r="H177" s="264">
        <f t="shared" si="3"/>
        <v>0</v>
      </c>
      <c r="I177" s="264">
        <v>0</v>
      </c>
      <c r="J177" s="264">
        <v>0</v>
      </c>
    </row>
    <row r="178" spans="1:10" ht="29.25" customHeight="1">
      <c r="A178" s="260"/>
      <c r="B178" s="261"/>
      <c r="C178" s="261"/>
      <c r="D178" s="261"/>
      <c r="E178" s="261">
        <v>4212</v>
      </c>
      <c r="F178" s="271" t="s">
        <v>1056</v>
      </c>
      <c r="G178" s="270"/>
      <c r="H178" s="264">
        <f t="shared" si="3"/>
        <v>0</v>
      </c>
      <c r="I178" s="264">
        <v>0</v>
      </c>
      <c r="J178" s="264">
        <v>0</v>
      </c>
    </row>
    <row r="179" spans="1:10" ht="21" customHeight="1">
      <c r="A179" s="260"/>
      <c r="B179" s="261"/>
      <c r="C179" s="261"/>
      <c r="D179" s="261"/>
      <c r="E179" s="261">
        <v>4213</v>
      </c>
      <c r="F179" s="269" t="s">
        <v>116</v>
      </c>
      <c r="G179" s="270"/>
      <c r="H179" s="264">
        <f t="shared" si="3"/>
        <v>0</v>
      </c>
      <c r="I179" s="264">
        <v>0</v>
      </c>
      <c r="J179" s="264">
        <v>0</v>
      </c>
    </row>
    <row r="180" spans="1:10" ht="22.5" customHeight="1">
      <c r="A180" s="266"/>
      <c r="B180" s="260"/>
      <c r="C180" s="261"/>
      <c r="D180" s="261"/>
      <c r="E180" s="247">
        <v>4115</v>
      </c>
      <c r="F180" s="271" t="s">
        <v>114</v>
      </c>
      <c r="G180" s="270"/>
      <c r="H180" s="264">
        <f t="shared" si="3"/>
        <v>1500</v>
      </c>
      <c r="I180" s="264">
        <v>1500</v>
      </c>
      <c r="J180" s="272">
        <v>0</v>
      </c>
    </row>
    <row r="181" spans="1:10" ht="22.5" customHeight="1">
      <c r="A181" s="266"/>
      <c r="B181" s="260"/>
      <c r="C181" s="261"/>
      <c r="D181" s="261"/>
      <c r="E181" s="273">
        <v>4221</v>
      </c>
      <c r="F181" s="271" t="s">
        <v>121</v>
      </c>
      <c r="G181" s="270"/>
      <c r="H181" s="264">
        <f t="shared" si="3"/>
        <v>1000</v>
      </c>
      <c r="I181" s="264">
        <v>1000</v>
      </c>
      <c r="J181" s="272"/>
    </row>
    <row r="182" spans="1:10" ht="36" customHeight="1">
      <c r="A182" s="260"/>
      <c r="B182" s="261"/>
      <c r="C182" s="261"/>
      <c r="D182" s="261"/>
      <c r="E182" s="261">
        <v>4239</v>
      </c>
      <c r="F182" s="269" t="s">
        <v>997</v>
      </c>
      <c r="G182" s="270"/>
      <c r="H182" s="264">
        <f t="shared" si="3"/>
        <v>7000</v>
      </c>
      <c r="I182" s="264">
        <v>7000</v>
      </c>
      <c r="J182" s="264">
        <v>0</v>
      </c>
    </row>
    <row r="183" spans="1:10" ht="22.5" customHeight="1">
      <c r="A183" s="266"/>
      <c r="B183" s="260"/>
      <c r="C183" s="261"/>
      <c r="D183" s="261"/>
      <c r="E183" s="273">
        <v>4269</v>
      </c>
      <c r="F183" s="271" t="s">
        <v>998</v>
      </c>
      <c r="G183" s="270"/>
      <c r="H183" s="264">
        <f t="shared" si="3"/>
        <v>3500</v>
      </c>
      <c r="I183" s="264">
        <v>3500</v>
      </c>
      <c r="J183" s="272">
        <v>0</v>
      </c>
    </row>
    <row r="184" spans="1:10" ht="40.5" customHeight="1">
      <c r="A184" s="266"/>
      <c r="B184" s="260"/>
      <c r="C184" s="261"/>
      <c r="D184" s="261"/>
      <c r="E184" s="261">
        <v>4637</v>
      </c>
      <c r="F184" s="284" t="s">
        <v>229</v>
      </c>
      <c r="G184" s="270"/>
      <c r="H184" s="264">
        <f t="shared" si="3"/>
        <v>2000</v>
      </c>
      <c r="I184" s="264">
        <v>2000</v>
      </c>
      <c r="J184" s="264">
        <v>0</v>
      </c>
    </row>
    <row r="185" spans="1:10" ht="24" customHeight="1">
      <c r="A185" s="266"/>
      <c r="B185" s="261"/>
      <c r="C185" s="261"/>
      <c r="D185" s="261"/>
      <c r="E185" s="261">
        <v>4823</v>
      </c>
      <c r="F185" s="269" t="s">
        <v>400</v>
      </c>
      <c r="G185" s="270"/>
      <c r="H185" s="264">
        <f t="shared" si="3"/>
        <v>25000</v>
      </c>
      <c r="I185" s="264">
        <v>25000</v>
      </c>
      <c r="J185" s="264">
        <v>0</v>
      </c>
    </row>
    <row r="186" spans="1:10" ht="41.25" customHeight="1">
      <c r="A186" s="266"/>
      <c r="B186" s="260"/>
      <c r="C186" s="261"/>
      <c r="D186" s="261"/>
      <c r="E186" s="273">
        <v>5113</v>
      </c>
      <c r="F186" s="269" t="s">
        <v>239</v>
      </c>
      <c r="G186" s="270"/>
      <c r="H186" s="258">
        <f>SUM(I186:J186)</f>
        <v>465000</v>
      </c>
      <c r="I186" s="258">
        <v>0</v>
      </c>
      <c r="J186" s="264">
        <v>465000</v>
      </c>
    </row>
    <row r="187" spans="1:10" ht="35.25" customHeight="1">
      <c r="A187" s="266"/>
      <c r="B187" s="261"/>
      <c r="C187" s="261"/>
      <c r="D187" s="261"/>
      <c r="E187" s="261">
        <v>5134</v>
      </c>
      <c r="F187" s="269" t="s">
        <v>233</v>
      </c>
      <c r="G187" s="270"/>
      <c r="H187" s="264">
        <f t="shared" si="3"/>
        <v>25000</v>
      </c>
      <c r="I187" s="264">
        <v>0</v>
      </c>
      <c r="J187" s="264">
        <v>25000</v>
      </c>
    </row>
    <row r="188" spans="1:10" ht="24" customHeight="1">
      <c r="A188" s="266"/>
      <c r="B188" s="261"/>
      <c r="C188" s="261"/>
      <c r="D188" s="261"/>
      <c r="E188" s="261">
        <v>5122</v>
      </c>
      <c r="F188" s="269" t="s">
        <v>235</v>
      </c>
      <c r="G188" s="270"/>
      <c r="H188" s="264">
        <f t="shared" si="3"/>
        <v>69932.76</v>
      </c>
      <c r="I188" s="264">
        <v>0</v>
      </c>
      <c r="J188" s="264">
        <v>69932.76</v>
      </c>
    </row>
    <row r="189" spans="1:10" ht="24.75" customHeight="1">
      <c r="A189" s="266">
        <v>2200</v>
      </c>
      <c r="B189" s="285" t="s">
        <v>301</v>
      </c>
      <c r="C189" s="261">
        <v>0</v>
      </c>
      <c r="D189" s="261">
        <v>0</v>
      </c>
      <c r="E189" s="261"/>
      <c r="F189" s="283" t="s">
        <v>1008</v>
      </c>
      <c r="G189" s="270"/>
      <c r="H189" s="264">
        <f t="shared" si="3"/>
        <v>0</v>
      </c>
      <c r="I189" s="264">
        <v>0</v>
      </c>
      <c r="J189" s="264">
        <v>0</v>
      </c>
    </row>
    <row r="190" spans="1:10" ht="38.25" customHeight="1">
      <c r="A190" s="266"/>
      <c r="B190" s="285" t="s">
        <v>301</v>
      </c>
      <c r="C190" s="261">
        <v>2</v>
      </c>
      <c r="D190" s="261">
        <v>0</v>
      </c>
      <c r="E190" s="261"/>
      <c r="F190" s="269" t="s">
        <v>11</v>
      </c>
      <c r="G190" s="270"/>
      <c r="H190" s="264">
        <f t="shared" si="3"/>
        <v>0</v>
      </c>
      <c r="I190" s="264">
        <v>0</v>
      </c>
      <c r="J190" s="264">
        <v>0</v>
      </c>
    </row>
    <row r="191" spans="1:10" ht="25.5" customHeight="1">
      <c r="A191" s="266"/>
      <c r="B191" s="285" t="s">
        <v>301</v>
      </c>
      <c r="C191" s="261">
        <v>2</v>
      </c>
      <c r="D191" s="261">
        <v>1</v>
      </c>
      <c r="E191" s="261">
        <v>4241</v>
      </c>
      <c r="F191" s="269" t="s">
        <v>132</v>
      </c>
      <c r="G191" s="270"/>
      <c r="H191" s="264">
        <f>SUM(I191:J191)</f>
        <v>0</v>
      </c>
      <c r="I191" s="264">
        <v>0</v>
      </c>
      <c r="J191" s="264">
        <v>0</v>
      </c>
    </row>
    <row r="192" spans="1:10" ht="24.75" customHeight="1">
      <c r="A192" s="266"/>
      <c r="B192" s="285" t="s">
        <v>301</v>
      </c>
      <c r="C192" s="261">
        <v>2</v>
      </c>
      <c r="D192" s="261">
        <v>1</v>
      </c>
      <c r="E192" s="261">
        <v>4269</v>
      </c>
      <c r="F192" s="269" t="s">
        <v>998</v>
      </c>
      <c r="G192" s="270"/>
      <c r="H192" s="264">
        <f>SUM(I192)</f>
        <v>0</v>
      </c>
      <c r="I192" s="264">
        <v>0</v>
      </c>
      <c r="J192" s="264">
        <v>0</v>
      </c>
    </row>
    <row r="193" spans="1:10" ht="61.5" customHeight="1">
      <c r="A193" s="266">
        <v>2300</v>
      </c>
      <c r="B193" s="254" t="s">
        <v>302</v>
      </c>
      <c r="C193" s="254">
        <v>0</v>
      </c>
      <c r="D193" s="254">
        <v>0</v>
      </c>
      <c r="E193" s="261"/>
      <c r="F193" s="283" t="s">
        <v>1009</v>
      </c>
      <c r="G193" s="270"/>
      <c r="H193" s="264">
        <f>SUM(I193)</f>
        <v>11000</v>
      </c>
      <c r="I193" s="264">
        <f>I194+I202</f>
        <v>11000</v>
      </c>
      <c r="J193" s="264">
        <v>0</v>
      </c>
    </row>
    <row r="194" spans="1:10" ht="28.5" customHeight="1">
      <c r="A194" s="266"/>
      <c r="B194" s="254" t="s">
        <v>302</v>
      </c>
      <c r="C194" s="254">
        <v>2</v>
      </c>
      <c r="D194" s="254">
        <v>0</v>
      </c>
      <c r="E194" s="261"/>
      <c r="F194" s="269" t="s">
        <v>16</v>
      </c>
      <c r="G194" s="270"/>
      <c r="H194" s="264">
        <f>SUM(I194)</f>
        <v>10000</v>
      </c>
      <c r="I194" s="264">
        <f>I195</f>
        <v>10000</v>
      </c>
      <c r="J194" s="264">
        <v>0</v>
      </c>
    </row>
    <row r="195" spans="1:10" ht="56.25" customHeight="1">
      <c r="A195" s="266"/>
      <c r="B195" s="286" t="s">
        <v>302</v>
      </c>
      <c r="C195" s="261">
        <v>2</v>
      </c>
      <c r="D195" s="261">
        <v>1</v>
      </c>
      <c r="E195" s="261">
        <v>4841</v>
      </c>
      <c r="F195" s="269" t="s">
        <v>1042</v>
      </c>
      <c r="G195" s="270"/>
      <c r="H195" s="264">
        <f>SUM(I195)</f>
        <v>10000</v>
      </c>
      <c r="I195" s="264">
        <v>10000</v>
      </c>
      <c r="J195" s="264">
        <v>0</v>
      </c>
    </row>
    <row r="196" spans="1:10" ht="15" customHeight="1" hidden="1">
      <c r="A196" s="266"/>
      <c r="B196" s="260"/>
      <c r="C196" s="261"/>
      <c r="D196" s="261"/>
      <c r="E196" s="261"/>
      <c r="F196" s="269"/>
      <c r="G196" s="270"/>
      <c r="H196" s="264">
        <f aca="true" t="shared" si="4" ref="H196:H202">SUM(I196)</f>
        <v>10000</v>
      </c>
      <c r="I196" s="264">
        <v>10000</v>
      </c>
      <c r="J196" s="264">
        <v>0</v>
      </c>
    </row>
    <row r="197" spans="1:10" ht="15" customHeight="1" hidden="1">
      <c r="A197" s="266"/>
      <c r="B197" s="260"/>
      <c r="C197" s="261"/>
      <c r="D197" s="261"/>
      <c r="E197" s="261"/>
      <c r="F197" s="269"/>
      <c r="G197" s="270"/>
      <c r="H197" s="264">
        <f t="shared" si="4"/>
        <v>10000</v>
      </c>
      <c r="I197" s="264">
        <v>10000</v>
      </c>
      <c r="J197" s="264">
        <v>0</v>
      </c>
    </row>
    <row r="198" spans="1:10" ht="15" customHeight="1" hidden="1">
      <c r="A198" s="266"/>
      <c r="B198" s="260"/>
      <c r="C198" s="261"/>
      <c r="D198" s="261"/>
      <c r="E198" s="261"/>
      <c r="F198" s="269"/>
      <c r="G198" s="270"/>
      <c r="H198" s="264">
        <f t="shared" si="4"/>
        <v>10000</v>
      </c>
      <c r="I198" s="264">
        <v>10000</v>
      </c>
      <c r="J198" s="264">
        <v>0</v>
      </c>
    </row>
    <row r="199" spans="1:10" ht="15" customHeight="1" hidden="1">
      <c r="A199" s="266"/>
      <c r="B199" s="260"/>
      <c r="C199" s="261"/>
      <c r="D199" s="261"/>
      <c r="E199" s="261"/>
      <c r="F199" s="269"/>
      <c r="G199" s="270"/>
      <c r="H199" s="264">
        <f t="shared" si="4"/>
        <v>10000</v>
      </c>
      <c r="I199" s="264">
        <v>10000</v>
      </c>
      <c r="J199" s="264">
        <v>0</v>
      </c>
    </row>
    <row r="200" spans="1:10" ht="0.75" customHeight="1" hidden="1">
      <c r="A200" s="266"/>
      <c r="B200" s="260"/>
      <c r="C200" s="261"/>
      <c r="D200" s="261"/>
      <c r="E200" s="261"/>
      <c r="F200" s="269"/>
      <c r="G200" s="270"/>
      <c r="H200" s="264">
        <f t="shared" si="4"/>
        <v>10000</v>
      </c>
      <c r="I200" s="264">
        <v>10000</v>
      </c>
      <c r="J200" s="264">
        <v>0</v>
      </c>
    </row>
    <row r="201" spans="1:10" ht="18.75" customHeight="1" hidden="1">
      <c r="A201" s="266"/>
      <c r="B201" s="260"/>
      <c r="C201" s="261"/>
      <c r="D201" s="261"/>
      <c r="E201" s="261"/>
      <c r="F201" s="269"/>
      <c r="G201" s="270"/>
      <c r="H201" s="264">
        <f t="shared" si="4"/>
        <v>10000</v>
      </c>
      <c r="I201" s="264">
        <v>10000</v>
      </c>
      <c r="J201" s="264">
        <v>0</v>
      </c>
    </row>
    <row r="202" spans="1:10" ht="18.75" customHeight="1">
      <c r="A202" s="266"/>
      <c r="B202" s="286" t="s">
        <v>302</v>
      </c>
      <c r="C202" s="261">
        <v>3</v>
      </c>
      <c r="D202" s="261">
        <v>1</v>
      </c>
      <c r="E202" s="261">
        <v>4239</v>
      </c>
      <c r="F202" s="269" t="s">
        <v>1043</v>
      </c>
      <c r="G202" s="270"/>
      <c r="H202" s="264">
        <f t="shared" si="4"/>
        <v>1000</v>
      </c>
      <c r="I202" s="264">
        <v>1000</v>
      </c>
      <c r="J202" s="264">
        <v>0</v>
      </c>
    </row>
    <row r="203" spans="1:10" ht="99" customHeight="1">
      <c r="A203" s="247">
        <v>2400</v>
      </c>
      <c r="B203" s="260" t="s">
        <v>309</v>
      </c>
      <c r="C203" s="261">
        <v>0</v>
      </c>
      <c r="D203" s="261">
        <v>0</v>
      </c>
      <c r="E203" s="262"/>
      <c r="F203" s="269" t="s">
        <v>1057</v>
      </c>
      <c r="G203" s="244" t="s">
        <v>546</v>
      </c>
      <c r="H203" s="264">
        <f t="shared" si="3"/>
        <v>-769950</v>
      </c>
      <c r="I203" s="264">
        <f>I229</f>
        <v>2000</v>
      </c>
      <c r="J203" s="264">
        <f>J204+J273+J336</f>
        <v>-771950</v>
      </c>
    </row>
    <row r="204" spans="1:10" s="265" customFormat="1" ht="37.5" customHeight="1">
      <c r="A204" s="266">
        <v>2410</v>
      </c>
      <c r="B204" s="260" t="s">
        <v>309</v>
      </c>
      <c r="C204" s="261">
        <v>0</v>
      </c>
      <c r="D204" s="261">
        <v>0</v>
      </c>
      <c r="E204" s="262"/>
      <c r="F204" s="269" t="s">
        <v>1057</v>
      </c>
      <c r="G204" s="267" t="s">
        <v>548</v>
      </c>
      <c r="H204" s="264">
        <f t="shared" si="3"/>
        <v>224000</v>
      </c>
      <c r="I204" s="264">
        <v>0</v>
      </c>
      <c r="J204" s="264">
        <f>J232</f>
        <v>224000</v>
      </c>
    </row>
    <row r="205" spans="1:10" ht="18" customHeight="1" hidden="1">
      <c r="A205" s="266">
        <v>2411</v>
      </c>
      <c r="B205" s="260" t="s">
        <v>309</v>
      </c>
      <c r="C205" s="261">
        <v>1</v>
      </c>
      <c r="D205" s="261">
        <v>1</v>
      </c>
      <c r="E205" s="261"/>
      <c r="F205" s="269" t="s">
        <v>549</v>
      </c>
      <c r="G205" s="270" t="s">
        <v>550</v>
      </c>
      <c r="H205" s="264">
        <f t="shared" si="3"/>
        <v>0</v>
      </c>
      <c r="I205" s="264"/>
      <c r="J205" s="264">
        <f>SUM(J207:J208)</f>
        <v>0</v>
      </c>
    </row>
    <row r="206" spans="1:10" ht="19.5" customHeight="1" hidden="1">
      <c r="A206" s="266"/>
      <c r="B206" s="260"/>
      <c r="C206" s="261"/>
      <c r="D206" s="261"/>
      <c r="E206" s="261"/>
      <c r="F206" s="269" t="s">
        <v>994</v>
      </c>
      <c r="G206" s="270"/>
      <c r="H206" s="264">
        <f t="shared" si="3"/>
        <v>0</v>
      </c>
      <c r="I206" s="264"/>
      <c r="J206" s="264"/>
    </row>
    <row r="207" spans="1:10" ht="24.75" customHeight="1" hidden="1">
      <c r="A207" s="266"/>
      <c r="B207" s="260"/>
      <c r="C207" s="261"/>
      <c r="D207" s="261"/>
      <c r="E207" s="261"/>
      <c r="F207" s="269" t="s">
        <v>1000</v>
      </c>
      <c r="G207" s="270"/>
      <c r="H207" s="264">
        <f t="shared" si="3"/>
        <v>0</v>
      </c>
      <c r="I207" s="264"/>
      <c r="J207" s="264"/>
    </row>
    <row r="208" spans="1:10" ht="19.5" customHeight="1" hidden="1">
      <c r="A208" s="266"/>
      <c r="B208" s="260"/>
      <c r="C208" s="261"/>
      <c r="D208" s="261"/>
      <c r="E208" s="261"/>
      <c r="F208" s="269" t="s">
        <v>1000</v>
      </c>
      <c r="G208" s="270"/>
      <c r="H208" s="264">
        <f t="shared" si="3"/>
        <v>0</v>
      </c>
      <c r="I208" s="264"/>
      <c r="J208" s="264"/>
    </row>
    <row r="209" spans="1:10" ht="21.75" customHeight="1" hidden="1">
      <c r="A209" s="266">
        <v>2412</v>
      </c>
      <c r="B209" s="260" t="s">
        <v>309</v>
      </c>
      <c r="C209" s="261">
        <v>1</v>
      </c>
      <c r="D209" s="261">
        <v>2</v>
      </c>
      <c r="E209" s="261"/>
      <c r="F209" s="269" t="s">
        <v>551</v>
      </c>
      <c r="G209" s="281" t="s">
        <v>552</v>
      </c>
      <c r="H209" s="264">
        <f t="shared" si="3"/>
        <v>0</v>
      </c>
      <c r="I209" s="264"/>
      <c r="J209" s="264">
        <f>SUM(J211:J212)</f>
        <v>0</v>
      </c>
    </row>
    <row r="210" spans="1:10" ht="23.25" customHeight="1" hidden="1">
      <c r="A210" s="266"/>
      <c r="B210" s="260"/>
      <c r="C210" s="261"/>
      <c r="D210" s="261"/>
      <c r="E210" s="261"/>
      <c r="F210" s="269" t="s">
        <v>994</v>
      </c>
      <c r="G210" s="270"/>
      <c r="H210" s="264">
        <f t="shared" si="3"/>
        <v>0</v>
      </c>
      <c r="I210" s="264"/>
      <c r="J210" s="264"/>
    </row>
    <row r="211" spans="1:10" ht="11.25" customHeight="1" hidden="1">
      <c r="A211" s="266"/>
      <c r="B211" s="260"/>
      <c r="C211" s="261"/>
      <c r="D211" s="261"/>
      <c r="E211" s="261"/>
      <c r="F211" s="269" t="s">
        <v>1000</v>
      </c>
      <c r="G211" s="270"/>
      <c r="H211" s="264">
        <f t="shared" si="3"/>
        <v>0</v>
      </c>
      <c r="I211" s="264"/>
      <c r="J211" s="264"/>
    </row>
    <row r="212" spans="1:10" ht="9" customHeight="1" hidden="1">
      <c r="A212" s="266"/>
      <c r="B212" s="260"/>
      <c r="C212" s="261"/>
      <c r="D212" s="261"/>
      <c r="E212" s="261"/>
      <c r="F212" s="269" t="s">
        <v>1000</v>
      </c>
      <c r="G212" s="270"/>
      <c r="H212" s="264">
        <f t="shared" si="3"/>
        <v>0</v>
      </c>
      <c r="I212" s="264"/>
      <c r="J212" s="264"/>
    </row>
    <row r="213" spans="1:10" ht="9" customHeight="1" hidden="1">
      <c r="A213" s="266">
        <v>2420</v>
      </c>
      <c r="B213" s="276" t="s">
        <v>309</v>
      </c>
      <c r="C213" s="262">
        <v>2</v>
      </c>
      <c r="D213" s="262">
        <v>0</v>
      </c>
      <c r="E213" s="262"/>
      <c r="F213" s="269" t="s">
        <v>25</v>
      </c>
      <c r="G213" s="267" t="s">
        <v>553</v>
      </c>
      <c r="H213" s="264">
        <f t="shared" si="3"/>
        <v>0</v>
      </c>
      <c r="I213" s="264"/>
      <c r="J213" s="264">
        <f>SUM(J214)</f>
        <v>0</v>
      </c>
    </row>
    <row r="214" spans="1:10" ht="9.75" customHeight="1" hidden="1">
      <c r="A214" s="266">
        <v>2421</v>
      </c>
      <c r="B214" s="260" t="s">
        <v>309</v>
      </c>
      <c r="C214" s="261">
        <v>2</v>
      </c>
      <c r="D214" s="261">
        <v>1</v>
      </c>
      <c r="E214" s="261"/>
      <c r="F214" s="269" t="s">
        <v>554</v>
      </c>
      <c r="G214" s="281" t="s">
        <v>555</v>
      </c>
      <c r="H214" s="264">
        <f t="shared" si="3"/>
        <v>0</v>
      </c>
      <c r="I214" s="264"/>
      <c r="J214" s="264">
        <f>SUM(J216:J218)</f>
        <v>0</v>
      </c>
    </row>
    <row r="215" spans="1:10" ht="11.25" customHeight="1" hidden="1">
      <c r="A215" s="266"/>
      <c r="B215" s="260"/>
      <c r="C215" s="261"/>
      <c r="D215" s="261"/>
      <c r="E215" s="261"/>
      <c r="F215" s="269" t="s">
        <v>994</v>
      </c>
      <c r="G215" s="270"/>
      <c r="H215" s="264">
        <f t="shared" si="3"/>
        <v>0</v>
      </c>
      <c r="I215" s="264"/>
      <c r="J215" s="264"/>
    </row>
    <row r="216" spans="1:10" ht="9.75" customHeight="1" hidden="1">
      <c r="A216" s="266"/>
      <c r="B216" s="260"/>
      <c r="C216" s="261"/>
      <c r="D216" s="261"/>
      <c r="E216" s="266"/>
      <c r="F216" s="269"/>
      <c r="G216" s="270"/>
      <c r="H216" s="264"/>
      <c r="I216" s="264"/>
      <c r="J216" s="264"/>
    </row>
    <row r="217" spans="1:10" ht="12" customHeight="1" hidden="1">
      <c r="A217" s="266"/>
      <c r="B217" s="260"/>
      <c r="C217" s="261"/>
      <c r="D217" s="261"/>
      <c r="E217" s="266"/>
      <c r="F217" s="269"/>
      <c r="G217" s="270"/>
      <c r="H217" s="264"/>
      <c r="I217" s="264"/>
      <c r="J217" s="264"/>
    </row>
    <row r="218" spans="1:10" ht="12.75" customHeight="1" hidden="1">
      <c r="A218" s="266"/>
      <c r="B218" s="260"/>
      <c r="C218" s="261"/>
      <c r="D218" s="261"/>
      <c r="E218" s="266"/>
      <c r="F218" s="269"/>
      <c r="G218" s="270"/>
      <c r="H218" s="264"/>
      <c r="I218" s="264"/>
      <c r="J218" s="264"/>
    </row>
    <row r="219" spans="1:10" ht="8.25" customHeight="1" hidden="1">
      <c r="A219" s="266"/>
      <c r="B219" s="260"/>
      <c r="C219" s="261"/>
      <c r="D219" s="261"/>
      <c r="E219" s="266"/>
      <c r="F219" s="269"/>
      <c r="G219" s="270"/>
      <c r="H219" s="264"/>
      <c r="I219" s="264"/>
      <c r="J219" s="264"/>
    </row>
    <row r="220" spans="1:10" ht="13.5" customHeight="1" hidden="1">
      <c r="A220" s="266">
        <v>2422</v>
      </c>
      <c r="B220" s="260" t="s">
        <v>309</v>
      </c>
      <c r="C220" s="261">
        <v>2</v>
      </c>
      <c r="D220" s="261">
        <v>2</v>
      </c>
      <c r="E220" s="261"/>
      <c r="F220" s="269" t="s">
        <v>556</v>
      </c>
      <c r="G220" s="281" t="s">
        <v>557</v>
      </c>
      <c r="H220" s="264">
        <f t="shared" si="3"/>
        <v>0</v>
      </c>
      <c r="I220" s="264"/>
      <c r="J220" s="264">
        <f>SUM(J222:J223)</f>
        <v>0</v>
      </c>
    </row>
    <row r="221" spans="1:10" ht="12" customHeight="1" hidden="1">
      <c r="A221" s="266"/>
      <c r="B221" s="260"/>
      <c r="C221" s="261"/>
      <c r="D221" s="261"/>
      <c r="E221" s="261"/>
      <c r="F221" s="269" t="s">
        <v>994</v>
      </c>
      <c r="G221" s="270"/>
      <c r="H221" s="264">
        <f t="shared" si="3"/>
        <v>0</v>
      </c>
      <c r="I221" s="264"/>
      <c r="J221" s="264"/>
    </row>
    <row r="222" spans="1:10" ht="18" customHeight="1" hidden="1">
      <c r="A222" s="266"/>
      <c r="B222" s="260"/>
      <c r="C222" s="261"/>
      <c r="D222" s="261"/>
      <c r="E222" s="261"/>
      <c r="F222" s="269" t="s">
        <v>1000</v>
      </c>
      <c r="G222" s="270"/>
      <c r="H222" s="264">
        <f t="shared" si="3"/>
        <v>0</v>
      </c>
      <c r="I222" s="264"/>
      <c r="J222" s="264"/>
    </row>
    <row r="223" spans="1:10" ht="18" customHeight="1" hidden="1">
      <c r="A223" s="266"/>
      <c r="B223" s="260"/>
      <c r="C223" s="261"/>
      <c r="D223" s="261"/>
      <c r="E223" s="261"/>
      <c r="F223" s="269" t="s">
        <v>1000</v>
      </c>
      <c r="G223" s="270"/>
      <c r="H223" s="264">
        <f t="shared" si="3"/>
        <v>0</v>
      </c>
      <c r="I223" s="264"/>
      <c r="J223" s="264"/>
    </row>
    <row r="224" spans="1:10" ht="18.75" customHeight="1" hidden="1">
      <c r="A224" s="266">
        <v>2423</v>
      </c>
      <c r="B224" s="260" t="s">
        <v>309</v>
      </c>
      <c r="C224" s="261">
        <v>2</v>
      </c>
      <c r="D224" s="261">
        <v>3</v>
      </c>
      <c r="E224" s="261"/>
      <c r="F224" s="269" t="s">
        <v>558</v>
      </c>
      <c r="G224" s="281" t="s">
        <v>559</v>
      </c>
      <c r="H224" s="264">
        <f t="shared" si="3"/>
        <v>0</v>
      </c>
      <c r="I224" s="264"/>
      <c r="J224" s="264">
        <f>SUM(J226:J227)</f>
        <v>0</v>
      </c>
    </row>
    <row r="225" spans="1:10" ht="14.25" customHeight="1" hidden="1">
      <c r="A225" s="266"/>
      <c r="B225" s="260"/>
      <c r="C225" s="261"/>
      <c r="D225" s="261"/>
      <c r="E225" s="261"/>
      <c r="F225" s="269" t="s">
        <v>994</v>
      </c>
      <c r="G225" s="270"/>
      <c r="H225" s="264">
        <f t="shared" si="3"/>
        <v>0</v>
      </c>
      <c r="I225" s="264"/>
      <c r="J225" s="264"/>
    </row>
    <row r="226" spans="1:10" ht="14.25" customHeight="1" hidden="1">
      <c r="A226" s="266"/>
      <c r="B226" s="260"/>
      <c r="C226" s="261"/>
      <c r="D226" s="261"/>
      <c r="E226" s="261"/>
      <c r="F226" s="269" t="s">
        <v>1000</v>
      </c>
      <c r="G226" s="270"/>
      <c r="H226" s="264">
        <f t="shared" si="3"/>
        <v>0</v>
      </c>
      <c r="I226" s="264"/>
      <c r="J226" s="264"/>
    </row>
    <row r="227" spans="1:10" ht="19.5" customHeight="1" hidden="1">
      <c r="A227" s="266"/>
      <c r="B227" s="260"/>
      <c r="C227" s="261"/>
      <c r="D227" s="261"/>
      <c r="E227" s="261"/>
      <c r="F227" s="269" t="s">
        <v>1000</v>
      </c>
      <c r="G227" s="270"/>
      <c r="H227" s="264">
        <f t="shared" si="3"/>
        <v>0</v>
      </c>
      <c r="I227" s="264"/>
      <c r="J227" s="264"/>
    </row>
    <row r="228" spans="1:10" ht="60" customHeight="1">
      <c r="A228" s="266"/>
      <c r="B228" s="260" t="s">
        <v>309</v>
      </c>
      <c r="C228" s="261">
        <v>2</v>
      </c>
      <c r="D228" s="261">
        <v>0</v>
      </c>
      <c r="E228" s="261"/>
      <c r="F228" s="269" t="s">
        <v>1049</v>
      </c>
      <c r="G228" s="270"/>
      <c r="H228" s="264">
        <f>I228</f>
        <v>2000</v>
      </c>
      <c r="I228" s="264">
        <f>I229</f>
        <v>2000</v>
      </c>
      <c r="J228" s="264"/>
    </row>
    <row r="229" spans="1:10" ht="19.5" customHeight="1">
      <c r="A229" s="266"/>
      <c r="B229" s="260" t="s">
        <v>309</v>
      </c>
      <c r="C229" s="261">
        <v>2</v>
      </c>
      <c r="D229" s="261">
        <v>1</v>
      </c>
      <c r="E229" s="261"/>
      <c r="F229" s="269" t="s">
        <v>1047</v>
      </c>
      <c r="G229" s="270"/>
      <c r="H229" s="264">
        <f>I229</f>
        <v>2000</v>
      </c>
      <c r="I229" s="264">
        <f>I231</f>
        <v>2000</v>
      </c>
      <c r="J229" s="264"/>
    </row>
    <row r="230" spans="1:10" ht="37.5" customHeight="1">
      <c r="A230" s="266"/>
      <c r="B230" s="260"/>
      <c r="C230" s="261"/>
      <c r="D230" s="261"/>
      <c r="E230" s="261"/>
      <c r="F230" s="269" t="s">
        <v>994</v>
      </c>
      <c r="G230" s="270"/>
      <c r="H230" s="264">
        <f>SUM(I230:J230)</f>
        <v>0</v>
      </c>
      <c r="I230" s="264">
        <v>0</v>
      </c>
      <c r="J230" s="264">
        <v>0</v>
      </c>
    </row>
    <row r="231" spans="1:11" ht="37.5" customHeight="1">
      <c r="A231" s="266"/>
      <c r="B231" s="260"/>
      <c r="C231" s="261"/>
      <c r="D231" s="261"/>
      <c r="E231" s="261">
        <v>4637</v>
      </c>
      <c r="F231" s="284" t="s">
        <v>229</v>
      </c>
      <c r="G231" s="284" t="s">
        <v>229</v>
      </c>
      <c r="H231" s="287">
        <f>I231</f>
        <v>2000</v>
      </c>
      <c r="I231" s="264">
        <v>2000</v>
      </c>
      <c r="J231" s="264">
        <v>0</v>
      </c>
      <c r="K231" s="264"/>
    </row>
    <row r="232" spans="1:10" ht="21.75" customHeight="1">
      <c r="A232" s="266">
        <v>2424</v>
      </c>
      <c r="B232" s="260" t="s">
        <v>309</v>
      </c>
      <c r="C232" s="261">
        <v>2</v>
      </c>
      <c r="D232" s="261">
        <v>4</v>
      </c>
      <c r="E232" s="261"/>
      <c r="F232" s="269" t="s">
        <v>310</v>
      </c>
      <c r="G232" s="281"/>
      <c r="H232" s="264">
        <f t="shared" si="3"/>
        <v>224000</v>
      </c>
      <c r="I232" s="264">
        <v>0</v>
      </c>
      <c r="J232" s="264">
        <f>J234+J236+J237</f>
        <v>224000</v>
      </c>
    </row>
    <row r="233" spans="1:10" ht="36.75" customHeight="1">
      <c r="A233" s="266"/>
      <c r="B233" s="260"/>
      <c r="C233" s="261"/>
      <c r="D233" s="261"/>
      <c r="E233" s="261"/>
      <c r="F233" s="269" t="s">
        <v>994</v>
      </c>
      <c r="G233" s="270"/>
      <c r="H233" s="264">
        <f t="shared" si="3"/>
        <v>0</v>
      </c>
      <c r="I233" s="264">
        <v>0</v>
      </c>
      <c r="J233" s="264">
        <v>0</v>
      </c>
    </row>
    <row r="234" spans="1:10" ht="39" customHeight="1">
      <c r="A234" s="266"/>
      <c r="B234" s="260"/>
      <c r="C234" s="261"/>
      <c r="D234" s="261"/>
      <c r="E234" s="261">
        <v>5112</v>
      </c>
      <c r="F234" s="269" t="s">
        <v>238</v>
      </c>
      <c r="G234" s="270"/>
      <c r="H234" s="264">
        <f t="shared" si="3"/>
        <v>208000</v>
      </c>
      <c r="I234" s="264">
        <v>0</v>
      </c>
      <c r="J234" s="264">
        <v>208000</v>
      </c>
    </row>
    <row r="235" spans="1:10" ht="12.75" customHeight="1" hidden="1">
      <c r="A235" s="266"/>
      <c r="B235" s="260"/>
      <c r="C235" s="261"/>
      <c r="D235" s="261"/>
      <c r="E235" s="261"/>
      <c r="F235" s="269" t="s">
        <v>1000</v>
      </c>
      <c r="G235" s="270"/>
      <c r="H235" s="264">
        <f t="shared" si="3"/>
        <v>0</v>
      </c>
      <c r="I235" s="264">
        <v>0</v>
      </c>
      <c r="J235" s="264"/>
    </row>
    <row r="236" spans="1:10" ht="39" customHeight="1">
      <c r="A236" s="266"/>
      <c r="B236" s="260"/>
      <c r="C236" s="261"/>
      <c r="D236" s="261"/>
      <c r="E236" s="261">
        <v>5113</v>
      </c>
      <c r="F236" s="269" t="s">
        <v>239</v>
      </c>
      <c r="G236" s="270"/>
      <c r="H236" s="264">
        <f t="shared" si="3"/>
        <v>13000</v>
      </c>
      <c r="I236" s="264">
        <v>0</v>
      </c>
      <c r="J236" s="264">
        <v>13000</v>
      </c>
    </row>
    <row r="237" spans="1:10" ht="39" customHeight="1">
      <c r="A237" s="266"/>
      <c r="B237" s="260"/>
      <c r="C237" s="261"/>
      <c r="D237" s="261"/>
      <c r="E237" s="261">
        <v>5129</v>
      </c>
      <c r="F237" s="269" t="s">
        <v>1044</v>
      </c>
      <c r="G237" s="270"/>
      <c r="H237" s="264">
        <f>SUM(I237:J237)</f>
        <v>3000</v>
      </c>
      <c r="I237" s="264">
        <v>0</v>
      </c>
      <c r="J237" s="264">
        <v>3000</v>
      </c>
    </row>
    <row r="238" spans="1:10" ht="18" customHeight="1">
      <c r="A238" s="266">
        <v>2430</v>
      </c>
      <c r="B238" s="276" t="s">
        <v>309</v>
      </c>
      <c r="C238" s="262">
        <v>3</v>
      </c>
      <c r="D238" s="262">
        <v>0</v>
      </c>
      <c r="E238" s="262"/>
      <c r="F238" s="269" t="s">
        <v>26</v>
      </c>
      <c r="G238" s="267" t="s">
        <v>560</v>
      </c>
      <c r="H238" s="264">
        <f t="shared" si="3"/>
        <v>0</v>
      </c>
      <c r="I238" s="264">
        <v>0</v>
      </c>
      <c r="J238" s="264">
        <v>0</v>
      </c>
    </row>
    <row r="239" spans="1:10" ht="39.75" customHeight="1">
      <c r="A239" s="266">
        <v>2431</v>
      </c>
      <c r="B239" s="260" t="s">
        <v>309</v>
      </c>
      <c r="C239" s="261">
        <v>3</v>
      </c>
      <c r="D239" s="261">
        <v>1</v>
      </c>
      <c r="E239" s="261"/>
      <c r="F239" s="269" t="s">
        <v>561</v>
      </c>
      <c r="G239" s="281" t="s">
        <v>562</v>
      </c>
      <c r="H239" s="264">
        <f t="shared" si="3"/>
        <v>0</v>
      </c>
      <c r="I239" s="264">
        <v>0</v>
      </c>
      <c r="J239" s="264">
        <v>0</v>
      </c>
    </row>
    <row r="240" spans="1:10" ht="38.25" customHeight="1">
      <c r="A240" s="266"/>
      <c r="B240" s="260"/>
      <c r="C240" s="261"/>
      <c r="D240" s="261"/>
      <c r="E240" s="261"/>
      <c r="F240" s="269" t="s">
        <v>994</v>
      </c>
      <c r="G240" s="270"/>
      <c r="H240" s="264">
        <f t="shared" si="3"/>
        <v>0</v>
      </c>
      <c r="I240" s="264">
        <v>0</v>
      </c>
      <c r="J240" s="264">
        <v>0</v>
      </c>
    </row>
    <row r="241" spans="1:10" ht="22.5" customHeight="1">
      <c r="A241" s="266"/>
      <c r="B241" s="260"/>
      <c r="C241" s="261"/>
      <c r="D241" s="261"/>
      <c r="E241" s="261">
        <v>5112</v>
      </c>
      <c r="F241" s="269" t="s">
        <v>238</v>
      </c>
      <c r="G241" s="270"/>
      <c r="H241" s="264">
        <f t="shared" si="3"/>
        <v>0</v>
      </c>
      <c r="I241" s="264">
        <v>0</v>
      </c>
      <c r="J241" s="264">
        <v>0</v>
      </c>
    </row>
    <row r="242" spans="1:10" ht="35.25" customHeight="1">
      <c r="A242" s="266"/>
      <c r="B242" s="260"/>
      <c r="C242" s="261"/>
      <c r="D242" s="261"/>
      <c r="E242" s="261">
        <v>5134</v>
      </c>
      <c r="F242" s="269" t="s">
        <v>233</v>
      </c>
      <c r="G242" s="270"/>
      <c r="H242" s="264">
        <f t="shared" si="3"/>
        <v>0</v>
      </c>
      <c r="I242" s="264">
        <v>0</v>
      </c>
      <c r="J242" s="264">
        <v>0</v>
      </c>
    </row>
    <row r="243" spans="1:10" ht="28.5" customHeight="1">
      <c r="A243" s="266">
        <v>2432</v>
      </c>
      <c r="B243" s="260" t="s">
        <v>309</v>
      </c>
      <c r="C243" s="261">
        <v>3</v>
      </c>
      <c r="D243" s="261">
        <v>2</v>
      </c>
      <c r="E243" s="261"/>
      <c r="F243" s="269" t="s">
        <v>563</v>
      </c>
      <c r="G243" s="281" t="s">
        <v>564</v>
      </c>
      <c r="H243" s="264">
        <f t="shared" si="3"/>
        <v>0</v>
      </c>
      <c r="I243" s="264">
        <v>0</v>
      </c>
      <c r="J243" s="264">
        <v>0</v>
      </c>
    </row>
    <row r="244" spans="1:10" ht="39" customHeight="1">
      <c r="A244" s="266"/>
      <c r="B244" s="260"/>
      <c r="C244" s="261"/>
      <c r="D244" s="261"/>
      <c r="E244" s="261"/>
      <c r="F244" s="269" t="s">
        <v>994</v>
      </c>
      <c r="G244" s="270"/>
      <c r="H244" s="264">
        <f t="shared" si="3"/>
        <v>0</v>
      </c>
      <c r="I244" s="264">
        <v>0</v>
      </c>
      <c r="J244" s="264">
        <v>0</v>
      </c>
    </row>
    <row r="245" spans="1:10" ht="39" customHeight="1">
      <c r="A245" s="266"/>
      <c r="B245" s="260"/>
      <c r="C245" s="261"/>
      <c r="D245" s="261"/>
      <c r="E245" s="273">
        <v>5112</v>
      </c>
      <c r="F245" s="269" t="s">
        <v>238</v>
      </c>
      <c r="G245" s="270"/>
      <c r="H245" s="264">
        <f t="shared" si="3"/>
        <v>0</v>
      </c>
      <c r="I245" s="264">
        <v>0</v>
      </c>
      <c r="J245" s="264">
        <v>0</v>
      </c>
    </row>
    <row r="246" spans="1:10" ht="45.75" customHeight="1">
      <c r="A246" s="266"/>
      <c r="B246" s="260"/>
      <c r="C246" s="261"/>
      <c r="D246" s="261"/>
      <c r="E246" s="261">
        <v>5134</v>
      </c>
      <c r="F246" s="271" t="s">
        <v>233</v>
      </c>
      <c r="G246" s="270"/>
      <c r="H246" s="264">
        <f t="shared" si="3"/>
        <v>0</v>
      </c>
      <c r="I246" s="264">
        <v>0</v>
      </c>
      <c r="J246" s="264">
        <v>0</v>
      </c>
    </row>
    <row r="247" spans="1:10" ht="27.75" customHeight="1">
      <c r="A247" s="266">
        <v>2433</v>
      </c>
      <c r="B247" s="260" t="s">
        <v>309</v>
      </c>
      <c r="C247" s="261">
        <v>3</v>
      </c>
      <c r="D247" s="261">
        <v>3</v>
      </c>
      <c r="E247" s="261"/>
      <c r="F247" s="269" t="s">
        <v>565</v>
      </c>
      <c r="G247" s="281" t="s">
        <v>566</v>
      </c>
      <c r="H247" s="264">
        <f t="shared" si="3"/>
        <v>0</v>
      </c>
      <c r="I247" s="264"/>
      <c r="J247" s="264">
        <f>SUM(J249:J250)</f>
        <v>0</v>
      </c>
    </row>
    <row r="248" spans="1:10" ht="19.5" customHeight="1" hidden="1">
      <c r="A248" s="266"/>
      <c r="B248" s="260"/>
      <c r="C248" s="261"/>
      <c r="D248" s="261"/>
      <c r="E248" s="261"/>
      <c r="F248" s="269" t="s">
        <v>994</v>
      </c>
      <c r="G248" s="270"/>
      <c r="H248" s="264">
        <f t="shared" si="3"/>
        <v>0</v>
      </c>
      <c r="I248" s="264"/>
      <c r="J248" s="264"/>
    </row>
    <row r="249" spans="1:10" ht="21" customHeight="1" hidden="1">
      <c r="A249" s="266"/>
      <c r="B249" s="260"/>
      <c r="C249" s="261"/>
      <c r="D249" s="261"/>
      <c r="E249" s="261"/>
      <c r="F249" s="269" t="s">
        <v>1000</v>
      </c>
      <c r="G249" s="270"/>
      <c r="H249" s="264">
        <f t="shared" si="3"/>
        <v>0</v>
      </c>
      <c r="I249" s="264"/>
      <c r="J249" s="264"/>
    </row>
    <row r="250" spans="1:10" ht="20.25" customHeight="1" hidden="1">
      <c r="A250" s="266"/>
      <c r="B250" s="260"/>
      <c r="C250" s="261"/>
      <c r="D250" s="261"/>
      <c r="E250" s="261"/>
      <c r="F250" s="269" t="s">
        <v>1000</v>
      </c>
      <c r="G250" s="270"/>
      <c r="H250" s="264">
        <f t="shared" si="3"/>
        <v>0</v>
      </c>
      <c r="I250" s="264"/>
      <c r="J250" s="264"/>
    </row>
    <row r="251" spans="1:10" ht="18.75" customHeight="1" hidden="1">
      <c r="A251" s="266">
        <v>2435</v>
      </c>
      <c r="B251" s="276"/>
      <c r="C251" s="262"/>
      <c r="D251" s="262"/>
      <c r="E251" s="262"/>
      <c r="F251" s="269" t="s">
        <v>569</v>
      </c>
      <c r="G251" s="267"/>
      <c r="H251" s="264"/>
      <c r="I251" s="264"/>
      <c r="J251" s="264">
        <f>SUM(J253:J254)</f>
        <v>0</v>
      </c>
    </row>
    <row r="252" spans="1:10" ht="18" customHeight="1" hidden="1">
      <c r="A252" s="266"/>
      <c r="B252" s="276"/>
      <c r="C252" s="262"/>
      <c r="D252" s="262"/>
      <c r="E252" s="262"/>
      <c r="F252" s="269" t="s">
        <v>994</v>
      </c>
      <c r="G252" s="267"/>
      <c r="H252" s="264"/>
      <c r="I252" s="264"/>
      <c r="J252" s="264"/>
    </row>
    <row r="253" spans="1:10" ht="21" customHeight="1" hidden="1">
      <c r="A253" s="266"/>
      <c r="B253" s="276"/>
      <c r="C253" s="262"/>
      <c r="D253" s="262"/>
      <c r="E253" s="266">
        <v>5112</v>
      </c>
      <c r="F253" s="269" t="s">
        <v>238</v>
      </c>
      <c r="G253" s="267"/>
      <c r="H253" s="264"/>
      <c r="I253" s="264"/>
      <c r="J253" s="264"/>
    </row>
    <row r="254" spans="1:10" ht="24.75" customHeight="1" hidden="1">
      <c r="A254" s="266"/>
      <c r="B254" s="276"/>
      <c r="C254" s="262"/>
      <c r="D254" s="262"/>
      <c r="E254" s="266">
        <v>5134</v>
      </c>
      <c r="F254" s="269" t="s">
        <v>233</v>
      </c>
      <c r="G254" s="270"/>
      <c r="H254" s="264">
        <f>SUM(I254:J254)</f>
        <v>0</v>
      </c>
      <c r="I254" s="264"/>
      <c r="J254" s="264"/>
    </row>
    <row r="255" spans="1:10" ht="23.25" customHeight="1" hidden="1">
      <c r="A255" s="266">
        <v>2440</v>
      </c>
      <c r="B255" s="276" t="s">
        <v>309</v>
      </c>
      <c r="C255" s="262">
        <v>4</v>
      </c>
      <c r="D255" s="262">
        <v>0</v>
      </c>
      <c r="E255" s="262"/>
      <c r="F255" s="269" t="s">
        <v>27</v>
      </c>
      <c r="G255" s="267" t="s">
        <v>573</v>
      </c>
      <c r="H255" s="264">
        <f aca="true" t="shared" si="5" ref="H255:H275">SUM(I255:J255)</f>
        <v>0</v>
      </c>
      <c r="I255" s="264"/>
      <c r="J255" s="264">
        <f>SUM(J256)</f>
        <v>0</v>
      </c>
    </row>
    <row r="256" spans="1:10" ht="22.5" customHeight="1" hidden="1">
      <c r="A256" s="266">
        <v>2441</v>
      </c>
      <c r="B256" s="260" t="s">
        <v>309</v>
      </c>
      <c r="C256" s="261">
        <v>4</v>
      </c>
      <c r="D256" s="261">
        <v>1</v>
      </c>
      <c r="E256" s="261"/>
      <c r="F256" s="269" t="s">
        <v>574</v>
      </c>
      <c r="G256" s="281" t="s">
        <v>575</v>
      </c>
      <c r="H256" s="264">
        <f t="shared" si="5"/>
        <v>0</v>
      </c>
      <c r="I256" s="264"/>
      <c r="J256" s="264">
        <f>SUM(J258:J259)</f>
        <v>0</v>
      </c>
    </row>
    <row r="257" spans="1:10" ht="21" customHeight="1" hidden="1">
      <c r="A257" s="266"/>
      <c r="B257" s="260"/>
      <c r="C257" s="261"/>
      <c r="D257" s="261"/>
      <c r="E257" s="261"/>
      <c r="F257" s="269" t="s">
        <v>994</v>
      </c>
      <c r="G257" s="270"/>
      <c r="H257" s="264">
        <f t="shared" si="5"/>
        <v>0</v>
      </c>
      <c r="I257" s="264"/>
      <c r="J257" s="264"/>
    </row>
    <row r="258" spans="1:10" ht="21" customHeight="1" hidden="1">
      <c r="A258" s="266"/>
      <c r="B258" s="260"/>
      <c r="C258" s="261"/>
      <c r="D258" s="261"/>
      <c r="E258" s="261"/>
      <c r="F258" s="269" t="s">
        <v>1000</v>
      </c>
      <c r="G258" s="270"/>
      <c r="H258" s="264">
        <f t="shared" si="5"/>
        <v>0</v>
      </c>
      <c r="I258" s="264"/>
      <c r="J258" s="264"/>
    </row>
    <row r="259" spans="1:10" ht="22.5" customHeight="1" hidden="1">
      <c r="A259" s="266"/>
      <c r="B259" s="260"/>
      <c r="C259" s="261"/>
      <c r="D259" s="261"/>
      <c r="E259" s="261"/>
      <c r="F259" s="269" t="s">
        <v>1000</v>
      </c>
      <c r="G259" s="270"/>
      <c r="H259" s="264">
        <f t="shared" si="5"/>
        <v>0</v>
      </c>
      <c r="I259" s="264"/>
      <c r="J259" s="264"/>
    </row>
    <row r="260" spans="1:10" ht="22.5" customHeight="1" hidden="1">
      <c r="A260" s="266">
        <v>2442</v>
      </c>
      <c r="B260" s="260" t="s">
        <v>309</v>
      </c>
      <c r="C260" s="261">
        <v>4</v>
      </c>
      <c r="D260" s="261">
        <v>2</v>
      </c>
      <c r="E260" s="261"/>
      <c r="F260" s="269" t="s">
        <v>576</v>
      </c>
      <c r="G260" s="281" t="s">
        <v>577</v>
      </c>
      <c r="H260" s="264">
        <f t="shared" si="5"/>
        <v>0</v>
      </c>
      <c r="I260" s="264"/>
      <c r="J260" s="264">
        <f>SUM(J262:J263)</f>
        <v>0</v>
      </c>
    </row>
    <row r="261" spans="1:10" ht="24" customHeight="1" hidden="1">
      <c r="A261" s="266"/>
      <c r="B261" s="260"/>
      <c r="C261" s="261"/>
      <c r="D261" s="261"/>
      <c r="E261" s="261"/>
      <c r="F261" s="269" t="s">
        <v>994</v>
      </c>
      <c r="G261" s="270"/>
      <c r="H261" s="264">
        <f t="shared" si="5"/>
        <v>0</v>
      </c>
      <c r="I261" s="264"/>
      <c r="J261" s="264"/>
    </row>
    <row r="262" spans="1:10" ht="21" customHeight="1" hidden="1">
      <c r="A262" s="266"/>
      <c r="B262" s="260"/>
      <c r="C262" s="261"/>
      <c r="D262" s="261"/>
      <c r="E262" s="261"/>
      <c r="F262" s="269" t="s">
        <v>1000</v>
      </c>
      <c r="G262" s="270"/>
      <c r="H262" s="264">
        <f t="shared" si="5"/>
        <v>0</v>
      </c>
      <c r="I262" s="264"/>
      <c r="J262" s="264"/>
    </row>
    <row r="263" spans="1:10" ht="16.5" customHeight="1" hidden="1">
      <c r="A263" s="266"/>
      <c r="B263" s="260"/>
      <c r="C263" s="261"/>
      <c r="D263" s="261"/>
      <c r="E263" s="261"/>
      <c r="F263" s="269" t="s">
        <v>1000</v>
      </c>
      <c r="G263" s="270"/>
      <c r="H263" s="264">
        <f t="shared" si="5"/>
        <v>0</v>
      </c>
      <c r="I263" s="264"/>
      <c r="J263" s="264"/>
    </row>
    <row r="264" spans="1:10" ht="21" customHeight="1" hidden="1">
      <c r="A264" s="266">
        <v>2443</v>
      </c>
      <c r="B264" s="260" t="s">
        <v>309</v>
      </c>
      <c r="C264" s="261">
        <v>4</v>
      </c>
      <c r="D264" s="261">
        <v>3</v>
      </c>
      <c r="E264" s="261"/>
      <c r="F264" s="269" t="s">
        <v>578</v>
      </c>
      <c r="G264" s="281" t="s">
        <v>579</v>
      </c>
      <c r="H264" s="264">
        <f t="shared" si="5"/>
        <v>0</v>
      </c>
      <c r="I264" s="264"/>
      <c r="J264" s="264">
        <f>SUM(J266:J267)</f>
        <v>0</v>
      </c>
    </row>
    <row r="265" spans="1:10" ht="29.25" customHeight="1" hidden="1">
      <c r="A265" s="266"/>
      <c r="B265" s="260"/>
      <c r="C265" s="261"/>
      <c r="D265" s="261"/>
      <c r="E265" s="261"/>
      <c r="F265" s="269" t="s">
        <v>994</v>
      </c>
      <c r="G265" s="270"/>
      <c r="H265" s="264">
        <f t="shared" si="5"/>
        <v>0</v>
      </c>
      <c r="I265" s="264"/>
      <c r="J265" s="264"/>
    </row>
    <row r="266" spans="1:10" ht="17.25" customHeight="1" hidden="1">
      <c r="A266" s="266"/>
      <c r="B266" s="260"/>
      <c r="C266" s="261"/>
      <c r="D266" s="261"/>
      <c r="E266" s="261"/>
      <c r="F266" s="269" t="s">
        <v>1000</v>
      </c>
      <c r="G266" s="270"/>
      <c r="H266" s="264">
        <f t="shared" si="5"/>
        <v>0</v>
      </c>
      <c r="I266" s="264">
        <v>0</v>
      </c>
      <c r="J266" s="264"/>
    </row>
    <row r="267" spans="1:10" ht="18" customHeight="1" hidden="1">
      <c r="A267" s="266"/>
      <c r="B267" s="260"/>
      <c r="C267" s="261"/>
      <c r="D267" s="261"/>
      <c r="E267" s="261"/>
      <c r="F267" s="269" t="s">
        <v>1000</v>
      </c>
      <c r="G267" s="270"/>
      <c r="H267" s="264">
        <f t="shared" si="5"/>
        <v>0</v>
      </c>
      <c r="I267" s="264"/>
      <c r="J267" s="264"/>
    </row>
    <row r="268" spans="1:10" ht="20.25" customHeight="1" hidden="1">
      <c r="A268" s="266">
        <v>2420</v>
      </c>
      <c r="B268" s="237" t="s">
        <v>1010</v>
      </c>
      <c r="C268" s="237" t="s">
        <v>243</v>
      </c>
      <c r="D268" s="237" t="s">
        <v>241</v>
      </c>
      <c r="E268" s="261"/>
      <c r="F268" s="269" t="s">
        <v>1011</v>
      </c>
      <c r="G268" s="270"/>
      <c r="H268" s="264">
        <v>0</v>
      </c>
      <c r="I268" s="264">
        <v>0</v>
      </c>
      <c r="J268" s="264">
        <v>0</v>
      </c>
    </row>
    <row r="269" spans="1:10" ht="25.5" customHeight="1" hidden="1">
      <c r="A269" s="266">
        <v>2421</v>
      </c>
      <c r="B269" s="260" t="s">
        <v>1010</v>
      </c>
      <c r="C269" s="261">
        <v>2</v>
      </c>
      <c r="D269" s="261">
        <v>1</v>
      </c>
      <c r="E269" s="261"/>
      <c r="F269" s="269" t="s">
        <v>1012</v>
      </c>
      <c r="G269" s="270"/>
      <c r="H269" s="264">
        <v>0</v>
      </c>
      <c r="I269" s="264">
        <v>0</v>
      </c>
      <c r="J269" s="264">
        <v>0</v>
      </c>
    </row>
    <row r="270" spans="1:10" ht="27" customHeight="1" hidden="1">
      <c r="A270" s="266"/>
      <c r="B270" s="260"/>
      <c r="C270" s="261"/>
      <c r="D270" s="261"/>
      <c r="E270" s="261"/>
      <c r="F270" s="269" t="s">
        <v>994</v>
      </c>
      <c r="G270" s="270"/>
      <c r="H270" s="264"/>
      <c r="I270" s="264"/>
      <c r="J270" s="264"/>
    </row>
    <row r="271" spans="1:10" ht="23.25" customHeight="1" hidden="1">
      <c r="A271" s="266"/>
      <c r="B271" s="260"/>
      <c r="C271" s="261"/>
      <c r="D271" s="261"/>
      <c r="E271" s="288">
        <v>4239</v>
      </c>
      <c r="F271" s="269" t="s">
        <v>997</v>
      </c>
      <c r="G271" s="270"/>
      <c r="H271" s="264">
        <v>0</v>
      </c>
      <c r="I271" s="264">
        <v>0</v>
      </c>
      <c r="J271" s="264">
        <v>0</v>
      </c>
    </row>
    <row r="272" spans="1:10" ht="20.25" customHeight="1" hidden="1">
      <c r="A272" s="266"/>
      <c r="B272" s="260"/>
      <c r="C272" s="261"/>
      <c r="D272" s="261"/>
      <c r="E272" s="237">
        <v>5121</v>
      </c>
      <c r="F272" s="269" t="s">
        <v>1013</v>
      </c>
      <c r="G272" s="270"/>
      <c r="H272" s="264">
        <v>0</v>
      </c>
      <c r="I272" s="264">
        <v>0</v>
      </c>
      <c r="J272" s="264">
        <v>0</v>
      </c>
    </row>
    <row r="273" spans="1:10" ht="26.25" customHeight="1">
      <c r="A273" s="266">
        <v>2450</v>
      </c>
      <c r="B273" s="260" t="s">
        <v>309</v>
      </c>
      <c r="C273" s="261">
        <v>5</v>
      </c>
      <c r="D273" s="261">
        <v>0</v>
      </c>
      <c r="E273" s="262"/>
      <c r="F273" s="269" t="s">
        <v>28</v>
      </c>
      <c r="G273" s="282" t="s">
        <v>580</v>
      </c>
      <c r="H273" s="264">
        <f t="shared" si="5"/>
        <v>1648500</v>
      </c>
      <c r="I273" s="264">
        <v>0</v>
      </c>
      <c r="J273" s="264">
        <f>J274</f>
        <v>1648500</v>
      </c>
    </row>
    <row r="274" spans="1:10" ht="24" customHeight="1">
      <c r="A274" s="266">
        <v>2451</v>
      </c>
      <c r="B274" s="260" t="s">
        <v>309</v>
      </c>
      <c r="C274" s="261">
        <v>5</v>
      </c>
      <c r="D274" s="261">
        <v>1</v>
      </c>
      <c r="E274" s="261"/>
      <c r="F274" s="269" t="s">
        <v>581</v>
      </c>
      <c r="G274" s="281" t="s">
        <v>582</v>
      </c>
      <c r="H274" s="264">
        <f>SUM(I274:J274)</f>
        <v>1648500</v>
      </c>
      <c r="I274" s="264">
        <v>0</v>
      </c>
      <c r="J274" s="264">
        <f>J276+J334+J335</f>
        <v>1648500</v>
      </c>
    </row>
    <row r="275" spans="1:10" ht="37.5" customHeight="1">
      <c r="A275" s="266"/>
      <c r="B275" s="260"/>
      <c r="C275" s="261"/>
      <c r="D275" s="261"/>
      <c r="E275" s="261"/>
      <c r="F275" s="269" t="s">
        <v>994</v>
      </c>
      <c r="G275" s="270"/>
      <c r="H275" s="264">
        <f t="shared" si="5"/>
        <v>0</v>
      </c>
      <c r="I275" s="264">
        <v>0</v>
      </c>
      <c r="J275" s="264">
        <v>0</v>
      </c>
    </row>
    <row r="276" spans="1:10" ht="41.25" customHeight="1">
      <c r="A276" s="266"/>
      <c r="B276" s="260"/>
      <c r="C276" s="261"/>
      <c r="D276" s="261"/>
      <c r="E276" s="273">
        <v>5113</v>
      </c>
      <c r="F276" s="269" t="s">
        <v>239</v>
      </c>
      <c r="G276" s="270"/>
      <c r="H276" s="258">
        <f>SUM(I276:J276)</f>
        <v>1200000</v>
      </c>
      <c r="I276" s="258">
        <v>0</v>
      </c>
      <c r="J276" s="264">
        <v>1200000</v>
      </c>
    </row>
    <row r="277" spans="1:10" ht="1.5" customHeight="1" hidden="1">
      <c r="A277" s="266"/>
      <c r="B277" s="260"/>
      <c r="C277" s="261"/>
      <c r="D277" s="261"/>
      <c r="E277" s="261">
        <v>5129</v>
      </c>
      <c r="F277" s="269" t="s">
        <v>236</v>
      </c>
      <c r="G277" s="270"/>
      <c r="H277" s="258">
        <f aca="true" t="shared" si="6" ref="H277:H335">SUM(I277:J277)</f>
        <v>993500</v>
      </c>
      <c r="I277" s="258">
        <v>0</v>
      </c>
      <c r="J277" s="264">
        <v>993500</v>
      </c>
    </row>
    <row r="278" spans="1:10" ht="0.75" customHeight="1" hidden="1">
      <c r="A278" s="266"/>
      <c r="B278" s="260"/>
      <c r="C278" s="261"/>
      <c r="D278" s="261"/>
      <c r="E278" s="261"/>
      <c r="F278" s="269" t="s">
        <v>1000</v>
      </c>
      <c r="G278" s="270"/>
      <c r="H278" s="258">
        <f t="shared" si="6"/>
        <v>993500</v>
      </c>
      <c r="I278" s="258">
        <v>0</v>
      </c>
      <c r="J278" s="264">
        <v>993500</v>
      </c>
    </row>
    <row r="279" spans="1:10" ht="180" customHeight="1" hidden="1">
      <c r="A279" s="266">
        <v>2452</v>
      </c>
      <c r="B279" s="260" t="s">
        <v>309</v>
      </c>
      <c r="C279" s="261">
        <v>5</v>
      </c>
      <c r="D279" s="261">
        <v>2</v>
      </c>
      <c r="E279" s="261"/>
      <c r="F279" s="269" t="s">
        <v>583</v>
      </c>
      <c r="G279" s="281" t="s">
        <v>584</v>
      </c>
      <c r="H279" s="258">
        <f t="shared" si="6"/>
        <v>993500</v>
      </c>
      <c r="I279" s="258">
        <v>0</v>
      </c>
      <c r="J279" s="264">
        <v>993500</v>
      </c>
    </row>
    <row r="280" spans="1:10" ht="36" customHeight="1" hidden="1">
      <c r="A280" s="266"/>
      <c r="B280" s="260"/>
      <c r="C280" s="261"/>
      <c r="D280" s="261"/>
      <c r="E280" s="261"/>
      <c r="F280" s="269" t="s">
        <v>994</v>
      </c>
      <c r="G280" s="270"/>
      <c r="H280" s="258">
        <f t="shared" si="6"/>
        <v>993500</v>
      </c>
      <c r="I280" s="258">
        <v>0</v>
      </c>
      <c r="J280" s="264">
        <v>993500</v>
      </c>
    </row>
    <row r="281" spans="1:10" ht="15" customHeight="1" hidden="1">
      <c r="A281" s="266"/>
      <c r="B281" s="260"/>
      <c r="C281" s="261"/>
      <c r="D281" s="261"/>
      <c r="E281" s="261"/>
      <c r="F281" s="269" t="s">
        <v>1000</v>
      </c>
      <c r="G281" s="270"/>
      <c r="H281" s="258">
        <f t="shared" si="6"/>
        <v>993500</v>
      </c>
      <c r="I281" s="258">
        <v>0</v>
      </c>
      <c r="J281" s="264">
        <v>993500</v>
      </c>
    </row>
    <row r="282" spans="1:10" ht="15" customHeight="1" hidden="1">
      <c r="A282" s="266"/>
      <c r="B282" s="260"/>
      <c r="C282" s="261"/>
      <c r="D282" s="261"/>
      <c r="E282" s="261"/>
      <c r="F282" s="269" t="s">
        <v>1000</v>
      </c>
      <c r="G282" s="270"/>
      <c r="H282" s="258">
        <f t="shared" si="6"/>
        <v>993500</v>
      </c>
      <c r="I282" s="258">
        <v>0</v>
      </c>
      <c r="J282" s="264">
        <v>993500</v>
      </c>
    </row>
    <row r="283" spans="1:10" ht="204" customHeight="1" hidden="1">
      <c r="A283" s="266">
        <v>2453</v>
      </c>
      <c r="B283" s="260" t="s">
        <v>309</v>
      </c>
      <c r="C283" s="261">
        <v>5</v>
      </c>
      <c r="D283" s="261">
        <v>3</v>
      </c>
      <c r="E283" s="261"/>
      <c r="F283" s="269" t="s">
        <v>585</v>
      </c>
      <c r="G283" s="281" t="s">
        <v>586</v>
      </c>
      <c r="H283" s="258">
        <f t="shared" si="6"/>
        <v>993500</v>
      </c>
      <c r="I283" s="258">
        <v>0</v>
      </c>
      <c r="J283" s="264">
        <v>993500</v>
      </c>
    </row>
    <row r="284" spans="1:10" ht="36" customHeight="1" hidden="1">
      <c r="A284" s="266"/>
      <c r="B284" s="260"/>
      <c r="C284" s="261"/>
      <c r="D284" s="261"/>
      <c r="E284" s="261"/>
      <c r="F284" s="269" t="s">
        <v>994</v>
      </c>
      <c r="G284" s="270"/>
      <c r="H284" s="258">
        <f t="shared" si="6"/>
        <v>993500</v>
      </c>
      <c r="I284" s="258">
        <v>0</v>
      </c>
      <c r="J284" s="264">
        <v>993500</v>
      </c>
    </row>
    <row r="285" spans="1:10" ht="15" customHeight="1" hidden="1">
      <c r="A285" s="266"/>
      <c r="B285" s="260"/>
      <c r="C285" s="261"/>
      <c r="D285" s="261"/>
      <c r="E285" s="261"/>
      <c r="F285" s="269" t="s">
        <v>1000</v>
      </c>
      <c r="G285" s="270"/>
      <c r="H285" s="258">
        <f t="shared" si="6"/>
        <v>993500</v>
      </c>
      <c r="I285" s="258">
        <v>0</v>
      </c>
      <c r="J285" s="264">
        <v>993500</v>
      </c>
    </row>
    <row r="286" spans="1:10" ht="15" customHeight="1" hidden="1">
      <c r="A286" s="266"/>
      <c r="B286" s="260"/>
      <c r="C286" s="261"/>
      <c r="D286" s="261"/>
      <c r="E286" s="261"/>
      <c r="F286" s="269" t="s">
        <v>1000</v>
      </c>
      <c r="G286" s="270"/>
      <c r="H286" s="258">
        <f t="shared" si="6"/>
        <v>993500</v>
      </c>
      <c r="I286" s="258">
        <v>0</v>
      </c>
      <c r="J286" s="264">
        <v>993500</v>
      </c>
    </row>
    <row r="287" spans="1:10" ht="156" customHeight="1" hidden="1">
      <c r="A287" s="266">
        <v>2454</v>
      </c>
      <c r="B287" s="260" t="s">
        <v>309</v>
      </c>
      <c r="C287" s="261">
        <v>5</v>
      </c>
      <c r="D287" s="261">
        <v>4</v>
      </c>
      <c r="E287" s="261"/>
      <c r="F287" s="269" t="s">
        <v>587</v>
      </c>
      <c r="G287" s="281" t="s">
        <v>588</v>
      </c>
      <c r="H287" s="258">
        <f t="shared" si="6"/>
        <v>993500</v>
      </c>
      <c r="I287" s="258">
        <v>0</v>
      </c>
      <c r="J287" s="264">
        <v>993500</v>
      </c>
    </row>
    <row r="288" spans="1:10" ht="36" customHeight="1" hidden="1">
      <c r="A288" s="266"/>
      <c r="B288" s="260"/>
      <c r="C288" s="261"/>
      <c r="D288" s="261"/>
      <c r="E288" s="261"/>
      <c r="F288" s="269" t="s">
        <v>994</v>
      </c>
      <c r="G288" s="270"/>
      <c r="H288" s="258">
        <f t="shared" si="6"/>
        <v>993500</v>
      </c>
      <c r="I288" s="258">
        <v>0</v>
      </c>
      <c r="J288" s="264">
        <v>993500</v>
      </c>
    </row>
    <row r="289" spans="1:10" ht="15" customHeight="1" hidden="1">
      <c r="A289" s="266"/>
      <c r="B289" s="260"/>
      <c r="C289" s="261"/>
      <c r="D289" s="261"/>
      <c r="E289" s="261"/>
      <c r="F289" s="269" t="s">
        <v>1000</v>
      </c>
      <c r="G289" s="270"/>
      <c r="H289" s="258">
        <f t="shared" si="6"/>
        <v>993500</v>
      </c>
      <c r="I289" s="258">
        <v>0</v>
      </c>
      <c r="J289" s="264">
        <v>993500</v>
      </c>
    </row>
    <row r="290" spans="1:10" ht="15" customHeight="1" hidden="1">
      <c r="A290" s="266"/>
      <c r="B290" s="260"/>
      <c r="C290" s="261"/>
      <c r="D290" s="261"/>
      <c r="E290" s="261"/>
      <c r="F290" s="269" t="s">
        <v>1000</v>
      </c>
      <c r="G290" s="270"/>
      <c r="H290" s="258">
        <f t="shared" si="6"/>
        <v>993500</v>
      </c>
      <c r="I290" s="258">
        <v>0</v>
      </c>
      <c r="J290" s="264">
        <v>993500</v>
      </c>
    </row>
    <row r="291" spans="1:10" ht="336" customHeight="1" hidden="1">
      <c r="A291" s="266">
        <v>2455</v>
      </c>
      <c r="B291" s="260" t="s">
        <v>309</v>
      </c>
      <c r="C291" s="261">
        <v>5</v>
      </c>
      <c r="D291" s="261">
        <v>5</v>
      </c>
      <c r="E291" s="261"/>
      <c r="F291" s="269" t="s">
        <v>589</v>
      </c>
      <c r="G291" s="281" t="s">
        <v>590</v>
      </c>
      <c r="H291" s="258">
        <f t="shared" si="6"/>
        <v>993500</v>
      </c>
      <c r="I291" s="258">
        <v>0</v>
      </c>
      <c r="J291" s="264">
        <v>993500</v>
      </c>
    </row>
    <row r="292" spans="1:10" ht="36" customHeight="1" hidden="1">
      <c r="A292" s="266"/>
      <c r="B292" s="260"/>
      <c r="C292" s="261"/>
      <c r="D292" s="261"/>
      <c r="E292" s="261"/>
      <c r="F292" s="269" t="s">
        <v>994</v>
      </c>
      <c r="G292" s="270"/>
      <c r="H292" s="258">
        <f t="shared" si="6"/>
        <v>993500</v>
      </c>
      <c r="I292" s="258">
        <v>0</v>
      </c>
      <c r="J292" s="264">
        <v>993500</v>
      </c>
    </row>
    <row r="293" spans="1:10" ht="15" customHeight="1" hidden="1">
      <c r="A293" s="266"/>
      <c r="B293" s="260"/>
      <c r="C293" s="261"/>
      <c r="D293" s="261"/>
      <c r="E293" s="261"/>
      <c r="F293" s="269" t="s">
        <v>1000</v>
      </c>
      <c r="G293" s="270"/>
      <c r="H293" s="258">
        <f t="shared" si="6"/>
        <v>993500</v>
      </c>
      <c r="I293" s="258">
        <v>0</v>
      </c>
      <c r="J293" s="264">
        <v>993500</v>
      </c>
    </row>
    <row r="294" spans="1:10" ht="15" customHeight="1" hidden="1">
      <c r="A294" s="266"/>
      <c r="B294" s="260"/>
      <c r="C294" s="261"/>
      <c r="D294" s="261"/>
      <c r="E294" s="261"/>
      <c r="F294" s="269" t="s">
        <v>1000</v>
      </c>
      <c r="G294" s="270"/>
      <c r="H294" s="258">
        <f t="shared" si="6"/>
        <v>993500</v>
      </c>
      <c r="I294" s="258">
        <v>0</v>
      </c>
      <c r="J294" s="264">
        <v>993500</v>
      </c>
    </row>
    <row r="295" spans="1:10" ht="156" customHeight="1" hidden="1">
      <c r="A295" s="266">
        <v>2460</v>
      </c>
      <c r="B295" s="276" t="s">
        <v>309</v>
      </c>
      <c r="C295" s="262">
        <v>6</v>
      </c>
      <c r="D295" s="262">
        <v>0</v>
      </c>
      <c r="E295" s="262"/>
      <c r="F295" s="269" t="s">
        <v>29</v>
      </c>
      <c r="G295" s="267" t="s">
        <v>591</v>
      </c>
      <c r="H295" s="258">
        <f t="shared" si="6"/>
        <v>993500</v>
      </c>
      <c r="I295" s="258">
        <v>0</v>
      </c>
      <c r="J295" s="264">
        <v>993500</v>
      </c>
    </row>
    <row r="296" spans="1:10" ht="156" customHeight="1" hidden="1">
      <c r="A296" s="266">
        <v>2461</v>
      </c>
      <c r="B296" s="260" t="s">
        <v>309</v>
      </c>
      <c r="C296" s="261">
        <v>6</v>
      </c>
      <c r="D296" s="261">
        <v>1</v>
      </c>
      <c r="E296" s="261"/>
      <c r="F296" s="269" t="s">
        <v>592</v>
      </c>
      <c r="G296" s="281" t="s">
        <v>591</v>
      </c>
      <c r="H296" s="258">
        <f t="shared" si="6"/>
        <v>993500</v>
      </c>
      <c r="I296" s="258">
        <v>0</v>
      </c>
      <c r="J296" s="264">
        <v>993500</v>
      </c>
    </row>
    <row r="297" spans="1:10" ht="36" customHeight="1" hidden="1">
      <c r="A297" s="266"/>
      <c r="B297" s="260"/>
      <c r="C297" s="261"/>
      <c r="D297" s="261"/>
      <c r="E297" s="261"/>
      <c r="F297" s="269" t="s">
        <v>994</v>
      </c>
      <c r="G297" s="270"/>
      <c r="H297" s="258">
        <f t="shared" si="6"/>
        <v>993500</v>
      </c>
      <c r="I297" s="258">
        <v>0</v>
      </c>
      <c r="J297" s="264">
        <v>993500</v>
      </c>
    </row>
    <row r="298" spans="1:10" ht="15" customHeight="1" hidden="1">
      <c r="A298" s="266"/>
      <c r="B298" s="260"/>
      <c r="C298" s="261"/>
      <c r="D298" s="261"/>
      <c r="E298" s="261"/>
      <c r="F298" s="269" t="s">
        <v>1000</v>
      </c>
      <c r="G298" s="270"/>
      <c r="H298" s="258">
        <f t="shared" si="6"/>
        <v>993500</v>
      </c>
      <c r="I298" s="258">
        <v>0</v>
      </c>
      <c r="J298" s="264">
        <v>993500</v>
      </c>
    </row>
    <row r="299" spans="1:10" ht="15" customHeight="1" hidden="1">
      <c r="A299" s="266"/>
      <c r="B299" s="260"/>
      <c r="C299" s="261"/>
      <c r="D299" s="261"/>
      <c r="E299" s="261"/>
      <c r="F299" s="269" t="s">
        <v>1000</v>
      </c>
      <c r="G299" s="270"/>
      <c r="H299" s="258">
        <f t="shared" si="6"/>
        <v>993500</v>
      </c>
      <c r="I299" s="258">
        <v>0</v>
      </c>
      <c r="J299" s="264">
        <v>993500</v>
      </c>
    </row>
    <row r="300" spans="1:10" ht="192" customHeight="1" hidden="1">
      <c r="A300" s="266">
        <v>2470</v>
      </c>
      <c r="B300" s="276" t="s">
        <v>309</v>
      </c>
      <c r="C300" s="262">
        <v>7</v>
      </c>
      <c r="D300" s="262">
        <v>0</v>
      </c>
      <c r="E300" s="262"/>
      <c r="F300" s="267" t="s">
        <v>30</v>
      </c>
      <c r="G300" s="282" t="s">
        <v>593</v>
      </c>
      <c r="H300" s="258">
        <f t="shared" si="6"/>
        <v>993500</v>
      </c>
      <c r="I300" s="258">
        <v>0</v>
      </c>
      <c r="J300" s="264">
        <v>993500</v>
      </c>
    </row>
    <row r="301" spans="1:10" ht="409.5" customHeight="1" hidden="1">
      <c r="A301" s="266">
        <v>2471</v>
      </c>
      <c r="B301" s="260" t="s">
        <v>309</v>
      </c>
      <c r="C301" s="261">
        <v>7</v>
      </c>
      <c r="D301" s="261">
        <v>1</v>
      </c>
      <c r="E301" s="261"/>
      <c r="F301" s="269" t="s">
        <v>594</v>
      </c>
      <c r="G301" s="281" t="s">
        <v>595</v>
      </c>
      <c r="H301" s="258">
        <f t="shared" si="6"/>
        <v>993500</v>
      </c>
      <c r="I301" s="258">
        <v>0</v>
      </c>
      <c r="J301" s="264">
        <v>993500</v>
      </c>
    </row>
    <row r="302" spans="1:10" ht="36" customHeight="1" hidden="1">
      <c r="A302" s="266"/>
      <c r="B302" s="260"/>
      <c r="C302" s="261"/>
      <c r="D302" s="261"/>
      <c r="E302" s="261"/>
      <c r="F302" s="269" t="s">
        <v>994</v>
      </c>
      <c r="G302" s="270"/>
      <c r="H302" s="258">
        <f t="shared" si="6"/>
        <v>993500</v>
      </c>
      <c r="I302" s="258">
        <v>0</v>
      </c>
      <c r="J302" s="264">
        <v>993500</v>
      </c>
    </row>
    <row r="303" spans="1:10" ht="15" customHeight="1" hidden="1">
      <c r="A303" s="266"/>
      <c r="B303" s="260"/>
      <c r="C303" s="261"/>
      <c r="D303" s="261"/>
      <c r="E303" s="261"/>
      <c r="F303" s="269" t="s">
        <v>1000</v>
      </c>
      <c r="G303" s="270"/>
      <c r="H303" s="258">
        <f t="shared" si="6"/>
        <v>993500</v>
      </c>
      <c r="I303" s="258">
        <v>0</v>
      </c>
      <c r="J303" s="264">
        <v>993500</v>
      </c>
    </row>
    <row r="304" spans="1:10" ht="15" customHeight="1" hidden="1">
      <c r="A304" s="266"/>
      <c r="B304" s="260"/>
      <c r="C304" s="261"/>
      <c r="D304" s="261"/>
      <c r="E304" s="261"/>
      <c r="F304" s="269" t="s">
        <v>1000</v>
      </c>
      <c r="G304" s="270"/>
      <c r="H304" s="258">
        <f t="shared" si="6"/>
        <v>993500</v>
      </c>
      <c r="I304" s="258">
        <v>0</v>
      </c>
      <c r="J304" s="264">
        <v>993500</v>
      </c>
    </row>
    <row r="305" spans="1:10" ht="264" customHeight="1" hidden="1">
      <c r="A305" s="266">
        <v>2472</v>
      </c>
      <c r="B305" s="260" t="s">
        <v>309</v>
      </c>
      <c r="C305" s="261">
        <v>7</v>
      </c>
      <c r="D305" s="261">
        <v>2</v>
      </c>
      <c r="E305" s="261"/>
      <c r="F305" s="269" t="s">
        <v>596</v>
      </c>
      <c r="G305" s="289" t="s">
        <v>597</v>
      </c>
      <c r="H305" s="258">
        <f t="shared" si="6"/>
        <v>993500</v>
      </c>
      <c r="I305" s="258">
        <v>0</v>
      </c>
      <c r="J305" s="264">
        <v>993500</v>
      </c>
    </row>
    <row r="306" spans="1:10" ht="17.25" customHeight="1" hidden="1">
      <c r="A306" s="266"/>
      <c r="B306" s="260"/>
      <c r="C306" s="261"/>
      <c r="D306" s="261"/>
      <c r="E306" s="261"/>
      <c r="F306" s="269" t="s">
        <v>994</v>
      </c>
      <c r="G306" s="270"/>
      <c r="H306" s="258">
        <f t="shared" si="6"/>
        <v>993500</v>
      </c>
      <c r="I306" s="258">
        <v>0</v>
      </c>
      <c r="J306" s="264">
        <v>993500</v>
      </c>
    </row>
    <row r="307" spans="1:10" ht="15" customHeight="1" hidden="1">
      <c r="A307" s="266"/>
      <c r="B307" s="260"/>
      <c r="C307" s="261"/>
      <c r="D307" s="261"/>
      <c r="E307" s="261"/>
      <c r="F307" s="269" t="s">
        <v>1000</v>
      </c>
      <c r="G307" s="270"/>
      <c r="H307" s="258">
        <f t="shared" si="6"/>
        <v>993500</v>
      </c>
      <c r="I307" s="258">
        <v>0</v>
      </c>
      <c r="J307" s="264">
        <v>993500</v>
      </c>
    </row>
    <row r="308" spans="1:10" ht="15" customHeight="1" hidden="1">
      <c r="A308" s="266"/>
      <c r="B308" s="260"/>
      <c r="C308" s="261"/>
      <c r="D308" s="261"/>
      <c r="E308" s="261"/>
      <c r="F308" s="269" t="s">
        <v>1000</v>
      </c>
      <c r="G308" s="270"/>
      <c r="H308" s="258">
        <f t="shared" si="6"/>
        <v>993500</v>
      </c>
      <c r="I308" s="258">
        <v>0</v>
      </c>
      <c r="J308" s="264">
        <v>993500</v>
      </c>
    </row>
    <row r="309" spans="1:10" ht="84" customHeight="1" hidden="1">
      <c r="A309" s="266">
        <v>2473</v>
      </c>
      <c r="B309" s="260" t="s">
        <v>309</v>
      </c>
      <c r="C309" s="261">
        <v>7</v>
      </c>
      <c r="D309" s="261">
        <v>3</v>
      </c>
      <c r="E309" s="261"/>
      <c r="F309" s="269" t="s">
        <v>598</v>
      </c>
      <c r="G309" s="281" t="s">
        <v>599</v>
      </c>
      <c r="H309" s="258">
        <f t="shared" si="6"/>
        <v>993500</v>
      </c>
      <c r="I309" s="258">
        <v>0</v>
      </c>
      <c r="J309" s="264">
        <v>993500</v>
      </c>
    </row>
    <row r="310" spans="1:10" ht="36" customHeight="1" hidden="1">
      <c r="A310" s="266"/>
      <c r="B310" s="260"/>
      <c r="C310" s="261"/>
      <c r="D310" s="261"/>
      <c r="E310" s="261"/>
      <c r="F310" s="269" t="s">
        <v>994</v>
      </c>
      <c r="G310" s="270"/>
      <c r="H310" s="258">
        <f t="shared" si="6"/>
        <v>993500</v>
      </c>
      <c r="I310" s="258">
        <v>0</v>
      </c>
      <c r="J310" s="264">
        <v>993500</v>
      </c>
    </row>
    <row r="311" spans="1:10" ht="15" customHeight="1" hidden="1">
      <c r="A311" s="266"/>
      <c r="B311" s="260"/>
      <c r="C311" s="261"/>
      <c r="D311" s="261"/>
      <c r="E311" s="261"/>
      <c r="F311" s="269" t="s">
        <v>1000</v>
      </c>
      <c r="G311" s="270"/>
      <c r="H311" s="258">
        <f t="shared" si="6"/>
        <v>993500</v>
      </c>
      <c r="I311" s="258">
        <v>0</v>
      </c>
      <c r="J311" s="264">
        <v>993500</v>
      </c>
    </row>
    <row r="312" spans="1:10" ht="15" customHeight="1" hidden="1">
      <c r="A312" s="266"/>
      <c r="B312" s="260"/>
      <c r="C312" s="261"/>
      <c r="D312" s="261"/>
      <c r="E312" s="261"/>
      <c r="F312" s="269" t="s">
        <v>1000</v>
      </c>
      <c r="G312" s="270"/>
      <c r="H312" s="258">
        <f t="shared" si="6"/>
        <v>993500</v>
      </c>
      <c r="I312" s="258">
        <v>0</v>
      </c>
      <c r="J312" s="264">
        <v>993500</v>
      </c>
    </row>
    <row r="313" spans="1:10" ht="396" customHeight="1" hidden="1">
      <c r="A313" s="266">
        <v>2474</v>
      </c>
      <c r="B313" s="260" t="s">
        <v>309</v>
      </c>
      <c r="C313" s="261">
        <v>7</v>
      </c>
      <c r="D313" s="261">
        <v>4</v>
      </c>
      <c r="E313" s="261"/>
      <c r="F313" s="269" t="s">
        <v>600</v>
      </c>
      <c r="G313" s="270" t="s">
        <v>601</v>
      </c>
      <c r="H313" s="258">
        <f t="shared" si="6"/>
        <v>993500</v>
      </c>
      <c r="I313" s="258">
        <v>0</v>
      </c>
      <c r="J313" s="264">
        <v>993500</v>
      </c>
    </row>
    <row r="314" spans="1:10" ht="36" customHeight="1" hidden="1">
      <c r="A314" s="266"/>
      <c r="B314" s="260"/>
      <c r="C314" s="261"/>
      <c r="D314" s="261"/>
      <c r="E314" s="261"/>
      <c r="F314" s="269" t="s">
        <v>994</v>
      </c>
      <c r="G314" s="270"/>
      <c r="H314" s="258">
        <f t="shared" si="6"/>
        <v>993500</v>
      </c>
      <c r="I314" s="258">
        <v>0</v>
      </c>
      <c r="J314" s="264">
        <v>993500</v>
      </c>
    </row>
    <row r="315" spans="1:10" ht="15" customHeight="1" hidden="1">
      <c r="A315" s="266"/>
      <c r="B315" s="260"/>
      <c r="C315" s="261"/>
      <c r="D315" s="261"/>
      <c r="E315" s="261"/>
      <c r="F315" s="269" t="s">
        <v>1000</v>
      </c>
      <c r="G315" s="270"/>
      <c r="H315" s="258">
        <f t="shared" si="6"/>
        <v>993500</v>
      </c>
      <c r="I315" s="258">
        <v>0</v>
      </c>
      <c r="J315" s="264">
        <v>993500</v>
      </c>
    </row>
    <row r="316" spans="1:10" ht="15" customHeight="1" hidden="1">
      <c r="A316" s="266"/>
      <c r="B316" s="260"/>
      <c r="C316" s="261"/>
      <c r="D316" s="261"/>
      <c r="E316" s="261"/>
      <c r="F316" s="269" t="s">
        <v>1000</v>
      </c>
      <c r="G316" s="270"/>
      <c r="H316" s="258">
        <f t="shared" si="6"/>
        <v>993500</v>
      </c>
      <c r="I316" s="258">
        <v>0</v>
      </c>
      <c r="J316" s="264">
        <v>993500</v>
      </c>
    </row>
    <row r="317" spans="1:10" ht="240" customHeight="1" hidden="1">
      <c r="A317" s="266">
        <v>2480</v>
      </c>
      <c r="B317" s="276" t="s">
        <v>309</v>
      </c>
      <c r="C317" s="262">
        <v>8</v>
      </c>
      <c r="D317" s="262">
        <v>0</v>
      </c>
      <c r="E317" s="262"/>
      <c r="F317" s="267" t="s">
        <v>31</v>
      </c>
      <c r="G317" s="267" t="s">
        <v>602</v>
      </c>
      <c r="H317" s="258">
        <f t="shared" si="6"/>
        <v>993500</v>
      </c>
      <c r="I317" s="258">
        <v>0</v>
      </c>
      <c r="J317" s="264">
        <v>993500</v>
      </c>
    </row>
    <row r="318" spans="1:10" ht="36.75" customHeight="1" hidden="1">
      <c r="A318" s="266">
        <v>2481</v>
      </c>
      <c r="B318" s="260" t="s">
        <v>309</v>
      </c>
      <c r="C318" s="261">
        <v>8</v>
      </c>
      <c r="D318" s="261">
        <v>1</v>
      </c>
      <c r="E318" s="261"/>
      <c r="F318" s="269" t="s">
        <v>603</v>
      </c>
      <c r="G318" s="281" t="s">
        <v>604</v>
      </c>
      <c r="H318" s="258">
        <f t="shared" si="6"/>
        <v>993500</v>
      </c>
      <c r="I318" s="258">
        <v>0</v>
      </c>
      <c r="J318" s="264">
        <v>993500</v>
      </c>
    </row>
    <row r="319" spans="1:10" ht="36" customHeight="1" hidden="1">
      <c r="A319" s="266"/>
      <c r="B319" s="260"/>
      <c r="C319" s="261"/>
      <c r="D319" s="261"/>
      <c r="E319" s="261"/>
      <c r="F319" s="269" t="s">
        <v>994</v>
      </c>
      <c r="G319" s="270"/>
      <c r="H319" s="258">
        <f t="shared" si="6"/>
        <v>993500</v>
      </c>
      <c r="I319" s="258">
        <v>0</v>
      </c>
      <c r="J319" s="264">
        <v>993500</v>
      </c>
    </row>
    <row r="320" spans="1:10" ht="15" customHeight="1" hidden="1">
      <c r="A320" s="266"/>
      <c r="B320" s="260"/>
      <c r="C320" s="261"/>
      <c r="D320" s="261"/>
      <c r="E320" s="261"/>
      <c r="F320" s="269" t="s">
        <v>1000</v>
      </c>
      <c r="G320" s="270"/>
      <c r="H320" s="258">
        <f t="shared" si="6"/>
        <v>993500</v>
      </c>
      <c r="I320" s="258">
        <v>0</v>
      </c>
      <c r="J320" s="264">
        <v>993500</v>
      </c>
    </row>
    <row r="321" spans="1:10" ht="15" customHeight="1" hidden="1">
      <c r="A321" s="266"/>
      <c r="B321" s="260"/>
      <c r="C321" s="261"/>
      <c r="D321" s="261"/>
      <c r="E321" s="261"/>
      <c r="F321" s="269" t="s">
        <v>1000</v>
      </c>
      <c r="G321" s="270"/>
      <c r="H321" s="258">
        <f t="shared" si="6"/>
        <v>993500</v>
      </c>
      <c r="I321" s="258">
        <v>0</v>
      </c>
      <c r="J321" s="264">
        <v>993500</v>
      </c>
    </row>
    <row r="322" spans="1:10" ht="409.5" customHeight="1" hidden="1">
      <c r="A322" s="266">
        <v>2482</v>
      </c>
      <c r="B322" s="260" t="s">
        <v>309</v>
      </c>
      <c r="C322" s="261">
        <v>8</v>
      </c>
      <c r="D322" s="261">
        <v>2</v>
      </c>
      <c r="E322" s="261"/>
      <c r="F322" s="269" t="s">
        <v>605</v>
      </c>
      <c r="G322" s="281" t="s">
        <v>606</v>
      </c>
      <c r="H322" s="258">
        <f t="shared" si="6"/>
        <v>993500</v>
      </c>
      <c r="I322" s="258">
        <v>0</v>
      </c>
      <c r="J322" s="264">
        <v>993500</v>
      </c>
    </row>
    <row r="323" spans="1:10" ht="36" customHeight="1" hidden="1">
      <c r="A323" s="266"/>
      <c r="B323" s="260"/>
      <c r="C323" s="261"/>
      <c r="D323" s="261"/>
      <c r="E323" s="261"/>
      <c r="F323" s="269" t="s">
        <v>994</v>
      </c>
      <c r="G323" s="270"/>
      <c r="H323" s="258">
        <f t="shared" si="6"/>
        <v>993500</v>
      </c>
      <c r="I323" s="258">
        <v>0</v>
      </c>
      <c r="J323" s="264">
        <v>993500</v>
      </c>
    </row>
    <row r="324" spans="1:10" ht="15" customHeight="1" hidden="1">
      <c r="A324" s="266"/>
      <c r="B324" s="260"/>
      <c r="C324" s="261"/>
      <c r="D324" s="261"/>
      <c r="E324" s="261"/>
      <c r="F324" s="269" t="s">
        <v>1000</v>
      </c>
      <c r="G324" s="270"/>
      <c r="H324" s="258">
        <f t="shared" si="6"/>
        <v>993500</v>
      </c>
      <c r="I324" s="258">
        <v>0</v>
      </c>
      <c r="J324" s="264">
        <v>993500</v>
      </c>
    </row>
    <row r="325" spans="1:10" ht="15" customHeight="1" hidden="1">
      <c r="A325" s="266"/>
      <c r="B325" s="260"/>
      <c r="C325" s="261"/>
      <c r="D325" s="261"/>
      <c r="E325" s="261"/>
      <c r="F325" s="269" t="s">
        <v>1000</v>
      </c>
      <c r="G325" s="270"/>
      <c r="H325" s="258">
        <f t="shared" si="6"/>
        <v>993500</v>
      </c>
      <c r="I325" s="258">
        <v>0</v>
      </c>
      <c r="J325" s="264">
        <v>993500</v>
      </c>
    </row>
    <row r="326" spans="1:10" ht="228" customHeight="1" hidden="1">
      <c r="A326" s="266">
        <v>2483</v>
      </c>
      <c r="B326" s="260" t="s">
        <v>309</v>
      </c>
      <c r="C326" s="261">
        <v>8</v>
      </c>
      <c r="D326" s="261">
        <v>3</v>
      </c>
      <c r="E326" s="261"/>
      <c r="F326" s="269" t="s">
        <v>607</v>
      </c>
      <c r="G326" s="281" t="s">
        <v>608</v>
      </c>
      <c r="H326" s="258">
        <f t="shared" si="6"/>
        <v>993500</v>
      </c>
      <c r="I326" s="258">
        <v>0</v>
      </c>
      <c r="J326" s="264">
        <v>993500</v>
      </c>
    </row>
    <row r="327" spans="1:10" ht="36" customHeight="1" hidden="1">
      <c r="A327" s="266"/>
      <c r="B327" s="260"/>
      <c r="C327" s="261"/>
      <c r="D327" s="261"/>
      <c r="E327" s="261"/>
      <c r="F327" s="269" t="s">
        <v>994</v>
      </c>
      <c r="G327" s="270"/>
      <c r="H327" s="258">
        <f t="shared" si="6"/>
        <v>993500</v>
      </c>
      <c r="I327" s="258">
        <v>0</v>
      </c>
      <c r="J327" s="264">
        <v>993500</v>
      </c>
    </row>
    <row r="328" spans="1:10" ht="15" customHeight="1" hidden="1">
      <c r="A328" s="266"/>
      <c r="B328" s="260"/>
      <c r="C328" s="261"/>
      <c r="D328" s="261"/>
      <c r="E328" s="261"/>
      <c r="F328" s="269" t="s">
        <v>1000</v>
      </c>
      <c r="G328" s="270"/>
      <c r="H328" s="258">
        <f t="shared" si="6"/>
        <v>993500</v>
      </c>
      <c r="I328" s="258">
        <v>0</v>
      </c>
      <c r="J328" s="264">
        <v>993500</v>
      </c>
    </row>
    <row r="329" spans="1:10" ht="15" customHeight="1" hidden="1">
      <c r="A329" s="266"/>
      <c r="B329" s="260"/>
      <c r="C329" s="261"/>
      <c r="D329" s="261"/>
      <c r="E329" s="261"/>
      <c r="F329" s="269" t="s">
        <v>1000</v>
      </c>
      <c r="G329" s="270"/>
      <c r="H329" s="258">
        <f t="shared" si="6"/>
        <v>993500</v>
      </c>
      <c r="I329" s="258">
        <v>0</v>
      </c>
      <c r="J329" s="264">
        <v>993500</v>
      </c>
    </row>
    <row r="330" spans="1:10" ht="409.5" customHeight="1" hidden="1">
      <c r="A330" s="266">
        <v>2484</v>
      </c>
      <c r="B330" s="260" t="s">
        <v>309</v>
      </c>
      <c r="C330" s="261">
        <v>8</v>
      </c>
      <c r="D330" s="261">
        <v>4</v>
      </c>
      <c r="E330" s="261"/>
      <c r="F330" s="269" t="s">
        <v>609</v>
      </c>
      <c r="G330" s="281" t="s">
        <v>610</v>
      </c>
      <c r="H330" s="258">
        <f t="shared" si="6"/>
        <v>993500</v>
      </c>
      <c r="I330" s="258">
        <v>0</v>
      </c>
      <c r="J330" s="264">
        <v>993500</v>
      </c>
    </row>
    <row r="331" spans="1:10" ht="37.5" customHeight="1" hidden="1">
      <c r="A331" s="266"/>
      <c r="B331" s="260"/>
      <c r="C331" s="261"/>
      <c r="D331" s="261"/>
      <c r="E331" s="261"/>
      <c r="F331" s="269" t="s">
        <v>994</v>
      </c>
      <c r="G331" s="270"/>
      <c r="H331" s="258">
        <f t="shared" si="6"/>
        <v>993500</v>
      </c>
      <c r="I331" s="258">
        <v>0</v>
      </c>
      <c r="J331" s="264">
        <v>993500</v>
      </c>
    </row>
    <row r="332" spans="1:10" ht="15" customHeight="1" hidden="1">
      <c r="A332" s="266"/>
      <c r="B332" s="260"/>
      <c r="C332" s="261"/>
      <c r="D332" s="261"/>
      <c r="E332" s="261"/>
      <c r="F332" s="269" t="s">
        <v>1000</v>
      </c>
      <c r="G332" s="270"/>
      <c r="H332" s="258">
        <f t="shared" si="6"/>
        <v>993500</v>
      </c>
      <c r="I332" s="258">
        <v>0</v>
      </c>
      <c r="J332" s="264">
        <v>993500</v>
      </c>
    </row>
    <row r="333" spans="1:10" ht="6" customHeight="1" hidden="1">
      <c r="A333" s="266"/>
      <c r="B333" s="260"/>
      <c r="C333" s="261"/>
      <c r="D333" s="261"/>
      <c r="E333" s="261"/>
      <c r="F333" s="269" t="s">
        <v>1000</v>
      </c>
      <c r="G333" s="270"/>
      <c r="H333" s="258">
        <f t="shared" si="6"/>
        <v>993500</v>
      </c>
      <c r="I333" s="258">
        <v>0</v>
      </c>
      <c r="J333" s="264">
        <v>993500</v>
      </c>
    </row>
    <row r="334" spans="1:10" ht="49.5" customHeight="1">
      <c r="A334" s="266"/>
      <c r="B334" s="260" t="s">
        <v>309</v>
      </c>
      <c r="C334" s="261">
        <v>5</v>
      </c>
      <c r="D334" s="261">
        <v>5</v>
      </c>
      <c r="E334" s="261">
        <v>5112</v>
      </c>
      <c r="F334" s="269" t="s">
        <v>1045</v>
      </c>
      <c r="G334" s="270"/>
      <c r="H334" s="258">
        <f t="shared" si="6"/>
        <v>436500</v>
      </c>
      <c r="I334" s="258">
        <v>0</v>
      </c>
      <c r="J334" s="264">
        <v>436500</v>
      </c>
    </row>
    <row r="335" spans="1:10" ht="49.5" customHeight="1">
      <c r="A335" s="266"/>
      <c r="B335" s="260"/>
      <c r="C335" s="261"/>
      <c r="D335" s="261"/>
      <c r="E335" s="261">
        <v>5113</v>
      </c>
      <c r="F335" s="269" t="s">
        <v>239</v>
      </c>
      <c r="G335" s="270"/>
      <c r="H335" s="258">
        <f t="shared" si="6"/>
        <v>12000</v>
      </c>
      <c r="I335" s="258">
        <v>0</v>
      </c>
      <c r="J335" s="264">
        <v>12000</v>
      </c>
    </row>
    <row r="336" spans="1:10" ht="49.5" customHeight="1">
      <c r="A336" s="266">
        <v>2490</v>
      </c>
      <c r="B336" s="260" t="s">
        <v>309</v>
      </c>
      <c r="C336" s="261">
        <v>9</v>
      </c>
      <c r="D336" s="261">
        <v>0</v>
      </c>
      <c r="E336" s="262"/>
      <c r="F336" s="269" t="s">
        <v>32</v>
      </c>
      <c r="G336" s="267" t="s">
        <v>618</v>
      </c>
      <c r="H336" s="264">
        <f>SUM(J336)</f>
        <v>-2644450</v>
      </c>
      <c r="I336" s="264">
        <v>0</v>
      </c>
      <c r="J336" s="264">
        <f>SUM(J337)</f>
        <v>-2644450</v>
      </c>
    </row>
    <row r="337" spans="1:10" ht="37.5" customHeight="1">
      <c r="A337" s="266">
        <v>2491</v>
      </c>
      <c r="B337" s="260" t="s">
        <v>309</v>
      </c>
      <c r="C337" s="261">
        <v>9</v>
      </c>
      <c r="D337" s="261">
        <v>1</v>
      </c>
      <c r="E337" s="261"/>
      <c r="F337" s="269" t="s">
        <v>617</v>
      </c>
      <c r="G337" s="281" t="s">
        <v>619</v>
      </c>
      <c r="H337" s="264">
        <f>SUM(I337:J337)</f>
        <v>-2644450</v>
      </c>
      <c r="I337" s="264">
        <v>0</v>
      </c>
      <c r="J337" s="264">
        <f>J343</f>
        <v>-2644450</v>
      </c>
    </row>
    <row r="338" spans="1:10" ht="39" customHeight="1">
      <c r="A338" s="266"/>
      <c r="B338" s="260"/>
      <c r="C338" s="261"/>
      <c r="D338" s="261"/>
      <c r="E338" s="261"/>
      <c r="F338" s="269" t="s">
        <v>994</v>
      </c>
      <c r="G338" s="270"/>
      <c r="H338" s="264">
        <f aca="true" t="shared" si="7" ref="H338:H401">SUM(I338:J338)</f>
        <v>0</v>
      </c>
      <c r="I338" s="264">
        <v>0</v>
      </c>
      <c r="J338" s="264">
        <v>0</v>
      </c>
    </row>
    <row r="339" spans="1:10" ht="38.25" customHeight="1">
      <c r="A339" s="266"/>
      <c r="B339" s="260"/>
      <c r="C339" s="261"/>
      <c r="D339" s="261"/>
      <c r="E339" s="266"/>
      <c r="F339" s="271" t="s">
        <v>1015</v>
      </c>
      <c r="G339" s="270"/>
      <c r="H339" s="290">
        <v>0</v>
      </c>
      <c r="I339" s="290">
        <v>0</v>
      </c>
      <c r="J339" s="290">
        <v>0</v>
      </c>
    </row>
    <row r="340" spans="1:10" ht="25.5" customHeight="1">
      <c r="A340" s="266"/>
      <c r="B340" s="260"/>
      <c r="C340" s="261"/>
      <c r="D340" s="261"/>
      <c r="E340" s="266">
        <v>8111</v>
      </c>
      <c r="F340" s="271" t="s">
        <v>1016</v>
      </c>
      <c r="G340" s="270"/>
      <c r="H340" s="290">
        <v>0</v>
      </c>
      <c r="I340" s="290">
        <v>0</v>
      </c>
      <c r="J340" s="290">
        <v>0</v>
      </c>
    </row>
    <row r="341" spans="1:10" ht="37.5" customHeight="1">
      <c r="A341" s="266"/>
      <c r="B341" s="260"/>
      <c r="C341" s="261"/>
      <c r="D341" s="261"/>
      <c r="E341" s="266">
        <v>8121</v>
      </c>
      <c r="F341" s="271" t="s">
        <v>1017</v>
      </c>
      <c r="G341" s="270"/>
      <c r="H341" s="290">
        <v>0</v>
      </c>
      <c r="I341" s="290">
        <v>0</v>
      </c>
      <c r="J341" s="290">
        <v>0</v>
      </c>
    </row>
    <row r="342" spans="1:10" ht="39" customHeight="1">
      <c r="A342" s="266"/>
      <c r="B342" s="260"/>
      <c r="C342" s="261"/>
      <c r="D342" s="261"/>
      <c r="E342" s="266"/>
      <c r="F342" s="271" t="s">
        <v>1018</v>
      </c>
      <c r="G342" s="270"/>
      <c r="H342" s="290">
        <f t="shared" si="7"/>
        <v>0</v>
      </c>
      <c r="I342" s="290">
        <v>0</v>
      </c>
      <c r="J342" s="290">
        <v>0</v>
      </c>
    </row>
    <row r="343" spans="1:10" ht="25.5" customHeight="1">
      <c r="A343" s="266"/>
      <c r="B343" s="260"/>
      <c r="C343" s="261"/>
      <c r="D343" s="261"/>
      <c r="E343" s="266">
        <v>8411</v>
      </c>
      <c r="F343" s="271" t="s">
        <v>1019</v>
      </c>
      <c r="G343" s="270"/>
      <c r="H343" s="290">
        <f t="shared" si="7"/>
        <v>-2644450</v>
      </c>
      <c r="I343" s="290"/>
      <c r="J343" s="290">
        <v>-2644450</v>
      </c>
    </row>
    <row r="344" spans="1:10" ht="103.5" customHeight="1">
      <c r="A344" s="247">
        <v>2500</v>
      </c>
      <c r="B344" s="260" t="s">
        <v>311</v>
      </c>
      <c r="C344" s="261">
        <v>0</v>
      </c>
      <c r="D344" s="261">
        <v>0</v>
      </c>
      <c r="E344" s="262"/>
      <c r="F344" s="291" t="s">
        <v>1020</v>
      </c>
      <c r="G344" s="244" t="s">
        <v>620</v>
      </c>
      <c r="H344" s="264">
        <f>SUM(I344:J344)</f>
        <v>341050</v>
      </c>
      <c r="I344" s="264">
        <f>I345</f>
        <v>173550</v>
      </c>
      <c r="J344" s="264">
        <f>J345+J350</f>
        <v>167500</v>
      </c>
    </row>
    <row r="345" spans="1:10" s="265" customFormat="1" ht="24" customHeight="1">
      <c r="A345" s="266">
        <v>2510</v>
      </c>
      <c r="B345" s="260" t="s">
        <v>311</v>
      </c>
      <c r="C345" s="261">
        <v>1</v>
      </c>
      <c r="D345" s="261">
        <v>0</v>
      </c>
      <c r="E345" s="262"/>
      <c r="F345" s="267" t="s">
        <v>33</v>
      </c>
      <c r="G345" s="267" t="s">
        <v>622</v>
      </c>
      <c r="H345" s="264">
        <f>SUM(I345:J345)</f>
        <v>175550</v>
      </c>
      <c r="I345" s="264">
        <f>I346</f>
        <v>173550</v>
      </c>
      <c r="J345" s="264">
        <f>J346</f>
        <v>2000</v>
      </c>
    </row>
    <row r="346" spans="1:10" ht="23.25" customHeight="1">
      <c r="A346" s="266">
        <v>2511</v>
      </c>
      <c r="B346" s="260" t="s">
        <v>311</v>
      </c>
      <c r="C346" s="261">
        <v>1</v>
      </c>
      <c r="D346" s="261">
        <v>1</v>
      </c>
      <c r="E346" s="261"/>
      <c r="F346" s="269" t="s">
        <v>621</v>
      </c>
      <c r="G346" s="281" t="s">
        <v>623</v>
      </c>
      <c r="H346" s="264">
        <f t="shared" si="7"/>
        <v>175550</v>
      </c>
      <c r="I346" s="264">
        <f>I348</f>
        <v>173550</v>
      </c>
      <c r="J346" s="264">
        <f>J349</f>
        <v>2000</v>
      </c>
    </row>
    <row r="347" spans="1:10" ht="57.75" customHeight="1">
      <c r="A347" s="266"/>
      <c r="B347" s="260"/>
      <c r="C347" s="261"/>
      <c r="D347" s="261"/>
      <c r="E347" s="261"/>
      <c r="F347" s="269" t="s">
        <v>994</v>
      </c>
      <c r="G347" s="270"/>
      <c r="H347" s="264">
        <f t="shared" si="7"/>
        <v>0</v>
      </c>
      <c r="I347" s="264">
        <v>0</v>
      </c>
      <c r="J347" s="264">
        <v>0</v>
      </c>
    </row>
    <row r="348" spans="1:10" ht="40.5" customHeight="1">
      <c r="A348" s="266"/>
      <c r="B348" s="260"/>
      <c r="C348" s="261"/>
      <c r="D348" s="261"/>
      <c r="E348" s="261">
        <v>4637</v>
      </c>
      <c r="F348" s="284" t="s">
        <v>229</v>
      </c>
      <c r="G348" s="270"/>
      <c r="H348" s="264">
        <f t="shared" si="7"/>
        <v>173550</v>
      </c>
      <c r="I348" s="264">
        <v>173550</v>
      </c>
      <c r="J348" s="264">
        <v>0</v>
      </c>
    </row>
    <row r="349" spans="1:10" ht="24.75" customHeight="1">
      <c r="A349" s="266"/>
      <c r="B349" s="260"/>
      <c r="C349" s="261"/>
      <c r="D349" s="261"/>
      <c r="E349" s="273">
        <v>5129</v>
      </c>
      <c r="F349" s="269" t="s">
        <v>1044</v>
      </c>
      <c r="G349" s="270"/>
      <c r="H349" s="264">
        <f t="shared" si="7"/>
        <v>2000</v>
      </c>
      <c r="I349" s="264">
        <v>0</v>
      </c>
      <c r="J349" s="264">
        <v>2000</v>
      </c>
    </row>
    <row r="350" spans="1:10" ht="24.75" customHeight="1">
      <c r="A350" s="266"/>
      <c r="B350" s="260" t="s">
        <v>311</v>
      </c>
      <c r="C350" s="261">
        <v>2</v>
      </c>
      <c r="D350" s="261">
        <v>0</v>
      </c>
      <c r="E350" s="273"/>
      <c r="F350" s="292" t="s">
        <v>1050</v>
      </c>
      <c r="G350" s="270"/>
      <c r="H350" s="264">
        <f>J350</f>
        <v>165500</v>
      </c>
      <c r="I350" s="264">
        <f>I353+I354</f>
        <v>0</v>
      </c>
      <c r="J350" s="264">
        <f>J353+J354</f>
        <v>165500</v>
      </c>
    </row>
    <row r="351" spans="1:10" ht="24.75" customHeight="1">
      <c r="A351" s="266"/>
      <c r="B351" s="260" t="s">
        <v>311</v>
      </c>
      <c r="C351" s="261">
        <v>2</v>
      </c>
      <c r="D351" s="261">
        <v>1</v>
      </c>
      <c r="E351" s="273"/>
      <c r="F351" s="293" t="s">
        <v>1051</v>
      </c>
      <c r="G351" s="270"/>
      <c r="H351" s="264"/>
      <c r="I351" s="264"/>
      <c r="J351" s="264"/>
    </row>
    <row r="352" spans="1:10" ht="49.5" customHeight="1">
      <c r="A352" s="266"/>
      <c r="B352" s="260"/>
      <c r="C352" s="261"/>
      <c r="D352" s="261"/>
      <c r="E352" s="273"/>
      <c r="F352" s="269" t="s">
        <v>994</v>
      </c>
      <c r="G352" s="270"/>
      <c r="H352" s="264">
        <f>SUM(I352:J352)</f>
        <v>0</v>
      </c>
      <c r="I352" s="264">
        <v>0</v>
      </c>
      <c r="J352" s="264">
        <v>0</v>
      </c>
    </row>
    <row r="353" spans="1:10" ht="49.5" customHeight="1">
      <c r="A353" s="266"/>
      <c r="B353" s="260"/>
      <c r="C353" s="261"/>
      <c r="D353" s="261"/>
      <c r="E353" s="273">
        <v>5112</v>
      </c>
      <c r="F353" s="294" t="s">
        <v>1014</v>
      </c>
      <c r="G353" s="270"/>
      <c r="H353" s="264">
        <f>J353</f>
        <v>163500</v>
      </c>
      <c r="I353" s="264">
        <v>0</v>
      </c>
      <c r="J353" s="264">
        <v>163500</v>
      </c>
    </row>
    <row r="354" spans="1:10" ht="49.5" customHeight="1">
      <c r="A354" s="266"/>
      <c r="B354" s="260"/>
      <c r="C354" s="261"/>
      <c r="D354" s="261"/>
      <c r="E354" s="273">
        <v>5129</v>
      </c>
      <c r="F354" s="271" t="s">
        <v>1044</v>
      </c>
      <c r="G354" s="270"/>
      <c r="H354" s="264">
        <f>J354</f>
        <v>2000</v>
      </c>
      <c r="I354" s="264">
        <v>0</v>
      </c>
      <c r="J354" s="264">
        <v>2000</v>
      </c>
    </row>
    <row r="355" spans="1:10" ht="60.75" customHeight="1">
      <c r="A355" s="266">
        <v>2560</v>
      </c>
      <c r="B355" s="260" t="s">
        <v>311</v>
      </c>
      <c r="C355" s="261">
        <v>6</v>
      </c>
      <c r="D355" s="261">
        <v>0</v>
      </c>
      <c r="E355" s="273"/>
      <c r="F355" s="295" t="s">
        <v>1021</v>
      </c>
      <c r="G355" s="270"/>
      <c r="H355" s="264">
        <v>0</v>
      </c>
      <c r="I355" s="264">
        <v>0</v>
      </c>
      <c r="J355" s="264">
        <v>0</v>
      </c>
    </row>
    <row r="356" spans="1:10" ht="31.5" customHeight="1">
      <c r="A356" s="266"/>
      <c r="B356" s="260"/>
      <c r="C356" s="261"/>
      <c r="D356" s="261"/>
      <c r="E356" s="288">
        <v>5121</v>
      </c>
      <c r="F356" s="296" t="s">
        <v>1022</v>
      </c>
      <c r="G356" s="270"/>
      <c r="H356" s="264">
        <v>0</v>
      </c>
      <c r="I356" s="264">
        <v>0</v>
      </c>
      <c r="J356" s="264">
        <v>0</v>
      </c>
    </row>
    <row r="357" spans="1:10" ht="37.5" customHeight="1">
      <c r="A357" s="266">
        <v>2561</v>
      </c>
      <c r="B357" s="260" t="s">
        <v>311</v>
      </c>
      <c r="C357" s="261">
        <v>6</v>
      </c>
      <c r="D357" s="261">
        <v>1</v>
      </c>
      <c r="E357" s="288"/>
      <c r="F357" s="295" t="s">
        <v>1023</v>
      </c>
      <c r="G357" s="270"/>
      <c r="H357" s="264">
        <v>0</v>
      </c>
      <c r="I357" s="264">
        <v>0</v>
      </c>
      <c r="J357" s="264">
        <v>0</v>
      </c>
    </row>
    <row r="358" spans="1:10" ht="50.25" customHeight="1">
      <c r="A358" s="266"/>
      <c r="B358" s="260"/>
      <c r="C358" s="261"/>
      <c r="D358" s="261"/>
      <c r="E358" s="288"/>
      <c r="F358" s="269" t="s">
        <v>994</v>
      </c>
      <c r="G358" s="270"/>
      <c r="H358" s="264"/>
      <c r="I358" s="264"/>
      <c r="J358" s="264"/>
    </row>
    <row r="359" spans="1:10" ht="20.25" customHeight="1">
      <c r="A359" s="266"/>
      <c r="B359" s="260"/>
      <c r="C359" s="261"/>
      <c r="D359" s="261"/>
      <c r="E359" s="288">
        <v>4269</v>
      </c>
      <c r="F359" s="294" t="s">
        <v>998</v>
      </c>
      <c r="G359" s="270"/>
      <c r="H359" s="264">
        <v>0</v>
      </c>
      <c r="I359" s="264">
        <v>0</v>
      </c>
      <c r="J359" s="264">
        <v>0</v>
      </c>
    </row>
    <row r="360" spans="1:10" ht="24.75" customHeight="1">
      <c r="A360" s="266"/>
      <c r="B360" s="260"/>
      <c r="C360" s="261"/>
      <c r="D360" s="261"/>
      <c r="E360" s="288">
        <v>5131</v>
      </c>
      <c r="F360" s="294" t="s">
        <v>422</v>
      </c>
      <c r="G360" s="270"/>
      <c r="H360" s="264">
        <v>0</v>
      </c>
      <c r="I360" s="264">
        <v>0</v>
      </c>
      <c r="J360" s="264">
        <v>0</v>
      </c>
    </row>
    <row r="361" spans="1:10" ht="114" customHeight="1">
      <c r="A361" s="266">
        <v>2600</v>
      </c>
      <c r="B361" s="261">
        <v>6</v>
      </c>
      <c r="C361" s="261">
        <v>0</v>
      </c>
      <c r="D361" s="261">
        <v>0</v>
      </c>
      <c r="E361" s="261"/>
      <c r="F361" s="257" t="s">
        <v>1024</v>
      </c>
      <c r="G361" s="270"/>
      <c r="H361" s="264">
        <f>SUM(H486+H490+H496+H503)</f>
        <v>406740</v>
      </c>
      <c r="I361" s="264">
        <f>I496+I503</f>
        <v>119740</v>
      </c>
      <c r="J361" s="264">
        <f>J490+J496</f>
        <v>287000</v>
      </c>
    </row>
    <row r="362" spans="1:10" ht="264" customHeight="1" hidden="1">
      <c r="A362" s="276" t="s">
        <v>1025</v>
      </c>
      <c r="B362" s="260" t="s">
        <v>311</v>
      </c>
      <c r="C362" s="261">
        <v>2</v>
      </c>
      <c r="D362" s="261">
        <v>0</v>
      </c>
      <c r="E362" s="262"/>
      <c r="F362" s="297" t="s">
        <v>34</v>
      </c>
      <c r="G362" s="267" t="s">
        <v>624</v>
      </c>
      <c r="H362" s="264">
        <f t="shared" si="7"/>
        <v>0</v>
      </c>
      <c r="I362" s="264">
        <f>SUM(I363)</f>
        <v>0</v>
      </c>
      <c r="J362" s="264">
        <f>SUM(J363)</f>
        <v>0</v>
      </c>
    </row>
    <row r="363" spans="1:10" ht="264" customHeight="1" hidden="1">
      <c r="A363" s="266">
        <v>2521</v>
      </c>
      <c r="B363" s="260" t="s">
        <v>311</v>
      </c>
      <c r="C363" s="261">
        <v>2</v>
      </c>
      <c r="D363" s="261">
        <v>1</v>
      </c>
      <c r="E363" s="261"/>
      <c r="F363" s="269" t="s">
        <v>625</v>
      </c>
      <c r="G363" s="281" t="s">
        <v>626</v>
      </c>
      <c r="H363" s="264">
        <f t="shared" si="7"/>
        <v>0</v>
      </c>
      <c r="I363" s="264">
        <f>SUM(I365:I366)</f>
        <v>0</v>
      </c>
      <c r="J363" s="264">
        <f>SUM(J365:J366)</f>
        <v>0</v>
      </c>
    </row>
    <row r="364" spans="1:10" ht="36" customHeight="1" hidden="1">
      <c r="A364" s="266"/>
      <c r="B364" s="260"/>
      <c r="C364" s="261"/>
      <c r="D364" s="261"/>
      <c r="E364" s="261"/>
      <c r="F364" s="269" t="s">
        <v>994</v>
      </c>
      <c r="G364" s="270"/>
      <c r="H364" s="264">
        <f t="shared" si="7"/>
        <v>0</v>
      </c>
      <c r="I364" s="264"/>
      <c r="J364" s="264"/>
    </row>
    <row r="365" spans="1:10" ht="15" customHeight="1" hidden="1">
      <c r="A365" s="266"/>
      <c r="B365" s="260"/>
      <c r="C365" s="261"/>
      <c r="D365" s="261"/>
      <c r="E365" s="261"/>
      <c r="F365" s="269" t="s">
        <v>1000</v>
      </c>
      <c r="G365" s="270"/>
      <c r="H365" s="264">
        <f t="shared" si="7"/>
        <v>0</v>
      </c>
      <c r="I365" s="264"/>
      <c r="J365" s="264"/>
    </row>
    <row r="366" spans="1:10" ht="15" customHeight="1" hidden="1">
      <c r="A366" s="266"/>
      <c r="B366" s="260"/>
      <c r="C366" s="261"/>
      <c r="D366" s="261"/>
      <c r="E366" s="261"/>
      <c r="F366" s="269" t="s">
        <v>1000</v>
      </c>
      <c r="G366" s="270"/>
      <c r="H366" s="264">
        <f t="shared" si="7"/>
        <v>0</v>
      </c>
      <c r="I366" s="264"/>
      <c r="J366" s="264"/>
    </row>
    <row r="367" spans="1:10" ht="228" customHeight="1" hidden="1">
      <c r="A367" s="266">
        <v>2530</v>
      </c>
      <c r="B367" s="260" t="s">
        <v>311</v>
      </c>
      <c r="C367" s="261">
        <v>3</v>
      </c>
      <c r="D367" s="261">
        <v>0</v>
      </c>
      <c r="E367" s="262"/>
      <c r="F367" s="297" t="s">
        <v>35</v>
      </c>
      <c r="G367" s="267" t="s">
        <v>628</v>
      </c>
      <c r="H367" s="264">
        <f t="shared" si="7"/>
        <v>0</v>
      </c>
      <c r="I367" s="264">
        <f>SUM(I368)</f>
        <v>0</v>
      </c>
      <c r="J367" s="264">
        <f>SUM(J368)</f>
        <v>0</v>
      </c>
    </row>
    <row r="368" spans="1:10" ht="228" customHeight="1" hidden="1">
      <c r="A368" s="266">
        <v>3531</v>
      </c>
      <c r="B368" s="260" t="s">
        <v>311</v>
      </c>
      <c r="C368" s="261">
        <v>3</v>
      </c>
      <c r="D368" s="261">
        <v>1</v>
      </c>
      <c r="E368" s="261"/>
      <c r="F368" s="269" t="s">
        <v>627</v>
      </c>
      <c r="G368" s="281" t="s">
        <v>629</v>
      </c>
      <c r="H368" s="264">
        <f t="shared" si="7"/>
        <v>0</v>
      </c>
      <c r="I368" s="264">
        <f>SUM(I370:I371)</f>
        <v>0</v>
      </c>
      <c r="J368" s="264">
        <f>SUM(J370:J371)</f>
        <v>0</v>
      </c>
    </row>
    <row r="369" spans="1:10" ht="36" customHeight="1" hidden="1">
      <c r="A369" s="266"/>
      <c r="B369" s="260"/>
      <c r="C369" s="261"/>
      <c r="D369" s="261"/>
      <c r="E369" s="261"/>
      <c r="F369" s="269" t="s">
        <v>994</v>
      </c>
      <c r="G369" s="270"/>
      <c r="H369" s="264">
        <f t="shared" si="7"/>
        <v>0</v>
      </c>
      <c r="I369" s="264"/>
      <c r="J369" s="264"/>
    </row>
    <row r="370" spans="1:10" ht="15" customHeight="1" hidden="1">
      <c r="A370" s="266"/>
      <c r="B370" s="260"/>
      <c r="C370" s="261"/>
      <c r="D370" s="261"/>
      <c r="E370" s="261"/>
      <c r="F370" s="269" t="s">
        <v>1000</v>
      </c>
      <c r="G370" s="270"/>
      <c r="H370" s="264">
        <f t="shared" si="7"/>
        <v>0</v>
      </c>
      <c r="I370" s="264"/>
      <c r="J370" s="264"/>
    </row>
    <row r="371" spans="1:10" ht="15" customHeight="1" hidden="1">
      <c r="A371" s="266"/>
      <c r="B371" s="260"/>
      <c r="C371" s="261"/>
      <c r="D371" s="261"/>
      <c r="E371" s="261"/>
      <c r="F371" s="269" t="s">
        <v>1000</v>
      </c>
      <c r="G371" s="270"/>
      <c r="H371" s="264">
        <f t="shared" si="7"/>
        <v>0</v>
      </c>
      <c r="I371" s="264"/>
      <c r="J371" s="264"/>
    </row>
    <row r="372" spans="1:10" ht="409.5" customHeight="1" hidden="1">
      <c r="A372" s="266">
        <v>2540</v>
      </c>
      <c r="B372" s="260" t="s">
        <v>311</v>
      </c>
      <c r="C372" s="261">
        <v>4</v>
      </c>
      <c r="D372" s="261">
        <v>0</v>
      </c>
      <c r="E372" s="262"/>
      <c r="F372" s="297" t="s">
        <v>36</v>
      </c>
      <c r="G372" s="267" t="s">
        <v>631</v>
      </c>
      <c r="H372" s="264">
        <f t="shared" si="7"/>
        <v>0</v>
      </c>
      <c r="I372" s="264">
        <f>SUM(I373)</f>
        <v>0</v>
      </c>
      <c r="J372" s="264">
        <f>SUM(J373)</f>
        <v>0</v>
      </c>
    </row>
    <row r="373" spans="1:10" ht="409.5" customHeight="1" hidden="1">
      <c r="A373" s="266">
        <v>2541</v>
      </c>
      <c r="B373" s="260" t="s">
        <v>311</v>
      </c>
      <c r="C373" s="261">
        <v>4</v>
      </c>
      <c r="D373" s="261">
        <v>1</v>
      </c>
      <c r="E373" s="261"/>
      <c r="F373" s="269" t="s">
        <v>630</v>
      </c>
      <c r="G373" s="281" t="s">
        <v>632</v>
      </c>
      <c r="H373" s="264">
        <f t="shared" si="7"/>
        <v>0</v>
      </c>
      <c r="I373" s="264">
        <f>SUM(I375:I376)</f>
        <v>0</v>
      </c>
      <c r="J373" s="264">
        <f>SUM(J375:J376)</f>
        <v>0</v>
      </c>
    </row>
    <row r="374" spans="1:10" ht="24" customHeight="1" hidden="1">
      <c r="A374" s="266"/>
      <c r="B374" s="260"/>
      <c r="C374" s="261"/>
      <c r="D374" s="261"/>
      <c r="E374" s="261"/>
      <c r="F374" s="269" t="s">
        <v>994</v>
      </c>
      <c r="G374" s="270"/>
      <c r="H374" s="264">
        <f t="shared" si="7"/>
        <v>0</v>
      </c>
      <c r="I374" s="264"/>
      <c r="J374" s="264"/>
    </row>
    <row r="375" spans="1:10" ht="15" customHeight="1" hidden="1">
      <c r="A375" s="266"/>
      <c r="B375" s="260"/>
      <c r="C375" s="261"/>
      <c r="D375" s="261"/>
      <c r="E375" s="261"/>
      <c r="F375" s="269" t="s">
        <v>1000</v>
      </c>
      <c r="G375" s="270"/>
      <c r="H375" s="264">
        <f t="shared" si="7"/>
        <v>0</v>
      </c>
      <c r="I375" s="264"/>
      <c r="J375" s="264"/>
    </row>
    <row r="376" spans="1:10" ht="15" customHeight="1" hidden="1">
      <c r="A376" s="266"/>
      <c r="B376" s="260"/>
      <c r="C376" s="261"/>
      <c r="D376" s="261"/>
      <c r="E376" s="261"/>
      <c r="F376" s="269" t="s">
        <v>1000</v>
      </c>
      <c r="G376" s="270"/>
      <c r="H376" s="264">
        <f t="shared" si="7"/>
        <v>0</v>
      </c>
      <c r="I376" s="264"/>
      <c r="J376" s="264"/>
    </row>
    <row r="377" spans="1:10" ht="336" customHeight="1" hidden="1">
      <c r="A377" s="266">
        <v>2550</v>
      </c>
      <c r="B377" s="260" t="s">
        <v>311</v>
      </c>
      <c r="C377" s="261">
        <v>5</v>
      </c>
      <c r="D377" s="261">
        <v>0</v>
      </c>
      <c r="E377" s="262"/>
      <c r="F377" s="297" t="s">
        <v>37</v>
      </c>
      <c r="G377" s="267" t="s">
        <v>634</v>
      </c>
      <c r="H377" s="264">
        <f t="shared" si="7"/>
        <v>0</v>
      </c>
      <c r="I377" s="264">
        <f>SUM(I378)</f>
        <v>0</v>
      </c>
      <c r="J377" s="264">
        <f>SUM(J378)</f>
        <v>0</v>
      </c>
    </row>
    <row r="378" spans="1:10" ht="36" customHeight="1" hidden="1">
      <c r="A378" s="266">
        <v>2551</v>
      </c>
      <c r="B378" s="260" t="s">
        <v>311</v>
      </c>
      <c r="C378" s="261">
        <v>5</v>
      </c>
      <c r="D378" s="261">
        <v>1</v>
      </c>
      <c r="E378" s="261"/>
      <c r="F378" s="269" t="s">
        <v>633</v>
      </c>
      <c r="G378" s="281" t="s">
        <v>635</v>
      </c>
      <c r="H378" s="264">
        <f t="shared" si="7"/>
        <v>0</v>
      </c>
      <c r="I378" s="264">
        <f>SUM(I380:I381)</f>
        <v>0</v>
      </c>
      <c r="J378" s="264">
        <f>SUM(J380:J381)</f>
        <v>0</v>
      </c>
    </row>
    <row r="379" spans="1:10" ht="36" customHeight="1" hidden="1">
      <c r="A379" s="266"/>
      <c r="B379" s="260"/>
      <c r="C379" s="261"/>
      <c r="D379" s="261"/>
      <c r="E379" s="261"/>
      <c r="F379" s="269" t="s">
        <v>994</v>
      </c>
      <c r="G379" s="270"/>
      <c r="H379" s="264">
        <f t="shared" si="7"/>
        <v>0</v>
      </c>
      <c r="I379" s="264"/>
      <c r="J379" s="264"/>
    </row>
    <row r="380" spans="1:10" ht="15" customHeight="1" hidden="1">
      <c r="A380" s="266"/>
      <c r="B380" s="260"/>
      <c r="C380" s="261"/>
      <c r="D380" s="261"/>
      <c r="E380" s="261"/>
      <c r="F380" s="269" t="s">
        <v>1000</v>
      </c>
      <c r="G380" s="270"/>
      <c r="H380" s="264">
        <f t="shared" si="7"/>
        <v>0</v>
      </c>
      <c r="I380" s="264"/>
      <c r="J380" s="264"/>
    </row>
    <row r="381" spans="1:10" ht="15" customHeight="1" hidden="1">
      <c r="A381" s="266"/>
      <c r="B381" s="260"/>
      <c r="C381" s="261"/>
      <c r="D381" s="261"/>
      <c r="E381" s="261"/>
      <c r="F381" s="269" t="s">
        <v>1000</v>
      </c>
      <c r="G381" s="270"/>
      <c r="H381" s="264">
        <f t="shared" si="7"/>
        <v>0</v>
      </c>
      <c r="I381" s="264"/>
      <c r="J381" s="264"/>
    </row>
    <row r="382" spans="1:10" ht="409.5" customHeight="1" hidden="1">
      <c r="A382" s="266">
        <v>2560</v>
      </c>
      <c r="B382" s="260" t="s">
        <v>311</v>
      </c>
      <c r="C382" s="261">
        <v>6</v>
      </c>
      <c r="D382" s="261">
        <v>0</v>
      </c>
      <c r="E382" s="262"/>
      <c r="F382" s="297" t="s">
        <v>38</v>
      </c>
      <c r="G382" s="267" t="s">
        <v>637</v>
      </c>
      <c r="H382" s="264">
        <f t="shared" si="7"/>
        <v>0</v>
      </c>
      <c r="I382" s="264">
        <f>SUM(I383)</f>
        <v>0</v>
      </c>
      <c r="J382" s="264">
        <f>SUM(J383)</f>
        <v>0</v>
      </c>
    </row>
    <row r="383" spans="1:10" ht="409.5" customHeight="1" hidden="1">
      <c r="A383" s="266">
        <v>2561</v>
      </c>
      <c r="B383" s="260" t="s">
        <v>311</v>
      </c>
      <c r="C383" s="261">
        <v>6</v>
      </c>
      <c r="D383" s="261">
        <v>1</v>
      </c>
      <c r="E383" s="261"/>
      <c r="F383" s="269" t="s">
        <v>636</v>
      </c>
      <c r="G383" s="281" t="s">
        <v>638</v>
      </c>
      <c r="H383" s="264">
        <f t="shared" si="7"/>
        <v>0</v>
      </c>
      <c r="I383" s="264">
        <f>SUM(I385:I386)</f>
        <v>0</v>
      </c>
      <c r="J383" s="264">
        <f>SUM(J385:J386)</f>
        <v>0</v>
      </c>
    </row>
    <row r="384" spans="1:10" ht="36" customHeight="1" hidden="1">
      <c r="A384" s="266"/>
      <c r="B384" s="260"/>
      <c r="C384" s="261"/>
      <c r="D384" s="261"/>
      <c r="E384" s="261"/>
      <c r="F384" s="269" t="s">
        <v>994</v>
      </c>
      <c r="G384" s="270"/>
      <c r="H384" s="264">
        <f t="shared" si="7"/>
        <v>0</v>
      </c>
      <c r="I384" s="264"/>
      <c r="J384" s="264"/>
    </row>
    <row r="385" spans="1:10" ht="15" customHeight="1" hidden="1">
      <c r="A385" s="266"/>
      <c r="B385" s="260"/>
      <c r="C385" s="261"/>
      <c r="D385" s="261"/>
      <c r="E385" s="261"/>
      <c r="F385" s="269" t="s">
        <v>1000</v>
      </c>
      <c r="G385" s="270"/>
      <c r="H385" s="264">
        <f t="shared" si="7"/>
        <v>0</v>
      </c>
      <c r="I385" s="264"/>
      <c r="J385" s="264"/>
    </row>
    <row r="386" spans="1:10" ht="15" customHeight="1" hidden="1">
      <c r="A386" s="266"/>
      <c r="B386" s="260"/>
      <c r="C386" s="261"/>
      <c r="D386" s="261"/>
      <c r="E386" s="261"/>
      <c r="F386" s="269" t="s">
        <v>1000</v>
      </c>
      <c r="G386" s="270"/>
      <c r="H386" s="264">
        <f t="shared" si="7"/>
        <v>0</v>
      </c>
      <c r="I386" s="264"/>
      <c r="J386" s="264"/>
    </row>
    <row r="387" spans="1:10" ht="372" customHeight="1" hidden="1">
      <c r="A387" s="247">
        <v>2600</v>
      </c>
      <c r="B387" s="260" t="s">
        <v>312</v>
      </c>
      <c r="C387" s="261">
        <v>0</v>
      </c>
      <c r="D387" s="261">
        <v>0</v>
      </c>
      <c r="E387" s="262"/>
      <c r="F387" s="298" t="s">
        <v>1024</v>
      </c>
      <c r="G387" s="244" t="s">
        <v>639</v>
      </c>
      <c r="H387" s="264">
        <f t="shared" si="7"/>
        <v>0</v>
      </c>
      <c r="I387" s="264">
        <f>SUM(I388+I393+I398+I403+I408+I413)</f>
        <v>0</v>
      </c>
      <c r="J387" s="264">
        <f>SUM(J388+J393+J398+J403+J408+J413)</f>
        <v>0</v>
      </c>
    </row>
    <row r="388" spans="1:10" s="265" customFormat="1" ht="24" customHeight="1" hidden="1">
      <c r="A388" s="266">
        <v>2610</v>
      </c>
      <c r="B388" s="260" t="s">
        <v>312</v>
      </c>
      <c r="C388" s="261">
        <v>1</v>
      </c>
      <c r="D388" s="261">
        <v>0</v>
      </c>
      <c r="E388" s="262"/>
      <c r="F388" s="297" t="s">
        <v>39</v>
      </c>
      <c r="G388" s="267" t="s">
        <v>640</v>
      </c>
      <c r="H388" s="264">
        <f t="shared" si="7"/>
        <v>0</v>
      </c>
      <c r="I388" s="264">
        <f>SUM(I389)</f>
        <v>0</v>
      </c>
      <c r="J388" s="264">
        <f>SUM(J389)</f>
        <v>0</v>
      </c>
    </row>
    <row r="389" spans="1:10" ht="228" customHeight="1" hidden="1">
      <c r="A389" s="266">
        <v>2611</v>
      </c>
      <c r="B389" s="260" t="s">
        <v>312</v>
      </c>
      <c r="C389" s="261">
        <v>1</v>
      </c>
      <c r="D389" s="261">
        <v>1</v>
      </c>
      <c r="E389" s="261"/>
      <c r="F389" s="269" t="s">
        <v>641</v>
      </c>
      <c r="G389" s="281" t="s">
        <v>642</v>
      </c>
      <c r="H389" s="264">
        <f t="shared" si="7"/>
        <v>0</v>
      </c>
      <c r="I389" s="264">
        <f>SUM(I391:I392)</f>
        <v>0</v>
      </c>
      <c r="J389" s="264">
        <f>SUM(J391:J392)</f>
        <v>0</v>
      </c>
    </row>
    <row r="390" spans="1:10" ht="36" customHeight="1" hidden="1">
      <c r="A390" s="266"/>
      <c r="B390" s="260"/>
      <c r="C390" s="261"/>
      <c r="D390" s="261"/>
      <c r="E390" s="261"/>
      <c r="F390" s="269" t="s">
        <v>994</v>
      </c>
      <c r="G390" s="270"/>
      <c r="H390" s="264">
        <f t="shared" si="7"/>
        <v>0</v>
      </c>
      <c r="I390" s="264"/>
      <c r="J390" s="264"/>
    </row>
    <row r="391" spans="1:10" ht="15" customHeight="1" hidden="1">
      <c r="A391" s="266"/>
      <c r="B391" s="260"/>
      <c r="C391" s="261"/>
      <c r="D391" s="261"/>
      <c r="E391" s="261"/>
      <c r="F391" s="269" t="s">
        <v>1000</v>
      </c>
      <c r="G391" s="270"/>
      <c r="H391" s="264">
        <f t="shared" si="7"/>
        <v>0</v>
      </c>
      <c r="I391" s="264"/>
      <c r="J391" s="264"/>
    </row>
    <row r="392" spans="1:10" ht="15" customHeight="1" hidden="1">
      <c r="A392" s="266"/>
      <c r="B392" s="260"/>
      <c r="C392" s="261"/>
      <c r="D392" s="261"/>
      <c r="E392" s="261"/>
      <c r="F392" s="269" t="s">
        <v>1000</v>
      </c>
      <c r="G392" s="270"/>
      <c r="H392" s="264">
        <f t="shared" si="7"/>
        <v>0</v>
      </c>
      <c r="I392" s="264"/>
      <c r="J392" s="264"/>
    </row>
    <row r="393" spans="1:10" ht="252" customHeight="1" hidden="1">
      <c r="A393" s="266">
        <v>2620</v>
      </c>
      <c r="B393" s="260" t="s">
        <v>312</v>
      </c>
      <c r="C393" s="261">
        <v>2</v>
      </c>
      <c r="D393" s="261">
        <v>0</v>
      </c>
      <c r="E393" s="262"/>
      <c r="F393" s="297" t="s">
        <v>40</v>
      </c>
      <c r="G393" s="267" t="s">
        <v>644</v>
      </c>
      <c r="H393" s="264">
        <f t="shared" si="7"/>
        <v>0</v>
      </c>
      <c r="I393" s="264">
        <f>SUM(I394)</f>
        <v>0</v>
      </c>
      <c r="J393" s="264">
        <f>SUM(J394)</f>
        <v>0</v>
      </c>
    </row>
    <row r="394" spans="1:10" ht="252" customHeight="1" hidden="1">
      <c r="A394" s="266">
        <v>2621</v>
      </c>
      <c r="B394" s="260" t="s">
        <v>312</v>
      </c>
      <c r="C394" s="261">
        <v>2</v>
      </c>
      <c r="D394" s="261">
        <v>1</v>
      </c>
      <c r="E394" s="261"/>
      <c r="F394" s="269" t="s">
        <v>643</v>
      </c>
      <c r="G394" s="281" t="s">
        <v>645</v>
      </c>
      <c r="H394" s="264">
        <f t="shared" si="7"/>
        <v>0</v>
      </c>
      <c r="I394" s="264">
        <f>SUM(I396:I397)</f>
        <v>0</v>
      </c>
      <c r="J394" s="264">
        <f>SUM(J396:J397)</f>
        <v>0</v>
      </c>
    </row>
    <row r="395" spans="1:10" ht="36" customHeight="1" hidden="1">
      <c r="A395" s="266"/>
      <c r="B395" s="260"/>
      <c r="C395" s="261"/>
      <c r="D395" s="261"/>
      <c r="E395" s="261"/>
      <c r="F395" s="269" t="s">
        <v>994</v>
      </c>
      <c r="G395" s="270"/>
      <c r="H395" s="264">
        <f t="shared" si="7"/>
        <v>0</v>
      </c>
      <c r="I395" s="264"/>
      <c r="J395" s="264"/>
    </row>
    <row r="396" spans="1:10" ht="15" customHeight="1" hidden="1">
      <c r="A396" s="266"/>
      <c r="B396" s="260"/>
      <c r="C396" s="261"/>
      <c r="D396" s="261"/>
      <c r="E396" s="261"/>
      <c r="F396" s="269" t="s">
        <v>1000</v>
      </c>
      <c r="G396" s="270"/>
      <c r="H396" s="264">
        <f t="shared" si="7"/>
        <v>0</v>
      </c>
      <c r="I396" s="264"/>
      <c r="J396" s="264"/>
    </row>
    <row r="397" spans="1:10" ht="15" customHeight="1" hidden="1">
      <c r="A397" s="266"/>
      <c r="B397" s="260"/>
      <c r="C397" s="261"/>
      <c r="D397" s="261"/>
      <c r="E397" s="261"/>
      <c r="F397" s="269" t="s">
        <v>1000</v>
      </c>
      <c r="G397" s="270"/>
      <c r="H397" s="264">
        <f t="shared" si="7"/>
        <v>0</v>
      </c>
      <c r="I397" s="264"/>
      <c r="J397" s="264"/>
    </row>
    <row r="398" spans="1:10" ht="144" customHeight="1" hidden="1">
      <c r="A398" s="266">
        <v>2630</v>
      </c>
      <c r="B398" s="260" t="s">
        <v>312</v>
      </c>
      <c r="C398" s="261">
        <v>3</v>
      </c>
      <c r="D398" s="261">
        <v>0</v>
      </c>
      <c r="E398" s="262"/>
      <c r="F398" s="297" t="s">
        <v>41</v>
      </c>
      <c r="G398" s="267" t="s">
        <v>646</v>
      </c>
      <c r="H398" s="264">
        <f t="shared" si="7"/>
        <v>0</v>
      </c>
      <c r="I398" s="264">
        <f>SUM(I399)</f>
        <v>0</v>
      </c>
      <c r="J398" s="264">
        <f>SUM(J399)</f>
        <v>0</v>
      </c>
    </row>
    <row r="399" spans="1:10" ht="144" customHeight="1" hidden="1">
      <c r="A399" s="266">
        <v>2631</v>
      </c>
      <c r="B399" s="260" t="s">
        <v>312</v>
      </c>
      <c r="C399" s="261">
        <v>3</v>
      </c>
      <c r="D399" s="261">
        <v>1</v>
      </c>
      <c r="E399" s="261"/>
      <c r="F399" s="269" t="s">
        <v>647</v>
      </c>
      <c r="G399" s="297" t="s">
        <v>648</v>
      </c>
      <c r="H399" s="264">
        <f t="shared" si="7"/>
        <v>0</v>
      </c>
      <c r="I399" s="264">
        <f>SUM(I401:I402)</f>
        <v>0</v>
      </c>
      <c r="J399" s="264">
        <f>SUM(J401:J402)</f>
        <v>0</v>
      </c>
    </row>
    <row r="400" spans="1:10" ht="36" customHeight="1" hidden="1">
      <c r="A400" s="266"/>
      <c r="B400" s="260"/>
      <c r="C400" s="261"/>
      <c r="D400" s="261"/>
      <c r="E400" s="261"/>
      <c r="F400" s="269" t="s">
        <v>994</v>
      </c>
      <c r="G400" s="270"/>
      <c r="H400" s="264">
        <f t="shared" si="7"/>
        <v>0</v>
      </c>
      <c r="I400" s="264"/>
      <c r="J400" s="264"/>
    </row>
    <row r="401" spans="1:10" ht="24" customHeight="1" hidden="1">
      <c r="A401" s="266"/>
      <c r="B401" s="260"/>
      <c r="C401" s="261"/>
      <c r="D401" s="261"/>
      <c r="E401" s="266">
        <v>5113</v>
      </c>
      <c r="F401" s="269" t="s">
        <v>1026</v>
      </c>
      <c r="G401" s="270"/>
      <c r="H401" s="264">
        <f t="shared" si="7"/>
        <v>0</v>
      </c>
      <c r="I401" s="264"/>
      <c r="J401" s="264"/>
    </row>
    <row r="402" spans="1:10" ht="15" customHeight="1" hidden="1">
      <c r="A402" s="266"/>
      <c r="B402" s="260"/>
      <c r="C402" s="261"/>
      <c r="D402" s="261"/>
      <c r="E402" s="266">
        <v>5134</v>
      </c>
      <c r="F402" s="299" t="s">
        <v>233</v>
      </c>
      <c r="G402" s="270"/>
      <c r="H402" s="264">
        <f aca="true" t="shared" si="8" ref="H402:H465">SUM(I402:J402)</f>
        <v>0</v>
      </c>
      <c r="I402" s="264"/>
      <c r="J402" s="264"/>
    </row>
    <row r="403" spans="1:10" ht="180" customHeight="1" hidden="1">
      <c r="A403" s="266">
        <v>2640</v>
      </c>
      <c r="B403" s="260" t="s">
        <v>312</v>
      </c>
      <c r="C403" s="261">
        <v>4</v>
      </c>
      <c r="D403" s="261">
        <v>0</v>
      </c>
      <c r="E403" s="262"/>
      <c r="F403" s="297" t="s">
        <v>42</v>
      </c>
      <c r="G403" s="267" t="s">
        <v>649</v>
      </c>
      <c r="H403" s="264">
        <f t="shared" si="8"/>
        <v>0</v>
      </c>
      <c r="I403" s="264">
        <f>SUM(I404)</f>
        <v>0</v>
      </c>
      <c r="J403" s="264">
        <f>SUM(J404)</f>
        <v>0</v>
      </c>
    </row>
    <row r="404" spans="1:10" ht="180" customHeight="1" hidden="1">
      <c r="A404" s="266">
        <v>2641</v>
      </c>
      <c r="B404" s="260" t="s">
        <v>312</v>
      </c>
      <c r="C404" s="261">
        <v>4</v>
      </c>
      <c r="D404" s="261">
        <v>1</v>
      </c>
      <c r="E404" s="261"/>
      <c r="F404" s="269" t="s">
        <v>650</v>
      </c>
      <c r="G404" s="281" t="s">
        <v>651</v>
      </c>
      <c r="H404" s="264">
        <f t="shared" si="8"/>
        <v>0</v>
      </c>
      <c r="I404" s="264">
        <f>SUM(I406:I407)</f>
        <v>0</v>
      </c>
      <c r="J404" s="264">
        <f>SUM(J406:J407)</f>
        <v>0</v>
      </c>
    </row>
    <row r="405" spans="1:10" ht="36" customHeight="1" hidden="1">
      <c r="A405" s="266"/>
      <c r="B405" s="260"/>
      <c r="C405" s="261"/>
      <c r="D405" s="261"/>
      <c r="E405" s="261"/>
      <c r="F405" s="269" t="s">
        <v>994</v>
      </c>
      <c r="G405" s="270"/>
      <c r="H405" s="264">
        <f t="shared" si="8"/>
        <v>0</v>
      </c>
      <c r="I405" s="264"/>
      <c r="J405" s="264"/>
    </row>
    <row r="406" spans="1:10" ht="15" customHeight="1" hidden="1">
      <c r="A406" s="266">
        <v>5113</v>
      </c>
      <c r="B406" s="260"/>
      <c r="C406" s="261"/>
      <c r="D406" s="261"/>
      <c r="E406" s="261"/>
      <c r="F406" s="269"/>
      <c r="G406" s="270"/>
      <c r="H406" s="264">
        <f t="shared" si="8"/>
        <v>0</v>
      </c>
      <c r="I406" s="264"/>
      <c r="J406" s="264"/>
    </row>
    <row r="407" spans="1:10" ht="15" customHeight="1" hidden="1">
      <c r="A407" s="266">
        <v>5134</v>
      </c>
      <c r="B407" s="260"/>
      <c r="C407" s="261"/>
      <c r="D407" s="261"/>
      <c r="E407" s="261"/>
      <c r="F407" s="299"/>
      <c r="G407" s="270"/>
      <c r="H407" s="264">
        <f t="shared" si="8"/>
        <v>0</v>
      </c>
      <c r="I407" s="264"/>
      <c r="J407" s="264"/>
    </row>
    <row r="408" spans="1:10" ht="409.5" customHeight="1" hidden="1">
      <c r="A408" s="266">
        <v>2650</v>
      </c>
      <c r="B408" s="260" t="s">
        <v>312</v>
      </c>
      <c r="C408" s="261">
        <v>5</v>
      </c>
      <c r="D408" s="261">
        <v>0</v>
      </c>
      <c r="E408" s="262"/>
      <c r="F408" s="297" t="s">
        <v>1027</v>
      </c>
      <c r="G408" s="267" t="s">
        <v>656</v>
      </c>
      <c r="H408" s="264">
        <f t="shared" si="8"/>
        <v>0</v>
      </c>
      <c r="I408" s="264">
        <f>SUM(I409)</f>
        <v>0</v>
      </c>
      <c r="J408" s="264">
        <f>SUM(J409)</f>
        <v>0</v>
      </c>
    </row>
    <row r="409" spans="1:10" ht="38.25" customHeight="1" hidden="1">
      <c r="A409" s="266">
        <v>2651</v>
      </c>
      <c r="B409" s="260" t="s">
        <v>312</v>
      </c>
      <c r="C409" s="261">
        <v>5</v>
      </c>
      <c r="D409" s="261">
        <v>1</v>
      </c>
      <c r="E409" s="261"/>
      <c r="F409" s="269" t="s">
        <v>655</v>
      </c>
      <c r="G409" s="281" t="s">
        <v>657</v>
      </c>
      <c r="H409" s="264">
        <f t="shared" si="8"/>
        <v>0</v>
      </c>
      <c r="I409" s="264">
        <f>SUM(I411:I412)</f>
        <v>0</v>
      </c>
      <c r="J409" s="264">
        <f>SUM(J411:J412)</f>
        <v>0</v>
      </c>
    </row>
    <row r="410" spans="1:10" ht="36" customHeight="1" hidden="1">
      <c r="A410" s="266"/>
      <c r="B410" s="260"/>
      <c r="C410" s="261"/>
      <c r="D410" s="261"/>
      <c r="E410" s="261"/>
      <c r="F410" s="269" t="s">
        <v>994</v>
      </c>
      <c r="G410" s="270"/>
      <c r="H410" s="264">
        <f t="shared" si="8"/>
        <v>0</v>
      </c>
      <c r="I410" s="264"/>
      <c r="J410" s="264"/>
    </row>
    <row r="411" spans="1:10" ht="15" customHeight="1" hidden="1">
      <c r="A411" s="266"/>
      <c r="B411" s="260"/>
      <c r="C411" s="261"/>
      <c r="D411" s="261"/>
      <c r="E411" s="261"/>
      <c r="F411" s="269" t="s">
        <v>1000</v>
      </c>
      <c r="G411" s="270"/>
      <c r="H411" s="264">
        <f t="shared" si="8"/>
        <v>0</v>
      </c>
      <c r="I411" s="264"/>
      <c r="J411" s="264"/>
    </row>
    <row r="412" spans="1:10" ht="15" customHeight="1" hidden="1">
      <c r="A412" s="266"/>
      <c r="B412" s="260"/>
      <c r="C412" s="261"/>
      <c r="D412" s="261"/>
      <c r="E412" s="261"/>
      <c r="F412" s="269" t="s">
        <v>1000</v>
      </c>
      <c r="G412" s="270"/>
      <c r="H412" s="264">
        <f t="shared" si="8"/>
        <v>0</v>
      </c>
      <c r="I412" s="264"/>
      <c r="J412" s="264"/>
    </row>
    <row r="413" spans="1:10" ht="409.5" customHeight="1" hidden="1">
      <c r="A413" s="266">
        <v>2660</v>
      </c>
      <c r="B413" s="260" t="s">
        <v>312</v>
      </c>
      <c r="C413" s="261">
        <v>6</v>
      </c>
      <c r="D413" s="261">
        <v>0</v>
      </c>
      <c r="E413" s="262"/>
      <c r="F413" s="297" t="s">
        <v>44</v>
      </c>
      <c r="G413" s="282" t="s">
        <v>666</v>
      </c>
      <c r="H413" s="264">
        <f t="shared" si="8"/>
        <v>0</v>
      </c>
      <c r="I413" s="264">
        <f>SUM(I414)</f>
        <v>0</v>
      </c>
      <c r="J413" s="264">
        <f>SUM(J414)</f>
        <v>0</v>
      </c>
    </row>
    <row r="414" spans="1:10" ht="409.5" customHeight="1" hidden="1">
      <c r="A414" s="266">
        <v>2661</v>
      </c>
      <c r="B414" s="260" t="s">
        <v>312</v>
      </c>
      <c r="C414" s="261">
        <v>6</v>
      </c>
      <c r="D414" s="261">
        <v>1</v>
      </c>
      <c r="E414" s="261"/>
      <c r="F414" s="269" t="s">
        <v>658</v>
      </c>
      <c r="G414" s="281" t="s">
        <v>667</v>
      </c>
      <c r="H414" s="264">
        <f t="shared" si="8"/>
        <v>0</v>
      </c>
      <c r="I414" s="264">
        <f>SUM(I416:I417)</f>
        <v>0</v>
      </c>
      <c r="J414" s="264">
        <f>SUM(J416:J417)</f>
        <v>0</v>
      </c>
    </row>
    <row r="415" spans="1:10" ht="36" customHeight="1" hidden="1">
      <c r="A415" s="266"/>
      <c r="B415" s="260"/>
      <c r="C415" s="261"/>
      <c r="D415" s="261"/>
      <c r="E415" s="261"/>
      <c r="F415" s="269" t="s">
        <v>994</v>
      </c>
      <c r="G415" s="270"/>
      <c r="H415" s="264">
        <f t="shared" si="8"/>
        <v>0</v>
      </c>
      <c r="I415" s="264"/>
      <c r="J415" s="264"/>
    </row>
    <row r="416" spans="1:10" ht="15" customHeight="1" hidden="1">
      <c r="A416" s="266"/>
      <c r="B416" s="260"/>
      <c r="C416" s="261"/>
      <c r="D416" s="261"/>
      <c r="E416" s="261"/>
      <c r="F416" s="269" t="s">
        <v>1000</v>
      </c>
      <c r="G416" s="270"/>
      <c r="H416" s="264">
        <f t="shared" si="8"/>
        <v>0</v>
      </c>
      <c r="I416" s="264"/>
      <c r="J416" s="264"/>
    </row>
    <row r="417" spans="1:10" ht="15" customHeight="1" hidden="1">
      <c r="A417" s="266"/>
      <c r="B417" s="260"/>
      <c r="C417" s="261"/>
      <c r="D417" s="261"/>
      <c r="E417" s="261"/>
      <c r="F417" s="269" t="s">
        <v>1000</v>
      </c>
      <c r="G417" s="270"/>
      <c r="H417" s="264">
        <f t="shared" si="8"/>
        <v>0</v>
      </c>
      <c r="I417" s="264"/>
      <c r="J417" s="264"/>
    </row>
    <row r="418" spans="1:10" ht="72" customHeight="1" hidden="1">
      <c r="A418" s="247">
        <v>2700</v>
      </c>
      <c r="B418" s="260" t="s">
        <v>313</v>
      </c>
      <c r="C418" s="261">
        <v>0</v>
      </c>
      <c r="D418" s="261">
        <v>0</v>
      </c>
      <c r="E418" s="262"/>
      <c r="F418" s="298" t="s">
        <v>1028</v>
      </c>
      <c r="G418" s="244" t="s">
        <v>668</v>
      </c>
      <c r="H418" s="264">
        <f t="shared" si="8"/>
        <v>0</v>
      </c>
      <c r="I418" s="264">
        <f>SUM(I419+I432+I449+I466+I471+I476)</f>
        <v>0</v>
      </c>
      <c r="J418" s="264">
        <f>SUM(J419+J432+J449+J466+J471+J476)</f>
        <v>0</v>
      </c>
    </row>
    <row r="419" spans="1:10" s="265" customFormat="1" ht="15" customHeight="1" hidden="1">
      <c r="A419" s="266">
        <v>2710</v>
      </c>
      <c r="B419" s="260" t="s">
        <v>313</v>
      </c>
      <c r="C419" s="261">
        <v>1</v>
      </c>
      <c r="D419" s="261">
        <v>0</v>
      </c>
      <c r="E419" s="262"/>
      <c r="F419" s="297" t="s">
        <v>45</v>
      </c>
      <c r="G419" s="267" t="s">
        <v>669</v>
      </c>
      <c r="H419" s="264">
        <f t="shared" si="8"/>
        <v>0</v>
      </c>
      <c r="I419" s="264">
        <f>SUM(I420+I424+I428)</f>
        <v>0</v>
      </c>
      <c r="J419" s="264">
        <f>SUM(J420+J424+J428)</f>
        <v>0</v>
      </c>
    </row>
    <row r="420" spans="1:10" ht="276" customHeight="1" hidden="1">
      <c r="A420" s="266">
        <v>2711</v>
      </c>
      <c r="B420" s="260" t="s">
        <v>313</v>
      </c>
      <c r="C420" s="261">
        <v>1</v>
      </c>
      <c r="D420" s="261">
        <v>1</v>
      </c>
      <c r="E420" s="261"/>
      <c r="F420" s="269" t="s">
        <v>670</v>
      </c>
      <c r="G420" s="281" t="s">
        <v>671</v>
      </c>
      <c r="H420" s="264">
        <f t="shared" si="8"/>
        <v>0</v>
      </c>
      <c r="I420" s="264">
        <f>SUM(I422:I423)</f>
        <v>0</v>
      </c>
      <c r="J420" s="264">
        <f>SUM(J422:J423)</f>
        <v>0</v>
      </c>
    </row>
    <row r="421" spans="1:10" ht="36" customHeight="1" hidden="1">
      <c r="A421" s="266"/>
      <c r="B421" s="260"/>
      <c r="C421" s="261"/>
      <c r="D421" s="261"/>
      <c r="E421" s="261"/>
      <c r="F421" s="269" t="s">
        <v>994</v>
      </c>
      <c r="G421" s="270"/>
      <c r="H421" s="264">
        <f t="shared" si="8"/>
        <v>0</v>
      </c>
      <c r="I421" s="264"/>
      <c r="J421" s="264"/>
    </row>
    <row r="422" spans="1:10" ht="15" customHeight="1" hidden="1">
      <c r="A422" s="266"/>
      <c r="B422" s="260"/>
      <c r="C422" s="261"/>
      <c r="D422" s="261"/>
      <c r="E422" s="261"/>
      <c r="F422" s="269" t="s">
        <v>1000</v>
      </c>
      <c r="G422" s="270"/>
      <c r="H422" s="264">
        <f t="shared" si="8"/>
        <v>0</v>
      </c>
      <c r="I422" s="264"/>
      <c r="J422" s="264"/>
    </row>
    <row r="423" spans="1:10" ht="15" customHeight="1" hidden="1">
      <c r="A423" s="266"/>
      <c r="B423" s="260"/>
      <c r="C423" s="261"/>
      <c r="D423" s="261"/>
      <c r="E423" s="261"/>
      <c r="F423" s="269" t="s">
        <v>1000</v>
      </c>
      <c r="G423" s="270"/>
      <c r="H423" s="264">
        <f t="shared" si="8"/>
        <v>0</v>
      </c>
      <c r="I423" s="264"/>
      <c r="J423" s="264"/>
    </row>
    <row r="424" spans="1:10" ht="264" customHeight="1" hidden="1">
      <c r="A424" s="266">
        <v>2712</v>
      </c>
      <c r="B424" s="260" t="s">
        <v>313</v>
      </c>
      <c r="C424" s="261">
        <v>1</v>
      </c>
      <c r="D424" s="261">
        <v>2</v>
      </c>
      <c r="E424" s="261"/>
      <c r="F424" s="269" t="s">
        <v>672</v>
      </c>
      <c r="G424" s="281" t="s">
        <v>673</v>
      </c>
      <c r="H424" s="264">
        <f t="shared" si="8"/>
        <v>0</v>
      </c>
      <c r="I424" s="264">
        <f>SUM(I426:I427)</f>
        <v>0</v>
      </c>
      <c r="J424" s="264">
        <f>SUM(J426:J427)</f>
        <v>0</v>
      </c>
    </row>
    <row r="425" spans="1:10" ht="36" customHeight="1" hidden="1">
      <c r="A425" s="266"/>
      <c r="B425" s="260"/>
      <c r="C425" s="261"/>
      <c r="D425" s="261"/>
      <c r="E425" s="261"/>
      <c r="F425" s="269" t="s">
        <v>994</v>
      </c>
      <c r="G425" s="270"/>
      <c r="H425" s="264">
        <f t="shared" si="8"/>
        <v>0</v>
      </c>
      <c r="I425" s="264"/>
      <c r="J425" s="264"/>
    </row>
    <row r="426" spans="1:10" ht="15" customHeight="1" hidden="1">
      <c r="A426" s="266"/>
      <c r="B426" s="260"/>
      <c r="C426" s="261"/>
      <c r="D426" s="261"/>
      <c r="E426" s="261"/>
      <c r="F426" s="269" t="s">
        <v>1000</v>
      </c>
      <c r="G426" s="270"/>
      <c r="H426" s="264">
        <f t="shared" si="8"/>
        <v>0</v>
      </c>
      <c r="I426" s="264"/>
      <c r="J426" s="264"/>
    </row>
    <row r="427" spans="1:10" ht="15" customHeight="1" hidden="1">
      <c r="A427" s="266"/>
      <c r="B427" s="260"/>
      <c r="C427" s="261"/>
      <c r="D427" s="261"/>
      <c r="E427" s="261"/>
      <c r="F427" s="269" t="s">
        <v>1000</v>
      </c>
      <c r="G427" s="270"/>
      <c r="H427" s="264">
        <f t="shared" si="8"/>
        <v>0</v>
      </c>
      <c r="I427" s="264"/>
      <c r="J427" s="264"/>
    </row>
    <row r="428" spans="1:10" ht="409.5" customHeight="1" hidden="1">
      <c r="A428" s="266">
        <v>2713</v>
      </c>
      <c r="B428" s="260" t="s">
        <v>313</v>
      </c>
      <c r="C428" s="261">
        <v>1</v>
      </c>
      <c r="D428" s="261">
        <v>3</v>
      </c>
      <c r="E428" s="261"/>
      <c r="F428" s="269" t="s">
        <v>104</v>
      </c>
      <c r="G428" s="281" t="s">
        <v>674</v>
      </c>
      <c r="H428" s="264">
        <f t="shared" si="8"/>
        <v>0</v>
      </c>
      <c r="I428" s="264">
        <f>SUM(I430:I431)</f>
        <v>0</v>
      </c>
      <c r="J428" s="264">
        <f>SUM(J430:J431)</f>
        <v>0</v>
      </c>
    </row>
    <row r="429" spans="1:10" ht="36" customHeight="1" hidden="1">
      <c r="A429" s="266"/>
      <c r="B429" s="260"/>
      <c r="C429" s="261"/>
      <c r="D429" s="261"/>
      <c r="E429" s="261"/>
      <c r="F429" s="269" t="s">
        <v>994</v>
      </c>
      <c r="G429" s="270"/>
      <c r="H429" s="264">
        <f t="shared" si="8"/>
        <v>0</v>
      </c>
      <c r="I429" s="264"/>
      <c r="J429" s="264"/>
    </row>
    <row r="430" spans="1:10" ht="15" customHeight="1" hidden="1">
      <c r="A430" s="266"/>
      <c r="B430" s="260"/>
      <c r="C430" s="261"/>
      <c r="D430" s="261"/>
      <c r="E430" s="261"/>
      <c r="F430" s="269" t="s">
        <v>1000</v>
      </c>
      <c r="G430" s="270"/>
      <c r="H430" s="264">
        <f t="shared" si="8"/>
        <v>0</v>
      </c>
      <c r="I430" s="264"/>
      <c r="J430" s="264"/>
    </row>
    <row r="431" spans="1:10" ht="15" customHeight="1" hidden="1">
      <c r="A431" s="266"/>
      <c r="B431" s="260"/>
      <c r="C431" s="261"/>
      <c r="D431" s="261"/>
      <c r="E431" s="261"/>
      <c r="F431" s="269" t="s">
        <v>1000</v>
      </c>
      <c r="G431" s="270"/>
      <c r="H431" s="264">
        <f t="shared" si="8"/>
        <v>0</v>
      </c>
      <c r="I431" s="264"/>
      <c r="J431" s="264"/>
    </row>
    <row r="432" spans="1:10" ht="228" customHeight="1" hidden="1">
      <c r="A432" s="266">
        <v>2720</v>
      </c>
      <c r="B432" s="260" t="s">
        <v>313</v>
      </c>
      <c r="C432" s="261">
        <v>2</v>
      </c>
      <c r="D432" s="261">
        <v>0</v>
      </c>
      <c r="E432" s="262"/>
      <c r="F432" s="297" t="s">
        <v>46</v>
      </c>
      <c r="G432" s="267" t="s">
        <v>675</v>
      </c>
      <c r="H432" s="264">
        <f t="shared" si="8"/>
        <v>0</v>
      </c>
      <c r="I432" s="264">
        <f>SUM(I433,I437,I441,I445)</f>
        <v>0</v>
      </c>
      <c r="J432" s="264">
        <f>SUM(J433,J437,J441,J445)</f>
        <v>0</v>
      </c>
    </row>
    <row r="433" spans="1:10" ht="288" customHeight="1" hidden="1">
      <c r="A433" s="266">
        <v>2721</v>
      </c>
      <c r="B433" s="260" t="s">
        <v>313</v>
      </c>
      <c r="C433" s="261">
        <v>2</v>
      </c>
      <c r="D433" s="261">
        <v>1</v>
      </c>
      <c r="E433" s="261"/>
      <c r="F433" s="269" t="s">
        <v>676</v>
      </c>
      <c r="G433" s="281" t="s">
        <v>677</v>
      </c>
      <c r="H433" s="264">
        <f t="shared" si="8"/>
        <v>0</v>
      </c>
      <c r="I433" s="264">
        <f>SUM(I435:I436)</f>
        <v>0</v>
      </c>
      <c r="J433" s="264">
        <f>SUM(J435:J436)</f>
        <v>0</v>
      </c>
    </row>
    <row r="434" spans="1:10" ht="36" customHeight="1" hidden="1">
      <c r="A434" s="266"/>
      <c r="B434" s="260"/>
      <c r="C434" s="261"/>
      <c r="D434" s="261"/>
      <c r="E434" s="261"/>
      <c r="F434" s="269" t="s">
        <v>994</v>
      </c>
      <c r="G434" s="270"/>
      <c r="H434" s="264">
        <f t="shared" si="8"/>
        <v>0</v>
      </c>
      <c r="I434" s="264"/>
      <c r="J434" s="264"/>
    </row>
    <row r="435" spans="1:10" ht="15" customHeight="1" hidden="1">
      <c r="A435" s="266"/>
      <c r="B435" s="260"/>
      <c r="C435" s="261"/>
      <c r="D435" s="261"/>
      <c r="E435" s="261"/>
      <c r="F435" s="269" t="s">
        <v>1000</v>
      </c>
      <c r="G435" s="270"/>
      <c r="H435" s="264">
        <f t="shared" si="8"/>
        <v>0</v>
      </c>
      <c r="I435" s="264"/>
      <c r="J435" s="264"/>
    </row>
    <row r="436" spans="1:10" ht="15" customHeight="1" hidden="1">
      <c r="A436" s="266"/>
      <c r="B436" s="260"/>
      <c r="C436" s="261"/>
      <c r="D436" s="261"/>
      <c r="E436" s="261"/>
      <c r="F436" s="269" t="s">
        <v>1000</v>
      </c>
      <c r="G436" s="270"/>
      <c r="H436" s="264">
        <f t="shared" si="8"/>
        <v>0</v>
      </c>
      <c r="I436" s="264"/>
      <c r="J436" s="264"/>
    </row>
    <row r="437" spans="1:10" ht="336" customHeight="1" hidden="1">
      <c r="A437" s="266">
        <v>2722</v>
      </c>
      <c r="B437" s="260" t="s">
        <v>313</v>
      </c>
      <c r="C437" s="261">
        <v>2</v>
      </c>
      <c r="D437" s="261">
        <v>2</v>
      </c>
      <c r="E437" s="261"/>
      <c r="F437" s="269" t="s">
        <v>678</v>
      </c>
      <c r="G437" s="281" t="s">
        <v>679</v>
      </c>
      <c r="H437" s="264">
        <f t="shared" si="8"/>
        <v>0</v>
      </c>
      <c r="I437" s="264">
        <f>SUM(I439:I440)</f>
        <v>0</v>
      </c>
      <c r="J437" s="264">
        <f>SUM(J439:J440)</f>
        <v>0</v>
      </c>
    </row>
    <row r="438" spans="1:10" ht="20.25" customHeight="1" hidden="1">
      <c r="A438" s="266"/>
      <c r="B438" s="260"/>
      <c r="C438" s="261"/>
      <c r="D438" s="261"/>
      <c r="E438" s="261"/>
      <c r="F438" s="269" t="s">
        <v>994</v>
      </c>
      <c r="G438" s="270"/>
      <c r="H438" s="264">
        <f t="shared" si="8"/>
        <v>0</v>
      </c>
      <c r="I438" s="264"/>
      <c r="J438" s="264"/>
    </row>
    <row r="439" spans="1:10" ht="15" customHeight="1" hidden="1">
      <c r="A439" s="266"/>
      <c r="B439" s="260"/>
      <c r="C439" s="261"/>
      <c r="D439" s="261"/>
      <c r="E439" s="261"/>
      <c r="F439" s="269" t="s">
        <v>1000</v>
      </c>
      <c r="G439" s="270"/>
      <c r="H439" s="264">
        <f t="shared" si="8"/>
        <v>0</v>
      </c>
      <c r="I439" s="264"/>
      <c r="J439" s="264"/>
    </row>
    <row r="440" spans="1:10" ht="15" customHeight="1" hidden="1">
      <c r="A440" s="266"/>
      <c r="B440" s="260"/>
      <c r="C440" s="261"/>
      <c r="D440" s="261"/>
      <c r="E440" s="261"/>
      <c r="F440" s="269" t="s">
        <v>1000</v>
      </c>
      <c r="G440" s="270"/>
      <c r="H440" s="264">
        <f t="shared" si="8"/>
        <v>0</v>
      </c>
      <c r="I440" s="264"/>
      <c r="J440" s="264"/>
    </row>
    <row r="441" spans="1:10" ht="180" customHeight="1" hidden="1">
      <c r="A441" s="266">
        <v>2723</v>
      </c>
      <c r="B441" s="260" t="s">
        <v>313</v>
      </c>
      <c r="C441" s="261">
        <v>2</v>
      </c>
      <c r="D441" s="261">
        <v>3</v>
      </c>
      <c r="E441" s="261"/>
      <c r="F441" s="269" t="s">
        <v>105</v>
      </c>
      <c r="G441" s="281" t="s">
        <v>680</v>
      </c>
      <c r="H441" s="264">
        <f t="shared" si="8"/>
        <v>0</v>
      </c>
      <c r="I441" s="264">
        <f>SUM(I443:I444)</f>
        <v>0</v>
      </c>
      <c r="J441" s="264">
        <f>SUM(J443:J444)</f>
        <v>0</v>
      </c>
    </row>
    <row r="442" spans="1:10" ht="36" customHeight="1" hidden="1">
      <c r="A442" s="266"/>
      <c r="B442" s="260"/>
      <c r="C442" s="261"/>
      <c r="D442" s="261"/>
      <c r="E442" s="261"/>
      <c r="F442" s="269" t="s">
        <v>994</v>
      </c>
      <c r="G442" s="270"/>
      <c r="H442" s="264">
        <f t="shared" si="8"/>
        <v>0</v>
      </c>
      <c r="I442" s="264"/>
      <c r="J442" s="264"/>
    </row>
    <row r="443" spans="1:10" ht="15" customHeight="1" hidden="1">
      <c r="A443" s="266"/>
      <c r="B443" s="260"/>
      <c r="C443" s="261"/>
      <c r="D443" s="261"/>
      <c r="E443" s="261"/>
      <c r="F443" s="269" t="s">
        <v>1000</v>
      </c>
      <c r="G443" s="270"/>
      <c r="H443" s="264">
        <f t="shared" si="8"/>
        <v>0</v>
      </c>
      <c r="I443" s="264"/>
      <c r="J443" s="264"/>
    </row>
    <row r="444" spans="1:10" ht="15" customHeight="1" hidden="1">
      <c r="A444" s="266"/>
      <c r="B444" s="260"/>
      <c r="C444" s="261"/>
      <c r="D444" s="261"/>
      <c r="E444" s="261"/>
      <c r="F444" s="269" t="s">
        <v>1000</v>
      </c>
      <c r="G444" s="270"/>
      <c r="H444" s="264">
        <f t="shared" si="8"/>
        <v>0</v>
      </c>
      <c r="I444" s="264"/>
      <c r="J444" s="264"/>
    </row>
    <row r="445" spans="1:10" ht="240" customHeight="1" hidden="1">
      <c r="A445" s="266">
        <v>2724</v>
      </c>
      <c r="B445" s="260" t="s">
        <v>313</v>
      </c>
      <c r="C445" s="261">
        <v>2</v>
      </c>
      <c r="D445" s="261">
        <v>4</v>
      </c>
      <c r="E445" s="261"/>
      <c r="F445" s="269" t="s">
        <v>681</v>
      </c>
      <c r="G445" s="281" t="s">
        <v>682</v>
      </c>
      <c r="H445" s="264">
        <f t="shared" si="8"/>
        <v>0</v>
      </c>
      <c r="I445" s="264">
        <f>SUM(I447:I448)</f>
        <v>0</v>
      </c>
      <c r="J445" s="264">
        <f>SUM(J447:J448)</f>
        <v>0</v>
      </c>
    </row>
    <row r="446" spans="1:10" ht="36" customHeight="1" hidden="1">
      <c r="A446" s="266"/>
      <c r="B446" s="260"/>
      <c r="C446" s="261"/>
      <c r="D446" s="261"/>
      <c r="E446" s="261"/>
      <c r="F446" s="269" t="s">
        <v>994</v>
      </c>
      <c r="G446" s="270"/>
      <c r="H446" s="264">
        <f t="shared" si="8"/>
        <v>0</v>
      </c>
      <c r="I446" s="264"/>
      <c r="J446" s="264"/>
    </row>
    <row r="447" spans="1:10" ht="15" customHeight="1" hidden="1">
      <c r="A447" s="266"/>
      <c r="B447" s="260"/>
      <c r="C447" s="261"/>
      <c r="D447" s="261"/>
      <c r="E447" s="261"/>
      <c r="F447" s="269" t="s">
        <v>1000</v>
      </c>
      <c r="G447" s="270"/>
      <c r="H447" s="264">
        <f t="shared" si="8"/>
        <v>0</v>
      </c>
      <c r="I447" s="264"/>
      <c r="J447" s="264"/>
    </row>
    <row r="448" spans="1:10" ht="15" customHeight="1" hidden="1">
      <c r="A448" s="266"/>
      <c r="B448" s="260"/>
      <c r="C448" s="261"/>
      <c r="D448" s="261"/>
      <c r="E448" s="261"/>
      <c r="F448" s="269" t="s">
        <v>1000</v>
      </c>
      <c r="G448" s="270"/>
      <c r="H448" s="264">
        <f t="shared" si="8"/>
        <v>0</v>
      </c>
      <c r="I448" s="264"/>
      <c r="J448" s="264"/>
    </row>
    <row r="449" spans="1:10" ht="204" customHeight="1" hidden="1">
      <c r="A449" s="266">
        <v>2730</v>
      </c>
      <c r="B449" s="260" t="s">
        <v>313</v>
      </c>
      <c r="C449" s="261">
        <v>3</v>
      </c>
      <c r="D449" s="261">
        <v>0</v>
      </c>
      <c r="E449" s="262"/>
      <c r="F449" s="297" t="s">
        <v>47</v>
      </c>
      <c r="G449" s="267" t="s">
        <v>684</v>
      </c>
      <c r="H449" s="264">
        <f t="shared" si="8"/>
        <v>0</v>
      </c>
      <c r="I449" s="264">
        <f>SUM(I450,I454,I458,I462)</f>
        <v>0</v>
      </c>
      <c r="J449" s="264">
        <f>SUM(J450,J454,J458,J462)</f>
        <v>0</v>
      </c>
    </row>
    <row r="450" spans="1:10" ht="300" customHeight="1" hidden="1">
      <c r="A450" s="266">
        <v>2731</v>
      </c>
      <c r="B450" s="260" t="s">
        <v>313</v>
      </c>
      <c r="C450" s="261">
        <v>3</v>
      </c>
      <c r="D450" s="261">
        <v>1</v>
      </c>
      <c r="E450" s="261"/>
      <c r="F450" s="269" t="s">
        <v>685</v>
      </c>
      <c r="G450" s="270" t="s">
        <v>686</v>
      </c>
      <c r="H450" s="264">
        <f t="shared" si="8"/>
        <v>0</v>
      </c>
      <c r="I450" s="264">
        <f>SUM(I452:I453)</f>
        <v>0</v>
      </c>
      <c r="J450" s="264">
        <f>SUM(J452:J453)</f>
        <v>0</v>
      </c>
    </row>
    <row r="451" spans="1:10" ht="15" customHeight="1" hidden="1">
      <c r="A451" s="266"/>
      <c r="B451" s="260"/>
      <c r="C451" s="261"/>
      <c r="D451" s="261"/>
      <c r="E451" s="261"/>
      <c r="F451" s="269" t="s">
        <v>994</v>
      </c>
      <c r="G451" s="270"/>
      <c r="H451" s="264">
        <f t="shared" si="8"/>
        <v>0</v>
      </c>
      <c r="I451" s="264"/>
      <c r="J451" s="264"/>
    </row>
    <row r="452" spans="1:10" ht="15" customHeight="1" hidden="1">
      <c r="A452" s="266"/>
      <c r="B452" s="260"/>
      <c r="C452" s="261"/>
      <c r="D452" s="261"/>
      <c r="E452" s="261"/>
      <c r="F452" s="269" t="s">
        <v>1000</v>
      </c>
      <c r="G452" s="270"/>
      <c r="H452" s="264">
        <f t="shared" si="8"/>
        <v>0</v>
      </c>
      <c r="I452" s="264"/>
      <c r="J452" s="264"/>
    </row>
    <row r="453" spans="1:10" ht="15" customHeight="1" hidden="1">
      <c r="A453" s="266"/>
      <c r="B453" s="260"/>
      <c r="C453" s="261"/>
      <c r="D453" s="261"/>
      <c r="E453" s="261"/>
      <c r="F453" s="269" t="s">
        <v>1000</v>
      </c>
      <c r="G453" s="270"/>
      <c r="H453" s="264">
        <f t="shared" si="8"/>
        <v>0</v>
      </c>
      <c r="I453" s="264"/>
      <c r="J453" s="264"/>
    </row>
    <row r="454" spans="1:10" ht="348" customHeight="1" hidden="1">
      <c r="A454" s="266">
        <v>2732</v>
      </c>
      <c r="B454" s="260" t="s">
        <v>313</v>
      </c>
      <c r="C454" s="261">
        <v>3</v>
      </c>
      <c r="D454" s="261">
        <v>2</v>
      </c>
      <c r="E454" s="261"/>
      <c r="F454" s="269" t="s">
        <v>687</v>
      </c>
      <c r="G454" s="270" t="s">
        <v>688</v>
      </c>
      <c r="H454" s="264">
        <f t="shared" si="8"/>
        <v>0</v>
      </c>
      <c r="I454" s="264">
        <f>SUM(I456:I457)</f>
        <v>0</v>
      </c>
      <c r="J454" s="264">
        <f>SUM(J456:J457)</f>
        <v>0</v>
      </c>
    </row>
    <row r="455" spans="1:10" ht="18" customHeight="1" hidden="1">
      <c r="A455" s="266"/>
      <c r="B455" s="260"/>
      <c r="C455" s="261"/>
      <c r="D455" s="261"/>
      <c r="E455" s="261"/>
      <c r="F455" s="269" t="s">
        <v>994</v>
      </c>
      <c r="G455" s="270"/>
      <c r="H455" s="264">
        <f t="shared" si="8"/>
        <v>0</v>
      </c>
      <c r="I455" s="264"/>
      <c r="J455" s="264"/>
    </row>
    <row r="456" spans="1:10" ht="15" customHeight="1" hidden="1">
      <c r="A456" s="266"/>
      <c r="B456" s="260"/>
      <c r="C456" s="261"/>
      <c r="D456" s="261"/>
      <c r="E456" s="261"/>
      <c r="F456" s="269" t="s">
        <v>1000</v>
      </c>
      <c r="G456" s="270"/>
      <c r="H456" s="264">
        <f t="shared" si="8"/>
        <v>0</v>
      </c>
      <c r="I456" s="264"/>
      <c r="J456" s="264"/>
    </row>
    <row r="457" spans="1:10" ht="15" customHeight="1" hidden="1">
      <c r="A457" s="266"/>
      <c r="B457" s="260"/>
      <c r="C457" s="261"/>
      <c r="D457" s="261"/>
      <c r="E457" s="261"/>
      <c r="F457" s="269" t="s">
        <v>1000</v>
      </c>
      <c r="G457" s="270"/>
      <c r="H457" s="264">
        <f t="shared" si="8"/>
        <v>0</v>
      </c>
      <c r="I457" s="264"/>
      <c r="J457" s="264"/>
    </row>
    <row r="458" spans="1:10" ht="409.5" customHeight="1" hidden="1">
      <c r="A458" s="266">
        <v>2733</v>
      </c>
      <c r="B458" s="260" t="s">
        <v>313</v>
      </c>
      <c r="C458" s="261">
        <v>3</v>
      </c>
      <c r="D458" s="261">
        <v>3</v>
      </c>
      <c r="E458" s="261"/>
      <c r="F458" s="269" t="s">
        <v>689</v>
      </c>
      <c r="G458" s="270" t="s">
        <v>690</v>
      </c>
      <c r="H458" s="264">
        <f t="shared" si="8"/>
        <v>0</v>
      </c>
      <c r="I458" s="264">
        <f>SUM(I460:I461)</f>
        <v>0</v>
      </c>
      <c r="J458" s="264">
        <f>SUM(J460:J461)</f>
        <v>0</v>
      </c>
    </row>
    <row r="459" spans="1:10" ht="23.25" customHeight="1" hidden="1">
      <c r="A459" s="266"/>
      <c r="B459" s="260"/>
      <c r="C459" s="261"/>
      <c r="D459" s="261"/>
      <c r="E459" s="261"/>
      <c r="F459" s="269" t="s">
        <v>994</v>
      </c>
      <c r="G459" s="270"/>
      <c r="H459" s="264">
        <f t="shared" si="8"/>
        <v>0</v>
      </c>
      <c r="I459" s="264"/>
      <c r="J459" s="264"/>
    </row>
    <row r="460" spans="1:10" ht="15" customHeight="1" hidden="1">
      <c r="A460" s="266"/>
      <c r="B460" s="260"/>
      <c r="C460" s="261"/>
      <c r="D460" s="261"/>
      <c r="E460" s="261"/>
      <c r="F460" s="269" t="s">
        <v>1000</v>
      </c>
      <c r="G460" s="270"/>
      <c r="H460" s="264">
        <f t="shared" si="8"/>
        <v>0</v>
      </c>
      <c r="I460" s="264"/>
      <c r="J460" s="264"/>
    </row>
    <row r="461" spans="1:10" ht="15" customHeight="1" hidden="1">
      <c r="A461" s="266"/>
      <c r="B461" s="260"/>
      <c r="C461" s="261"/>
      <c r="D461" s="261"/>
      <c r="E461" s="261"/>
      <c r="F461" s="269" t="s">
        <v>1000</v>
      </c>
      <c r="G461" s="270"/>
      <c r="H461" s="264">
        <f t="shared" si="8"/>
        <v>0</v>
      </c>
      <c r="I461" s="264"/>
      <c r="J461" s="264"/>
    </row>
    <row r="462" spans="1:10" ht="409.5" customHeight="1" hidden="1">
      <c r="A462" s="266">
        <v>2734</v>
      </c>
      <c r="B462" s="260" t="s">
        <v>313</v>
      </c>
      <c r="C462" s="261">
        <v>3</v>
      </c>
      <c r="D462" s="261">
        <v>4</v>
      </c>
      <c r="E462" s="261"/>
      <c r="F462" s="269" t="s">
        <v>691</v>
      </c>
      <c r="G462" s="270" t="s">
        <v>692</v>
      </c>
      <c r="H462" s="264">
        <f t="shared" si="8"/>
        <v>0</v>
      </c>
      <c r="I462" s="264">
        <f>SUM(I464:I465)</f>
        <v>0</v>
      </c>
      <c r="J462" s="264">
        <f>SUM(J464:J465)</f>
        <v>0</v>
      </c>
    </row>
    <row r="463" spans="1:10" ht="36" customHeight="1" hidden="1">
      <c r="A463" s="266"/>
      <c r="B463" s="260"/>
      <c r="C463" s="261"/>
      <c r="D463" s="261"/>
      <c r="E463" s="261"/>
      <c r="F463" s="269" t="s">
        <v>994</v>
      </c>
      <c r="G463" s="270"/>
      <c r="H463" s="264">
        <f t="shared" si="8"/>
        <v>0</v>
      </c>
      <c r="I463" s="264"/>
      <c r="J463" s="264"/>
    </row>
    <row r="464" spans="1:10" ht="15" customHeight="1" hidden="1">
      <c r="A464" s="266"/>
      <c r="B464" s="260"/>
      <c r="C464" s="261"/>
      <c r="D464" s="261"/>
      <c r="E464" s="261"/>
      <c r="F464" s="269" t="s">
        <v>1000</v>
      </c>
      <c r="G464" s="270"/>
      <c r="H464" s="264">
        <f t="shared" si="8"/>
        <v>0</v>
      </c>
      <c r="I464" s="264"/>
      <c r="J464" s="264"/>
    </row>
    <row r="465" spans="1:10" ht="15" customHeight="1" hidden="1">
      <c r="A465" s="266"/>
      <c r="B465" s="260"/>
      <c r="C465" s="261"/>
      <c r="D465" s="261"/>
      <c r="E465" s="261"/>
      <c r="F465" s="269" t="s">
        <v>1000</v>
      </c>
      <c r="G465" s="270"/>
      <c r="H465" s="264">
        <f t="shared" si="8"/>
        <v>0</v>
      </c>
      <c r="I465" s="264"/>
      <c r="J465" s="264"/>
    </row>
    <row r="466" spans="1:10" ht="264" customHeight="1" hidden="1">
      <c r="A466" s="266">
        <v>2740</v>
      </c>
      <c r="B466" s="260" t="s">
        <v>313</v>
      </c>
      <c r="C466" s="261">
        <v>4</v>
      </c>
      <c r="D466" s="261">
        <v>0</v>
      </c>
      <c r="E466" s="262"/>
      <c r="F466" s="297" t="s">
        <v>48</v>
      </c>
      <c r="G466" s="267" t="s">
        <v>694</v>
      </c>
      <c r="H466" s="264">
        <f aca="true" t="shared" si="9" ref="H466:H487">SUM(I466:J466)</f>
        <v>0</v>
      </c>
      <c r="I466" s="264">
        <f>SUM(I467)</f>
        <v>0</v>
      </c>
      <c r="J466" s="264">
        <f>SUM(J467)</f>
        <v>0</v>
      </c>
    </row>
    <row r="467" spans="1:10" ht="264" customHeight="1" hidden="1">
      <c r="A467" s="266">
        <v>2741</v>
      </c>
      <c r="B467" s="260" t="s">
        <v>313</v>
      </c>
      <c r="C467" s="261">
        <v>4</v>
      </c>
      <c r="D467" s="261">
        <v>1</v>
      </c>
      <c r="E467" s="261"/>
      <c r="F467" s="269" t="s">
        <v>693</v>
      </c>
      <c r="G467" s="281" t="s">
        <v>695</v>
      </c>
      <c r="H467" s="264">
        <f t="shared" si="9"/>
        <v>0</v>
      </c>
      <c r="I467" s="264">
        <f>SUM(I469:I470)</f>
        <v>0</v>
      </c>
      <c r="J467" s="264">
        <f>SUM(J469:J470)</f>
        <v>0</v>
      </c>
    </row>
    <row r="468" spans="1:10" ht="36" customHeight="1" hidden="1">
      <c r="A468" s="266"/>
      <c r="B468" s="260"/>
      <c r="C468" s="261"/>
      <c r="D468" s="261"/>
      <c r="E468" s="261"/>
      <c r="F468" s="269" t="s">
        <v>994</v>
      </c>
      <c r="G468" s="270"/>
      <c r="H468" s="264">
        <f t="shared" si="9"/>
        <v>0</v>
      </c>
      <c r="I468" s="264"/>
      <c r="J468" s="264"/>
    </row>
    <row r="469" spans="1:10" ht="15" customHeight="1" hidden="1">
      <c r="A469" s="266"/>
      <c r="B469" s="260"/>
      <c r="C469" s="261"/>
      <c r="D469" s="261"/>
      <c r="E469" s="261"/>
      <c r="F469" s="269" t="s">
        <v>1000</v>
      </c>
      <c r="G469" s="270"/>
      <c r="H469" s="264">
        <f t="shared" si="9"/>
        <v>0</v>
      </c>
      <c r="I469" s="264"/>
      <c r="J469" s="264"/>
    </row>
    <row r="470" spans="1:10" ht="15" customHeight="1" hidden="1">
      <c r="A470" s="266"/>
      <c r="B470" s="260"/>
      <c r="C470" s="261"/>
      <c r="D470" s="261"/>
      <c r="E470" s="261"/>
      <c r="F470" s="269" t="s">
        <v>1000</v>
      </c>
      <c r="G470" s="270"/>
      <c r="H470" s="264">
        <f t="shared" si="9"/>
        <v>0</v>
      </c>
      <c r="I470" s="264"/>
      <c r="J470" s="264"/>
    </row>
    <row r="471" spans="1:10" ht="120" customHeight="1" hidden="1">
      <c r="A471" s="266">
        <v>2750</v>
      </c>
      <c r="B471" s="260" t="s">
        <v>313</v>
      </c>
      <c r="C471" s="261">
        <v>5</v>
      </c>
      <c r="D471" s="261">
        <v>0</v>
      </c>
      <c r="E471" s="262"/>
      <c r="F471" s="297" t="s">
        <v>1029</v>
      </c>
      <c r="G471" s="267" t="s">
        <v>697</v>
      </c>
      <c r="H471" s="264">
        <f t="shared" si="9"/>
        <v>0</v>
      </c>
      <c r="I471" s="264">
        <f>SUM(I472)</f>
        <v>0</v>
      </c>
      <c r="J471" s="264">
        <f>SUM(J472)</f>
        <v>0</v>
      </c>
    </row>
    <row r="472" spans="1:10" ht="120" customHeight="1" hidden="1">
      <c r="A472" s="266">
        <v>2751</v>
      </c>
      <c r="B472" s="260" t="s">
        <v>313</v>
      </c>
      <c r="C472" s="261">
        <v>5</v>
      </c>
      <c r="D472" s="261">
        <v>1</v>
      </c>
      <c r="E472" s="261"/>
      <c r="F472" s="269" t="s">
        <v>696</v>
      </c>
      <c r="G472" s="281" t="s">
        <v>697</v>
      </c>
      <c r="H472" s="264">
        <f t="shared" si="9"/>
        <v>0</v>
      </c>
      <c r="I472" s="264">
        <f>SUM(I474:I475)</f>
        <v>0</v>
      </c>
      <c r="J472" s="264">
        <f>SUM(J474:J475)</f>
        <v>0</v>
      </c>
    </row>
    <row r="473" spans="1:10" ht="36" customHeight="1" hidden="1">
      <c r="A473" s="266"/>
      <c r="B473" s="260"/>
      <c r="C473" s="261"/>
      <c r="D473" s="261"/>
      <c r="E473" s="261"/>
      <c r="F473" s="269" t="s">
        <v>994</v>
      </c>
      <c r="G473" s="270"/>
      <c r="H473" s="264">
        <f t="shared" si="9"/>
        <v>0</v>
      </c>
      <c r="I473" s="264"/>
      <c r="J473" s="264"/>
    </row>
    <row r="474" spans="1:10" ht="15" customHeight="1" hidden="1">
      <c r="A474" s="266"/>
      <c r="B474" s="260"/>
      <c r="C474" s="261"/>
      <c r="D474" s="261"/>
      <c r="E474" s="261"/>
      <c r="F474" s="269" t="s">
        <v>1000</v>
      </c>
      <c r="G474" s="270"/>
      <c r="H474" s="264">
        <f t="shared" si="9"/>
        <v>0</v>
      </c>
      <c r="I474" s="264"/>
      <c r="J474" s="264"/>
    </row>
    <row r="475" spans="1:10" ht="15" customHeight="1" hidden="1">
      <c r="A475" s="266"/>
      <c r="B475" s="260"/>
      <c r="C475" s="261"/>
      <c r="D475" s="261"/>
      <c r="E475" s="261"/>
      <c r="F475" s="269" t="s">
        <v>1000</v>
      </c>
      <c r="G475" s="270"/>
      <c r="H475" s="264">
        <f t="shared" si="9"/>
        <v>0</v>
      </c>
      <c r="I475" s="264"/>
      <c r="J475" s="264"/>
    </row>
    <row r="476" spans="1:10" ht="372" customHeight="1" hidden="1">
      <c r="A476" s="266">
        <v>2760</v>
      </c>
      <c r="B476" s="260" t="s">
        <v>313</v>
      </c>
      <c r="C476" s="261">
        <v>6</v>
      </c>
      <c r="D476" s="261">
        <v>0</v>
      </c>
      <c r="E476" s="262"/>
      <c r="F476" s="297" t="s">
        <v>50</v>
      </c>
      <c r="G476" s="267" t="s">
        <v>699</v>
      </c>
      <c r="H476" s="264">
        <f t="shared" si="9"/>
        <v>0</v>
      </c>
      <c r="I476" s="264">
        <f>SUM(I477+I481)</f>
        <v>0</v>
      </c>
      <c r="J476" s="264">
        <f>SUM(J477+J481)</f>
        <v>0</v>
      </c>
    </row>
    <row r="477" spans="1:10" ht="24" customHeight="1" hidden="1">
      <c r="A477" s="266">
        <v>2761</v>
      </c>
      <c r="B477" s="260" t="s">
        <v>313</v>
      </c>
      <c r="C477" s="261">
        <v>6</v>
      </c>
      <c r="D477" s="261">
        <v>1</v>
      </c>
      <c r="E477" s="261"/>
      <c r="F477" s="269" t="s">
        <v>314</v>
      </c>
      <c r="G477" s="267"/>
      <c r="H477" s="264">
        <f t="shared" si="9"/>
        <v>0</v>
      </c>
      <c r="I477" s="264">
        <f>SUM(I479:I480)</f>
        <v>0</v>
      </c>
      <c r="J477" s="264">
        <f>SUM(J479:J480)</f>
        <v>0</v>
      </c>
    </row>
    <row r="478" spans="1:10" ht="36" customHeight="1" hidden="1">
      <c r="A478" s="266"/>
      <c r="B478" s="260"/>
      <c r="C478" s="261"/>
      <c r="D478" s="261"/>
      <c r="E478" s="261"/>
      <c r="F478" s="269" t="s">
        <v>994</v>
      </c>
      <c r="G478" s="270"/>
      <c r="H478" s="264">
        <f t="shared" si="9"/>
        <v>0</v>
      </c>
      <c r="I478" s="264"/>
      <c r="J478" s="264"/>
    </row>
    <row r="479" spans="1:10" ht="15" customHeight="1" hidden="1">
      <c r="A479" s="266"/>
      <c r="B479" s="260"/>
      <c r="C479" s="261"/>
      <c r="D479" s="261"/>
      <c r="E479" s="261"/>
      <c r="F479" s="269" t="s">
        <v>1000</v>
      </c>
      <c r="G479" s="270"/>
      <c r="H479" s="264">
        <f t="shared" si="9"/>
        <v>0</v>
      </c>
      <c r="I479" s="264"/>
      <c r="J479" s="264"/>
    </row>
    <row r="480" spans="1:10" ht="15" customHeight="1" hidden="1">
      <c r="A480" s="266"/>
      <c r="B480" s="260"/>
      <c r="C480" s="261"/>
      <c r="D480" s="261"/>
      <c r="E480" s="261"/>
      <c r="F480" s="269" t="s">
        <v>1000</v>
      </c>
      <c r="G480" s="270"/>
      <c r="H480" s="264">
        <f t="shared" si="9"/>
        <v>0</v>
      </c>
      <c r="I480" s="264"/>
      <c r="J480" s="264"/>
    </row>
    <row r="481" spans="1:10" ht="372" customHeight="1" hidden="1">
      <c r="A481" s="266">
        <v>2762</v>
      </c>
      <c r="B481" s="260" t="s">
        <v>313</v>
      </c>
      <c r="C481" s="261">
        <v>6</v>
      </c>
      <c r="D481" s="261">
        <v>2</v>
      </c>
      <c r="E481" s="261"/>
      <c r="F481" s="269" t="s">
        <v>698</v>
      </c>
      <c r="G481" s="281" t="s">
        <v>700</v>
      </c>
      <c r="H481" s="264">
        <f t="shared" si="9"/>
        <v>0</v>
      </c>
      <c r="I481" s="264">
        <f>SUM(I483:I484)</f>
        <v>0</v>
      </c>
      <c r="J481" s="264">
        <f>SUM(J483:J484)</f>
        <v>0</v>
      </c>
    </row>
    <row r="482" spans="1:10" ht="36" customHeight="1" hidden="1">
      <c r="A482" s="266"/>
      <c r="B482" s="260"/>
      <c r="C482" s="261"/>
      <c r="D482" s="261"/>
      <c r="E482" s="261"/>
      <c r="F482" s="269" t="s">
        <v>994</v>
      </c>
      <c r="G482" s="270"/>
      <c r="H482" s="264">
        <f t="shared" si="9"/>
        <v>0</v>
      </c>
      <c r="I482" s="264"/>
      <c r="J482" s="264"/>
    </row>
    <row r="483" spans="1:10" ht="15" customHeight="1" hidden="1">
      <c r="A483" s="266"/>
      <c r="B483" s="260"/>
      <c r="C483" s="261"/>
      <c r="D483" s="261"/>
      <c r="E483" s="261"/>
      <c r="F483" s="269" t="s">
        <v>1000</v>
      </c>
      <c r="G483" s="270"/>
      <c r="H483" s="264">
        <f t="shared" si="9"/>
        <v>0</v>
      </c>
      <c r="I483" s="264"/>
      <c r="J483" s="264"/>
    </row>
    <row r="484" spans="1:10" ht="15" customHeight="1" hidden="1">
      <c r="A484" s="266"/>
      <c r="B484" s="260"/>
      <c r="C484" s="261"/>
      <c r="D484" s="261"/>
      <c r="E484" s="261"/>
      <c r="F484" s="269" t="s">
        <v>1000</v>
      </c>
      <c r="G484" s="270"/>
      <c r="H484" s="264">
        <f t="shared" si="9"/>
        <v>0</v>
      </c>
      <c r="I484" s="264"/>
      <c r="J484" s="264"/>
    </row>
    <row r="485" spans="1:10" ht="18.75" customHeight="1">
      <c r="A485" s="276"/>
      <c r="B485" s="261">
        <v>0</v>
      </c>
      <c r="C485" s="261">
        <v>0</v>
      </c>
      <c r="D485" s="261">
        <v>0</v>
      </c>
      <c r="E485" s="261"/>
      <c r="F485" s="298" t="s">
        <v>1024</v>
      </c>
      <c r="G485" s="270"/>
      <c r="H485" s="264">
        <f t="shared" si="9"/>
        <v>0</v>
      </c>
      <c r="I485" s="264">
        <f>I486</f>
        <v>0</v>
      </c>
      <c r="J485" s="264">
        <f>J486</f>
        <v>0</v>
      </c>
    </row>
    <row r="486" spans="1:10" ht="39" customHeight="1">
      <c r="A486" s="276"/>
      <c r="B486" s="261">
        <v>6</v>
      </c>
      <c r="C486" s="261">
        <v>1</v>
      </c>
      <c r="D486" s="261">
        <v>0</v>
      </c>
      <c r="E486" s="261"/>
      <c r="F486" s="269" t="s">
        <v>39</v>
      </c>
      <c r="G486" s="270"/>
      <c r="H486" s="264">
        <f t="shared" si="9"/>
        <v>0</v>
      </c>
      <c r="I486" s="264">
        <f>I487</f>
        <v>0</v>
      </c>
      <c r="J486" s="264">
        <f>J489</f>
        <v>0</v>
      </c>
    </row>
    <row r="487" spans="1:10" ht="25.5" customHeight="1">
      <c r="A487" s="260"/>
      <c r="B487" s="261">
        <v>6</v>
      </c>
      <c r="C487" s="261">
        <v>1</v>
      </c>
      <c r="D487" s="261">
        <v>1</v>
      </c>
      <c r="E487" s="300"/>
      <c r="F487" s="269" t="s">
        <v>1030</v>
      </c>
      <c r="G487" s="270"/>
      <c r="H487" s="264">
        <f t="shared" si="9"/>
        <v>0</v>
      </c>
      <c r="I487" s="264">
        <f>I489</f>
        <v>0</v>
      </c>
      <c r="J487" s="264">
        <v>0</v>
      </c>
    </row>
    <row r="488" spans="1:10" ht="73.5" customHeight="1">
      <c r="A488" s="260"/>
      <c r="B488" s="261"/>
      <c r="C488" s="261"/>
      <c r="D488" s="261"/>
      <c r="E488" s="300"/>
      <c r="F488" s="269" t="s">
        <v>994</v>
      </c>
      <c r="G488" s="270"/>
      <c r="H488" s="264"/>
      <c r="I488" s="264"/>
      <c r="J488" s="264"/>
    </row>
    <row r="489" spans="1:10" ht="40.5" customHeight="1">
      <c r="A489" s="266"/>
      <c r="B489" s="260"/>
      <c r="C489" s="261"/>
      <c r="D489" s="261"/>
      <c r="E489" s="261">
        <v>4637</v>
      </c>
      <c r="F489" s="284" t="s">
        <v>229</v>
      </c>
      <c r="G489" s="270"/>
      <c r="H489" s="264">
        <f>SUM(I489:J489)</f>
        <v>0</v>
      </c>
      <c r="I489" s="264">
        <v>0</v>
      </c>
      <c r="J489" s="264">
        <v>0</v>
      </c>
    </row>
    <row r="490" spans="1:10" ht="18.75" customHeight="1">
      <c r="A490" s="249">
        <v>2630</v>
      </c>
      <c r="B490" s="254" t="s">
        <v>312</v>
      </c>
      <c r="C490" s="254" t="s">
        <v>111</v>
      </c>
      <c r="D490" s="254" t="s">
        <v>242</v>
      </c>
      <c r="E490" s="261"/>
      <c r="F490" s="269" t="s">
        <v>1031</v>
      </c>
      <c r="G490" s="270"/>
      <c r="H490" s="258">
        <f>SUM(I490:J490)</f>
        <v>100000</v>
      </c>
      <c r="I490" s="258">
        <v>0</v>
      </c>
      <c r="J490" s="258">
        <f>J491</f>
        <v>100000</v>
      </c>
    </row>
    <row r="491" spans="1:10" ht="18.75" customHeight="1">
      <c r="A491" s="249">
        <v>2631</v>
      </c>
      <c r="B491" s="254" t="s">
        <v>312</v>
      </c>
      <c r="C491" s="254" t="s">
        <v>111</v>
      </c>
      <c r="D491" s="254">
        <v>1</v>
      </c>
      <c r="E491" s="261"/>
      <c r="F491" s="299" t="s">
        <v>1032</v>
      </c>
      <c r="G491" s="270"/>
      <c r="H491" s="258">
        <f>SUM(I491:J491)</f>
        <v>100000</v>
      </c>
      <c r="I491" s="258">
        <v>0</v>
      </c>
      <c r="J491" s="258">
        <f>J493+J494+J495</f>
        <v>100000</v>
      </c>
    </row>
    <row r="492" spans="1:10" ht="54.75" customHeight="1">
      <c r="A492" s="249"/>
      <c r="B492" s="254"/>
      <c r="C492" s="254"/>
      <c r="D492" s="254"/>
      <c r="E492" s="301"/>
      <c r="F492" s="269" t="s">
        <v>994</v>
      </c>
      <c r="G492" s="270"/>
      <c r="H492" s="264"/>
      <c r="I492" s="264"/>
      <c r="J492" s="264"/>
    </row>
    <row r="493" spans="1:10" ht="22.5" customHeight="1">
      <c r="A493" s="249"/>
      <c r="B493" s="254"/>
      <c r="C493" s="254"/>
      <c r="D493" s="254"/>
      <c r="E493" s="302">
        <v>4213</v>
      </c>
      <c r="F493" s="303" t="s">
        <v>116</v>
      </c>
      <c r="G493" s="270"/>
      <c r="H493" s="264">
        <f aca="true" t="shared" si="10" ref="H493:H503">SUM(I493:J493)</f>
        <v>0</v>
      </c>
      <c r="I493" s="264">
        <v>0</v>
      </c>
      <c r="J493" s="264">
        <v>0</v>
      </c>
    </row>
    <row r="494" spans="1:10" ht="37.5" customHeight="1">
      <c r="A494" s="249"/>
      <c r="B494" s="254"/>
      <c r="C494" s="254"/>
      <c r="D494" s="254"/>
      <c r="E494" s="302">
        <v>5112</v>
      </c>
      <c r="F494" s="299" t="s">
        <v>1014</v>
      </c>
      <c r="G494" s="237" t="s">
        <v>428</v>
      </c>
      <c r="H494" s="264">
        <f t="shared" si="10"/>
        <v>97000</v>
      </c>
      <c r="I494" s="264">
        <v>0</v>
      </c>
      <c r="J494" s="258">
        <v>97000</v>
      </c>
    </row>
    <row r="495" spans="1:10" ht="24.75" customHeight="1">
      <c r="A495" s="266"/>
      <c r="B495" s="260"/>
      <c r="C495" s="261"/>
      <c r="D495" s="261"/>
      <c r="E495" s="273">
        <v>5129</v>
      </c>
      <c r="F495" s="269" t="s">
        <v>1044</v>
      </c>
      <c r="G495" s="270"/>
      <c r="H495" s="264">
        <f>SUM(I495:J495)</f>
        <v>3000</v>
      </c>
      <c r="I495" s="264">
        <v>0</v>
      </c>
      <c r="J495" s="264">
        <v>3000</v>
      </c>
    </row>
    <row r="496" spans="1:10" ht="25.5" customHeight="1">
      <c r="A496" s="260" t="s">
        <v>1033</v>
      </c>
      <c r="B496" s="261">
        <v>6</v>
      </c>
      <c r="C496" s="261">
        <v>4</v>
      </c>
      <c r="D496" s="261">
        <v>0</v>
      </c>
      <c r="E496" s="261"/>
      <c r="F496" s="304" t="s">
        <v>42</v>
      </c>
      <c r="G496" s="270"/>
      <c r="H496" s="264">
        <f t="shared" si="10"/>
        <v>229150</v>
      </c>
      <c r="I496" s="264">
        <f>I497</f>
        <v>42150</v>
      </c>
      <c r="J496" s="264">
        <f>J497</f>
        <v>187000</v>
      </c>
    </row>
    <row r="497" spans="1:10" ht="21" customHeight="1">
      <c r="A497" s="260" t="s">
        <v>1034</v>
      </c>
      <c r="B497" s="261">
        <v>6</v>
      </c>
      <c r="C497" s="261">
        <v>4</v>
      </c>
      <c r="D497" s="261">
        <v>1</v>
      </c>
      <c r="E497" s="261"/>
      <c r="F497" s="271" t="s">
        <v>650</v>
      </c>
      <c r="G497" s="270"/>
      <c r="H497" s="264">
        <f t="shared" si="10"/>
        <v>229150</v>
      </c>
      <c r="I497" s="264">
        <f>I499</f>
        <v>42150</v>
      </c>
      <c r="J497" s="264">
        <f>J500+J502+J501</f>
        <v>187000</v>
      </c>
    </row>
    <row r="498" spans="1:10" ht="40.5" customHeight="1">
      <c r="A498" s="260"/>
      <c r="B498" s="261"/>
      <c r="C498" s="261"/>
      <c r="D498" s="261"/>
      <c r="E498" s="261"/>
      <c r="F498" s="269" t="s">
        <v>994</v>
      </c>
      <c r="G498" s="270"/>
      <c r="H498" s="264">
        <f t="shared" si="10"/>
        <v>0</v>
      </c>
      <c r="I498" s="264">
        <v>0</v>
      </c>
      <c r="J498" s="264">
        <v>0</v>
      </c>
    </row>
    <row r="499" spans="1:10" ht="40.5" customHeight="1">
      <c r="A499" s="266"/>
      <c r="B499" s="260"/>
      <c r="C499" s="261"/>
      <c r="D499" s="261"/>
      <c r="E499" s="261">
        <v>4637</v>
      </c>
      <c r="F499" s="284" t="s">
        <v>229</v>
      </c>
      <c r="G499" s="270"/>
      <c r="H499" s="264">
        <f>SUM(I499:J499)</f>
        <v>42150</v>
      </c>
      <c r="I499" s="264">
        <v>42150</v>
      </c>
      <c r="J499" s="264">
        <v>0</v>
      </c>
    </row>
    <row r="500" spans="1:10" ht="38.25" customHeight="1">
      <c r="A500" s="305"/>
      <c r="B500" s="306"/>
      <c r="C500" s="306"/>
      <c r="D500" s="306"/>
      <c r="E500" s="306">
        <v>5112</v>
      </c>
      <c r="F500" s="299" t="s">
        <v>1014</v>
      </c>
      <c r="G500" s="307"/>
      <c r="H500" s="264">
        <f t="shared" si="10"/>
        <v>140000</v>
      </c>
      <c r="I500" s="264">
        <v>0</v>
      </c>
      <c r="J500" s="264">
        <v>140000</v>
      </c>
    </row>
    <row r="501" spans="1:10" ht="38.25" customHeight="1">
      <c r="A501" s="305"/>
      <c r="B501" s="306"/>
      <c r="C501" s="306"/>
      <c r="D501" s="306"/>
      <c r="E501" s="306">
        <v>5113</v>
      </c>
      <c r="F501" s="269" t="s">
        <v>239</v>
      </c>
      <c r="G501" s="307"/>
      <c r="H501" s="264">
        <f>J501</f>
        <v>40000</v>
      </c>
      <c r="I501" s="264"/>
      <c r="J501" s="264">
        <v>40000</v>
      </c>
    </row>
    <row r="502" spans="1:10" ht="24.75" customHeight="1">
      <c r="A502" s="266"/>
      <c r="B502" s="260"/>
      <c r="C502" s="261"/>
      <c r="D502" s="261"/>
      <c r="E502" s="273">
        <v>5129</v>
      </c>
      <c r="F502" s="269" t="s">
        <v>1044</v>
      </c>
      <c r="G502" s="270"/>
      <c r="H502" s="264">
        <f>SUM(I502:J502)</f>
        <v>7000</v>
      </c>
      <c r="I502" s="264">
        <v>0</v>
      </c>
      <c r="J502" s="264">
        <v>7000</v>
      </c>
    </row>
    <row r="503" spans="1:10" ht="23.25" customHeight="1">
      <c r="A503" s="266">
        <v>2642</v>
      </c>
      <c r="B503" s="260" t="s">
        <v>1035</v>
      </c>
      <c r="C503" s="261">
        <v>6</v>
      </c>
      <c r="D503" s="261">
        <v>1</v>
      </c>
      <c r="E503" s="261"/>
      <c r="F503" s="308" t="s">
        <v>116</v>
      </c>
      <c r="G503" s="281" t="s">
        <v>623</v>
      </c>
      <c r="H503" s="264">
        <f t="shared" si="10"/>
        <v>77590</v>
      </c>
      <c r="I503" s="264">
        <f>I505</f>
        <v>77590</v>
      </c>
      <c r="J503" s="264">
        <v>0</v>
      </c>
    </row>
    <row r="504" spans="1:10" ht="80.25" customHeight="1">
      <c r="A504" s="266"/>
      <c r="B504" s="260"/>
      <c r="C504" s="261"/>
      <c r="D504" s="261"/>
      <c r="E504" s="261"/>
      <c r="F504" s="269" t="s">
        <v>994</v>
      </c>
      <c r="G504" s="270"/>
      <c r="H504" s="264">
        <f>SUM(I504:J504)</f>
        <v>0</v>
      </c>
      <c r="I504" s="264">
        <v>0</v>
      </c>
      <c r="J504" s="264">
        <v>0</v>
      </c>
    </row>
    <row r="505" spans="1:10" ht="40.5" customHeight="1">
      <c r="A505" s="266"/>
      <c r="B505" s="260"/>
      <c r="C505" s="261"/>
      <c r="D505" s="261"/>
      <c r="E505" s="261">
        <v>4637</v>
      </c>
      <c r="F505" s="284" t="s">
        <v>229</v>
      </c>
      <c r="G505" s="270"/>
      <c r="H505" s="264">
        <f>SUM(I505:J505)</f>
        <v>77590</v>
      </c>
      <c r="I505" s="264">
        <v>77590</v>
      </c>
      <c r="J505" s="264">
        <v>0</v>
      </c>
    </row>
    <row r="506" spans="1:10" ht="80.25" customHeight="1">
      <c r="A506" s="266">
        <v>2800</v>
      </c>
      <c r="B506" s="261">
        <v>8</v>
      </c>
      <c r="C506" s="261">
        <v>0</v>
      </c>
      <c r="D506" s="261">
        <v>0</v>
      </c>
      <c r="E506" s="261"/>
      <c r="F506" s="257" t="s">
        <v>1036</v>
      </c>
      <c r="G506" s="270"/>
      <c r="H506" s="264">
        <f>SUM(I506+J506)</f>
        <v>1185002</v>
      </c>
      <c r="I506" s="264">
        <f>I513+I538+I514</f>
        <v>124002</v>
      </c>
      <c r="J506" s="258">
        <f>J511+J512</f>
        <v>1061000</v>
      </c>
    </row>
    <row r="507" spans="1:10" ht="21" customHeight="1" hidden="1">
      <c r="A507" s="247"/>
      <c r="B507" s="276"/>
      <c r="C507" s="262"/>
      <c r="D507" s="262"/>
      <c r="E507" s="262"/>
      <c r="F507" s="257"/>
      <c r="G507" s="244"/>
      <c r="H507" s="264"/>
      <c r="I507" s="264"/>
      <c r="J507" s="264"/>
    </row>
    <row r="508" spans="1:10" ht="42" customHeight="1">
      <c r="A508" s="249">
        <v>2810</v>
      </c>
      <c r="B508" s="254" t="s">
        <v>315</v>
      </c>
      <c r="C508" s="254">
        <v>1</v>
      </c>
      <c r="D508" s="254">
        <v>0</v>
      </c>
      <c r="E508" s="262"/>
      <c r="F508" s="297" t="s">
        <v>51</v>
      </c>
      <c r="G508" s="244"/>
      <c r="H508" s="264">
        <f>SUM(I508:J508)</f>
        <v>0</v>
      </c>
      <c r="I508" s="264">
        <v>0</v>
      </c>
      <c r="J508" s="264">
        <v>0</v>
      </c>
    </row>
    <row r="509" spans="1:10" ht="24" customHeight="1">
      <c r="A509" s="249">
        <v>2811</v>
      </c>
      <c r="B509" s="254" t="s">
        <v>315</v>
      </c>
      <c r="C509" s="254">
        <v>1</v>
      </c>
      <c r="D509" s="254">
        <v>1</v>
      </c>
      <c r="E509" s="262"/>
      <c r="F509" s="269" t="s">
        <v>702</v>
      </c>
      <c r="G509" s="244"/>
      <c r="H509" s="264">
        <f>SUM(I509:J509)</f>
        <v>0</v>
      </c>
      <c r="I509" s="264">
        <v>0</v>
      </c>
      <c r="J509" s="264">
        <v>0</v>
      </c>
    </row>
    <row r="510" spans="1:10" ht="72" customHeight="1">
      <c r="A510" s="249"/>
      <c r="B510" s="254"/>
      <c r="C510" s="254"/>
      <c r="D510" s="254"/>
      <c r="E510" s="262"/>
      <c r="F510" s="269" t="s">
        <v>994</v>
      </c>
      <c r="G510" s="244"/>
      <c r="H510" s="264">
        <v>0</v>
      </c>
      <c r="I510" s="264">
        <v>0</v>
      </c>
      <c r="J510" s="264">
        <v>0</v>
      </c>
    </row>
    <row r="511" spans="1:10" ht="38.25" customHeight="1">
      <c r="A511" s="305"/>
      <c r="B511" s="306"/>
      <c r="C511" s="306"/>
      <c r="D511" s="306"/>
      <c r="E511" s="306">
        <v>5112</v>
      </c>
      <c r="F511" s="299" t="s">
        <v>1014</v>
      </c>
      <c r="G511" s="307"/>
      <c r="H511" s="264">
        <f>SUM(I511:J511)</f>
        <v>300000</v>
      </c>
      <c r="I511" s="264">
        <v>0</v>
      </c>
      <c r="J511" s="264">
        <v>300000</v>
      </c>
    </row>
    <row r="512" spans="1:10" ht="49.5" customHeight="1">
      <c r="A512" s="266"/>
      <c r="B512" s="260"/>
      <c r="C512" s="261"/>
      <c r="D512" s="261"/>
      <c r="E512" s="261">
        <v>5113</v>
      </c>
      <c r="F512" s="269" t="s">
        <v>239</v>
      </c>
      <c r="G512" s="270"/>
      <c r="H512" s="258">
        <f>SUM(I512:J512)</f>
        <v>761000</v>
      </c>
      <c r="I512" s="258">
        <v>0</v>
      </c>
      <c r="J512" s="264">
        <v>761000</v>
      </c>
    </row>
    <row r="513" spans="1:10" ht="30" customHeight="1">
      <c r="A513" s="266"/>
      <c r="B513" s="260" t="s">
        <v>315</v>
      </c>
      <c r="C513" s="261">
        <v>2</v>
      </c>
      <c r="D513" s="261">
        <v>0</v>
      </c>
      <c r="E513" s="262"/>
      <c r="F513" s="309" t="s">
        <v>52</v>
      </c>
      <c r="G513" s="267" t="s">
        <v>705</v>
      </c>
      <c r="H513" s="264">
        <f>SUM(I513:J513)</f>
        <v>88632</v>
      </c>
      <c r="I513" s="264">
        <f>I522</f>
        <v>88632</v>
      </c>
      <c r="J513" s="264">
        <v>0</v>
      </c>
    </row>
    <row r="514" spans="1:10" ht="30" customHeight="1">
      <c r="A514" s="266"/>
      <c r="B514" s="260" t="s">
        <v>315</v>
      </c>
      <c r="C514" s="261">
        <v>2</v>
      </c>
      <c r="D514" s="261">
        <v>1</v>
      </c>
      <c r="E514" s="262"/>
      <c r="F514" s="271" t="s">
        <v>316</v>
      </c>
      <c r="G514" s="267"/>
      <c r="H514" s="264">
        <f>I514</f>
        <v>22870</v>
      </c>
      <c r="I514" s="264">
        <f>I516+I517</f>
        <v>22870</v>
      </c>
      <c r="J514" s="264"/>
    </row>
    <row r="515" spans="1:10" ht="51" customHeight="1">
      <c r="A515" s="266"/>
      <c r="B515" s="260"/>
      <c r="C515" s="261"/>
      <c r="D515" s="261"/>
      <c r="E515" s="261"/>
      <c r="F515" s="269" t="s">
        <v>994</v>
      </c>
      <c r="G515" s="270"/>
      <c r="H515" s="264">
        <f>SUM(I515:J515)</f>
        <v>0</v>
      </c>
      <c r="I515" s="264">
        <v>0</v>
      </c>
      <c r="J515" s="264">
        <v>0</v>
      </c>
    </row>
    <row r="516" spans="1:10" ht="60.75" customHeight="1">
      <c r="A516" s="266"/>
      <c r="B516" s="260"/>
      <c r="C516" s="261"/>
      <c r="D516" s="261"/>
      <c r="E516" s="261">
        <v>4637</v>
      </c>
      <c r="F516" s="284" t="s">
        <v>229</v>
      </c>
      <c r="G516" s="270"/>
      <c r="H516" s="264">
        <f>SUM(I516:J516)</f>
        <v>21870</v>
      </c>
      <c r="I516" s="264">
        <v>21870</v>
      </c>
      <c r="J516" s="264">
        <v>0</v>
      </c>
    </row>
    <row r="517" spans="1:10" ht="60.75" customHeight="1">
      <c r="A517" s="266"/>
      <c r="B517" s="260"/>
      <c r="C517" s="261"/>
      <c r="D517" s="261"/>
      <c r="E517" s="300">
        <v>4655</v>
      </c>
      <c r="F517" s="284" t="s">
        <v>1048</v>
      </c>
      <c r="G517" s="270"/>
      <c r="H517" s="264">
        <f>SUM(I517:J517)</f>
        <v>1000</v>
      </c>
      <c r="I517" s="264">
        <v>1000</v>
      </c>
      <c r="J517" s="264"/>
    </row>
    <row r="518" spans="1:10" ht="27.75" customHeight="1">
      <c r="A518" s="266"/>
      <c r="B518" s="260" t="s">
        <v>315</v>
      </c>
      <c r="C518" s="261">
        <v>2</v>
      </c>
      <c r="D518" s="261">
        <v>2</v>
      </c>
      <c r="E518" s="261"/>
      <c r="F518" s="271" t="s">
        <v>317</v>
      </c>
      <c r="G518" s="267"/>
      <c r="H518" s="264">
        <f aca="true" t="shared" si="11" ref="H518:H594">SUM(I518:J518)</f>
        <v>0</v>
      </c>
      <c r="I518" s="264">
        <v>0</v>
      </c>
      <c r="J518" s="264">
        <v>0</v>
      </c>
    </row>
    <row r="519" spans="1:10" ht="57.75" customHeight="1">
      <c r="A519" s="266">
        <v>2822</v>
      </c>
      <c r="B519" s="260"/>
      <c r="C519" s="261"/>
      <c r="D519" s="261"/>
      <c r="E519" s="261"/>
      <c r="F519" s="269" t="s">
        <v>994</v>
      </c>
      <c r="G519" s="270"/>
      <c r="H519" s="264">
        <f t="shared" si="11"/>
        <v>0</v>
      </c>
      <c r="I519" s="264">
        <v>0</v>
      </c>
      <c r="J519" s="264">
        <v>0</v>
      </c>
    </row>
    <row r="520" spans="1:10" ht="13.5" customHeight="1" hidden="1">
      <c r="A520" s="266"/>
      <c r="B520" s="260"/>
      <c r="C520" s="261"/>
      <c r="D520" s="261"/>
      <c r="E520" s="261"/>
      <c r="F520" s="269" t="s">
        <v>1000</v>
      </c>
      <c r="G520" s="270"/>
      <c r="H520" s="264">
        <f t="shared" si="11"/>
        <v>0</v>
      </c>
      <c r="I520" s="264"/>
      <c r="J520" s="264"/>
    </row>
    <row r="521" spans="1:10" ht="6.75" customHeight="1" hidden="1">
      <c r="A521" s="266"/>
      <c r="B521" s="260"/>
      <c r="C521" s="261"/>
      <c r="D521" s="261"/>
      <c r="E521" s="261"/>
      <c r="F521" s="269" t="s">
        <v>1000</v>
      </c>
      <c r="G521" s="270"/>
      <c r="H521" s="264">
        <f t="shared" si="11"/>
        <v>0</v>
      </c>
      <c r="I521" s="264"/>
      <c r="J521" s="264"/>
    </row>
    <row r="522" spans="1:10" ht="37.5" customHeight="1">
      <c r="A522" s="266"/>
      <c r="B522" s="260" t="s">
        <v>315</v>
      </c>
      <c r="C522" s="261">
        <v>2</v>
      </c>
      <c r="D522" s="261">
        <v>3</v>
      </c>
      <c r="E522" s="261"/>
      <c r="F522" s="269" t="s">
        <v>349</v>
      </c>
      <c r="G522" s="281" t="s">
        <v>706</v>
      </c>
      <c r="H522" s="264">
        <f t="shared" si="11"/>
        <v>88632</v>
      </c>
      <c r="I522" s="264">
        <f>I533+I534</f>
        <v>88632</v>
      </c>
      <c r="J522" s="264">
        <v>0</v>
      </c>
    </row>
    <row r="523" spans="1:10" ht="39" customHeight="1">
      <c r="A523" s="266"/>
      <c r="B523" s="260"/>
      <c r="C523" s="261"/>
      <c r="D523" s="261"/>
      <c r="E523" s="261"/>
      <c r="F523" s="269" t="s">
        <v>994</v>
      </c>
      <c r="G523" s="270"/>
      <c r="H523" s="264">
        <f t="shared" si="11"/>
        <v>0</v>
      </c>
      <c r="I523" s="264">
        <v>0</v>
      </c>
      <c r="J523" s="264">
        <v>0</v>
      </c>
    </row>
    <row r="524" spans="1:10" ht="54" hidden="1">
      <c r="A524" s="266"/>
      <c r="B524" s="260"/>
      <c r="C524" s="261"/>
      <c r="D524" s="261"/>
      <c r="E524" s="310">
        <v>4111</v>
      </c>
      <c r="F524" s="311" t="s">
        <v>112</v>
      </c>
      <c r="G524" s="270"/>
      <c r="H524" s="264">
        <f>SUM(I524:J524)</f>
        <v>0</v>
      </c>
      <c r="I524" s="264"/>
      <c r="J524" s="264">
        <v>0</v>
      </c>
    </row>
    <row r="525" spans="1:10" ht="36" hidden="1">
      <c r="A525" s="266"/>
      <c r="B525" s="260"/>
      <c r="C525" s="261"/>
      <c r="D525" s="261"/>
      <c r="E525" s="310">
        <v>4131</v>
      </c>
      <c r="F525" s="311" t="s">
        <v>338</v>
      </c>
      <c r="G525" s="270"/>
      <c r="H525" s="264">
        <f t="shared" si="11"/>
        <v>0</v>
      </c>
      <c r="I525" s="264"/>
      <c r="J525" s="264">
        <v>0</v>
      </c>
    </row>
    <row r="526" spans="1:10" ht="18" hidden="1">
      <c r="A526" s="266"/>
      <c r="B526" s="260"/>
      <c r="C526" s="261"/>
      <c r="D526" s="261"/>
      <c r="E526" s="310">
        <v>4212</v>
      </c>
      <c r="F526" s="312" t="s">
        <v>1056</v>
      </c>
      <c r="G526" s="270"/>
      <c r="H526" s="264">
        <f t="shared" si="11"/>
        <v>0</v>
      </c>
      <c r="I526" s="264"/>
      <c r="J526" s="264">
        <v>0</v>
      </c>
    </row>
    <row r="527" spans="1:10" ht="18" hidden="1">
      <c r="A527" s="266"/>
      <c r="B527" s="260"/>
      <c r="C527" s="261"/>
      <c r="D527" s="261"/>
      <c r="E527" s="288">
        <v>4213</v>
      </c>
      <c r="F527" s="311" t="s">
        <v>116</v>
      </c>
      <c r="G527" s="270"/>
      <c r="H527" s="264">
        <f t="shared" si="11"/>
        <v>0</v>
      </c>
      <c r="I527" s="264"/>
      <c r="J527" s="264">
        <v>0</v>
      </c>
    </row>
    <row r="528" spans="1:10" ht="18" hidden="1">
      <c r="A528" s="266"/>
      <c r="B528" s="260"/>
      <c r="C528" s="261"/>
      <c r="D528" s="261"/>
      <c r="E528" s="310">
        <v>4214</v>
      </c>
      <c r="F528" s="311" t="s">
        <v>117</v>
      </c>
      <c r="G528" s="270"/>
      <c r="H528" s="264">
        <f t="shared" si="11"/>
        <v>0</v>
      </c>
      <c r="I528" s="264"/>
      <c r="J528" s="264">
        <v>0</v>
      </c>
    </row>
    <row r="529" spans="1:10" ht="8.25" customHeight="1" hidden="1">
      <c r="A529" s="266"/>
      <c r="B529" s="260"/>
      <c r="C529" s="261"/>
      <c r="D529" s="261"/>
      <c r="E529" s="310">
        <v>4239</v>
      </c>
      <c r="F529" s="311" t="s">
        <v>997</v>
      </c>
      <c r="G529" s="270"/>
      <c r="H529" s="264">
        <f t="shared" si="11"/>
        <v>0</v>
      </c>
      <c r="I529" s="264"/>
      <c r="J529" s="264">
        <v>0</v>
      </c>
    </row>
    <row r="530" spans="1:10" ht="2.25" customHeight="1" hidden="1">
      <c r="A530" s="266"/>
      <c r="B530" s="260"/>
      <c r="C530" s="261"/>
      <c r="D530" s="261"/>
      <c r="E530" s="288">
        <v>4241</v>
      </c>
      <c r="F530" s="311" t="s">
        <v>132</v>
      </c>
      <c r="G530" s="270"/>
      <c r="H530" s="264">
        <v>0</v>
      </c>
      <c r="I530" s="264"/>
      <c r="J530" s="264">
        <v>0</v>
      </c>
    </row>
    <row r="531" spans="1:10" ht="0.75" customHeight="1" hidden="1">
      <c r="A531" s="266"/>
      <c r="B531" s="260"/>
      <c r="C531" s="261"/>
      <c r="D531" s="261"/>
      <c r="E531" s="310">
        <v>4261</v>
      </c>
      <c r="F531" s="311" t="s">
        <v>139</v>
      </c>
      <c r="G531" s="270"/>
      <c r="H531" s="264">
        <f t="shared" si="11"/>
        <v>0</v>
      </c>
      <c r="I531" s="264"/>
      <c r="J531" s="264">
        <v>0</v>
      </c>
    </row>
    <row r="532" spans="1:10" ht="6" customHeight="1" hidden="1">
      <c r="A532" s="266"/>
      <c r="B532" s="260"/>
      <c r="C532" s="261"/>
      <c r="D532" s="261"/>
      <c r="E532" s="288">
        <v>4267</v>
      </c>
      <c r="F532" s="279" t="s">
        <v>144</v>
      </c>
      <c r="G532" s="270"/>
      <c r="H532" s="264">
        <f t="shared" si="11"/>
        <v>0</v>
      </c>
      <c r="I532" s="264"/>
      <c r="J532" s="264">
        <v>0</v>
      </c>
    </row>
    <row r="533" spans="1:10" ht="36" customHeight="1">
      <c r="A533" s="266">
        <v>2823</v>
      </c>
      <c r="B533" s="260"/>
      <c r="C533" s="261"/>
      <c r="D533" s="261"/>
      <c r="E533" s="261">
        <v>4637</v>
      </c>
      <c r="F533" s="284" t="s">
        <v>229</v>
      </c>
      <c r="G533" s="270"/>
      <c r="H533" s="264">
        <f>SUM(I533:J533)</f>
        <v>81632</v>
      </c>
      <c r="I533" s="264">
        <v>81632</v>
      </c>
      <c r="J533" s="264">
        <v>0</v>
      </c>
    </row>
    <row r="534" spans="1:10" ht="58.5" customHeight="1">
      <c r="A534" s="266"/>
      <c r="B534" s="260"/>
      <c r="C534" s="261"/>
      <c r="D534" s="261"/>
      <c r="E534" s="300">
        <v>4655</v>
      </c>
      <c r="F534" s="284" t="s">
        <v>1048</v>
      </c>
      <c r="G534" s="270"/>
      <c r="H534" s="264">
        <f>SUM(I534:J534)</f>
        <v>7000</v>
      </c>
      <c r="I534" s="264">
        <v>7000</v>
      </c>
      <c r="J534" s="264"/>
    </row>
    <row r="535" spans="1:10" ht="42" customHeight="1">
      <c r="A535" s="266"/>
      <c r="B535" s="260"/>
      <c r="C535" s="261"/>
      <c r="D535" s="261"/>
      <c r="E535" s="288">
        <v>5113</v>
      </c>
      <c r="F535" s="299" t="s">
        <v>239</v>
      </c>
      <c r="G535" s="270"/>
      <c r="H535" s="264">
        <f t="shared" si="11"/>
        <v>0</v>
      </c>
      <c r="I535" s="264">
        <v>0</v>
      </c>
      <c r="J535" s="264">
        <v>0</v>
      </c>
    </row>
    <row r="536" spans="1:10" ht="24.75" customHeight="1">
      <c r="A536" s="266"/>
      <c r="B536" s="260"/>
      <c r="C536" s="261"/>
      <c r="D536" s="261"/>
      <c r="E536" s="288">
        <v>5122</v>
      </c>
      <c r="F536" s="294" t="s">
        <v>235</v>
      </c>
      <c r="G536" s="275" t="s">
        <v>418</v>
      </c>
      <c r="H536" s="264">
        <f t="shared" si="11"/>
        <v>0</v>
      </c>
      <c r="I536" s="264">
        <v>0</v>
      </c>
      <c r="J536" s="264">
        <v>0</v>
      </c>
    </row>
    <row r="537" spans="1:10" ht="21.75" customHeight="1">
      <c r="A537" s="266"/>
      <c r="B537" s="260"/>
      <c r="C537" s="261"/>
      <c r="D537" s="261"/>
      <c r="E537" s="273">
        <v>5134</v>
      </c>
      <c r="F537" s="299" t="s">
        <v>233</v>
      </c>
      <c r="G537" s="270"/>
      <c r="H537" s="264">
        <f t="shared" si="11"/>
        <v>0</v>
      </c>
      <c r="I537" s="264">
        <v>0</v>
      </c>
      <c r="J537" s="264">
        <v>0</v>
      </c>
    </row>
    <row r="538" spans="1:10" ht="48" customHeight="1">
      <c r="A538" s="266"/>
      <c r="B538" s="260" t="s">
        <v>315</v>
      </c>
      <c r="C538" s="261">
        <v>2</v>
      </c>
      <c r="D538" s="261">
        <v>4</v>
      </c>
      <c r="E538" s="261"/>
      <c r="F538" s="246" t="s">
        <v>318</v>
      </c>
      <c r="G538" s="281"/>
      <c r="H538" s="264">
        <f t="shared" si="11"/>
        <v>12500</v>
      </c>
      <c r="I538" s="264">
        <f>I544++I545+I546+I547</f>
        <v>12500</v>
      </c>
      <c r="J538" s="264">
        <v>0</v>
      </c>
    </row>
    <row r="539" spans="1:10" ht="57" customHeight="1">
      <c r="A539" s="266">
        <v>2824</v>
      </c>
      <c r="B539" s="260"/>
      <c r="C539" s="261"/>
      <c r="D539" s="261"/>
      <c r="E539" s="261"/>
      <c r="F539" s="269" t="s">
        <v>994</v>
      </c>
      <c r="G539" s="270"/>
      <c r="H539" s="264">
        <f t="shared" si="11"/>
        <v>0</v>
      </c>
      <c r="I539" s="264">
        <v>0</v>
      </c>
      <c r="J539" s="264">
        <v>0</v>
      </c>
    </row>
    <row r="540" spans="1:10" ht="24" customHeight="1">
      <c r="A540" s="266"/>
      <c r="B540" s="260"/>
      <c r="C540" s="261"/>
      <c r="D540" s="261"/>
      <c r="E540" s="261">
        <v>4212</v>
      </c>
      <c r="F540" s="313" t="s">
        <v>1058</v>
      </c>
      <c r="G540" s="270"/>
      <c r="H540" s="264">
        <f>SUM(I540+J540)</f>
        <v>0</v>
      </c>
      <c r="I540" s="264">
        <v>0</v>
      </c>
      <c r="J540" s="314">
        <v>0</v>
      </c>
    </row>
    <row r="541" spans="1:10" ht="21.75" customHeight="1">
      <c r="A541" s="266"/>
      <c r="B541" s="260"/>
      <c r="C541" s="261"/>
      <c r="D541" s="261"/>
      <c r="E541" s="261">
        <v>4213</v>
      </c>
      <c r="F541" s="303" t="s">
        <v>116</v>
      </c>
      <c r="G541" s="270"/>
      <c r="H541" s="264">
        <f>SUM(I541+J541)</f>
        <v>0</v>
      </c>
      <c r="I541" s="264">
        <v>0</v>
      </c>
      <c r="J541" s="314">
        <v>0</v>
      </c>
    </row>
    <row r="542" spans="1:10" ht="24.75" customHeight="1">
      <c r="A542" s="266"/>
      <c r="B542" s="260"/>
      <c r="C542" s="261"/>
      <c r="D542" s="261"/>
      <c r="E542" s="261">
        <v>4214</v>
      </c>
      <c r="F542" s="303" t="s">
        <v>117</v>
      </c>
      <c r="G542" s="270"/>
      <c r="H542" s="264">
        <f>SUM(I542+J542)</f>
        <v>0</v>
      </c>
      <c r="I542" s="264">
        <v>0</v>
      </c>
      <c r="J542" s="314">
        <v>0</v>
      </c>
    </row>
    <row r="543" spans="1:10" ht="20.25" customHeight="1">
      <c r="A543" s="266"/>
      <c r="B543" s="260"/>
      <c r="C543" s="261"/>
      <c r="D543" s="261"/>
      <c r="E543" s="261">
        <v>4237</v>
      </c>
      <c r="F543" s="303" t="s">
        <v>130</v>
      </c>
      <c r="G543" s="270"/>
      <c r="H543" s="264">
        <f>SUM(I543+J543)</f>
        <v>0</v>
      </c>
      <c r="I543" s="264">
        <v>0</v>
      </c>
      <c r="J543" s="314">
        <v>0</v>
      </c>
    </row>
    <row r="544" spans="1:10" ht="38.25" customHeight="1">
      <c r="A544" s="266"/>
      <c r="B544" s="260"/>
      <c r="C544" s="261"/>
      <c r="D544" s="261"/>
      <c r="E544" s="273">
        <v>4239</v>
      </c>
      <c r="F544" s="308" t="s">
        <v>997</v>
      </c>
      <c r="G544" s="270"/>
      <c r="H544" s="264">
        <f t="shared" si="11"/>
        <v>4000</v>
      </c>
      <c r="I544" s="264">
        <v>4000</v>
      </c>
      <c r="J544" s="264">
        <v>0</v>
      </c>
    </row>
    <row r="545" spans="1:10" ht="24.75" customHeight="1">
      <c r="A545" s="266"/>
      <c r="B545" s="285"/>
      <c r="C545" s="261"/>
      <c r="D545" s="261"/>
      <c r="E545" s="261">
        <v>4269</v>
      </c>
      <c r="F545" s="269" t="s">
        <v>998</v>
      </c>
      <c r="G545" s="270"/>
      <c r="H545" s="264">
        <f>SUM(I545)</f>
        <v>5000</v>
      </c>
      <c r="I545" s="264">
        <v>5000</v>
      </c>
      <c r="J545" s="264">
        <v>0</v>
      </c>
    </row>
    <row r="546" spans="1:10" ht="38.25" customHeight="1">
      <c r="A546" s="266"/>
      <c r="B546" s="260"/>
      <c r="C546" s="261"/>
      <c r="D546" s="261"/>
      <c r="E546" s="273">
        <v>4637</v>
      </c>
      <c r="F546" s="284" t="s">
        <v>229</v>
      </c>
      <c r="G546" s="270"/>
      <c r="H546" s="264">
        <f>SUM(I546:J546)</f>
        <v>1000</v>
      </c>
      <c r="I546" s="264">
        <v>1000</v>
      </c>
      <c r="J546" s="264">
        <v>0</v>
      </c>
    </row>
    <row r="547" spans="1:10" ht="45.75" customHeight="1">
      <c r="A547" s="266"/>
      <c r="B547" s="260"/>
      <c r="C547" s="261"/>
      <c r="D547" s="261"/>
      <c r="E547" s="273">
        <v>4727</v>
      </c>
      <c r="F547" s="294" t="s">
        <v>375</v>
      </c>
      <c r="G547" s="270"/>
      <c r="H547" s="264">
        <f t="shared" si="11"/>
        <v>2500</v>
      </c>
      <c r="I547" s="264">
        <v>2500</v>
      </c>
      <c r="J547" s="264">
        <v>0</v>
      </c>
    </row>
    <row r="548" spans="1:10" ht="15" customHeight="1" hidden="1">
      <c r="A548" s="266"/>
      <c r="B548" s="260" t="s">
        <v>315</v>
      </c>
      <c r="C548" s="261">
        <v>2</v>
      </c>
      <c r="D548" s="261">
        <v>5</v>
      </c>
      <c r="E548" s="261"/>
      <c r="F548" s="269" t="s">
        <v>319</v>
      </c>
      <c r="G548" s="281"/>
      <c r="H548" s="264" t="e">
        <f t="shared" si="11"/>
        <v>#REF!</v>
      </c>
      <c r="I548" s="264" t="e">
        <f>SUM(#REF!+#REF!)</f>
        <v>#REF!</v>
      </c>
      <c r="J548" s="264">
        <v>0</v>
      </c>
    </row>
    <row r="549" spans="1:10" ht="13.5" customHeight="1" hidden="1">
      <c r="A549" s="266">
        <v>2825</v>
      </c>
      <c r="B549" s="260"/>
      <c r="C549" s="261"/>
      <c r="D549" s="261"/>
      <c r="E549" s="261"/>
      <c r="F549" s="269" t="s">
        <v>994</v>
      </c>
      <c r="G549" s="270"/>
      <c r="H549" s="264" t="e">
        <f t="shared" si="11"/>
        <v>#REF!</v>
      </c>
      <c r="I549" s="264" t="e">
        <f>SUM(#REF!+#REF!)</f>
        <v>#REF!</v>
      </c>
      <c r="J549" s="264">
        <v>0</v>
      </c>
    </row>
    <row r="550" spans="1:10" ht="16.5" customHeight="1" hidden="1">
      <c r="A550" s="266"/>
      <c r="B550" s="260"/>
      <c r="C550" s="261"/>
      <c r="D550" s="261"/>
      <c r="E550" s="261"/>
      <c r="F550" s="269" t="s">
        <v>1000</v>
      </c>
      <c r="G550" s="270"/>
      <c r="H550" s="264" t="e">
        <f t="shared" si="11"/>
        <v>#REF!</v>
      </c>
      <c r="I550" s="264" t="e">
        <f>SUM(#REF!+#REF!)</f>
        <v>#REF!</v>
      </c>
      <c r="J550" s="264">
        <v>0</v>
      </c>
    </row>
    <row r="551" spans="1:10" ht="15" customHeight="1" hidden="1">
      <c r="A551" s="266"/>
      <c r="B551" s="260"/>
      <c r="C551" s="261"/>
      <c r="D551" s="261"/>
      <c r="E551" s="261"/>
      <c r="F551" s="269" t="s">
        <v>1000</v>
      </c>
      <c r="G551" s="270"/>
      <c r="H551" s="264" t="e">
        <f t="shared" si="11"/>
        <v>#REF!</v>
      </c>
      <c r="I551" s="264" t="e">
        <f>SUM(#REF!+#REF!)</f>
        <v>#REF!</v>
      </c>
      <c r="J551" s="264">
        <v>0</v>
      </c>
    </row>
    <row r="552" spans="1:10" ht="17.25" customHeight="1" hidden="1">
      <c r="A552" s="266"/>
      <c r="B552" s="260" t="s">
        <v>315</v>
      </c>
      <c r="C552" s="261">
        <v>2</v>
      </c>
      <c r="D552" s="261">
        <v>6</v>
      </c>
      <c r="E552" s="261"/>
      <c r="F552" s="269" t="s">
        <v>320</v>
      </c>
      <c r="G552" s="281"/>
      <c r="H552" s="264" t="e">
        <f t="shared" si="11"/>
        <v>#REF!</v>
      </c>
      <c r="I552" s="264" t="e">
        <f>SUM(#REF!+#REF!)</f>
        <v>#REF!</v>
      </c>
      <c r="J552" s="264">
        <v>0</v>
      </c>
    </row>
    <row r="553" spans="1:10" ht="18" customHeight="1" hidden="1">
      <c r="A553" s="266">
        <v>2826</v>
      </c>
      <c r="B553" s="260"/>
      <c r="C553" s="261"/>
      <c r="D553" s="261"/>
      <c r="E553" s="261"/>
      <c r="F553" s="269" t="s">
        <v>994</v>
      </c>
      <c r="G553" s="270"/>
      <c r="H553" s="264" t="e">
        <f t="shared" si="11"/>
        <v>#REF!</v>
      </c>
      <c r="I553" s="264" t="e">
        <f>SUM(#REF!+#REF!)</f>
        <v>#REF!</v>
      </c>
      <c r="J553" s="264">
        <v>0</v>
      </c>
    </row>
    <row r="554" spans="1:10" ht="18" customHeight="1" hidden="1">
      <c r="A554" s="266"/>
      <c r="B554" s="260"/>
      <c r="C554" s="261"/>
      <c r="D554" s="261"/>
      <c r="E554" s="261"/>
      <c r="F554" s="269" t="s">
        <v>1000</v>
      </c>
      <c r="G554" s="270"/>
      <c r="H554" s="264" t="e">
        <f t="shared" si="11"/>
        <v>#REF!</v>
      </c>
      <c r="I554" s="264" t="e">
        <f>SUM(#REF!+#REF!)</f>
        <v>#REF!</v>
      </c>
      <c r="J554" s="264">
        <v>0</v>
      </c>
    </row>
    <row r="555" spans="1:10" ht="36.75" customHeight="1">
      <c r="A555" s="266"/>
      <c r="B555" s="260"/>
      <c r="C555" s="261"/>
      <c r="D555" s="261"/>
      <c r="E555" s="261">
        <v>4819</v>
      </c>
      <c r="F555" s="299" t="s">
        <v>396</v>
      </c>
      <c r="G555" s="270"/>
      <c r="H555" s="264">
        <f t="shared" si="11"/>
        <v>0</v>
      </c>
      <c r="I555" s="264">
        <v>0</v>
      </c>
      <c r="J555" s="264">
        <v>0</v>
      </c>
    </row>
    <row r="556" spans="1:10" ht="24.75" customHeight="1" hidden="1">
      <c r="A556" s="266"/>
      <c r="B556" s="260" t="s">
        <v>315</v>
      </c>
      <c r="C556" s="261">
        <v>2</v>
      </c>
      <c r="D556" s="261">
        <v>7</v>
      </c>
      <c r="E556" s="261"/>
      <c r="F556" s="269" t="s">
        <v>321</v>
      </c>
      <c r="G556" s="281"/>
      <c r="H556" s="264">
        <f t="shared" si="11"/>
        <v>0</v>
      </c>
      <c r="I556" s="264">
        <f>SUM(I558:I559)</f>
        <v>0</v>
      </c>
      <c r="J556" s="264">
        <f>SUM(J558:J559)</f>
        <v>0</v>
      </c>
    </row>
    <row r="557" spans="1:10" ht="41.25" customHeight="1" hidden="1">
      <c r="A557" s="266">
        <v>2827</v>
      </c>
      <c r="B557" s="260"/>
      <c r="C557" s="261"/>
      <c r="D557" s="261"/>
      <c r="E557" s="261"/>
      <c r="F557" s="269" t="s">
        <v>994</v>
      </c>
      <c r="G557" s="270"/>
      <c r="H557" s="264">
        <f t="shared" si="11"/>
        <v>0</v>
      </c>
      <c r="I557" s="264"/>
      <c r="J557" s="264">
        <v>0</v>
      </c>
    </row>
    <row r="558" spans="1:10" ht="24.75" customHeight="1" hidden="1">
      <c r="A558" s="266"/>
      <c r="B558" s="260"/>
      <c r="C558" s="261"/>
      <c r="D558" s="261"/>
      <c r="E558" s="273">
        <v>5112</v>
      </c>
      <c r="F558" s="279" t="s">
        <v>238</v>
      </c>
      <c r="G558" s="275" t="s">
        <v>415</v>
      </c>
      <c r="H558" s="264">
        <f t="shared" si="11"/>
        <v>0</v>
      </c>
      <c r="I558" s="264">
        <v>0</v>
      </c>
      <c r="J558" s="264">
        <v>0</v>
      </c>
    </row>
    <row r="559" spans="1:10" ht="26.25" customHeight="1" hidden="1">
      <c r="A559" s="266"/>
      <c r="B559" s="260"/>
      <c r="C559" s="261"/>
      <c r="D559" s="261"/>
      <c r="E559" s="273">
        <v>5134</v>
      </c>
      <c r="F559" s="279" t="s">
        <v>233</v>
      </c>
      <c r="G559" s="270"/>
      <c r="H559" s="264">
        <f t="shared" si="11"/>
        <v>0</v>
      </c>
      <c r="I559" s="264">
        <v>0</v>
      </c>
      <c r="J559" s="264">
        <v>0</v>
      </c>
    </row>
    <row r="560" spans="1:10" ht="13.5" customHeight="1" hidden="1">
      <c r="A560" s="266"/>
      <c r="B560" s="276" t="s">
        <v>315</v>
      </c>
      <c r="C560" s="262">
        <v>3</v>
      </c>
      <c r="D560" s="262">
        <v>0</v>
      </c>
      <c r="E560" s="262"/>
      <c r="F560" s="267" t="s">
        <v>53</v>
      </c>
      <c r="G560" s="282" t="s">
        <v>707</v>
      </c>
      <c r="H560" s="264">
        <f t="shared" si="11"/>
        <v>0</v>
      </c>
      <c r="I560" s="264">
        <f>SUM(I561,I565,I569)</f>
        <v>0</v>
      </c>
      <c r="J560" s="264">
        <f>SUM(J561,J565,J569)</f>
        <v>0</v>
      </c>
    </row>
    <row r="561" spans="1:10" ht="15.75" customHeight="1" hidden="1">
      <c r="A561" s="266">
        <v>2830</v>
      </c>
      <c r="B561" s="260" t="s">
        <v>315</v>
      </c>
      <c r="C561" s="261">
        <v>3</v>
      </c>
      <c r="D561" s="261">
        <v>1</v>
      </c>
      <c r="E561" s="261"/>
      <c r="F561" s="269" t="s">
        <v>350</v>
      </c>
      <c r="G561" s="282"/>
      <c r="H561" s="264">
        <f t="shared" si="11"/>
        <v>0</v>
      </c>
      <c r="I561" s="264">
        <f>SUM(I563)</f>
        <v>0</v>
      </c>
      <c r="J561" s="264">
        <f>SUM(J563:J564)</f>
        <v>0</v>
      </c>
    </row>
    <row r="562" spans="1:10" ht="44.25" customHeight="1" hidden="1">
      <c r="A562" s="266">
        <v>2831</v>
      </c>
      <c r="B562" s="260"/>
      <c r="C562" s="261"/>
      <c r="D562" s="261"/>
      <c r="E562" s="261"/>
      <c r="F562" s="269" t="s">
        <v>994</v>
      </c>
      <c r="G562" s="270"/>
      <c r="H562" s="264">
        <f t="shared" si="11"/>
        <v>0</v>
      </c>
      <c r="I562" s="264"/>
      <c r="J562" s="264">
        <v>0</v>
      </c>
    </row>
    <row r="563" spans="1:10" ht="29.25" customHeight="1" hidden="1">
      <c r="A563" s="266"/>
      <c r="B563" s="260"/>
      <c r="C563" s="261"/>
      <c r="D563" s="261"/>
      <c r="E563" s="288">
        <v>4234</v>
      </c>
      <c r="F563" s="311" t="s">
        <v>127</v>
      </c>
      <c r="G563" s="270"/>
      <c r="H563" s="264">
        <f t="shared" si="11"/>
        <v>0</v>
      </c>
      <c r="I563" s="264"/>
      <c r="J563" s="264">
        <v>0</v>
      </c>
    </row>
    <row r="564" spans="1:10" ht="20.25" customHeight="1" hidden="1">
      <c r="A564" s="266"/>
      <c r="B564" s="260" t="s">
        <v>315</v>
      </c>
      <c r="C564" s="261">
        <v>3</v>
      </c>
      <c r="D564" s="261">
        <v>3</v>
      </c>
      <c r="E564" s="261"/>
      <c r="F564" s="269" t="s">
        <v>357</v>
      </c>
      <c r="G564" s="270"/>
      <c r="H564" s="264">
        <f t="shared" si="11"/>
        <v>0</v>
      </c>
      <c r="I564" s="264"/>
      <c r="J564" s="264">
        <v>0</v>
      </c>
    </row>
    <row r="565" spans="1:10" ht="15" customHeight="1" hidden="1">
      <c r="A565" s="249">
        <v>2833</v>
      </c>
      <c r="B565" s="260" t="s">
        <v>315</v>
      </c>
      <c r="C565" s="261">
        <v>3</v>
      </c>
      <c r="D565" s="261">
        <v>2</v>
      </c>
      <c r="E565" s="261"/>
      <c r="F565" s="269" t="s">
        <v>356</v>
      </c>
      <c r="G565" s="282"/>
      <c r="H565" s="264">
        <f t="shared" si="11"/>
        <v>0</v>
      </c>
      <c r="I565" s="264">
        <f>SUM(I567:I568)</f>
        <v>0</v>
      </c>
      <c r="J565" s="264">
        <f>SUM(J567:J568)</f>
        <v>0</v>
      </c>
    </row>
    <row r="566" spans="1:10" ht="36" customHeight="1" hidden="1">
      <c r="A566" s="266">
        <v>2832</v>
      </c>
      <c r="B566" s="260"/>
      <c r="C566" s="261"/>
      <c r="D566" s="261"/>
      <c r="E566" s="261"/>
      <c r="F566" s="269" t="s">
        <v>994</v>
      </c>
      <c r="G566" s="270"/>
      <c r="H566" s="264">
        <f t="shared" si="11"/>
        <v>0</v>
      </c>
      <c r="I566" s="264"/>
      <c r="J566" s="264"/>
    </row>
    <row r="567" spans="1:10" ht="15" customHeight="1" hidden="1">
      <c r="A567" s="266"/>
      <c r="B567" s="260"/>
      <c r="C567" s="261"/>
      <c r="D567" s="261"/>
      <c r="E567" s="261"/>
      <c r="F567" s="269" t="s">
        <v>1000</v>
      </c>
      <c r="G567" s="270"/>
      <c r="H567" s="264">
        <f t="shared" si="11"/>
        <v>0</v>
      </c>
      <c r="I567" s="264"/>
      <c r="J567" s="264"/>
    </row>
    <row r="568" spans="1:10" ht="15" customHeight="1" hidden="1">
      <c r="A568" s="266"/>
      <c r="B568" s="260"/>
      <c r="C568" s="261"/>
      <c r="D568" s="261"/>
      <c r="E568" s="261"/>
      <c r="F568" s="269" t="s">
        <v>1000</v>
      </c>
      <c r="G568" s="270"/>
      <c r="H568" s="264">
        <f t="shared" si="11"/>
        <v>0</v>
      </c>
      <c r="I568" s="264"/>
      <c r="J568" s="264"/>
    </row>
    <row r="569" spans="1:10" ht="19.5" customHeight="1" hidden="1">
      <c r="A569" s="266"/>
      <c r="B569" s="260" t="s">
        <v>315</v>
      </c>
      <c r="C569" s="261">
        <v>3</v>
      </c>
      <c r="D569" s="261">
        <v>3</v>
      </c>
      <c r="E569" s="261"/>
      <c r="F569" s="269" t="s">
        <v>357</v>
      </c>
      <c r="G569" s="281" t="s">
        <v>708</v>
      </c>
      <c r="H569" s="264">
        <f t="shared" si="11"/>
        <v>0</v>
      </c>
      <c r="I569" s="264">
        <v>0</v>
      </c>
      <c r="J569" s="264">
        <f>SUM(J571:J572)</f>
        <v>0</v>
      </c>
    </row>
    <row r="570" spans="1:10" ht="46.5" customHeight="1" hidden="1">
      <c r="A570" s="266">
        <v>2833</v>
      </c>
      <c r="B570" s="260"/>
      <c r="C570" s="261"/>
      <c r="D570" s="261"/>
      <c r="E570" s="261"/>
      <c r="F570" s="269" t="s">
        <v>994</v>
      </c>
      <c r="G570" s="270"/>
      <c r="H570" s="264">
        <f t="shared" si="11"/>
        <v>0</v>
      </c>
      <c r="I570" s="264"/>
      <c r="J570" s="264">
        <v>0</v>
      </c>
    </row>
    <row r="571" spans="1:10" ht="25.5" customHeight="1" hidden="1">
      <c r="A571" s="266"/>
      <c r="B571" s="260"/>
      <c r="C571" s="261"/>
      <c r="D571" s="261"/>
      <c r="E571" s="288">
        <v>4234</v>
      </c>
      <c r="F571" s="311" t="s">
        <v>127</v>
      </c>
      <c r="G571" s="270"/>
      <c r="H571" s="264">
        <f t="shared" si="11"/>
        <v>0</v>
      </c>
      <c r="I571" s="264"/>
      <c r="J571" s="264">
        <v>0</v>
      </c>
    </row>
    <row r="572" spans="1:10" ht="18" customHeight="1" hidden="1">
      <c r="A572" s="266"/>
      <c r="B572" s="260"/>
      <c r="C572" s="261"/>
      <c r="D572" s="261"/>
      <c r="E572" s="261"/>
      <c r="F572" s="269" t="s">
        <v>1000</v>
      </c>
      <c r="G572" s="270"/>
      <c r="H572" s="264">
        <f t="shared" si="11"/>
        <v>0</v>
      </c>
      <c r="I572" s="264"/>
      <c r="J572" s="264">
        <v>0</v>
      </c>
    </row>
    <row r="573" spans="1:10" ht="25.5" customHeight="1" hidden="1">
      <c r="A573" s="266"/>
      <c r="B573" s="276" t="s">
        <v>315</v>
      </c>
      <c r="C573" s="262">
        <v>4</v>
      </c>
      <c r="D573" s="262">
        <v>0</v>
      </c>
      <c r="E573" s="262"/>
      <c r="F573" s="267" t="s">
        <v>54</v>
      </c>
      <c r="G573" s="282" t="s">
        <v>709</v>
      </c>
      <c r="H573" s="264">
        <f t="shared" si="11"/>
        <v>0</v>
      </c>
      <c r="I573" s="264">
        <f>SUM(I583+I574)</f>
        <v>0</v>
      </c>
      <c r="J573" s="264">
        <f>SUM(J583)</f>
        <v>0</v>
      </c>
    </row>
    <row r="574" spans="1:10" ht="22.5" customHeight="1" hidden="1">
      <c r="A574" s="266"/>
      <c r="B574" s="276" t="s">
        <v>315</v>
      </c>
      <c r="C574" s="262">
        <v>4</v>
      </c>
      <c r="D574" s="262">
        <v>1</v>
      </c>
      <c r="E574" s="262"/>
      <c r="F574" s="269" t="s">
        <v>359</v>
      </c>
      <c r="G574" s="282"/>
      <c r="H574" s="264">
        <f>SUM(I574:J574)</f>
        <v>0</v>
      </c>
      <c r="I574" s="264">
        <f>SUM(I576)</f>
        <v>0</v>
      </c>
      <c r="J574" s="264"/>
    </row>
    <row r="575" spans="1:10" ht="42" customHeight="1" hidden="1">
      <c r="A575" s="266"/>
      <c r="B575" s="276"/>
      <c r="C575" s="262"/>
      <c r="D575" s="262"/>
      <c r="E575" s="262"/>
      <c r="F575" s="269" t="s">
        <v>994</v>
      </c>
      <c r="G575" s="282"/>
      <c r="H575" s="264"/>
      <c r="I575" s="264"/>
      <c r="J575" s="264"/>
    </row>
    <row r="576" spans="1:10" ht="24" customHeight="1" hidden="1">
      <c r="A576" s="266"/>
      <c r="B576" s="276"/>
      <c r="C576" s="262"/>
      <c r="D576" s="262"/>
      <c r="E576" s="288">
        <v>4239</v>
      </c>
      <c r="F576" s="311" t="s">
        <v>997</v>
      </c>
      <c r="G576" s="282"/>
      <c r="H576" s="264">
        <f>SUM(I576:J576)</f>
        <v>0</v>
      </c>
      <c r="I576" s="264">
        <v>0</v>
      </c>
      <c r="J576" s="264">
        <v>0</v>
      </c>
    </row>
    <row r="577" spans="1:10" ht="24.75" customHeight="1" hidden="1">
      <c r="A577" s="266">
        <v>2840</v>
      </c>
      <c r="B577" s="260" t="s">
        <v>315</v>
      </c>
      <c r="C577" s="261">
        <v>4</v>
      </c>
      <c r="D577" s="261">
        <v>2</v>
      </c>
      <c r="E577" s="261"/>
      <c r="F577" s="269" t="s">
        <v>360</v>
      </c>
      <c r="G577" s="282"/>
      <c r="H577" s="264">
        <f t="shared" si="11"/>
        <v>0</v>
      </c>
      <c r="I577" s="264">
        <f>SUM(I583)</f>
        <v>0</v>
      </c>
      <c r="J577" s="264">
        <f>SUM(J579:J580)</f>
        <v>0</v>
      </c>
    </row>
    <row r="578" spans="1:10" ht="14.25" customHeight="1" hidden="1">
      <c r="A578" s="266">
        <v>2841</v>
      </c>
      <c r="B578" s="260"/>
      <c r="C578" s="261"/>
      <c r="D578" s="261"/>
      <c r="E578" s="261"/>
      <c r="F578" s="269" t="s">
        <v>994</v>
      </c>
      <c r="G578" s="270"/>
      <c r="H578" s="264">
        <f t="shared" si="11"/>
        <v>0</v>
      </c>
      <c r="I578" s="264"/>
      <c r="J578" s="264"/>
    </row>
    <row r="579" spans="1:10" ht="15" customHeight="1" hidden="1">
      <c r="A579" s="266"/>
      <c r="B579" s="260"/>
      <c r="C579" s="261"/>
      <c r="D579" s="261"/>
      <c r="E579" s="261"/>
      <c r="F579" s="269" t="s">
        <v>1000</v>
      </c>
      <c r="G579" s="270"/>
      <c r="H579" s="264">
        <f t="shared" si="11"/>
        <v>0</v>
      </c>
      <c r="I579" s="264"/>
      <c r="J579" s="264"/>
    </row>
    <row r="580" spans="1:10" ht="15" customHeight="1" hidden="1">
      <c r="A580" s="266"/>
      <c r="B580" s="260"/>
      <c r="C580" s="261"/>
      <c r="D580" s="261"/>
      <c r="E580" s="261"/>
      <c r="F580" s="269" t="s">
        <v>1000</v>
      </c>
      <c r="G580" s="270"/>
      <c r="H580" s="264">
        <f t="shared" si="11"/>
        <v>0</v>
      </c>
      <c r="I580" s="264"/>
      <c r="J580" s="264"/>
    </row>
    <row r="581" spans="1:10" ht="36" customHeight="1" hidden="1">
      <c r="A581" s="266"/>
      <c r="B581" s="260" t="s">
        <v>315</v>
      </c>
      <c r="C581" s="261">
        <v>4</v>
      </c>
      <c r="D581" s="261">
        <v>2</v>
      </c>
      <c r="E581" s="261"/>
      <c r="F581" s="269" t="s">
        <v>360</v>
      </c>
      <c r="G581" s="282"/>
      <c r="H581" s="264">
        <f t="shared" si="11"/>
        <v>748023</v>
      </c>
      <c r="I581" s="264">
        <f>SUM(I583:I584)</f>
        <v>748023</v>
      </c>
      <c r="J581" s="264">
        <f>SUM(J583:J584)</f>
        <v>0</v>
      </c>
    </row>
    <row r="582" spans="1:10" ht="34.5" customHeight="1" hidden="1">
      <c r="A582" s="266">
        <v>2842</v>
      </c>
      <c r="B582" s="260"/>
      <c r="C582" s="261"/>
      <c r="D582" s="261"/>
      <c r="E582" s="261"/>
      <c r="F582" s="269" t="s">
        <v>994</v>
      </c>
      <c r="G582" s="270"/>
      <c r="H582" s="264"/>
      <c r="I582" s="264"/>
      <c r="J582" s="264"/>
    </row>
    <row r="583" spans="1:10" ht="30" customHeight="1" hidden="1">
      <c r="A583" s="266"/>
      <c r="B583" s="260"/>
      <c r="C583" s="261"/>
      <c r="D583" s="261"/>
      <c r="E583" s="261">
        <v>4819</v>
      </c>
      <c r="F583" s="279" t="s">
        <v>396</v>
      </c>
      <c r="G583" s="270"/>
      <c r="H583" s="264">
        <f t="shared" si="11"/>
        <v>0</v>
      </c>
      <c r="I583" s="264"/>
      <c r="J583" s="264">
        <v>0</v>
      </c>
    </row>
    <row r="584" spans="1:10" ht="75.75" customHeight="1">
      <c r="A584" s="247">
        <v>2900</v>
      </c>
      <c r="B584" s="260" t="s">
        <v>322</v>
      </c>
      <c r="C584" s="261">
        <v>0</v>
      </c>
      <c r="D584" s="261">
        <v>0</v>
      </c>
      <c r="E584" s="262"/>
      <c r="F584" s="257" t="s">
        <v>1059</v>
      </c>
      <c r="G584" s="244" t="s">
        <v>819</v>
      </c>
      <c r="H584" s="264">
        <f>SUM(I584:J584)</f>
        <v>748023</v>
      </c>
      <c r="I584" s="264">
        <f>I600+I640+I644+I647</f>
        <v>748023</v>
      </c>
      <c r="J584" s="264">
        <v>0</v>
      </c>
    </row>
    <row r="585" spans="1:10" ht="409.5" customHeight="1" hidden="1">
      <c r="A585" s="266"/>
      <c r="B585" s="260" t="s">
        <v>315</v>
      </c>
      <c r="C585" s="261">
        <v>4</v>
      </c>
      <c r="D585" s="261">
        <v>3</v>
      </c>
      <c r="E585" s="261"/>
      <c r="F585" s="269" t="s">
        <v>358</v>
      </c>
      <c r="G585" s="281" t="s">
        <v>710</v>
      </c>
      <c r="H585" s="264">
        <f t="shared" si="11"/>
        <v>0</v>
      </c>
      <c r="I585" s="264">
        <f>SUM(I587:I588)</f>
        <v>0</v>
      </c>
      <c r="J585" s="264">
        <f>SUM(J587:J588)</f>
        <v>0</v>
      </c>
    </row>
    <row r="586" spans="1:10" ht="17.25" customHeight="1" hidden="1">
      <c r="A586" s="247">
        <v>2900</v>
      </c>
      <c r="B586" s="260"/>
      <c r="C586" s="261"/>
      <c r="D586" s="261"/>
      <c r="E586" s="261"/>
      <c r="F586" s="269" t="s">
        <v>994</v>
      </c>
      <c r="G586" s="270"/>
      <c r="H586" s="264">
        <f t="shared" si="11"/>
        <v>0</v>
      </c>
      <c r="I586" s="264"/>
      <c r="J586" s="264"/>
    </row>
    <row r="587" spans="1:10" ht="15" customHeight="1" hidden="1">
      <c r="A587" s="266"/>
      <c r="B587" s="260"/>
      <c r="C587" s="261"/>
      <c r="D587" s="261"/>
      <c r="E587" s="261"/>
      <c r="F587" s="269" t="s">
        <v>1000</v>
      </c>
      <c r="G587" s="270"/>
      <c r="H587" s="264">
        <f t="shared" si="11"/>
        <v>0</v>
      </c>
      <c r="I587" s="264"/>
      <c r="J587" s="264"/>
    </row>
    <row r="588" spans="1:10" ht="15" customHeight="1" hidden="1">
      <c r="A588" s="266"/>
      <c r="B588" s="260"/>
      <c r="C588" s="261"/>
      <c r="D588" s="261"/>
      <c r="E588" s="261"/>
      <c r="F588" s="269" t="s">
        <v>1000</v>
      </c>
      <c r="G588" s="270"/>
      <c r="H588" s="264">
        <f t="shared" si="11"/>
        <v>0</v>
      </c>
      <c r="I588" s="264"/>
      <c r="J588" s="264"/>
    </row>
    <row r="589" spans="1:10" ht="409.5" customHeight="1" hidden="1">
      <c r="A589" s="266"/>
      <c r="B589" s="260" t="s">
        <v>315</v>
      </c>
      <c r="C589" s="261">
        <v>5</v>
      </c>
      <c r="D589" s="261">
        <v>0</v>
      </c>
      <c r="E589" s="262"/>
      <c r="F589" s="315" t="s">
        <v>55</v>
      </c>
      <c r="G589" s="282" t="s">
        <v>712</v>
      </c>
      <c r="H589" s="264">
        <f t="shared" si="11"/>
        <v>0</v>
      </c>
      <c r="I589" s="264">
        <f>SUM(I590)</f>
        <v>0</v>
      </c>
      <c r="J589" s="264">
        <f>SUM(J590)</f>
        <v>0</v>
      </c>
    </row>
    <row r="590" spans="1:10" ht="36" customHeight="1" hidden="1">
      <c r="A590" s="266">
        <v>2850</v>
      </c>
      <c r="B590" s="260" t="s">
        <v>315</v>
      </c>
      <c r="C590" s="261">
        <v>5</v>
      </c>
      <c r="D590" s="261">
        <v>1</v>
      </c>
      <c r="E590" s="262"/>
      <c r="F590" s="316" t="s">
        <v>711</v>
      </c>
      <c r="G590" s="281" t="s">
        <v>713</v>
      </c>
      <c r="H590" s="264">
        <f t="shared" si="11"/>
        <v>0</v>
      </c>
      <c r="I590" s="264">
        <f>SUM(I592:I593)</f>
        <v>0</v>
      </c>
      <c r="J590" s="264">
        <f>SUM(J592:J593)</f>
        <v>0</v>
      </c>
    </row>
    <row r="591" spans="1:10" ht="24" customHeight="1" hidden="1">
      <c r="A591" s="266">
        <v>2851</v>
      </c>
      <c r="B591" s="260"/>
      <c r="C591" s="261"/>
      <c r="D591" s="261"/>
      <c r="E591" s="261"/>
      <c r="F591" s="269" t="s">
        <v>994</v>
      </c>
      <c r="G591" s="270"/>
      <c r="H591" s="264">
        <f t="shared" si="11"/>
        <v>0</v>
      </c>
      <c r="I591" s="264"/>
      <c r="J591" s="264"/>
    </row>
    <row r="592" spans="1:10" ht="15" customHeight="1" hidden="1">
      <c r="A592" s="266"/>
      <c r="B592" s="260"/>
      <c r="C592" s="261"/>
      <c r="D592" s="261"/>
      <c r="E592" s="261"/>
      <c r="F592" s="269" t="s">
        <v>1000</v>
      </c>
      <c r="G592" s="270"/>
      <c r="H592" s="264">
        <f t="shared" si="11"/>
        <v>0</v>
      </c>
      <c r="I592" s="264"/>
      <c r="J592" s="264"/>
    </row>
    <row r="593" spans="1:10" ht="15" customHeight="1" hidden="1">
      <c r="A593" s="266"/>
      <c r="B593" s="260"/>
      <c r="C593" s="261"/>
      <c r="D593" s="261"/>
      <c r="E593" s="261"/>
      <c r="F593" s="269" t="s">
        <v>1000</v>
      </c>
      <c r="G593" s="270"/>
      <c r="H593" s="264">
        <f t="shared" si="11"/>
        <v>0</v>
      </c>
      <c r="I593" s="264"/>
      <c r="J593" s="264"/>
    </row>
    <row r="594" spans="1:10" ht="409.5" customHeight="1" hidden="1">
      <c r="A594" s="266"/>
      <c r="B594" s="260" t="s">
        <v>315</v>
      </c>
      <c r="C594" s="261">
        <v>6</v>
      </c>
      <c r="D594" s="261">
        <v>0</v>
      </c>
      <c r="E594" s="262"/>
      <c r="F594" s="315" t="s">
        <v>56</v>
      </c>
      <c r="G594" s="282" t="s">
        <v>817</v>
      </c>
      <c r="H594" s="264">
        <f t="shared" si="11"/>
        <v>0</v>
      </c>
      <c r="I594" s="264">
        <f>SUM(I595)</f>
        <v>0</v>
      </c>
      <c r="J594" s="264">
        <f>SUM(J595)</f>
        <v>0</v>
      </c>
    </row>
    <row r="595" spans="1:10" ht="27" customHeight="1" hidden="1">
      <c r="A595" s="266">
        <v>2860</v>
      </c>
      <c r="B595" s="260" t="s">
        <v>315</v>
      </c>
      <c r="C595" s="261">
        <v>6</v>
      </c>
      <c r="D595" s="261">
        <v>1</v>
      </c>
      <c r="E595" s="261"/>
      <c r="F595" s="316" t="s">
        <v>714</v>
      </c>
      <c r="G595" s="281" t="s">
        <v>818</v>
      </c>
      <c r="H595" s="264">
        <f aca="true" t="shared" si="12" ref="H595:H600">SUM(I595:J595)</f>
        <v>0</v>
      </c>
      <c r="I595" s="264">
        <f>SUM(I597:I598)</f>
        <v>0</v>
      </c>
      <c r="J595" s="264">
        <f>SUM(J597:J598)</f>
        <v>0</v>
      </c>
    </row>
    <row r="596" spans="1:10" ht="12" customHeight="1" hidden="1">
      <c r="A596" s="266">
        <v>2861</v>
      </c>
      <c r="B596" s="260"/>
      <c r="C596" s="261"/>
      <c r="D596" s="261"/>
      <c r="E596" s="261"/>
      <c r="F596" s="269" t="s">
        <v>994</v>
      </c>
      <c r="G596" s="270"/>
      <c r="H596" s="264">
        <f t="shared" si="12"/>
        <v>0</v>
      </c>
      <c r="I596" s="264"/>
      <c r="J596" s="264"/>
    </row>
    <row r="597" spans="1:10" ht="15" customHeight="1" hidden="1">
      <c r="A597" s="266"/>
      <c r="B597" s="260"/>
      <c r="C597" s="261"/>
      <c r="D597" s="261"/>
      <c r="E597" s="261"/>
      <c r="F597" s="269" t="s">
        <v>1000</v>
      </c>
      <c r="G597" s="270"/>
      <c r="H597" s="264">
        <f t="shared" si="12"/>
        <v>0</v>
      </c>
      <c r="I597" s="264"/>
      <c r="J597" s="264"/>
    </row>
    <row r="598" spans="1:10" ht="15" customHeight="1" hidden="1">
      <c r="A598" s="266"/>
      <c r="B598" s="260"/>
      <c r="C598" s="261"/>
      <c r="D598" s="261"/>
      <c r="E598" s="261"/>
      <c r="F598" s="269" t="s">
        <v>1000</v>
      </c>
      <c r="G598" s="270"/>
      <c r="H598" s="264">
        <f t="shared" si="12"/>
        <v>0</v>
      </c>
      <c r="I598" s="264"/>
      <c r="J598" s="264"/>
    </row>
    <row r="599" spans="1:137" ht="108" customHeight="1" hidden="1">
      <c r="A599" s="266"/>
      <c r="B599" s="260" t="s">
        <v>322</v>
      </c>
      <c r="C599" s="261">
        <v>0</v>
      </c>
      <c r="D599" s="261">
        <v>0</v>
      </c>
      <c r="E599" s="262"/>
      <c r="F599" s="257" t="s">
        <v>1059</v>
      </c>
      <c r="G599" s="244" t="s">
        <v>819</v>
      </c>
      <c r="H599" s="264">
        <f t="shared" si="12"/>
        <v>2204836</v>
      </c>
      <c r="I599" s="264">
        <f>SUM(I600,I611,I620,I629,I647,I655,I660,I665)</f>
        <v>2204836</v>
      </c>
      <c r="J599" s="264">
        <f>SUM(J600,J611,J620,J629,J647,J655,J660,J665)</f>
        <v>0</v>
      </c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265"/>
      <c r="AP599" s="265"/>
      <c r="AQ599" s="265"/>
      <c r="AR599" s="265"/>
      <c r="AS599" s="265"/>
      <c r="AT599" s="265"/>
      <c r="AU599" s="265"/>
      <c r="AV599" s="265"/>
      <c r="AW599" s="265"/>
      <c r="AX599" s="265"/>
      <c r="AY599" s="265"/>
      <c r="AZ599" s="265"/>
      <c r="BA599" s="265"/>
      <c r="BB599" s="265"/>
      <c r="BC599" s="265"/>
      <c r="BD599" s="265"/>
      <c r="BE599" s="265"/>
      <c r="BF599" s="265"/>
      <c r="BG599" s="265"/>
      <c r="BH599" s="265"/>
      <c r="BI599" s="265"/>
      <c r="BJ599" s="265"/>
      <c r="BK599" s="265"/>
      <c r="BL599" s="265"/>
      <c r="BM599" s="265"/>
      <c r="BN599" s="265"/>
      <c r="BO599" s="265"/>
      <c r="BP599" s="265"/>
      <c r="BQ599" s="265"/>
      <c r="BR599" s="265"/>
      <c r="BS599" s="265"/>
      <c r="BT599" s="265"/>
      <c r="BU599" s="265"/>
      <c r="BV599" s="265"/>
      <c r="BW599" s="265"/>
      <c r="BX599" s="265"/>
      <c r="BY599" s="265"/>
      <c r="BZ599" s="265"/>
      <c r="CA599" s="265"/>
      <c r="CB599" s="265"/>
      <c r="CC599" s="265"/>
      <c r="CD599" s="265"/>
      <c r="CE599" s="265"/>
      <c r="CF599" s="265"/>
      <c r="CG599" s="265"/>
      <c r="CH599" s="265"/>
      <c r="CI599" s="265"/>
      <c r="CJ599" s="265"/>
      <c r="CK599" s="265"/>
      <c r="CL599" s="265"/>
      <c r="CM599" s="265"/>
      <c r="CN599" s="265"/>
      <c r="CO599" s="265"/>
      <c r="CP599" s="265"/>
      <c r="CQ599" s="265"/>
      <c r="CR599" s="265"/>
      <c r="CS599" s="265"/>
      <c r="CT599" s="265"/>
      <c r="CU599" s="265"/>
      <c r="CV599" s="265"/>
      <c r="CW599" s="265"/>
      <c r="CX599" s="265"/>
      <c r="CY599" s="265"/>
      <c r="CZ599" s="265"/>
      <c r="DA599" s="265"/>
      <c r="DB599" s="265"/>
      <c r="DC599" s="265"/>
      <c r="DD599" s="265"/>
      <c r="DE599" s="265"/>
      <c r="DF599" s="265"/>
      <c r="DG599" s="265"/>
      <c r="DH599" s="265"/>
      <c r="DI599" s="265"/>
      <c r="DJ599" s="265"/>
      <c r="DK599" s="265"/>
      <c r="DL599" s="265"/>
      <c r="DM599" s="265"/>
      <c r="DN599" s="265"/>
      <c r="DO599" s="265"/>
      <c r="DP599" s="265"/>
      <c r="DQ599" s="265"/>
      <c r="DR599" s="265"/>
      <c r="DS599" s="265"/>
      <c r="DT599" s="265"/>
      <c r="DU599" s="265"/>
      <c r="DV599" s="265"/>
      <c r="DW599" s="265"/>
      <c r="DX599" s="265"/>
      <c r="DY599" s="265"/>
      <c r="DZ599" s="265"/>
      <c r="EA599" s="265"/>
      <c r="EB599" s="265"/>
      <c r="EC599" s="265"/>
      <c r="ED599" s="265"/>
      <c r="EE599" s="265"/>
      <c r="EF599" s="265"/>
      <c r="EG599" s="265"/>
    </row>
    <row r="600" spans="1:137" s="265" customFormat="1" ht="43.5" customHeight="1">
      <c r="A600" s="247"/>
      <c r="B600" s="260" t="s">
        <v>322</v>
      </c>
      <c r="C600" s="261">
        <v>1</v>
      </c>
      <c r="D600" s="261">
        <v>0</v>
      </c>
      <c r="E600" s="262"/>
      <c r="F600" s="297" t="s">
        <v>57</v>
      </c>
      <c r="G600" s="267" t="s">
        <v>820</v>
      </c>
      <c r="H600" s="264">
        <f t="shared" si="12"/>
        <v>505371</v>
      </c>
      <c r="I600" s="264">
        <f>I601</f>
        <v>505371</v>
      </c>
      <c r="J600" s="264">
        <v>0</v>
      </c>
      <c r="K600" s="238"/>
      <c r="L600" s="238"/>
      <c r="M600" s="238"/>
      <c r="N600" s="238"/>
      <c r="O600" s="238"/>
      <c r="P600" s="238"/>
      <c r="Q600" s="238"/>
      <c r="R600" s="238"/>
      <c r="S600" s="238"/>
      <c r="T600" s="238"/>
      <c r="U600" s="238"/>
      <c r="V600" s="238"/>
      <c r="W600" s="238"/>
      <c r="X600" s="238"/>
      <c r="Y600" s="238"/>
      <c r="Z600" s="238"/>
      <c r="AA600" s="238"/>
      <c r="AB600" s="238"/>
      <c r="AC600" s="238"/>
      <c r="AD600" s="238"/>
      <c r="AE600" s="238"/>
      <c r="AF600" s="238"/>
      <c r="AG600" s="238"/>
      <c r="AH600" s="238"/>
      <c r="AI600" s="238"/>
      <c r="AJ600" s="238"/>
      <c r="AK600" s="238"/>
      <c r="AL600" s="238"/>
      <c r="AM600" s="238"/>
      <c r="AN600" s="238"/>
      <c r="AO600" s="238"/>
      <c r="AP600" s="238"/>
      <c r="AQ600" s="238"/>
      <c r="AR600" s="238"/>
      <c r="AS600" s="238"/>
      <c r="AT600" s="238"/>
      <c r="AU600" s="238"/>
      <c r="AV600" s="238"/>
      <c r="AW600" s="238"/>
      <c r="AX600" s="238"/>
      <c r="AY600" s="238"/>
      <c r="AZ600" s="238"/>
      <c r="BA600" s="238"/>
      <c r="BB600" s="238"/>
      <c r="BC600" s="238"/>
      <c r="BD600" s="238"/>
      <c r="BE600" s="238"/>
      <c r="BF600" s="238"/>
      <c r="BG600" s="238"/>
      <c r="BH600" s="238"/>
      <c r="BI600" s="238"/>
      <c r="BJ600" s="238"/>
      <c r="BK600" s="238"/>
      <c r="BL600" s="238"/>
      <c r="BM600" s="238"/>
      <c r="BN600" s="238"/>
      <c r="BO600" s="238"/>
      <c r="BP600" s="238"/>
      <c r="BQ600" s="238"/>
      <c r="BR600" s="238"/>
      <c r="BS600" s="238"/>
      <c r="BT600" s="238"/>
      <c r="BU600" s="238"/>
      <c r="BV600" s="238"/>
      <c r="BW600" s="238"/>
      <c r="BX600" s="238"/>
      <c r="BY600" s="238"/>
      <c r="BZ600" s="238"/>
      <c r="CA600" s="238"/>
      <c r="CB600" s="238"/>
      <c r="CC600" s="238"/>
      <c r="CD600" s="238"/>
      <c r="CE600" s="238"/>
      <c r="CF600" s="238"/>
      <c r="CG600" s="238"/>
      <c r="CH600" s="238"/>
      <c r="CI600" s="238"/>
      <c r="CJ600" s="238"/>
      <c r="CK600" s="238"/>
      <c r="CL600" s="238"/>
      <c r="CM600" s="238"/>
      <c r="CN600" s="238"/>
      <c r="CO600" s="238"/>
      <c r="CP600" s="238"/>
      <c r="CQ600" s="238"/>
      <c r="CR600" s="238"/>
      <c r="CS600" s="238"/>
      <c r="CT600" s="238"/>
      <c r="CU600" s="238"/>
      <c r="CV600" s="238"/>
      <c r="CW600" s="238"/>
      <c r="CX600" s="238"/>
      <c r="CY600" s="238"/>
      <c r="CZ600" s="238"/>
      <c r="DA600" s="238"/>
      <c r="DB600" s="238"/>
      <c r="DC600" s="238"/>
      <c r="DD600" s="238"/>
      <c r="DE600" s="238"/>
      <c r="DF600" s="238"/>
      <c r="DG600" s="238"/>
      <c r="DH600" s="238"/>
      <c r="DI600" s="238"/>
      <c r="DJ600" s="238"/>
      <c r="DK600" s="238"/>
      <c r="DL600" s="238"/>
      <c r="DM600" s="238"/>
      <c r="DN600" s="238"/>
      <c r="DO600" s="238"/>
      <c r="DP600" s="238"/>
      <c r="DQ600" s="238"/>
      <c r="DR600" s="238"/>
      <c r="DS600" s="238"/>
      <c r="DT600" s="238"/>
      <c r="DU600" s="238"/>
      <c r="DV600" s="238"/>
      <c r="DW600" s="238"/>
      <c r="DX600" s="238"/>
      <c r="DY600" s="238"/>
      <c r="DZ600" s="238"/>
      <c r="EA600" s="238"/>
      <c r="EB600" s="238"/>
      <c r="EC600" s="238"/>
      <c r="ED600" s="238"/>
      <c r="EE600" s="238"/>
      <c r="EF600" s="238"/>
      <c r="EG600" s="238"/>
    </row>
    <row r="601" spans="1:10" ht="23.25" customHeight="1">
      <c r="A601" s="266">
        <v>2910</v>
      </c>
      <c r="B601" s="260" t="s">
        <v>322</v>
      </c>
      <c r="C601" s="261">
        <v>1</v>
      </c>
      <c r="D601" s="261">
        <v>1</v>
      </c>
      <c r="E601" s="261"/>
      <c r="F601" s="269" t="s">
        <v>821</v>
      </c>
      <c r="G601" s="281" t="s">
        <v>822</v>
      </c>
      <c r="H601" s="264">
        <f>SUM(I601:J601)</f>
        <v>505371</v>
      </c>
      <c r="I601" s="264">
        <f>I603+I639</f>
        <v>505371</v>
      </c>
      <c r="J601" s="264">
        <v>0</v>
      </c>
    </row>
    <row r="602" spans="1:10" ht="58.5" customHeight="1">
      <c r="A602" s="266"/>
      <c r="B602" s="260"/>
      <c r="C602" s="261"/>
      <c r="D602" s="261"/>
      <c r="E602" s="261"/>
      <c r="F602" s="269" t="s">
        <v>994</v>
      </c>
      <c r="G602" s="281"/>
      <c r="H602" s="264"/>
      <c r="I602" s="264"/>
      <c r="J602" s="264"/>
    </row>
    <row r="603" spans="1:10" ht="36.75" customHeight="1">
      <c r="A603" s="266"/>
      <c r="B603" s="260"/>
      <c r="C603" s="261"/>
      <c r="D603" s="261"/>
      <c r="E603" s="261">
        <v>4637</v>
      </c>
      <c r="F603" s="284" t="s">
        <v>229</v>
      </c>
      <c r="G603" s="281"/>
      <c r="H603" s="264">
        <f>SUM(I603:J603)</f>
        <v>498871</v>
      </c>
      <c r="I603" s="264">
        <v>498871</v>
      </c>
      <c r="J603" s="264">
        <v>0</v>
      </c>
    </row>
    <row r="604" spans="1:10" ht="18" hidden="1">
      <c r="A604" s="266"/>
      <c r="B604" s="260" t="s">
        <v>322</v>
      </c>
      <c r="C604" s="261">
        <v>1</v>
      </c>
      <c r="D604" s="261">
        <v>2</v>
      </c>
      <c r="E604" s="261"/>
      <c r="F604" s="269" t="s">
        <v>1037</v>
      </c>
      <c r="G604" s="270"/>
      <c r="H604" s="264">
        <f aca="true" t="shared" si="13" ref="H604:H639">SUM(I604:J604)</f>
        <v>492871</v>
      </c>
      <c r="I604" s="264">
        <v>492871</v>
      </c>
      <c r="J604" s="264">
        <v>0</v>
      </c>
    </row>
    <row r="605" spans="1:10" ht="35.25" customHeight="1" hidden="1">
      <c r="A605" s="266">
        <v>2912</v>
      </c>
      <c r="B605" s="260"/>
      <c r="C605" s="261"/>
      <c r="D605" s="261"/>
      <c r="E605" s="261"/>
      <c r="F605" s="269" t="s">
        <v>994</v>
      </c>
      <c r="G605" s="281" t="s">
        <v>823</v>
      </c>
      <c r="H605" s="264">
        <f t="shared" si="13"/>
        <v>492871</v>
      </c>
      <c r="I605" s="264">
        <v>492871</v>
      </c>
      <c r="J605" s="264">
        <v>0</v>
      </c>
    </row>
    <row r="606" spans="1:10" ht="27.75" customHeight="1" hidden="1">
      <c r="A606" s="266"/>
      <c r="B606" s="260"/>
      <c r="C606" s="261"/>
      <c r="D606" s="261"/>
      <c r="E606" s="288">
        <v>4269</v>
      </c>
      <c r="F606" s="299" t="s">
        <v>998</v>
      </c>
      <c r="G606" s="270"/>
      <c r="H606" s="264">
        <f t="shared" si="13"/>
        <v>492871</v>
      </c>
      <c r="I606" s="264">
        <v>492871</v>
      </c>
      <c r="J606" s="264">
        <v>0</v>
      </c>
    </row>
    <row r="607" spans="1:10" ht="15" customHeight="1" hidden="1">
      <c r="A607" s="266"/>
      <c r="B607" s="260"/>
      <c r="C607" s="261"/>
      <c r="D607" s="261"/>
      <c r="E607" s="261"/>
      <c r="F607" s="269" t="s">
        <v>1000</v>
      </c>
      <c r="G607" s="270"/>
      <c r="H607" s="264">
        <f t="shared" si="13"/>
        <v>492871</v>
      </c>
      <c r="I607" s="264">
        <v>492871</v>
      </c>
      <c r="J607" s="264">
        <v>0</v>
      </c>
    </row>
    <row r="608" spans="1:10" ht="15" customHeight="1" hidden="1">
      <c r="A608" s="266"/>
      <c r="B608" s="260"/>
      <c r="C608" s="261"/>
      <c r="D608" s="261"/>
      <c r="E608" s="261"/>
      <c r="F608" s="269" t="s">
        <v>1000</v>
      </c>
      <c r="G608" s="270"/>
      <c r="H608" s="264">
        <f t="shared" si="13"/>
        <v>492871</v>
      </c>
      <c r="I608" s="264">
        <v>492871</v>
      </c>
      <c r="J608" s="264">
        <v>0</v>
      </c>
    </row>
    <row r="609" spans="1:10" ht="228" customHeight="1" hidden="1">
      <c r="A609" s="266"/>
      <c r="B609" s="276" t="s">
        <v>322</v>
      </c>
      <c r="C609" s="262">
        <v>2</v>
      </c>
      <c r="D609" s="262">
        <v>0</v>
      </c>
      <c r="E609" s="262"/>
      <c r="F609" s="297" t="s">
        <v>58</v>
      </c>
      <c r="G609" s="267" t="s">
        <v>824</v>
      </c>
      <c r="H609" s="264">
        <f t="shared" si="13"/>
        <v>492871</v>
      </c>
      <c r="I609" s="264">
        <v>492871</v>
      </c>
      <c r="J609" s="264">
        <v>0</v>
      </c>
    </row>
    <row r="610" spans="1:10" ht="300" customHeight="1" hidden="1">
      <c r="A610" s="266">
        <v>2920</v>
      </c>
      <c r="B610" s="260" t="s">
        <v>322</v>
      </c>
      <c r="C610" s="261">
        <v>2</v>
      </c>
      <c r="D610" s="261">
        <v>1</v>
      </c>
      <c r="E610" s="261"/>
      <c r="F610" s="269" t="s">
        <v>324</v>
      </c>
      <c r="G610" s="281" t="s">
        <v>825</v>
      </c>
      <c r="H610" s="264">
        <f t="shared" si="13"/>
        <v>492871</v>
      </c>
      <c r="I610" s="264">
        <v>492871</v>
      </c>
      <c r="J610" s="264">
        <v>0</v>
      </c>
    </row>
    <row r="611" spans="1:10" ht="36" customHeight="1" hidden="1">
      <c r="A611" s="266">
        <v>2921</v>
      </c>
      <c r="B611" s="260"/>
      <c r="C611" s="261"/>
      <c r="D611" s="261"/>
      <c r="E611" s="261"/>
      <c r="F611" s="269" t="s">
        <v>994</v>
      </c>
      <c r="G611" s="270"/>
      <c r="H611" s="264">
        <f t="shared" si="13"/>
        <v>492871</v>
      </c>
      <c r="I611" s="264">
        <v>492871</v>
      </c>
      <c r="J611" s="264">
        <v>0</v>
      </c>
    </row>
    <row r="612" spans="1:10" ht="15" customHeight="1" hidden="1">
      <c r="A612" s="266"/>
      <c r="B612" s="260"/>
      <c r="C612" s="261"/>
      <c r="D612" s="261"/>
      <c r="E612" s="261"/>
      <c r="F612" s="269" t="s">
        <v>1000</v>
      </c>
      <c r="G612" s="270"/>
      <c r="H612" s="264">
        <f t="shared" si="13"/>
        <v>492871</v>
      </c>
      <c r="I612" s="264">
        <v>492871</v>
      </c>
      <c r="J612" s="264">
        <v>0</v>
      </c>
    </row>
    <row r="613" spans="1:10" ht="15" customHeight="1" hidden="1">
      <c r="A613" s="266"/>
      <c r="B613" s="260"/>
      <c r="C613" s="261"/>
      <c r="D613" s="261"/>
      <c r="E613" s="261"/>
      <c r="F613" s="269" t="s">
        <v>1000</v>
      </c>
      <c r="G613" s="270"/>
      <c r="H613" s="264">
        <f t="shared" si="13"/>
        <v>492871</v>
      </c>
      <c r="I613" s="264">
        <v>492871</v>
      </c>
      <c r="J613" s="264">
        <v>0</v>
      </c>
    </row>
    <row r="614" spans="1:10" ht="300" customHeight="1" hidden="1">
      <c r="A614" s="266"/>
      <c r="B614" s="260" t="s">
        <v>322</v>
      </c>
      <c r="C614" s="261">
        <v>2</v>
      </c>
      <c r="D614" s="261">
        <v>2</v>
      </c>
      <c r="E614" s="261"/>
      <c r="F614" s="269" t="s">
        <v>325</v>
      </c>
      <c r="G614" s="281" t="s">
        <v>826</v>
      </c>
      <c r="H614" s="264">
        <f t="shared" si="13"/>
        <v>492871</v>
      </c>
      <c r="I614" s="264">
        <v>492871</v>
      </c>
      <c r="J614" s="264">
        <v>0</v>
      </c>
    </row>
    <row r="615" spans="1:10" ht="36" customHeight="1" hidden="1">
      <c r="A615" s="266">
        <v>2922</v>
      </c>
      <c r="B615" s="260"/>
      <c r="C615" s="261"/>
      <c r="D615" s="261"/>
      <c r="E615" s="261"/>
      <c r="F615" s="269" t="s">
        <v>994</v>
      </c>
      <c r="G615" s="270"/>
      <c r="H615" s="264">
        <f t="shared" si="13"/>
        <v>492871</v>
      </c>
      <c r="I615" s="264">
        <v>492871</v>
      </c>
      <c r="J615" s="264">
        <v>0</v>
      </c>
    </row>
    <row r="616" spans="1:10" ht="15" customHeight="1" hidden="1">
      <c r="A616" s="266"/>
      <c r="B616" s="260"/>
      <c r="C616" s="261"/>
      <c r="D616" s="261"/>
      <c r="E616" s="261"/>
      <c r="F616" s="269" t="s">
        <v>1000</v>
      </c>
      <c r="G616" s="270"/>
      <c r="H616" s="264">
        <f t="shared" si="13"/>
        <v>492871</v>
      </c>
      <c r="I616" s="264">
        <v>492871</v>
      </c>
      <c r="J616" s="264">
        <v>0</v>
      </c>
    </row>
    <row r="617" spans="1:10" ht="18.75" customHeight="1" hidden="1">
      <c r="A617" s="266"/>
      <c r="B617" s="260"/>
      <c r="C617" s="261"/>
      <c r="D617" s="261"/>
      <c r="E617" s="261"/>
      <c r="F617" s="269" t="s">
        <v>1000</v>
      </c>
      <c r="G617" s="270"/>
      <c r="H617" s="264">
        <f t="shared" si="13"/>
        <v>492871</v>
      </c>
      <c r="I617" s="264">
        <v>492871</v>
      </c>
      <c r="J617" s="264">
        <v>0</v>
      </c>
    </row>
    <row r="618" spans="1:10" ht="22.5" customHeight="1" hidden="1">
      <c r="A618" s="266"/>
      <c r="B618" s="276" t="s">
        <v>322</v>
      </c>
      <c r="C618" s="262">
        <v>3</v>
      </c>
      <c r="D618" s="262">
        <v>0</v>
      </c>
      <c r="E618" s="262"/>
      <c r="F618" s="297" t="s">
        <v>59</v>
      </c>
      <c r="G618" s="267" t="s">
        <v>827</v>
      </c>
      <c r="H618" s="264">
        <f t="shared" si="13"/>
        <v>492871</v>
      </c>
      <c r="I618" s="264">
        <v>492871</v>
      </c>
      <c r="J618" s="264">
        <v>0</v>
      </c>
    </row>
    <row r="619" spans="1:10" ht="22.5" customHeight="1" hidden="1">
      <c r="A619" s="266">
        <v>2930</v>
      </c>
      <c r="B619" s="260" t="s">
        <v>322</v>
      </c>
      <c r="C619" s="261">
        <v>3</v>
      </c>
      <c r="D619" s="261">
        <v>1</v>
      </c>
      <c r="E619" s="261"/>
      <c r="F619" s="269" t="s">
        <v>326</v>
      </c>
      <c r="G619" s="281" t="s">
        <v>828</v>
      </c>
      <c r="H619" s="264">
        <f t="shared" si="13"/>
        <v>492871</v>
      </c>
      <c r="I619" s="264">
        <v>492871</v>
      </c>
      <c r="J619" s="264">
        <v>0</v>
      </c>
    </row>
    <row r="620" spans="1:10" ht="15" customHeight="1" hidden="1">
      <c r="A620" s="266">
        <v>2931</v>
      </c>
      <c r="B620" s="260"/>
      <c r="C620" s="261"/>
      <c r="D620" s="261"/>
      <c r="E620" s="261"/>
      <c r="F620" s="269" t="s">
        <v>994</v>
      </c>
      <c r="G620" s="270"/>
      <c r="H620" s="264">
        <f t="shared" si="13"/>
        <v>492871</v>
      </c>
      <c r="I620" s="264">
        <v>492871</v>
      </c>
      <c r="J620" s="264">
        <v>0</v>
      </c>
    </row>
    <row r="621" spans="1:10" ht="17.25" customHeight="1" hidden="1">
      <c r="A621" s="266"/>
      <c r="B621" s="260"/>
      <c r="C621" s="261"/>
      <c r="D621" s="261"/>
      <c r="E621" s="261"/>
      <c r="F621" s="269" t="s">
        <v>1000</v>
      </c>
      <c r="G621" s="270"/>
      <c r="H621" s="264">
        <f t="shared" si="13"/>
        <v>492871</v>
      </c>
      <c r="I621" s="264">
        <v>492871</v>
      </c>
      <c r="J621" s="264">
        <v>0</v>
      </c>
    </row>
    <row r="622" spans="1:10" ht="15.75" customHeight="1" hidden="1">
      <c r="A622" s="266"/>
      <c r="B622" s="260"/>
      <c r="C622" s="261"/>
      <c r="D622" s="261"/>
      <c r="E622" s="261"/>
      <c r="F622" s="269" t="s">
        <v>1000</v>
      </c>
      <c r="G622" s="270"/>
      <c r="H622" s="264">
        <f t="shared" si="13"/>
        <v>492871</v>
      </c>
      <c r="I622" s="264">
        <v>492871</v>
      </c>
      <c r="J622" s="264">
        <v>0</v>
      </c>
    </row>
    <row r="623" spans="1:10" ht="20.25" customHeight="1" hidden="1">
      <c r="A623" s="266"/>
      <c r="B623" s="260" t="s">
        <v>322</v>
      </c>
      <c r="C623" s="261">
        <v>3</v>
      </c>
      <c r="D623" s="261">
        <v>2</v>
      </c>
      <c r="E623" s="261"/>
      <c r="F623" s="269" t="s">
        <v>327</v>
      </c>
      <c r="G623" s="281"/>
      <c r="H623" s="264">
        <f t="shared" si="13"/>
        <v>492871</v>
      </c>
      <c r="I623" s="264">
        <v>492871</v>
      </c>
      <c r="J623" s="264">
        <v>0</v>
      </c>
    </row>
    <row r="624" spans="1:10" ht="17.25" customHeight="1" hidden="1">
      <c r="A624" s="266">
        <v>2932</v>
      </c>
      <c r="B624" s="260"/>
      <c r="C624" s="261"/>
      <c r="D624" s="261"/>
      <c r="E624" s="261"/>
      <c r="F624" s="269" t="s">
        <v>994</v>
      </c>
      <c r="G624" s="270"/>
      <c r="H624" s="264">
        <f t="shared" si="13"/>
        <v>492871</v>
      </c>
      <c r="I624" s="264">
        <v>492871</v>
      </c>
      <c r="J624" s="264">
        <v>0</v>
      </c>
    </row>
    <row r="625" spans="1:10" ht="17.25" customHeight="1" hidden="1">
      <c r="A625" s="266"/>
      <c r="B625" s="260"/>
      <c r="C625" s="261"/>
      <c r="D625" s="261"/>
      <c r="E625" s="261"/>
      <c r="F625" s="269" t="s">
        <v>1000</v>
      </c>
      <c r="G625" s="270"/>
      <c r="H625" s="264">
        <f t="shared" si="13"/>
        <v>492871</v>
      </c>
      <c r="I625" s="264">
        <v>492871</v>
      </c>
      <c r="J625" s="264">
        <v>0</v>
      </c>
    </row>
    <row r="626" spans="1:10" ht="18" customHeight="1" hidden="1">
      <c r="A626" s="266"/>
      <c r="B626" s="260"/>
      <c r="C626" s="261"/>
      <c r="D626" s="261"/>
      <c r="E626" s="261"/>
      <c r="F626" s="269" t="s">
        <v>1000</v>
      </c>
      <c r="G626" s="270"/>
      <c r="H626" s="264">
        <f t="shared" si="13"/>
        <v>492871</v>
      </c>
      <c r="I626" s="264">
        <v>492871</v>
      </c>
      <c r="J626" s="264">
        <v>0</v>
      </c>
    </row>
    <row r="627" spans="1:10" ht="0.75" customHeight="1" hidden="1">
      <c r="A627" s="266"/>
      <c r="B627" s="276" t="s">
        <v>322</v>
      </c>
      <c r="C627" s="262">
        <v>4</v>
      </c>
      <c r="D627" s="262">
        <v>0</v>
      </c>
      <c r="E627" s="262"/>
      <c r="F627" s="297" t="s">
        <v>60</v>
      </c>
      <c r="G627" s="267" t="s">
        <v>829</v>
      </c>
      <c r="H627" s="264">
        <f t="shared" si="13"/>
        <v>492871</v>
      </c>
      <c r="I627" s="264">
        <v>492871</v>
      </c>
      <c r="J627" s="264">
        <v>0</v>
      </c>
    </row>
    <row r="628" spans="1:10" ht="20.25" customHeight="1" hidden="1">
      <c r="A628" s="266">
        <v>2940</v>
      </c>
      <c r="B628" s="260" t="s">
        <v>322</v>
      </c>
      <c r="C628" s="261">
        <v>4</v>
      </c>
      <c r="D628" s="261">
        <v>1</v>
      </c>
      <c r="E628" s="261"/>
      <c r="F628" s="269" t="s">
        <v>328</v>
      </c>
      <c r="G628" s="281" t="s">
        <v>830</v>
      </c>
      <c r="H628" s="264">
        <f t="shared" si="13"/>
        <v>492871</v>
      </c>
      <c r="I628" s="264">
        <v>492871</v>
      </c>
      <c r="J628" s="264">
        <v>0</v>
      </c>
    </row>
    <row r="629" spans="1:10" ht="16.5" customHeight="1" hidden="1">
      <c r="A629" s="266">
        <v>2941</v>
      </c>
      <c r="B629" s="260"/>
      <c r="C629" s="261"/>
      <c r="D629" s="261"/>
      <c r="E629" s="261"/>
      <c r="F629" s="269" t="s">
        <v>994</v>
      </c>
      <c r="G629" s="270"/>
      <c r="H629" s="264">
        <f t="shared" si="13"/>
        <v>492871</v>
      </c>
      <c r="I629" s="264">
        <v>492871</v>
      </c>
      <c r="J629" s="264">
        <v>0</v>
      </c>
    </row>
    <row r="630" spans="1:10" ht="13.5" customHeight="1" hidden="1">
      <c r="A630" s="266"/>
      <c r="B630" s="260"/>
      <c r="C630" s="261"/>
      <c r="D630" s="261"/>
      <c r="E630" s="261"/>
      <c r="F630" s="269" t="s">
        <v>1000</v>
      </c>
      <c r="G630" s="270"/>
      <c r="H630" s="264">
        <f t="shared" si="13"/>
        <v>492871</v>
      </c>
      <c r="I630" s="264">
        <v>492871</v>
      </c>
      <c r="J630" s="264">
        <v>0</v>
      </c>
    </row>
    <row r="631" spans="1:10" ht="12" customHeight="1" hidden="1">
      <c r="A631" s="266"/>
      <c r="B631" s="260"/>
      <c r="C631" s="261"/>
      <c r="D631" s="261"/>
      <c r="E631" s="261"/>
      <c r="F631" s="269" t="s">
        <v>1000</v>
      </c>
      <c r="G631" s="270"/>
      <c r="H631" s="264">
        <f t="shared" si="13"/>
        <v>492871</v>
      </c>
      <c r="I631" s="264">
        <v>492871</v>
      </c>
      <c r="J631" s="264">
        <v>0</v>
      </c>
    </row>
    <row r="632" spans="1:10" ht="15" customHeight="1" hidden="1">
      <c r="A632" s="266"/>
      <c r="B632" s="260" t="s">
        <v>322</v>
      </c>
      <c r="C632" s="261">
        <v>4</v>
      </c>
      <c r="D632" s="261">
        <v>2</v>
      </c>
      <c r="E632" s="261"/>
      <c r="F632" s="269" t="s">
        <v>329</v>
      </c>
      <c r="G632" s="281" t="s">
        <v>831</v>
      </c>
      <c r="H632" s="264">
        <f t="shared" si="13"/>
        <v>492871</v>
      </c>
      <c r="I632" s="264">
        <v>492871</v>
      </c>
      <c r="J632" s="264">
        <v>0</v>
      </c>
    </row>
    <row r="633" spans="1:10" ht="17.25" customHeight="1" hidden="1">
      <c r="A633" s="266">
        <v>2942</v>
      </c>
      <c r="B633" s="260"/>
      <c r="C633" s="261"/>
      <c r="D633" s="261"/>
      <c r="E633" s="261"/>
      <c r="F633" s="269" t="s">
        <v>994</v>
      </c>
      <c r="G633" s="270"/>
      <c r="H633" s="264">
        <f t="shared" si="13"/>
        <v>492871</v>
      </c>
      <c r="I633" s="264">
        <v>492871</v>
      </c>
      <c r="J633" s="264">
        <v>0</v>
      </c>
    </row>
    <row r="634" spans="1:10" ht="18" customHeight="1" hidden="1">
      <c r="A634" s="266"/>
      <c r="B634" s="260"/>
      <c r="C634" s="261"/>
      <c r="D634" s="261"/>
      <c r="E634" s="261"/>
      <c r="F634" s="269" t="s">
        <v>1000</v>
      </c>
      <c r="G634" s="270"/>
      <c r="H634" s="264">
        <f t="shared" si="13"/>
        <v>492871</v>
      </c>
      <c r="I634" s="264">
        <v>492871</v>
      </c>
      <c r="J634" s="264">
        <v>0</v>
      </c>
    </row>
    <row r="635" spans="1:10" ht="18" customHeight="1" hidden="1">
      <c r="A635" s="266"/>
      <c r="B635" s="260"/>
      <c r="C635" s="261"/>
      <c r="D635" s="261"/>
      <c r="E635" s="261"/>
      <c r="F635" s="269" t="s">
        <v>1000</v>
      </c>
      <c r="G635" s="270"/>
      <c r="H635" s="264">
        <f t="shared" si="13"/>
        <v>492871</v>
      </c>
      <c r="I635" s="264">
        <v>492871</v>
      </c>
      <c r="J635" s="264">
        <v>0</v>
      </c>
    </row>
    <row r="636" spans="1:10" ht="18" customHeight="1" hidden="1">
      <c r="A636" s="266"/>
      <c r="B636" s="260" t="s">
        <v>322</v>
      </c>
      <c r="C636" s="261">
        <v>1</v>
      </c>
      <c r="D636" s="261">
        <v>2</v>
      </c>
      <c r="E636" s="261"/>
      <c r="F636" s="269" t="s">
        <v>323</v>
      </c>
      <c r="G636" s="270"/>
      <c r="H636" s="264">
        <f t="shared" si="13"/>
        <v>492871</v>
      </c>
      <c r="I636" s="264">
        <v>492871</v>
      </c>
      <c r="J636" s="264">
        <v>0</v>
      </c>
    </row>
    <row r="637" spans="1:10" ht="0.75" customHeight="1" hidden="1">
      <c r="A637" s="266">
        <v>2912</v>
      </c>
      <c r="B637" s="260"/>
      <c r="C637" s="261"/>
      <c r="D637" s="261"/>
      <c r="E637" s="261"/>
      <c r="F637" s="269" t="s">
        <v>1000</v>
      </c>
      <c r="G637" s="270"/>
      <c r="H637" s="264">
        <f t="shared" si="13"/>
        <v>492871</v>
      </c>
      <c r="I637" s="264">
        <v>492871</v>
      </c>
      <c r="J637" s="264">
        <v>0</v>
      </c>
    </row>
    <row r="638" spans="1:10" ht="24" customHeight="1" hidden="1">
      <c r="A638" s="266"/>
      <c r="B638" s="260"/>
      <c r="C638" s="261"/>
      <c r="D638" s="261"/>
      <c r="E638" s="300">
        <v>5112</v>
      </c>
      <c r="F638" s="317" t="s">
        <v>238</v>
      </c>
      <c r="G638" s="270"/>
      <c r="H638" s="264">
        <f t="shared" si="13"/>
        <v>492871</v>
      </c>
      <c r="I638" s="264">
        <v>492871</v>
      </c>
      <c r="J638" s="264">
        <v>0</v>
      </c>
    </row>
    <row r="639" spans="1:10" ht="62.25" customHeight="1">
      <c r="A639" s="266"/>
      <c r="B639" s="260"/>
      <c r="C639" s="261"/>
      <c r="D639" s="261"/>
      <c r="E639" s="300">
        <v>4655</v>
      </c>
      <c r="F639" s="284" t="s">
        <v>1048</v>
      </c>
      <c r="G639" s="270"/>
      <c r="H639" s="264">
        <f t="shared" si="13"/>
        <v>6500</v>
      </c>
      <c r="I639" s="264">
        <v>6500</v>
      </c>
      <c r="J639" s="264">
        <v>0</v>
      </c>
    </row>
    <row r="640" spans="1:10" ht="39" customHeight="1">
      <c r="A640" s="266"/>
      <c r="B640" s="260" t="s">
        <v>322</v>
      </c>
      <c r="C640" s="261">
        <v>2</v>
      </c>
      <c r="D640" s="261">
        <v>0</v>
      </c>
      <c r="E640" s="300"/>
      <c r="F640" s="318" t="s">
        <v>58</v>
      </c>
      <c r="G640" s="270"/>
      <c r="H640" s="264">
        <f>SUM(I640:J640)</f>
        <v>1800</v>
      </c>
      <c r="I640" s="264">
        <f>I641</f>
        <v>1800</v>
      </c>
      <c r="J640" s="264"/>
    </row>
    <row r="641" spans="1:10" ht="24" customHeight="1">
      <c r="A641" s="266">
        <v>2920</v>
      </c>
      <c r="B641" s="260" t="s">
        <v>322</v>
      </c>
      <c r="C641" s="261">
        <v>2</v>
      </c>
      <c r="D641" s="261">
        <v>1</v>
      </c>
      <c r="E641" s="261"/>
      <c r="F641" s="317" t="s">
        <v>324</v>
      </c>
      <c r="G641" s="270"/>
      <c r="H641" s="264">
        <f>H643</f>
        <v>1800</v>
      </c>
      <c r="I641" s="264">
        <f>I643</f>
        <v>1800</v>
      </c>
      <c r="J641" s="264"/>
    </row>
    <row r="642" spans="1:10" ht="58.5" customHeight="1">
      <c r="A642" s="266"/>
      <c r="B642" s="260"/>
      <c r="C642" s="261"/>
      <c r="D642" s="261"/>
      <c r="E642" s="261"/>
      <c r="F642" s="269" t="s">
        <v>994</v>
      </c>
      <c r="G642" s="281"/>
      <c r="H642" s="264"/>
      <c r="I642" s="264"/>
      <c r="J642" s="264"/>
    </row>
    <row r="643" spans="1:10" ht="58.5" customHeight="1">
      <c r="A643" s="266"/>
      <c r="B643" s="260"/>
      <c r="C643" s="261"/>
      <c r="D643" s="261"/>
      <c r="E643" s="261">
        <v>4637</v>
      </c>
      <c r="F643" s="284" t="s">
        <v>229</v>
      </c>
      <c r="G643" s="281"/>
      <c r="H643" s="264">
        <f>I643</f>
        <v>1800</v>
      </c>
      <c r="I643" s="264">
        <v>1800</v>
      </c>
      <c r="J643" s="264"/>
    </row>
    <row r="644" spans="1:10" ht="58.5" customHeight="1">
      <c r="A644" s="266"/>
      <c r="B644" s="260" t="s">
        <v>322</v>
      </c>
      <c r="C644" s="261">
        <v>4</v>
      </c>
      <c r="D644" s="261">
        <v>0</v>
      </c>
      <c r="E644" s="261"/>
      <c r="F644" s="319" t="s">
        <v>1046</v>
      </c>
      <c r="G644" s="281"/>
      <c r="H644" s="264">
        <f>I644</f>
        <v>20000</v>
      </c>
      <c r="I644" s="264">
        <f>I645</f>
        <v>20000</v>
      </c>
      <c r="J644" s="264"/>
    </row>
    <row r="645" spans="1:10" ht="58.5" customHeight="1">
      <c r="A645" s="266">
        <v>2930</v>
      </c>
      <c r="B645" s="260" t="s">
        <v>322</v>
      </c>
      <c r="C645" s="261">
        <v>4</v>
      </c>
      <c r="D645" s="261">
        <v>1</v>
      </c>
      <c r="E645" s="261"/>
      <c r="F645" s="284" t="s">
        <v>328</v>
      </c>
      <c r="G645" s="281"/>
      <c r="H645" s="264">
        <f>I645</f>
        <v>20000</v>
      </c>
      <c r="I645" s="264">
        <f>I646</f>
        <v>20000</v>
      </c>
      <c r="J645" s="264"/>
    </row>
    <row r="646" spans="1:10" ht="58.5" customHeight="1">
      <c r="A646" s="266"/>
      <c r="B646" s="260"/>
      <c r="C646" s="261"/>
      <c r="D646" s="261"/>
      <c r="E646" s="261">
        <v>4637</v>
      </c>
      <c r="F646" s="284" t="s">
        <v>229</v>
      </c>
      <c r="G646" s="281"/>
      <c r="H646" s="264">
        <f>I646</f>
        <v>20000</v>
      </c>
      <c r="I646" s="264">
        <v>20000</v>
      </c>
      <c r="J646" s="264"/>
    </row>
    <row r="647" spans="1:10" ht="41.25" customHeight="1">
      <c r="A647" s="266"/>
      <c r="B647" s="260" t="s">
        <v>322</v>
      </c>
      <c r="C647" s="261">
        <v>5</v>
      </c>
      <c r="D647" s="261">
        <v>0</v>
      </c>
      <c r="E647" s="262"/>
      <c r="F647" s="269" t="s">
        <v>1038</v>
      </c>
      <c r="G647" s="267" t="s">
        <v>832</v>
      </c>
      <c r="H647" s="264">
        <f aca="true" t="shared" si="14" ref="H647:H710">SUM(I647:J647)</f>
        <v>220852</v>
      </c>
      <c r="I647" s="264">
        <f>I648</f>
        <v>220852</v>
      </c>
      <c r="J647" s="264">
        <v>0</v>
      </c>
    </row>
    <row r="648" spans="1:10" ht="22.5" customHeight="1">
      <c r="A648" s="266">
        <v>2950</v>
      </c>
      <c r="B648" s="260" t="s">
        <v>322</v>
      </c>
      <c r="C648" s="261">
        <v>5</v>
      </c>
      <c r="D648" s="261">
        <v>1</v>
      </c>
      <c r="E648" s="261"/>
      <c r="F648" s="269" t="s">
        <v>330</v>
      </c>
      <c r="G648" s="267"/>
      <c r="H648" s="264">
        <f t="shared" si="14"/>
        <v>220852</v>
      </c>
      <c r="I648" s="264">
        <f>I650+I671</f>
        <v>220852</v>
      </c>
      <c r="J648" s="264">
        <v>0</v>
      </c>
    </row>
    <row r="649" spans="1:10" ht="78.75" customHeight="1">
      <c r="A649" s="266">
        <v>2951</v>
      </c>
      <c r="B649" s="260"/>
      <c r="C649" s="261"/>
      <c r="D649" s="261"/>
      <c r="E649" s="261"/>
      <c r="F649" s="269" t="s">
        <v>994</v>
      </c>
      <c r="G649" s="270"/>
      <c r="H649" s="264">
        <f t="shared" si="14"/>
        <v>0</v>
      </c>
      <c r="I649" s="264">
        <v>0</v>
      </c>
      <c r="J649" s="264">
        <v>0</v>
      </c>
    </row>
    <row r="650" spans="1:10" ht="62.25" customHeight="1">
      <c r="A650" s="266"/>
      <c r="B650" s="260"/>
      <c r="C650" s="261"/>
      <c r="D650" s="261"/>
      <c r="E650" s="261">
        <v>4637</v>
      </c>
      <c r="F650" s="284" t="s">
        <v>229</v>
      </c>
      <c r="G650" s="270"/>
      <c r="H650" s="264">
        <f t="shared" si="14"/>
        <v>216352</v>
      </c>
      <c r="I650" s="264">
        <v>216352</v>
      </c>
      <c r="J650" s="264">
        <v>0</v>
      </c>
    </row>
    <row r="651" spans="1:10" ht="384" customHeight="1" hidden="1">
      <c r="A651" s="266"/>
      <c r="B651" s="260" t="s">
        <v>322</v>
      </c>
      <c r="C651" s="261">
        <v>5</v>
      </c>
      <c r="D651" s="261">
        <v>2</v>
      </c>
      <c r="E651" s="261"/>
      <c r="F651" s="269" t="s">
        <v>331</v>
      </c>
      <c r="G651" s="281" t="s">
        <v>833</v>
      </c>
      <c r="H651" s="264">
        <f t="shared" si="14"/>
        <v>0</v>
      </c>
      <c r="I651" s="264">
        <f>SUM(I653:I654)</f>
        <v>0</v>
      </c>
      <c r="J651" s="264">
        <f>SUM(J653:J654)</f>
        <v>0</v>
      </c>
    </row>
    <row r="652" spans="1:10" ht="36" customHeight="1" hidden="1">
      <c r="A652" s="266">
        <v>2952</v>
      </c>
      <c r="B652" s="260"/>
      <c r="C652" s="261"/>
      <c r="D652" s="261"/>
      <c r="E652" s="261"/>
      <c r="F652" s="269" t="s">
        <v>994</v>
      </c>
      <c r="G652" s="270"/>
      <c r="H652" s="264">
        <f t="shared" si="14"/>
        <v>0</v>
      </c>
      <c r="I652" s="264"/>
      <c r="J652" s="264"/>
    </row>
    <row r="653" spans="1:10" ht="15" customHeight="1" hidden="1">
      <c r="A653" s="266"/>
      <c r="B653" s="260"/>
      <c r="C653" s="261"/>
      <c r="D653" s="261"/>
      <c r="E653" s="261"/>
      <c r="F653" s="269" t="s">
        <v>1000</v>
      </c>
      <c r="G653" s="270"/>
      <c r="H653" s="264">
        <f t="shared" si="14"/>
        <v>0</v>
      </c>
      <c r="I653" s="264"/>
      <c r="J653" s="264"/>
    </row>
    <row r="654" spans="1:10" ht="15" customHeight="1" hidden="1">
      <c r="A654" s="266"/>
      <c r="B654" s="260"/>
      <c r="C654" s="261"/>
      <c r="D654" s="261"/>
      <c r="E654" s="261"/>
      <c r="F654" s="269" t="s">
        <v>1000</v>
      </c>
      <c r="G654" s="270"/>
      <c r="H654" s="264">
        <f t="shared" si="14"/>
        <v>0</v>
      </c>
      <c r="I654" s="264"/>
      <c r="J654" s="264"/>
    </row>
    <row r="655" spans="1:10" ht="372" customHeight="1" hidden="1">
      <c r="A655" s="266"/>
      <c r="B655" s="276" t="s">
        <v>322</v>
      </c>
      <c r="C655" s="262">
        <v>6</v>
      </c>
      <c r="D655" s="262">
        <v>0</v>
      </c>
      <c r="E655" s="262"/>
      <c r="F655" s="297" t="s">
        <v>62</v>
      </c>
      <c r="G655" s="267" t="s">
        <v>835</v>
      </c>
      <c r="H655" s="264">
        <f t="shared" si="14"/>
        <v>0</v>
      </c>
      <c r="I655" s="264">
        <f>SUM(I656)</f>
        <v>0</v>
      </c>
      <c r="J655" s="264">
        <f>SUM(J656)</f>
        <v>0</v>
      </c>
    </row>
    <row r="656" spans="1:10" ht="372" customHeight="1" hidden="1">
      <c r="A656" s="266">
        <v>2960</v>
      </c>
      <c r="B656" s="260" t="s">
        <v>322</v>
      </c>
      <c r="C656" s="261">
        <v>6</v>
      </c>
      <c r="D656" s="261">
        <v>1</v>
      </c>
      <c r="E656" s="261"/>
      <c r="F656" s="269" t="s">
        <v>834</v>
      </c>
      <c r="G656" s="281" t="s">
        <v>836</v>
      </c>
      <c r="H656" s="264">
        <f t="shared" si="14"/>
        <v>0</v>
      </c>
      <c r="I656" s="264">
        <f>SUM(I658:I659)</f>
        <v>0</v>
      </c>
      <c r="J656" s="264">
        <f>SUM(J658:J659)</f>
        <v>0</v>
      </c>
    </row>
    <row r="657" spans="1:10" ht="17.25" customHeight="1" hidden="1">
      <c r="A657" s="266">
        <v>2961</v>
      </c>
      <c r="B657" s="260"/>
      <c r="C657" s="261"/>
      <c r="D657" s="261"/>
      <c r="E657" s="261"/>
      <c r="F657" s="269" t="s">
        <v>994</v>
      </c>
      <c r="G657" s="270"/>
      <c r="H657" s="264">
        <f t="shared" si="14"/>
        <v>0</v>
      </c>
      <c r="I657" s="264"/>
      <c r="J657" s="264"/>
    </row>
    <row r="658" spans="1:10" ht="15" customHeight="1" hidden="1">
      <c r="A658" s="266"/>
      <c r="B658" s="260"/>
      <c r="C658" s="261"/>
      <c r="D658" s="261"/>
      <c r="E658" s="261"/>
      <c r="F658" s="269" t="s">
        <v>1000</v>
      </c>
      <c r="G658" s="270"/>
      <c r="H658" s="264">
        <f t="shared" si="14"/>
        <v>0</v>
      </c>
      <c r="I658" s="264"/>
      <c r="J658" s="264"/>
    </row>
    <row r="659" spans="1:10" ht="15" customHeight="1" hidden="1">
      <c r="A659" s="266"/>
      <c r="B659" s="260"/>
      <c r="C659" s="261"/>
      <c r="D659" s="261"/>
      <c r="E659" s="261"/>
      <c r="F659" s="269" t="s">
        <v>1000</v>
      </c>
      <c r="G659" s="270"/>
      <c r="H659" s="264">
        <f t="shared" si="14"/>
        <v>0</v>
      </c>
      <c r="I659" s="264"/>
      <c r="J659" s="264"/>
    </row>
    <row r="660" spans="1:10" ht="156" customHeight="1" hidden="1">
      <c r="A660" s="266"/>
      <c r="B660" s="276" t="s">
        <v>322</v>
      </c>
      <c r="C660" s="262">
        <v>7</v>
      </c>
      <c r="D660" s="262">
        <v>0</v>
      </c>
      <c r="E660" s="262"/>
      <c r="F660" s="297" t="s">
        <v>63</v>
      </c>
      <c r="G660" s="267" t="s">
        <v>838</v>
      </c>
      <c r="H660" s="264">
        <f t="shared" si="14"/>
        <v>0</v>
      </c>
      <c r="I660" s="264">
        <f>SUM(I661)</f>
        <v>0</v>
      </c>
      <c r="J660" s="264">
        <f>SUM(J661)</f>
        <v>0</v>
      </c>
    </row>
    <row r="661" spans="1:10" ht="156" customHeight="1" hidden="1">
      <c r="A661" s="266">
        <v>2970</v>
      </c>
      <c r="B661" s="260" t="s">
        <v>322</v>
      </c>
      <c r="C661" s="261">
        <v>7</v>
      </c>
      <c r="D661" s="261">
        <v>1</v>
      </c>
      <c r="E661" s="261"/>
      <c r="F661" s="269" t="s">
        <v>837</v>
      </c>
      <c r="G661" s="281" t="s">
        <v>838</v>
      </c>
      <c r="H661" s="264">
        <f t="shared" si="14"/>
        <v>0</v>
      </c>
      <c r="I661" s="264">
        <f>SUM(I663:I664)</f>
        <v>0</v>
      </c>
      <c r="J661" s="264">
        <f>SUM(J663:J664)</f>
        <v>0</v>
      </c>
    </row>
    <row r="662" spans="1:10" ht="17.25" customHeight="1" hidden="1">
      <c r="A662" s="266">
        <v>2971</v>
      </c>
      <c r="B662" s="260"/>
      <c r="C662" s="261"/>
      <c r="D662" s="261"/>
      <c r="E662" s="261"/>
      <c r="F662" s="269" t="s">
        <v>994</v>
      </c>
      <c r="G662" s="270"/>
      <c r="H662" s="264">
        <f t="shared" si="14"/>
        <v>0</v>
      </c>
      <c r="I662" s="264"/>
      <c r="J662" s="264"/>
    </row>
    <row r="663" spans="1:10" ht="18.75" customHeight="1" hidden="1">
      <c r="A663" s="266"/>
      <c r="B663" s="260"/>
      <c r="C663" s="261"/>
      <c r="D663" s="261"/>
      <c r="E663" s="261"/>
      <c r="F663" s="269" t="s">
        <v>1000</v>
      </c>
      <c r="G663" s="270"/>
      <c r="H663" s="264">
        <f t="shared" si="14"/>
        <v>0</v>
      </c>
      <c r="I663" s="264"/>
      <c r="J663" s="264"/>
    </row>
    <row r="664" spans="1:10" ht="21" customHeight="1" hidden="1">
      <c r="A664" s="266"/>
      <c r="B664" s="260"/>
      <c r="C664" s="261"/>
      <c r="D664" s="261"/>
      <c r="E664" s="261"/>
      <c r="F664" s="269" t="s">
        <v>1000</v>
      </c>
      <c r="G664" s="270"/>
      <c r="H664" s="264">
        <f t="shared" si="14"/>
        <v>0</v>
      </c>
      <c r="I664" s="264"/>
      <c r="J664" s="264"/>
    </row>
    <row r="665" spans="1:10" ht="30" customHeight="1" hidden="1">
      <c r="A665" s="266"/>
      <c r="B665" s="276" t="s">
        <v>322</v>
      </c>
      <c r="C665" s="262">
        <v>8</v>
      </c>
      <c r="D665" s="262">
        <v>0</v>
      </c>
      <c r="E665" s="262"/>
      <c r="F665" s="297" t="s">
        <v>64</v>
      </c>
      <c r="G665" s="267" t="s">
        <v>840</v>
      </c>
      <c r="H665" s="264">
        <f t="shared" si="14"/>
        <v>0</v>
      </c>
      <c r="I665" s="264">
        <f>SUM(I666)</f>
        <v>0</v>
      </c>
      <c r="J665" s="264">
        <f>SUM(J666)</f>
        <v>0</v>
      </c>
    </row>
    <row r="666" spans="1:10" ht="26.25" customHeight="1" hidden="1">
      <c r="A666" s="266">
        <v>2980</v>
      </c>
      <c r="B666" s="260" t="s">
        <v>322</v>
      </c>
      <c r="C666" s="261">
        <v>8</v>
      </c>
      <c r="D666" s="261">
        <v>1</v>
      </c>
      <c r="E666" s="261"/>
      <c r="F666" s="269" t="s">
        <v>839</v>
      </c>
      <c r="G666" s="281" t="s">
        <v>841</v>
      </c>
      <c r="H666" s="264">
        <f t="shared" si="14"/>
        <v>0</v>
      </c>
      <c r="I666" s="264">
        <f>SUM(I668:I669)</f>
        <v>0</v>
      </c>
      <c r="J666" s="264">
        <f>SUM(J668:J669)</f>
        <v>0</v>
      </c>
    </row>
    <row r="667" spans="1:10" ht="22.5" customHeight="1" hidden="1">
      <c r="A667" s="266">
        <v>2981</v>
      </c>
      <c r="B667" s="260"/>
      <c r="C667" s="261"/>
      <c r="D667" s="261"/>
      <c r="E667" s="261"/>
      <c r="F667" s="269" t="s">
        <v>994</v>
      </c>
      <c r="G667" s="270"/>
      <c r="H667" s="264">
        <f t="shared" si="14"/>
        <v>0</v>
      </c>
      <c r="I667" s="264"/>
      <c r="J667" s="264"/>
    </row>
    <row r="668" spans="1:10" ht="13.5" customHeight="1" hidden="1">
      <c r="A668" s="266"/>
      <c r="B668" s="260"/>
      <c r="C668" s="261"/>
      <c r="D668" s="261"/>
      <c r="E668" s="261"/>
      <c r="F668" s="269" t="s">
        <v>1000</v>
      </c>
      <c r="G668" s="270"/>
      <c r="H668" s="264">
        <f t="shared" si="14"/>
        <v>0</v>
      </c>
      <c r="I668" s="264"/>
      <c r="J668" s="264"/>
    </row>
    <row r="669" spans="1:10" ht="15.75" customHeight="1" hidden="1">
      <c r="A669" s="266"/>
      <c r="B669" s="260"/>
      <c r="C669" s="261"/>
      <c r="D669" s="261"/>
      <c r="E669" s="261"/>
      <c r="F669" s="269" t="s">
        <v>1000</v>
      </c>
      <c r="G669" s="270"/>
      <c r="H669" s="264">
        <f t="shared" si="14"/>
        <v>0</v>
      </c>
      <c r="I669" s="264"/>
      <c r="J669" s="264"/>
    </row>
    <row r="670" spans="1:10" ht="18" hidden="1">
      <c r="A670" s="266"/>
      <c r="B670" s="260"/>
      <c r="C670" s="261"/>
      <c r="D670" s="261"/>
      <c r="E670" s="261">
        <v>5129</v>
      </c>
      <c r="F670" s="299" t="s">
        <v>236</v>
      </c>
      <c r="G670" s="270"/>
      <c r="H670" s="264">
        <f t="shared" si="14"/>
        <v>0</v>
      </c>
      <c r="I670" s="264">
        <v>0</v>
      </c>
      <c r="J670" s="264">
        <v>0</v>
      </c>
    </row>
    <row r="671" spans="1:10" ht="72">
      <c r="A671" s="266"/>
      <c r="B671" s="260"/>
      <c r="C671" s="261"/>
      <c r="D671" s="261"/>
      <c r="E671" s="300">
        <v>4655</v>
      </c>
      <c r="F671" s="284" t="s">
        <v>1048</v>
      </c>
      <c r="G671" s="270"/>
      <c r="H671" s="264">
        <f t="shared" si="14"/>
        <v>4500</v>
      </c>
      <c r="I671" s="264">
        <v>4500</v>
      </c>
      <c r="J671" s="264">
        <v>0</v>
      </c>
    </row>
    <row r="672" spans="1:137" ht="90" customHeight="1">
      <c r="A672" s="266">
        <v>3000</v>
      </c>
      <c r="B672" s="260" t="s">
        <v>332</v>
      </c>
      <c r="C672" s="261">
        <v>0</v>
      </c>
      <c r="D672" s="261">
        <v>0</v>
      </c>
      <c r="E672" s="262"/>
      <c r="F672" s="257" t="s">
        <v>1039</v>
      </c>
      <c r="G672" s="244" t="s">
        <v>842</v>
      </c>
      <c r="H672" s="264">
        <f t="shared" si="14"/>
        <v>57500</v>
      </c>
      <c r="I672" s="264">
        <f>I705</f>
        <v>57500</v>
      </c>
      <c r="J672" s="264">
        <v>0</v>
      </c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265"/>
      <c r="AP672" s="265"/>
      <c r="AQ672" s="265"/>
      <c r="AR672" s="265"/>
      <c r="AS672" s="265"/>
      <c r="AT672" s="265"/>
      <c r="AU672" s="265"/>
      <c r="AV672" s="265"/>
      <c r="AW672" s="265"/>
      <c r="AX672" s="265"/>
      <c r="AY672" s="265"/>
      <c r="AZ672" s="265"/>
      <c r="BA672" s="265"/>
      <c r="BB672" s="265"/>
      <c r="BC672" s="265"/>
      <c r="BD672" s="265"/>
      <c r="BE672" s="265"/>
      <c r="BF672" s="265"/>
      <c r="BG672" s="265"/>
      <c r="BH672" s="265"/>
      <c r="BI672" s="265"/>
      <c r="BJ672" s="265"/>
      <c r="BK672" s="265"/>
      <c r="BL672" s="265"/>
      <c r="BM672" s="265"/>
      <c r="BN672" s="265"/>
      <c r="BO672" s="265"/>
      <c r="BP672" s="265"/>
      <c r="BQ672" s="265"/>
      <c r="BR672" s="265"/>
      <c r="BS672" s="265"/>
      <c r="BT672" s="265"/>
      <c r="BU672" s="265"/>
      <c r="BV672" s="265"/>
      <c r="BW672" s="265"/>
      <c r="BX672" s="265"/>
      <c r="BY672" s="265"/>
      <c r="BZ672" s="265"/>
      <c r="CA672" s="265"/>
      <c r="CB672" s="265"/>
      <c r="CC672" s="265"/>
      <c r="CD672" s="265"/>
      <c r="CE672" s="265"/>
      <c r="CF672" s="265"/>
      <c r="CG672" s="265"/>
      <c r="CH672" s="265"/>
      <c r="CI672" s="265"/>
      <c r="CJ672" s="265"/>
      <c r="CK672" s="265"/>
      <c r="CL672" s="265"/>
      <c r="CM672" s="265"/>
      <c r="CN672" s="265"/>
      <c r="CO672" s="265"/>
      <c r="CP672" s="265"/>
      <c r="CQ672" s="265"/>
      <c r="CR672" s="265"/>
      <c r="CS672" s="265"/>
      <c r="CT672" s="265"/>
      <c r="CU672" s="265"/>
      <c r="CV672" s="265"/>
      <c r="CW672" s="265"/>
      <c r="CX672" s="265"/>
      <c r="CY672" s="265"/>
      <c r="CZ672" s="265"/>
      <c r="DA672" s="265"/>
      <c r="DB672" s="265"/>
      <c r="DC672" s="265"/>
      <c r="DD672" s="265"/>
      <c r="DE672" s="265"/>
      <c r="DF672" s="265"/>
      <c r="DG672" s="265"/>
      <c r="DH672" s="265"/>
      <c r="DI672" s="265"/>
      <c r="DJ672" s="265"/>
      <c r="DK672" s="265"/>
      <c r="DL672" s="265"/>
      <c r="DM672" s="265"/>
      <c r="DN672" s="265"/>
      <c r="DO672" s="265"/>
      <c r="DP672" s="265"/>
      <c r="DQ672" s="265"/>
      <c r="DR672" s="265"/>
      <c r="DS672" s="265"/>
      <c r="DT672" s="265"/>
      <c r="DU672" s="265"/>
      <c r="DV672" s="265"/>
      <c r="DW672" s="265"/>
      <c r="DX672" s="265"/>
      <c r="DY672" s="265"/>
      <c r="DZ672" s="265"/>
      <c r="EA672" s="265"/>
      <c r="EB672" s="265"/>
      <c r="EC672" s="265"/>
      <c r="ED672" s="265"/>
      <c r="EE672" s="265"/>
      <c r="EF672" s="265"/>
      <c r="EG672" s="265"/>
    </row>
    <row r="673" spans="1:137" s="265" customFormat="1" ht="27" customHeight="1" hidden="1">
      <c r="A673" s="247">
        <v>3000</v>
      </c>
      <c r="B673" s="260" t="s">
        <v>332</v>
      </c>
      <c r="C673" s="261">
        <v>1</v>
      </c>
      <c r="D673" s="261">
        <v>0</v>
      </c>
      <c r="E673" s="262"/>
      <c r="F673" s="297" t="s">
        <v>65</v>
      </c>
      <c r="G673" s="267" t="s">
        <v>843</v>
      </c>
      <c r="H673" s="264">
        <v>0</v>
      </c>
      <c r="I673" s="264">
        <v>0</v>
      </c>
      <c r="J673" s="264">
        <v>0</v>
      </c>
      <c r="K673" s="238"/>
      <c r="L673" s="238"/>
      <c r="M673" s="238"/>
      <c r="N673" s="238"/>
      <c r="O673" s="238"/>
      <c r="P673" s="238"/>
      <c r="Q673" s="238"/>
      <c r="R673" s="238"/>
      <c r="S673" s="238"/>
      <c r="T673" s="238"/>
      <c r="U673" s="238"/>
      <c r="V673" s="238"/>
      <c r="W673" s="238"/>
      <c r="X673" s="238"/>
      <c r="Y673" s="238"/>
      <c r="Z673" s="238"/>
      <c r="AA673" s="238"/>
      <c r="AB673" s="238"/>
      <c r="AC673" s="238"/>
      <c r="AD673" s="238"/>
      <c r="AE673" s="238"/>
      <c r="AF673" s="238"/>
      <c r="AG673" s="238"/>
      <c r="AH673" s="238"/>
      <c r="AI673" s="238"/>
      <c r="AJ673" s="238"/>
      <c r="AK673" s="238"/>
      <c r="AL673" s="238"/>
      <c r="AM673" s="238"/>
      <c r="AN673" s="238"/>
      <c r="AO673" s="238"/>
      <c r="AP673" s="238"/>
      <c r="AQ673" s="238"/>
      <c r="AR673" s="238"/>
      <c r="AS673" s="238"/>
      <c r="AT673" s="238"/>
      <c r="AU673" s="238"/>
      <c r="AV673" s="238"/>
      <c r="AW673" s="238"/>
      <c r="AX673" s="238"/>
      <c r="AY673" s="238"/>
      <c r="AZ673" s="238"/>
      <c r="BA673" s="238"/>
      <c r="BB673" s="238"/>
      <c r="BC673" s="238"/>
      <c r="BD673" s="238"/>
      <c r="BE673" s="238"/>
      <c r="BF673" s="238"/>
      <c r="BG673" s="238"/>
      <c r="BH673" s="238"/>
      <c r="BI673" s="238"/>
      <c r="BJ673" s="238"/>
      <c r="BK673" s="238"/>
      <c r="BL673" s="238"/>
      <c r="BM673" s="238"/>
      <c r="BN673" s="238"/>
      <c r="BO673" s="238"/>
      <c r="BP673" s="238"/>
      <c r="BQ673" s="238"/>
      <c r="BR673" s="238"/>
      <c r="BS673" s="238"/>
      <c r="BT673" s="238"/>
      <c r="BU673" s="238"/>
      <c r="BV673" s="238"/>
      <c r="BW673" s="238"/>
      <c r="BX673" s="238"/>
      <c r="BY673" s="238"/>
      <c r="BZ673" s="238"/>
      <c r="CA673" s="238"/>
      <c r="CB673" s="238"/>
      <c r="CC673" s="238"/>
      <c r="CD673" s="238"/>
      <c r="CE673" s="238"/>
      <c r="CF673" s="238"/>
      <c r="CG673" s="238"/>
      <c r="CH673" s="238"/>
      <c r="CI673" s="238"/>
      <c r="CJ673" s="238"/>
      <c r="CK673" s="238"/>
      <c r="CL673" s="238"/>
      <c r="CM673" s="238"/>
      <c r="CN673" s="238"/>
      <c r="CO673" s="238"/>
      <c r="CP673" s="238"/>
      <c r="CQ673" s="238"/>
      <c r="CR673" s="238"/>
      <c r="CS673" s="238"/>
      <c r="CT673" s="238"/>
      <c r="CU673" s="238"/>
      <c r="CV673" s="238"/>
      <c r="CW673" s="238"/>
      <c r="CX673" s="238"/>
      <c r="CY673" s="238"/>
      <c r="CZ673" s="238"/>
      <c r="DA673" s="238"/>
      <c r="DB673" s="238"/>
      <c r="DC673" s="238"/>
      <c r="DD673" s="238"/>
      <c r="DE673" s="238"/>
      <c r="DF673" s="238"/>
      <c r="DG673" s="238"/>
      <c r="DH673" s="238"/>
      <c r="DI673" s="238"/>
      <c r="DJ673" s="238"/>
      <c r="DK673" s="238"/>
      <c r="DL673" s="238"/>
      <c r="DM673" s="238"/>
      <c r="DN673" s="238"/>
      <c r="DO673" s="238"/>
      <c r="DP673" s="238"/>
      <c r="DQ673" s="238"/>
      <c r="DR673" s="238"/>
      <c r="DS673" s="238"/>
      <c r="DT673" s="238"/>
      <c r="DU673" s="238"/>
      <c r="DV673" s="238"/>
      <c r="DW673" s="238"/>
      <c r="DX673" s="238"/>
      <c r="DY673" s="238"/>
      <c r="DZ673" s="238"/>
      <c r="EA673" s="238"/>
      <c r="EB673" s="238"/>
      <c r="EC673" s="238"/>
      <c r="ED673" s="238"/>
      <c r="EE673" s="238"/>
      <c r="EF673" s="238"/>
      <c r="EG673" s="238"/>
    </row>
    <row r="674" spans="1:10" ht="96" customHeight="1" hidden="1">
      <c r="A674" s="266">
        <v>3010</v>
      </c>
      <c r="B674" s="260" t="s">
        <v>332</v>
      </c>
      <c r="C674" s="261">
        <v>1</v>
      </c>
      <c r="D674" s="261">
        <v>1</v>
      </c>
      <c r="E674" s="261"/>
      <c r="F674" s="269" t="s">
        <v>844</v>
      </c>
      <c r="G674" s="281" t="s">
        <v>845</v>
      </c>
      <c r="H674" s="264">
        <f t="shared" si="14"/>
        <v>0</v>
      </c>
      <c r="I674" s="264">
        <f>SUM(I676:I677)</f>
        <v>0</v>
      </c>
      <c r="J674" s="264">
        <f>SUM(J676:J677)</f>
        <v>0</v>
      </c>
    </row>
    <row r="675" spans="1:10" ht="36" customHeight="1" hidden="1">
      <c r="A675" s="266">
        <v>3011</v>
      </c>
      <c r="B675" s="260"/>
      <c r="C675" s="261"/>
      <c r="D675" s="261"/>
      <c r="E675" s="261"/>
      <c r="F675" s="269" t="s">
        <v>994</v>
      </c>
      <c r="G675" s="270"/>
      <c r="H675" s="264">
        <f t="shared" si="14"/>
        <v>0</v>
      </c>
      <c r="I675" s="264"/>
      <c r="J675" s="264"/>
    </row>
    <row r="676" spans="1:10" ht="15" customHeight="1" hidden="1">
      <c r="A676" s="266"/>
      <c r="B676" s="260"/>
      <c r="C676" s="261"/>
      <c r="D676" s="261"/>
      <c r="E676" s="261"/>
      <c r="F676" s="269" t="s">
        <v>1000</v>
      </c>
      <c r="G676" s="270"/>
      <c r="H676" s="264">
        <f t="shared" si="14"/>
        <v>0</v>
      </c>
      <c r="I676" s="264"/>
      <c r="J676" s="264"/>
    </row>
    <row r="677" spans="1:10" ht="15" customHeight="1" hidden="1">
      <c r="A677" s="266"/>
      <c r="B677" s="260"/>
      <c r="C677" s="261"/>
      <c r="D677" s="261"/>
      <c r="E677" s="261"/>
      <c r="F677" s="269" t="s">
        <v>1000</v>
      </c>
      <c r="G677" s="270"/>
      <c r="H677" s="264">
        <f t="shared" si="14"/>
        <v>0</v>
      </c>
      <c r="I677" s="264"/>
      <c r="J677" s="264"/>
    </row>
    <row r="678" spans="1:10" ht="120" customHeight="1" hidden="1">
      <c r="A678" s="266"/>
      <c r="B678" s="260" t="s">
        <v>332</v>
      </c>
      <c r="C678" s="261">
        <v>1</v>
      </c>
      <c r="D678" s="261">
        <v>2</v>
      </c>
      <c r="E678" s="261"/>
      <c r="F678" s="269" t="s">
        <v>846</v>
      </c>
      <c r="G678" s="281" t="s">
        <v>847</v>
      </c>
      <c r="H678" s="264">
        <f t="shared" si="14"/>
        <v>0</v>
      </c>
      <c r="I678" s="264">
        <f>SUM(I680:I681)</f>
        <v>0</v>
      </c>
      <c r="J678" s="264">
        <f>SUM(J680:J681)</f>
        <v>0</v>
      </c>
    </row>
    <row r="679" spans="1:10" ht="36" customHeight="1" hidden="1">
      <c r="A679" s="266">
        <v>3012</v>
      </c>
      <c r="B679" s="260"/>
      <c r="C679" s="261"/>
      <c r="D679" s="261"/>
      <c r="E679" s="261"/>
      <c r="F679" s="269" t="s">
        <v>994</v>
      </c>
      <c r="G679" s="270"/>
      <c r="H679" s="264">
        <f t="shared" si="14"/>
        <v>0</v>
      </c>
      <c r="I679" s="264"/>
      <c r="J679" s="264"/>
    </row>
    <row r="680" spans="1:10" ht="15" customHeight="1" hidden="1">
      <c r="A680" s="266"/>
      <c r="B680" s="260"/>
      <c r="C680" s="261"/>
      <c r="D680" s="261"/>
      <c r="E680" s="261"/>
      <c r="F680" s="269" t="s">
        <v>1000</v>
      </c>
      <c r="G680" s="270"/>
      <c r="H680" s="264">
        <f t="shared" si="14"/>
        <v>0</v>
      </c>
      <c r="I680" s="264"/>
      <c r="J680" s="264"/>
    </row>
    <row r="681" spans="1:10" ht="15" customHeight="1" hidden="1">
      <c r="A681" s="266"/>
      <c r="B681" s="260"/>
      <c r="C681" s="261"/>
      <c r="D681" s="261"/>
      <c r="E681" s="261"/>
      <c r="F681" s="269" t="s">
        <v>1000</v>
      </c>
      <c r="G681" s="270"/>
      <c r="H681" s="264">
        <f t="shared" si="14"/>
        <v>0</v>
      </c>
      <c r="I681" s="264"/>
      <c r="J681" s="264"/>
    </row>
    <row r="682" spans="1:10" ht="84" customHeight="1" hidden="1">
      <c r="A682" s="266"/>
      <c r="B682" s="276" t="s">
        <v>332</v>
      </c>
      <c r="C682" s="262">
        <v>2</v>
      </c>
      <c r="D682" s="262">
        <v>0</v>
      </c>
      <c r="E682" s="262"/>
      <c r="F682" s="267" t="s">
        <v>66</v>
      </c>
      <c r="G682" s="267" t="s">
        <v>849</v>
      </c>
      <c r="H682" s="264">
        <f t="shared" si="14"/>
        <v>0</v>
      </c>
      <c r="I682" s="264">
        <f>SUM(I683)</f>
        <v>0</v>
      </c>
      <c r="J682" s="264">
        <f>SUM(J683)</f>
        <v>0</v>
      </c>
    </row>
    <row r="683" spans="1:10" ht="84" customHeight="1" hidden="1">
      <c r="A683" s="266">
        <v>3020</v>
      </c>
      <c r="B683" s="260" t="s">
        <v>332</v>
      </c>
      <c r="C683" s="261">
        <v>2</v>
      </c>
      <c r="D683" s="261">
        <v>1</v>
      </c>
      <c r="E683" s="261"/>
      <c r="F683" s="269" t="s">
        <v>848</v>
      </c>
      <c r="G683" s="281" t="s">
        <v>850</v>
      </c>
      <c r="H683" s="264">
        <f t="shared" si="14"/>
        <v>0</v>
      </c>
      <c r="I683" s="264">
        <f>SUM(I685:I686)</f>
        <v>0</v>
      </c>
      <c r="J683" s="264">
        <f>SUM(J685:J686)</f>
        <v>0</v>
      </c>
    </row>
    <row r="684" spans="1:10" ht="36" customHeight="1" hidden="1">
      <c r="A684" s="266">
        <v>3021</v>
      </c>
      <c r="B684" s="260"/>
      <c r="C684" s="261"/>
      <c r="D684" s="261"/>
      <c r="E684" s="261"/>
      <c r="F684" s="269" t="s">
        <v>994</v>
      </c>
      <c r="G684" s="270"/>
      <c r="H684" s="264">
        <f t="shared" si="14"/>
        <v>0</v>
      </c>
      <c r="I684" s="264"/>
      <c r="J684" s="264"/>
    </row>
    <row r="685" spans="1:10" ht="15" customHeight="1" hidden="1">
      <c r="A685" s="266"/>
      <c r="B685" s="260"/>
      <c r="C685" s="261"/>
      <c r="D685" s="261"/>
      <c r="E685" s="261"/>
      <c r="F685" s="269" t="s">
        <v>1000</v>
      </c>
      <c r="G685" s="270"/>
      <c r="H685" s="264">
        <f t="shared" si="14"/>
        <v>0</v>
      </c>
      <c r="I685" s="264"/>
      <c r="J685" s="264"/>
    </row>
    <row r="686" spans="1:10" ht="15" customHeight="1" hidden="1">
      <c r="A686" s="266"/>
      <c r="B686" s="260"/>
      <c r="C686" s="261"/>
      <c r="D686" s="261"/>
      <c r="E686" s="261"/>
      <c r="F686" s="269" t="s">
        <v>1000</v>
      </c>
      <c r="G686" s="270"/>
      <c r="H686" s="264">
        <f t="shared" si="14"/>
        <v>0</v>
      </c>
      <c r="I686" s="264"/>
      <c r="J686" s="264"/>
    </row>
    <row r="687" spans="1:10" ht="108" customHeight="1" hidden="1">
      <c r="A687" s="266"/>
      <c r="B687" s="276" t="s">
        <v>332</v>
      </c>
      <c r="C687" s="262">
        <v>3</v>
      </c>
      <c r="D687" s="262">
        <v>0</v>
      </c>
      <c r="E687" s="262"/>
      <c r="F687" s="267" t="s">
        <v>67</v>
      </c>
      <c r="G687" s="267" t="s">
        <v>852</v>
      </c>
      <c r="H687" s="264">
        <f t="shared" si="14"/>
        <v>0</v>
      </c>
      <c r="I687" s="264">
        <f>SUM(I688)</f>
        <v>0</v>
      </c>
      <c r="J687" s="264">
        <f>SUM(J688)</f>
        <v>0</v>
      </c>
    </row>
    <row r="688" spans="1:137" ht="15" customHeight="1" hidden="1">
      <c r="A688" s="266">
        <v>3030</v>
      </c>
      <c r="B688" s="260" t="s">
        <v>332</v>
      </c>
      <c r="C688" s="261">
        <v>3</v>
      </c>
      <c r="D688" s="261">
        <v>1</v>
      </c>
      <c r="E688" s="261"/>
      <c r="F688" s="269" t="s">
        <v>851</v>
      </c>
      <c r="G688" s="267"/>
      <c r="H688" s="264">
        <f t="shared" si="14"/>
        <v>0</v>
      </c>
      <c r="I688" s="320"/>
      <c r="J688" s="320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68"/>
      <c r="W688" s="268"/>
      <c r="X688" s="268"/>
      <c r="Y688" s="268"/>
      <c r="Z688" s="268"/>
      <c r="AA688" s="268"/>
      <c r="AB688" s="268"/>
      <c r="AC688" s="268"/>
      <c r="AD688" s="268"/>
      <c r="AE688" s="268"/>
      <c r="AF688" s="268"/>
      <c r="AG688" s="268"/>
      <c r="AH688" s="268"/>
      <c r="AI688" s="268"/>
      <c r="AJ688" s="268"/>
      <c r="AK688" s="268"/>
      <c r="AL688" s="268"/>
      <c r="AM688" s="268"/>
      <c r="AN688" s="268"/>
      <c r="AO688" s="268"/>
      <c r="AP688" s="268"/>
      <c r="AQ688" s="268"/>
      <c r="AR688" s="268"/>
      <c r="AS688" s="268"/>
      <c r="AT688" s="268"/>
      <c r="AU688" s="268"/>
      <c r="AV688" s="268"/>
      <c r="AW688" s="268"/>
      <c r="AX688" s="268"/>
      <c r="AY688" s="268"/>
      <c r="AZ688" s="268"/>
      <c r="BA688" s="268"/>
      <c r="BB688" s="268"/>
      <c r="BC688" s="268"/>
      <c r="BD688" s="268"/>
      <c r="BE688" s="268"/>
      <c r="BF688" s="268"/>
      <c r="BG688" s="268"/>
      <c r="BH688" s="268"/>
      <c r="BI688" s="268"/>
      <c r="BJ688" s="268"/>
      <c r="BK688" s="268"/>
      <c r="BL688" s="268"/>
      <c r="BM688" s="268"/>
      <c r="BN688" s="268"/>
      <c r="BO688" s="268"/>
      <c r="BP688" s="268"/>
      <c r="BQ688" s="268"/>
      <c r="BR688" s="268"/>
      <c r="BS688" s="268"/>
      <c r="BT688" s="268"/>
      <c r="BU688" s="268"/>
      <c r="BV688" s="268"/>
      <c r="BW688" s="268"/>
      <c r="BX688" s="268"/>
      <c r="BY688" s="268"/>
      <c r="BZ688" s="268"/>
      <c r="CA688" s="268"/>
      <c r="CB688" s="268"/>
      <c r="CC688" s="268"/>
      <c r="CD688" s="268"/>
      <c r="CE688" s="268"/>
      <c r="CF688" s="268"/>
      <c r="CG688" s="268"/>
      <c r="CH688" s="268"/>
      <c r="CI688" s="268"/>
      <c r="CJ688" s="268"/>
      <c r="CK688" s="268"/>
      <c r="CL688" s="268"/>
      <c r="CM688" s="268"/>
      <c r="CN688" s="268"/>
      <c r="CO688" s="268"/>
      <c r="CP688" s="268"/>
      <c r="CQ688" s="268"/>
      <c r="CR688" s="268"/>
      <c r="CS688" s="268"/>
      <c r="CT688" s="268"/>
      <c r="CU688" s="268"/>
      <c r="CV688" s="268"/>
      <c r="CW688" s="268"/>
      <c r="CX688" s="268"/>
      <c r="CY688" s="268"/>
      <c r="CZ688" s="268"/>
      <c r="DA688" s="268"/>
      <c r="DB688" s="268"/>
      <c r="DC688" s="268"/>
      <c r="DD688" s="268"/>
      <c r="DE688" s="268"/>
      <c r="DF688" s="268"/>
      <c r="DG688" s="268"/>
      <c r="DH688" s="268"/>
      <c r="DI688" s="268"/>
      <c r="DJ688" s="268"/>
      <c r="DK688" s="268"/>
      <c r="DL688" s="268"/>
      <c r="DM688" s="268"/>
      <c r="DN688" s="268"/>
      <c r="DO688" s="268"/>
      <c r="DP688" s="268"/>
      <c r="DQ688" s="268"/>
      <c r="DR688" s="268"/>
      <c r="DS688" s="268"/>
      <c r="DT688" s="268"/>
      <c r="DU688" s="268"/>
      <c r="DV688" s="268"/>
      <c r="DW688" s="268"/>
      <c r="DX688" s="268"/>
      <c r="DY688" s="268"/>
      <c r="DZ688" s="268"/>
      <c r="EA688" s="268"/>
      <c r="EB688" s="268"/>
      <c r="EC688" s="268"/>
      <c r="ED688" s="268"/>
      <c r="EE688" s="268"/>
      <c r="EF688" s="268"/>
      <c r="EG688" s="268"/>
    </row>
    <row r="689" spans="1:137" s="268" customFormat="1" ht="12.75" customHeight="1" hidden="1">
      <c r="A689" s="266">
        <v>3031</v>
      </c>
      <c r="B689" s="276" t="s">
        <v>332</v>
      </c>
      <c r="C689" s="262">
        <v>4</v>
      </c>
      <c r="D689" s="262">
        <v>0</v>
      </c>
      <c r="E689" s="262"/>
      <c r="F689" s="267" t="s">
        <v>68</v>
      </c>
      <c r="G689" s="267" t="s">
        <v>854</v>
      </c>
      <c r="H689" s="264">
        <f t="shared" si="14"/>
        <v>0</v>
      </c>
      <c r="I689" s="264">
        <f>SUM(I690)</f>
        <v>0</v>
      </c>
      <c r="J689" s="264">
        <f>SUM(J690)</f>
        <v>0</v>
      </c>
      <c r="K689" s="238"/>
      <c r="L689" s="238"/>
      <c r="M689" s="238"/>
      <c r="N689" s="238"/>
      <c r="O689" s="238"/>
      <c r="P689" s="238"/>
      <c r="Q689" s="238"/>
      <c r="R689" s="238"/>
      <c r="S689" s="238"/>
      <c r="T689" s="238"/>
      <c r="U689" s="238"/>
      <c r="V689" s="238"/>
      <c r="W689" s="238"/>
      <c r="X689" s="238"/>
      <c r="Y689" s="238"/>
      <c r="Z689" s="238"/>
      <c r="AA689" s="238"/>
      <c r="AB689" s="238"/>
      <c r="AC689" s="238"/>
      <c r="AD689" s="238"/>
      <c r="AE689" s="238"/>
      <c r="AF689" s="238"/>
      <c r="AG689" s="238"/>
      <c r="AH689" s="238"/>
      <c r="AI689" s="238"/>
      <c r="AJ689" s="238"/>
      <c r="AK689" s="238"/>
      <c r="AL689" s="238"/>
      <c r="AM689" s="238"/>
      <c r="AN689" s="238"/>
      <c r="AO689" s="238"/>
      <c r="AP689" s="238"/>
      <c r="AQ689" s="238"/>
      <c r="AR689" s="238"/>
      <c r="AS689" s="238"/>
      <c r="AT689" s="238"/>
      <c r="AU689" s="238"/>
      <c r="AV689" s="238"/>
      <c r="AW689" s="238"/>
      <c r="AX689" s="238"/>
      <c r="AY689" s="238"/>
      <c r="AZ689" s="238"/>
      <c r="BA689" s="238"/>
      <c r="BB689" s="238"/>
      <c r="BC689" s="238"/>
      <c r="BD689" s="238"/>
      <c r="BE689" s="238"/>
      <c r="BF689" s="238"/>
      <c r="BG689" s="238"/>
      <c r="BH689" s="238"/>
      <c r="BI689" s="238"/>
      <c r="BJ689" s="238"/>
      <c r="BK689" s="238"/>
      <c r="BL689" s="238"/>
      <c r="BM689" s="238"/>
      <c r="BN689" s="238"/>
      <c r="BO689" s="238"/>
      <c r="BP689" s="238"/>
      <c r="BQ689" s="238"/>
      <c r="BR689" s="238"/>
      <c r="BS689" s="238"/>
      <c r="BT689" s="238"/>
      <c r="BU689" s="238"/>
      <c r="BV689" s="238"/>
      <c r="BW689" s="238"/>
      <c r="BX689" s="238"/>
      <c r="BY689" s="238"/>
      <c r="BZ689" s="238"/>
      <c r="CA689" s="238"/>
      <c r="CB689" s="238"/>
      <c r="CC689" s="238"/>
      <c r="CD689" s="238"/>
      <c r="CE689" s="238"/>
      <c r="CF689" s="238"/>
      <c r="CG689" s="238"/>
      <c r="CH689" s="238"/>
      <c r="CI689" s="238"/>
      <c r="CJ689" s="238"/>
      <c r="CK689" s="238"/>
      <c r="CL689" s="238"/>
      <c r="CM689" s="238"/>
      <c r="CN689" s="238"/>
      <c r="CO689" s="238"/>
      <c r="CP689" s="238"/>
      <c r="CQ689" s="238"/>
      <c r="CR689" s="238"/>
      <c r="CS689" s="238"/>
      <c r="CT689" s="238"/>
      <c r="CU689" s="238"/>
      <c r="CV689" s="238"/>
      <c r="CW689" s="238"/>
      <c r="CX689" s="238"/>
      <c r="CY689" s="238"/>
      <c r="CZ689" s="238"/>
      <c r="DA689" s="238"/>
      <c r="DB689" s="238"/>
      <c r="DC689" s="238"/>
      <c r="DD689" s="238"/>
      <c r="DE689" s="238"/>
      <c r="DF689" s="238"/>
      <c r="DG689" s="238"/>
      <c r="DH689" s="238"/>
      <c r="DI689" s="238"/>
      <c r="DJ689" s="238"/>
      <c r="DK689" s="238"/>
      <c r="DL689" s="238"/>
      <c r="DM689" s="238"/>
      <c r="DN689" s="238"/>
      <c r="DO689" s="238"/>
      <c r="DP689" s="238"/>
      <c r="DQ689" s="238"/>
      <c r="DR689" s="238"/>
      <c r="DS689" s="238"/>
      <c r="DT689" s="238"/>
      <c r="DU689" s="238"/>
      <c r="DV689" s="238"/>
      <c r="DW689" s="238"/>
      <c r="DX689" s="238"/>
      <c r="DY689" s="238"/>
      <c r="DZ689" s="238"/>
      <c r="EA689" s="238"/>
      <c r="EB689" s="238"/>
      <c r="EC689" s="238"/>
      <c r="ED689" s="238"/>
      <c r="EE689" s="238"/>
      <c r="EF689" s="238"/>
      <c r="EG689" s="238"/>
    </row>
    <row r="690" spans="1:10" ht="228" customHeight="1" hidden="1">
      <c r="A690" s="266">
        <v>3040</v>
      </c>
      <c r="B690" s="260" t="s">
        <v>332</v>
      </c>
      <c r="C690" s="261">
        <v>4</v>
      </c>
      <c r="D690" s="261">
        <v>1</v>
      </c>
      <c r="E690" s="261"/>
      <c r="F690" s="269" t="s">
        <v>853</v>
      </c>
      <c r="G690" s="281" t="s">
        <v>855</v>
      </c>
      <c r="H690" s="264">
        <f t="shared" si="14"/>
        <v>0</v>
      </c>
      <c r="I690" s="264">
        <f>SUM(I692:I693)</f>
        <v>0</v>
      </c>
      <c r="J690" s="264">
        <f>SUM(J692:J693)</f>
        <v>0</v>
      </c>
    </row>
    <row r="691" spans="1:10" ht="36" customHeight="1" hidden="1">
      <c r="A691" s="266">
        <v>3041</v>
      </c>
      <c r="B691" s="260"/>
      <c r="C691" s="261"/>
      <c r="D691" s="261"/>
      <c r="E691" s="261"/>
      <c r="F691" s="269" t="s">
        <v>994</v>
      </c>
      <c r="G691" s="270"/>
      <c r="H691" s="264">
        <f t="shared" si="14"/>
        <v>0</v>
      </c>
      <c r="I691" s="264"/>
      <c r="J691" s="264"/>
    </row>
    <row r="692" spans="1:10" ht="15" customHeight="1" hidden="1">
      <c r="A692" s="266"/>
      <c r="B692" s="260"/>
      <c r="C692" s="261"/>
      <c r="D692" s="261"/>
      <c r="E692" s="261"/>
      <c r="F692" s="269" t="s">
        <v>1000</v>
      </c>
      <c r="G692" s="270"/>
      <c r="H692" s="264">
        <f t="shared" si="14"/>
        <v>0</v>
      </c>
      <c r="I692" s="264"/>
      <c r="J692" s="264"/>
    </row>
    <row r="693" spans="1:10" ht="15" customHeight="1" hidden="1">
      <c r="A693" s="266"/>
      <c r="B693" s="260"/>
      <c r="C693" s="261"/>
      <c r="D693" s="261"/>
      <c r="E693" s="261"/>
      <c r="F693" s="269" t="s">
        <v>1000</v>
      </c>
      <c r="G693" s="270"/>
      <c r="H693" s="264">
        <f t="shared" si="14"/>
        <v>0</v>
      </c>
      <c r="I693" s="264"/>
      <c r="J693" s="264"/>
    </row>
    <row r="694" spans="1:10" ht="144" customHeight="1" hidden="1">
      <c r="A694" s="266"/>
      <c r="B694" s="276" t="s">
        <v>332</v>
      </c>
      <c r="C694" s="262">
        <v>5</v>
      </c>
      <c r="D694" s="262">
        <v>0</v>
      </c>
      <c r="E694" s="262"/>
      <c r="F694" s="267" t="s">
        <v>69</v>
      </c>
      <c r="G694" s="267" t="s">
        <v>857</v>
      </c>
      <c r="H694" s="264">
        <f t="shared" si="14"/>
        <v>0</v>
      </c>
      <c r="I694" s="264">
        <f>SUM(I695)</f>
        <v>0</v>
      </c>
      <c r="J694" s="264">
        <f>SUM(J695)</f>
        <v>0</v>
      </c>
    </row>
    <row r="695" spans="1:10" ht="144" customHeight="1" hidden="1">
      <c r="A695" s="266">
        <v>3050</v>
      </c>
      <c r="B695" s="260" t="s">
        <v>332</v>
      </c>
      <c r="C695" s="261">
        <v>5</v>
      </c>
      <c r="D695" s="261">
        <v>1</v>
      </c>
      <c r="E695" s="261"/>
      <c r="F695" s="269" t="s">
        <v>856</v>
      </c>
      <c r="G695" s="281" t="s">
        <v>857</v>
      </c>
      <c r="H695" s="264">
        <f t="shared" si="14"/>
        <v>0</v>
      </c>
      <c r="I695" s="264">
        <f>SUM(I697:I698)</f>
        <v>0</v>
      </c>
      <c r="J695" s="264">
        <f>SUM(J697:J698)</f>
        <v>0</v>
      </c>
    </row>
    <row r="696" spans="1:10" ht="36" customHeight="1" hidden="1">
      <c r="A696" s="266">
        <v>3051</v>
      </c>
      <c r="B696" s="260"/>
      <c r="C696" s="261"/>
      <c r="D696" s="261"/>
      <c r="E696" s="261"/>
      <c r="F696" s="269" t="s">
        <v>994</v>
      </c>
      <c r="G696" s="270"/>
      <c r="H696" s="264">
        <f t="shared" si="14"/>
        <v>0</v>
      </c>
      <c r="I696" s="264"/>
      <c r="J696" s="264"/>
    </row>
    <row r="697" spans="1:10" ht="15" customHeight="1" hidden="1">
      <c r="A697" s="266"/>
      <c r="B697" s="260"/>
      <c r="C697" s="261"/>
      <c r="D697" s="261"/>
      <c r="E697" s="261"/>
      <c r="F697" s="269" t="s">
        <v>1000</v>
      </c>
      <c r="G697" s="270"/>
      <c r="H697" s="264">
        <f t="shared" si="14"/>
        <v>0</v>
      </c>
      <c r="I697" s="264"/>
      <c r="J697" s="264"/>
    </row>
    <row r="698" spans="1:10" ht="15" customHeight="1" hidden="1">
      <c r="A698" s="266"/>
      <c r="B698" s="260"/>
      <c r="C698" s="261"/>
      <c r="D698" s="261"/>
      <c r="E698" s="261"/>
      <c r="F698" s="269" t="s">
        <v>1000</v>
      </c>
      <c r="G698" s="270"/>
      <c r="H698" s="264">
        <f t="shared" si="14"/>
        <v>0</v>
      </c>
      <c r="I698" s="264"/>
      <c r="J698" s="264"/>
    </row>
    <row r="699" spans="1:10" ht="84" customHeight="1" hidden="1">
      <c r="A699" s="266"/>
      <c r="B699" s="276" t="s">
        <v>332</v>
      </c>
      <c r="C699" s="262">
        <v>6</v>
      </c>
      <c r="D699" s="262">
        <v>0</v>
      </c>
      <c r="E699" s="262"/>
      <c r="F699" s="267" t="s">
        <v>70</v>
      </c>
      <c r="G699" s="267" t="s">
        <v>859</v>
      </c>
      <c r="H699" s="264">
        <f t="shared" si="14"/>
        <v>0</v>
      </c>
      <c r="I699" s="264">
        <f>SUM(I700)</f>
        <v>0</v>
      </c>
      <c r="J699" s="264">
        <f>SUM(J700)</f>
        <v>0</v>
      </c>
    </row>
    <row r="700" spans="1:10" ht="84" customHeight="1" hidden="1">
      <c r="A700" s="266">
        <v>3060</v>
      </c>
      <c r="B700" s="260" t="s">
        <v>332</v>
      </c>
      <c r="C700" s="261">
        <v>6</v>
      </c>
      <c r="D700" s="261">
        <v>1</v>
      </c>
      <c r="E700" s="261"/>
      <c r="F700" s="269" t="s">
        <v>858</v>
      </c>
      <c r="G700" s="281" t="s">
        <v>859</v>
      </c>
      <c r="H700" s="264">
        <f t="shared" si="14"/>
        <v>0</v>
      </c>
      <c r="I700" s="264">
        <f>SUM(I702:I703)</f>
        <v>0</v>
      </c>
      <c r="J700" s="264">
        <f>SUM(J702:J703)</f>
        <v>0</v>
      </c>
    </row>
    <row r="701" spans="1:10" ht="36" customHeight="1" hidden="1">
      <c r="A701" s="266">
        <v>3061</v>
      </c>
      <c r="B701" s="260"/>
      <c r="C701" s="261"/>
      <c r="D701" s="261"/>
      <c r="E701" s="261"/>
      <c r="F701" s="269" t="s">
        <v>994</v>
      </c>
      <c r="G701" s="270"/>
      <c r="H701" s="264">
        <f t="shared" si="14"/>
        <v>0</v>
      </c>
      <c r="I701" s="264"/>
      <c r="J701" s="264"/>
    </row>
    <row r="702" spans="1:10" ht="15" customHeight="1" hidden="1">
      <c r="A702" s="266"/>
      <c r="B702" s="260"/>
      <c r="C702" s="261"/>
      <c r="D702" s="261"/>
      <c r="E702" s="261"/>
      <c r="F702" s="269" t="s">
        <v>1000</v>
      </c>
      <c r="G702" s="270"/>
      <c r="H702" s="264">
        <f t="shared" si="14"/>
        <v>0</v>
      </c>
      <c r="I702" s="264"/>
      <c r="J702" s="264"/>
    </row>
    <row r="703" spans="1:10" ht="15" customHeight="1" hidden="1">
      <c r="A703" s="266"/>
      <c r="B703" s="260"/>
      <c r="C703" s="261"/>
      <c r="D703" s="261"/>
      <c r="E703" s="261"/>
      <c r="F703" s="269" t="s">
        <v>1000</v>
      </c>
      <c r="G703" s="270"/>
      <c r="H703" s="264">
        <f t="shared" si="14"/>
        <v>0</v>
      </c>
      <c r="I703" s="264"/>
      <c r="J703" s="264"/>
    </row>
    <row r="704" spans="1:10" ht="2.25" customHeight="1" hidden="1">
      <c r="A704" s="266"/>
      <c r="B704" s="276" t="s">
        <v>332</v>
      </c>
      <c r="C704" s="262">
        <v>7</v>
      </c>
      <c r="D704" s="262">
        <v>0</v>
      </c>
      <c r="E704" s="262"/>
      <c r="F704" s="267" t="s">
        <v>71</v>
      </c>
      <c r="G704" s="267" t="s">
        <v>861</v>
      </c>
      <c r="H704" s="264">
        <f t="shared" si="14"/>
        <v>57500</v>
      </c>
      <c r="I704" s="264">
        <f>SUM(I705)</f>
        <v>57500</v>
      </c>
      <c r="J704" s="264">
        <f>SUM(J705)</f>
        <v>0</v>
      </c>
    </row>
    <row r="705" spans="1:10" ht="67.5" customHeight="1">
      <c r="A705" s="266">
        <v>3070</v>
      </c>
      <c r="B705" s="260" t="s">
        <v>332</v>
      </c>
      <c r="C705" s="261">
        <v>7</v>
      </c>
      <c r="D705" s="261">
        <v>1</v>
      </c>
      <c r="E705" s="261"/>
      <c r="F705" s="269" t="s">
        <v>860</v>
      </c>
      <c r="G705" s="281" t="s">
        <v>863</v>
      </c>
      <c r="H705" s="264">
        <f t="shared" si="14"/>
        <v>57500</v>
      </c>
      <c r="I705" s="264">
        <f>I707+I708+I709</f>
        <v>57500</v>
      </c>
      <c r="J705" s="264">
        <v>0</v>
      </c>
    </row>
    <row r="706" spans="1:10" ht="75.75" customHeight="1">
      <c r="A706" s="266">
        <v>3071</v>
      </c>
      <c r="B706" s="260"/>
      <c r="C706" s="261"/>
      <c r="D706" s="261"/>
      <c r="E706" s="261"/>
      <c r="F706" s="269" t="s">
        <v>994</v>
      </c>
      <c r="G706" s="270"/>
      <c r="H706" s="264">
        <f t="shared" si="14"/>
        <v>0</v>
      </c>
      <c r="I706" s="264">
        <v>0</v>
      </c>
      <c r="J706" s="264">
        <v>0</v>
      </c>
    </row>
    <row r="707" spans="1:10" ht="60" customHeight="1">
      <c r="A707" s="266"/>
      <c r="B707" s="260"/>
      <c r="C707" s="261"/>
      <c r="D707" s="261"/>
      <c r="E707" s="261">
        <v>4269</v>
      </c>
      <c r="F707" s="271" t="s">
        <v>998</v>
      </c>
      <c r="G707" s="270"/>
      <c r="H707" s="264">
        <f>I707</f>
        <v>1500</v>
      </c>
      <c r="I707" s="264">
        <v>1500</v>
      </c>
      <c r="J707" s="264"/>
    </row>
    <row r="708" spans="1:10" ht="38.25" customHeight="1">
      <c r="A708" s="266"/>
      <c r="B708" s="260"/>
      <c r="C708" s="261"/>
      <c r="D708" s="261"/>
      <c r="E708" s="247">
        <v>4726</v>
      </c>
      <c r="F708" s="299" t="s">
        <v>374</v>
      </c>
      <c r="G708" s="270"/>
      <c r="H708" s="264">
        <v>8500</v>
      </c>
      <c r="I708" s="264">
        <v>8000</v>
      </c>
      <c r="J708" s="264">
        <v>0</v>
      </c>
    </row>
    <row r="709" spans="1:10" ht="25.5" customHeight="1">
      <c r="A709" s="266"/>
      <c r="B709" s="260"/>
      <c r="C709" s="261"/>
      <c r="D709" s="261"/>
      <c r="E709" s="247">
        <v>4729</v>
      </c>
      <c r="F709" s="299" t="s">
        <v>377</v>
      </c>
      <c r="G709" s="270"/>
      <c r="H709" s="264">
        <v>20100</v>
      </c>
      <c r="I709" s="264">
        <v>48000</v>
      </c>
      <c r="J709" s="264">
        <v>0</v>
      </c>
    </row>
    <row r="710" spans="1:10" ht="36" hidden="1">
      <c r="A710" s="266"/>
      <c r="B710" s="260"/>
      <c r="C710" s="261"/>
      <c r="D710" s="261"/>
      <c r="E710" s="273">
        <v>4216</v>
      </c>
      <c r="F710" s="308" t="s">
        <v>119</v>
      </c>
      <c r="G710" s="270"/>
      <c r="H710" s="264">
        <f t="shared" si="14"/>
        <v>0</v>
      </c>
      <c r="I710" s="264"/>
      <c r="J710" s="264">
        <v>0</v>
      </c>
    </row>
    <row r="711" spans="1:10" ht="252" customHeight="1" hidden="1">
      <c r="A711" s="266"/>
      <c r="B711" s="276" t="s">
        <v>332</v>
      </c>
      <c r="C711" s="262">
        <v>8</v>
      </c>
      <c r="D711" s="262">
        <v>0</v>
      </c>
      <c r="E711" s="262"/>
      <c r="F711" s="297" t="s">
        <v>73</v>
      </c>
      <c r="G711" s="267" t="s">
        <v>864</v>
      </c>
      <c r="H711" s="264">
        <f aca="true" t="shared" si="15" ref="H711:H719">SUM(I711:J711)</f>
        <v>0</v>
      </c>
      <c r="I711" s="264">
        <f>SUM(I712)</f>
        <v>0</v>
      </c>
      <c r="J711" s="264">
        <f>SUM(J712)</f>
        <v>0</v>
      </c>
    </row>
    <row r="712" spans="1:10" ht="252" customHeight="1" hidden="1">
      <c r="A712" s="266">
        <v>3080</v>
      </c>
      <c r="B712" s="260" t="s">
        <v>332</v>
      </c>
      <c r="C712" s="261">
        <v>8</v>
      </c>
      <c r="D712" s="261">
        <v>1</v>
      </c>
      <c r="E712" s="261"/>
      <c r="F712" s="269" t="s">
        <v>73</v>
      </c>
      <c r="G712" s="281" t="s">
        <v>865</v>
      </c>
      <c r="H712" s="264">
        <f t="shared" si="15"/>
        <v>0</v>
      </c>
      <c r="I712" s="264">
        <f>SUM(I713)</f>
        <v>0</v>
      </c>
      <c r="J712" s="264">
        <f>SUM(J713)</f>
        <v>0</v>
      </c>
    </row>
    <row r="713" spans="1:10" ht="26.25" customHeight="1" hidden="1">
      <c r="A713" s="266">
        <v>3081</v>
      </c>
      <c r="B713" s="276" t="s">
        <v>332</v>
      </c>
      <c r="C713" s="321">
        <v>9</v>
      </c>
      <c r="D713" s="262">
        <v>0</v>
      </c>
      <c r="E713" s="262"/>
      <c r="F713" s="297" t="s">
        <v>74</v>
      </c>
      <c r="G713" s="267" t="s">
        <v>867</v>
      </c>
      <c r="H713" s="264">
        <f t="shared" si="15"/>
        <v>0</v>
      </c>
      <c r="I713" s="264">
        <f>SUM(I714+I716)</f>
        <v>0</v>
      </c>
      <c r="J713" s="264">
        <f>SUM(J714+J716)</f>
        <v>0</v>
      </c>
    </row>
    <row r="714" spans="1:10" ht="24" customHeight="1" hidden="1">
      <c r="A714" s="266">
        <v>3090</v>
      </c>
      <c r="B714" s="260" t="s">
        <v>332</v>
      </c>
      <c r="C714" s="247">
        <v>9</v>
      </c>
      <c r="D714" s="261">
        <v>1</v>
      </c>
      <c r="E714" s="261"/>
      <c r="F714" s="269" t="s">
        <v>866</v>
      </c>
      <c r="G714" s="281" t="s">
        <v>868</v>
      </c>
      <c r="H714" s="264">
        <f t="shared" si="15"/>
        <v>0</v>
      </c>
      <c r="I714" s="264">
        <v>0</v>
      </c>
      <c r="J714" s="264">
        <f>SUM(J216:J217)</f>
        <v>0</v>
      </c>
    </row>
    <row r="715" spans="1:10" ht="23.25" customHeight="1" hidden="1">
      <c r="A715" s="266">
        <v>3091</v>
      </c>
      <c r="B715" s="260"/>
      <c r="C715" s="261"/>
      <c r="D715" s="261"/>
      <c r="E715" s="261"/>
      <c r="F715" s="269" t="s">
        <v>994</v>
      </c>
      <c r="G715" s="270"/>
      <c r="H715" s="264">
        <f t="shared" si="15"/>
        <v>0</v>
      </c>
      <c r="I715" s="264"/>
      <c r="J715" s="264"/>
    </row>
    <row r="716" spans="1:10" ht="36" customHeight="1" hidden="1">
      <c r="A716" s="266"/>
      <c r="B716" s="260" t="s">
        <v>332</v>
      </c>
      <c r="C716" s="247">
        <v>9</v>
      </c>
      <c r="D716" s="261">
        <v>2</v>
      </c>
      <c r="E716" s="261"/>
      <c r="F716" s="269" t="s">
        <v>351</v>
      </c>
      <c r="G716" s="281"/>
      <c r="H716" s="264">
        <f t="shared" si="15"/>
        <v>0</v>
      </c>
      <c r="I716" s="264">
        <f>SUM(I718:I719)</f>
        <v>0</v>
      </c>
      <c r="J716" s="264">
        <f>SUM(J718:J719)</f>
        <v>0</v>
      </c>
    </row>
    <row r="717" spans="1:10" ht="38.25" customHeight="1" hidden="1">
      <c r="A717" s="266">
        <v>3092</v>
      </c>
      <c r="B717" s="260"/>
      <c r="C717" s="261"/>
      <c r="D717" s="261"/>
      <c r="E717" s="261"/>
      <c r="F717" s="269" t="s">
        <v>994</v>
      </c>
      <c r="G717" s="270"/>
      <c r="H717" s="264">
        <f t="shared" si="15"/>
        <v>0</v>
      </c>
      <c r="I717" s="264"/>
      <c r="J717" s="264"/>
    </row>
    <row r="718" spans="1:10" ht="15" customHeight="1" hidden="1">
      <c r="A718" s="266"/>
      <c r="B718" s="260"/>
      <c r="C718" s="261"/>
      <c r="D718" s="261"/>
      <c r="E718" s="261"/>
      <c r="F718" s="269" t="s">
        <v>1000</v>
      </c>
      <c r="G718" s="270"/>
      <c r="H718" s="264">
        <f t="shared" si="15"/>
        <v>0</v>
      </c>
      <c r="I718" s="264"/>
      <c r="J718" s="264"/>
    </row>
    <row r="719" spans="1:10" ht="0.75" customHeight="1" hidden="1">
      <c r="A719" s="266"/>
      <c r="B719" s="260"/>
      <c r="C719" s="261"/>
      <c r="D719" s="261"/>
      <c r="E719" s="261"/>
      <c r="F719" s="269" t="s">
        <v>1000</v>
      </c>
      <c r="G719" s="270"/>
      <c r="H719" s="264">
        <f t="shared" si="15"/>
        <v>0</v>
      </c>
      <c r="I719" s="264"/>
      <c r="J719" s="264"/>
    </row>
    <row r="720" spans="1:137" ht="40.5" customHeight="1">
      <c r="A720" s="266"/>
      <c r="B720" s="260" t="s">
        <v>333</v>
      </c>
      <c r="C720" s="260">
        <v>0</v>
      </c>
      <c r="D720" s="260">
        <v>0</v>
      </c>
      <c r="E720" s="276"/>
      <c r="F720" s="322" t="s">
        <v>1040</v>
      </c>
      <c r="G720" s="249"/>
      <c r="H720" s="258">
        <v>194415.8</v>
      </c>
      <c r="I720" s="264">
        <f>I721</f>
        <v>50000</v>
      </c>
      <c r="J720" s="264">
        <v>0</v>
      </c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265"/>
      <c r="AP720" s="265"/>
      <c r="AQ720" s="265"/>
      <c r="AR720" s="265"/>
      <c r="AS720" s="265"/>
      <c r="AT720" s="265"/>
      <c r="AU720" s="265"/>
      <c r="AV720" s="265"/>
      <c r="AW720" s="265"/>
      <c r="AX720" s="265"/>
      <c r="AY720" s="265"/>
      <c r="AZ720" s="265"/>
      <c r="BA720" s="265"/>
      <c r="BB720" s="265"/>
      <c r="BC720" s="265"/>
      <c r="BD720" s="265"/>
      <c r="BE720" s="265"/>
      <c r="BF720" s="265"/>
      <c r="BG720" s="265"/>
      <c r="BH720" s="265"/>
      <c r="BI720" s="265"/>
      <c r="BJ720" s="265"/>
      <c r="BK720" s="265"/>
      <c r="BL720" s="265"/>
      <c r="BM720" s="265"/>
      <c r="BN720" s="265"/>
      <c r="BO720" s="265"/>
      <c r="BP720" s="265"/>
      <c r="BQ720" s="265"/>
      <c r="BR720" s="265"/>
      <c r="BS720" s="265"/>
      <c r="BT720" s="265"/>
      <c r="BU720" s="265"/>
      <c r="BV720" s="265"/>
      <c r="BW720" s="265"/>
      <c r="BX720" s="265"/>
      <c r="BY720" s="265"/>
      <c r="BZ720" s="265"/>
      <c r="CA720" s="265"/>
      <c r="CB720" s="265"/>
      <c r="CC720" s="265"/>
      <c r="CD720" s="265"/>
      <c r="CE720" s="265"/>
      <c r="CF720" s="265"/>
      <c r="CG720" s="265"/>
      <c r="CH720" s="265"/>
      <c r="CI720" s="265"/>
      <c r="CJ720" s="265"/>
      <c r="CK720" s="265"/>
      <c r="CL720" s="265"/>
      <c r="CM720" s="265"/>
      <c r="CN720" s="265"/>
      <c r="CO720" s="265"/>
      <c r="CP720" s="265"/>
      <c r="CQ720" s="265"/>
      <c r="CR720" s="265"/>
      <c r="CS720" s="265"/>
      <c r="CT720" s="265"/>
      <c r="CU720" s="265"/>
      <c r="CV720" s="265"/>
      <c r="CW720" s="265"/>
      <c r="CX720" s="265"/>
      <c r="CY720" s="265"/>
      <c r="CZ720" s="265"/>
      <c r="DA720" s="265"/>
      <c r="DB720" s="265"/>
      <c r="DC720" s="265"/>
      <c r="DD720" s="265"/>
      <c r="DE720" s="265"/>
      <c r="DF720" s="265"/>
      <c r="DG720" s="265"/>
      <c r="DH720" s="265"/>
      <c r="DI720" s="265"/>
      <c r="DJ720" s="265"/>
      <c r="DK720" s="265"/>
      <c r="DL720" s="265"/>
      <c r="DM720" s="265"/>
      <c r="DN720" s="265"/>
      <c r="DO720" s="265"/>
      <c r="DP720" s="265"/>
      <c r="DQ720" s="265"/>
      <c r="DR720" s="265"/>
      <c r="DS720" s="265"/>
      <c r="DT720" s="265"/>
      <c r="DU720" s="265"/>
      <c r="DV720" s="265"/>
      <c r="DW720" s="265"/>
      <c r="DX720" s="265"/>
      <c r="DY720" s="265"/>
      <c r="DZ720" s="265"/>
      <c r="EA720" s="265"/>
      <c r="EB720" s="265"/>
      <c r="EC720" s="265"/>
      <c r="ED720" s="265"/>
      <c r="EE720" s="265"/>
      <c r="EF720" s="265"/>
      <c r="EG720" s="265"/>
    </row>
    <row r="721" spans="1:137" s="265" customFormat="1" ht="39.75" customHeight="1">
      <c r="A721" s="247">
        <v>3100</v>
      </c>
      <c r="B721" s="323" t="s">
        <v>333</v>
      </c>
      <c r="C721" s="323">
        <v>1</v>
      </c>
      <c r="D721" s="323">
        <v>0</v>
      </c>
      <c r="E721" s="323"/>
      <c r="F721" s="324" t="s">
        <v>75</v>
      </c>
      <c r="G721" s="281"/>
      <c r="H721" s="325">
        <f>SUM(H722)</f>
        <v>0</v>
      </c>
      <c r="I721" s="325">
        <f>I722</f>
        <v>50000</v>
      </c>
      <c r="J721" s="264">
        <v>0</v>
      </c>
      <c r="K721" s="238"/>
      <c r="L721" s="238"/>
      <c r="M721" s="238"/>
      <c r="N721" s="238"/>
      <c r="O721" s="238"/>
      <c r="P721" s="238"/>
      <c r="Q721" s="238"/>
      <c r="R721" s="238"/>
      <c r="S721" s="238"/>
      <c r="T721" s="238"/>
      <c r="U721" s="238"/>
      <c r="V721" s="238"/>
      <c r="W721" s="238"/>
      <c r="X721" s="238"/>
      <c r="Y721" s="238"/>
      <c r="Z721" s="238"/>
      <c r="AA721" s="238"/>
      <c r="AB721" s="238"/>
      <c r="AC721" s="238"/>
      <c r="AD721" s="238"/>
      <c r="AE721" s="238"/>
      <c r="AF721" s="238"/>
      <c r="AG721" s="238"/>
      <c r="AH721" s="238"/>
      <c r="AI721" s="238"/>
      <c r="AJ721" s="238"/>
      <c r="AK721" s="238"/>
      <c r="AL721" s="238"/>
      <c r="AM721" s="238"/>
      <c r="AN721" s="238"/>
      <c r="AO721" s="238"/>
      <c r="AP721" s="238"/>
      <c r="AQ721" s="238"/>
      <c r="AR721" s="238"/>
      <c r="AS721" s="238"/>
      <c r="AT721" s="238"/>
      <c r="AU721" s="238"/>
      <c r="AV721" s="238"/>
      <c r="AW721" s="238"/>
      <c r="AX721" s="238"/>
      <c r="AY721" s="238"/>
      <c r="AZ721" s="238"/>
      <c r="BA721" s="238"/>
      <c r="BB721" s="238"/>
      <c r="BC721" s="238"/>
      <c r="BD721" s="238"/>
      <c r="BE721" s="238"/>
      <c r="BF721" s="238"/>
      <c r="BG721" s="238"/>
      <c r="BH721" s="238"/>
      <c r="BI721" s="238"/>
      <c r="BJ721" s="238"/>
      <c r="BK721" s="238"/>
      <c r="BL721" s="238"/>
      <c r="BM721" s="238"/>
      <c r="BN721" s="238"/>
      <c r="BO721" s="238"/>
      <c r="BP721" s="238"/>
      <c r="BQ721" s="238"/>
      <c r="BR721" s="238"/>
      <c r="BS721" s="238"/>
      <c r="BT721" s="238"/>
      <c r="BU721" s="238"/>
      <c r="BV721" s="238"/>
      <c r="BW721" s="238"/>
      <c r="BX721" s="238"/>
      <c r="BY721" s="238"/>
      <c r="BZ721" s="238"/>
      <c r="CA721" s="238"/>
      <c r="CB721" s="238"/>
      <c r="CC721" s="238"/>
      <c r="CD721" s="238"/>
      <c r="CE721" s="238"/>
      <c r="CF721" s="238"/>
      <c r="CG721" s="238"/>
      <c r="CH721" s="238"/>
      <c r="CI721" s="238"/>
      <c r="CJ721" s="238"/>
      <c r="CK721" s="238"/>
      <c r="CL721" s="238"/>
      <c r="CM721" s="238"/>
      <c r="CN721" s="238"/>
      <c r="CO721" s="238"/>
      <c r="CP721" s="238"/>
      <c r="CQ721" s="238"/>
      <c r="CR721" s="238"/>
      <c r="CS721" s="238"/>
      <c r="CT721" s="238"/>
      <c r="CU721" s="238"/>
      <c r="CV721" s="238"/>
      <c r="CW721" s="238"/>
      <c r="CX721" s="238"/>
      <c r="CY721" s="238"/>
      <c r="CZ721" s="238"/>
      <c r="DA721" s="238"/>
      <c r="DB721" s="238"/>
      <c r="DC721" s="238"/>
      <c r="DD721" s="238"/>
      <c r="DE721" s="238"/>
      <c r="DF721" s="238"/>
      <c r="DG721" s="238"/>
      <c r="DH721" s="238"/>
      <c r="DI721" s="238"/>
      <c r="DJ721" s="238"/>
      <c r="DK721" s="238"/>
      <c r="DL721" s="238"/>
      <c r="DM721" s="238"/>
      <c r="DN721" s="238"/>
      <c r="DO721" s="238"/>
      <c r="DP721" s="238"/>
      <c r="DQ721" s="238"/>
      <c r="DR721" s="238"/>
      <c r="DS721" s="238"/>
      <c r="DT721" s="238"/>
      <c r="DU721" s="238"/>
      <c r="DV721" s="238"/>
      <c r="DW721" s="238"/>
      <c r="DX721" s="238"/>
      <c r="DY721" s="238"/>
      <c r="DZ721" s="238"/>
      <c r="EA721" s="238"/>
      <c r="EB721" s="238"/>
      <c r="EC721" s="238"/>
      <c r="ED721" s="238"/>
      <c r="EE721" s="238"/>
      <c r="EF721" s="238"/>
      <c r="EG721" s="238"/>
    </row>
    <row r="722" spans="1:10" ht="26.25" customHeight="1">
      <c r="A722" s="266">
        <v>3110</v>
      </c>
      <c r="B722" s="323" t="s">
        <v>333</v>
      </c>
      <c r="C722" s="323">
        <v>1</v>
      </c>
      <c r="D722" s="323">
        <v>2</v>
      </c>
      <c r="E722" s="323"/>
      <c r="F722" s="316" t="s">
        <v>106</v>
      </c>
      <c r="G722" s="281"/>
      <c r="H722" s="325">
        <f>SUM(H724)</f>
        <v>0</v>
      </c>
      <c r="I722" s="325">
        <f>I724</f>
        <v>50000</v>
      </c>
      <c r="J722" s="264">
        <v>0</v>
      </c>
    </row>
    <row r="723" spans="1:10" ht="73.5" customHeight="1">
      <c r="A723" s="266">
        <v>3112</v>
      </c>
      <c r="B723" s="260"/>
      <c r="C723" s="261"/>
      <c r="D723" s="261"/>
      <c r="E723" s="261"/>
      <c r="F723" s="269" t="s">
        <v>994</v>
      </c>
      <c r="G723" s="270"/>
      <c r="H723" s="264">
        <f>SUM(I723:J723)</f>
        <v>0</v>
      </c>
      <c r="I723" s="264">
        <v>0</v>
      </c>
      <c r="J723" s="264">
        <v>0</v>
      </c>
    </row>
    <row r="724" spans="1:10" ht="27.75" customHeight="1">
      <c r="A724" s="266"/>
      <c r="B724" s="260"/>
      <c r="C724" s="261"/>
      <c r="D724" s="261"/>
      <c r="E724" s="266">
        <v>4891</v>
      </c>
      <c r="F724" s="299" t="s">
        <v>659</v>
      </c>
      <c r="G724" s="270"/>
      <c r="H724" s="325">
        <v>0</v>
      </c>
      <c r="I724" s="325">
        <v>50000</v>
      </c>
      <c r="J724" s="258">
        <v>0</v>
      </c>
    </row>
    <row r="725" spans="1:10" ht="29.25" customHeight="1">
      <c r="A725" s="266"/>
      <c r="B725" s="260"/>
      <c r="C725" s="261"/>
      <c r="D725" s="261"/>
      <c r="E725" s="261"/>
      <c r="F725" s="269" t="s">
        <v>1000</v>
      </c>
      <c r="G725" s="270"/>
      <c r="H725" s="264">
        <f>SUM(I725:J725)</f>
        <v>50000</v>
      </c>
      <c r="I725" s="264">
        <v>50000</v>
      </c>
      <c r="J725" s="264">
        <v>0</v>
      </c>
    </row>
    <row r="726" spans="1:5" ht="18">
      <c r="A726" s="265"/>
      <c r="B726" s="326"/>
      <c r="C726" s="327"/>
      <c r="D726" s="328"/>
      <c r="E726" s="328"/>
    </row>
    <row r="727" spans="3:5" ht="18">
      <c r="C727" s="327"/>
      <c r="D727" s="328"/>
      <c r="E727" s="328"/>
    </row>
    <row r="728" spans="3:6" ht="18">
      <c r="C728" s="327"/>
      <c r="D728" s="328"/>
      <c r="E728" s="328"/>
      <c r="F728" s="238"/>
    </row>
  </sheetData>
  <sheetProtection/>
  <mergeCells count="14">
    <mergeCell ref="E7:E8"/>
    <mergeCell ref="F7:F8"/>
    <mergeCell ref="G7:G8"/>
    <mergeCell ref="H3:J3"/>
    <mergeCell ref="H7:H8"/>
    <mergeCell ref="I7:J7"/>
    <mergeCell ref="A2:J2"/>
    <mergeCell ref="A1:J1"/>
    <mergeCell ref="A4:J4"/>
    <mergeCell ref="I6:J6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KOMP2</cp:lastModifiedBy>
  <cp:lastPrinted>2022-03-17T06:52:02Z</cp:lastPrinted>
  <dcterms:created xsi:type="dcterms:W3CDTF">1996-10-14T23:33:28Z</dcterms:created>
  <dcterms:modified xsi:type="dcterms:W3CDTF">2023-01-17T06:43:11Z</dcterms:modified>
  <cp:category/>
  <cp:version/>
  <cp:contentType/>
  <cp:contentStatus/>
</cp:coreProperties>
</file>