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-ghushchyan\SHARE\NANER\Նալբանդյան 28\"/>
    </mc:Choice>
  </mc:AlternateContent>
  <bookViews>
    <workbookView xWindow="0" yWindow="0" windowWidth="20325" windowHeight="9600"/>
  </bookViews>
  <sheets>
    <sheet name="Հավելված 1" sheetId="7" r:id="rId1"/>
    <sheet name="Հավելված 2" sheetId="15" r:id="rId2"/>
    <sheet name="Հավելված  3" sheetId="16" r:id="rId3"/>
    <sheet name="Հավելված 4" sheetId="9" r:id="rId4"/>
    <sheet name="Հավելված  5" sheetId="10" r:id="rId5"/>
    <sheet name="Հավելված  6" sheetId="17" r:id="rId6"/>
  </sheets>
  <externalReferences>
    <externalReference r:id="rId7"/>
  </externalReferences>
  <definedNames>
    <definedName name="_xlnm.Print_Area" localSheetId="1">'Հավելված 2'!$A$1:$I$70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5" l="1"/>
  <c r="I20" i="15"/>
  <c r="G20" i="15"/>
  <c r="E15" i="7" l="1"/>
  <c r="F15" i="7"/>
  <c r="F13" i="7" s="1"/>
  <c r="D15" i="7"/>
  <c r="D14" i="7" s="1"/>
  <c r="E13" i="7"/>
  <c r="D13" i="7"/>
  <c r="D28" i="10"/>
  <c r="E28" i="10"/>
  <c r="C28" i="10"/>
  <c r="B25" i="10"/>
  <c r="B24" i="10"/>
  <c r="B23" i="10"/>
  <c r="B22" i="10"/>
  <c r="D27" i="9"/>
  <c r="E27" i="9"/>
  <c r="C27" i="9"/>
  <c r="B22" i="9"/>
  <c r="B21" i="9"/>
  <c r="B20" i="9"/>
  <c r="I29" i="15"/>
  <c r="I28" i="15" s="1"/>
  <c r="H29" i="15"/>
  <c r="H28" i="15" s="1"/>
  <c r="G29" i="15"/>
  <c r="G28" i="15" s="1"/>
  <c r="H30" i="15"/>
  <c r="G30" i="15"/>
  <c r="I31" i="15"/>
  <c r="I30" i="15" s="1"/>
  <c r="G31" i="15"/>
  <c r="F21" i="15"/>
  <c r="E22" i="7"/>
  <c r="F22" i="7"/>
  <c r="D22" i="7"/>
  <c r="H27" i="15" l="1"/>
  <c r="H21" i="15" s="1"/>
  <c r="G27" i="15"/>
  <c r="G14" i="15" s="1"/>
  <c r="G16" i="15"/>
  <c r="G26" i="15"/>
  <c r="G25" i="15" s="1"/>
  <c r="G23" i="15"/>
  <c r="G21" i="15"/>
  <c r="I27" i="15"/>
  <c r="H26" i="15"/>
  <c r="H25" i="15" s="1"/>
  <c r="H23" i="15"/>
  <c r="I21" i="15" l="1"/>
  <c r="I26" i="15"/>
  <c r="I25" i="15" s="1"/>
  <c r="I23" i="15"/>
  <c r="F46" i="15" l="1"/>
  <c r="C30" i="9" l="1"/>
  <c r="C20" i="9" s="1"/>
  <c r="D47" i="10" l="1"/>
  <c r="E47" i="10"/>
  <c r="C47" i="10"/>
  <c r="D47" i="9"/>
  <c r="E47" i="9"/>
  <c r="C47" i="9"/>
  <c r="E38" i="10"/>
  <c r="D38" i="10"/>
  <c r="B33" i="10"/>
  <c r="B32" i="10"/>
  <c r="B31" i="10"/>
  <c r="B44" i="10"/>
  <c r="B43" i="10"/>
  <c r="B42" i="10"/>
  <c r="B41" i="10"/>
  <c r="C30" i="10"/>
  <c r="C21" i="10" s="1"/>
  <c r="B43" i="9" l="1"/>
  <c r="B42" i="9"/>
  <c r="B41" i="9"/>
  <c r="E14" i="16" l="1"/>
  <c r="E13" i="16" s="1"/>
  <c r="C13" i="16"/>
  <c r="H54" i="15"/>
  <c r="H53" i="15" s="1"/>
  <c r="I54" i="15"/>
  <c r="I53" i="15" s="1"/>
  <c r="G54" i="15"/>
  <c r="G48" i="15" s="1"/>
  <c r="G45" i="15"/>
  <c r="G37" i="15" s="1"/>
  <c r="G57" i="15"/>
  <c r="G58" i="15"/>
  <c r="G60" i="15"/>
  <c r="G61" i="15"/>
  <c r="G62" i="15"/>
  <c r="G64" i="15"/>
  <c r="G66" i="15"/>
  <c r="G67" i="15"/>
  <c r="G68" i="15"/>
  <c r="G69" i="15"/>
  <c r="I70" i="15"/>
  <c r="I69" i="15" s="1"/>
  <c r="H70" i="15"/>
  <c r="H69" i="15" s="1"/>
  <c r="G44" i="15" l="1"/>
  <c r="G42" i="15"/>
  <c r="I16" i="15"/>
  <c r="I14" i="15" s="1"/>
  <c r="I61" i="15"/>
  <c r="H57" i="15"/>
  <c r="G39" i="15"/>
  <c r="G52" i="15"/>
  <c r="G46" i="15"/>
  <c r="G35" i="15" s="1"/>
  <c r="G34" i="15" s="1"/>
  <c r="H16" i="15"/>
  <c r="H14" i="15" s="1"/>
  <c r="G41" i="15"/>
  <c r="G53" i="15"/>
  <c r="H52" i="15"/>
  <c r="G51" i="15"/>
  <c r="H61" i="15"/>
  <c r="I57" i="15"/>
  <c r="G43" i="15"/>
  <c r="H68" i="15"/>
  <c r="H67" i="15" s="1"/>
  <c r="H66" i="15" s="1"/>
  <c r="H64" i="15" s="1"/>
  <c r="I68" i="15"/>
  <c r="I67" i="15" s="1"/>
  <c r="I66" i="15" s="1"/>
  <c r="I64" i="15" s="1"/>
  <c r="D40" i="7"/>
  <c r="E40" i="7"/>
  <c r="F40" i="7"/>
  <c r="G32" i="15" l="1"/>
  <c r="G18" i="15" s="1"/>
  <c r="G11" i="15" s="1"/>
  <c r="I62" i="15"/>
  <c r="I60" i="15" s="1"/>
  <c r="I58" i="15" s="1"/>
  <c r="H62" i="15"/>
  <c r="H60" i="15" s="1"/>
  <c r="H58" i="15" s="1"/>
  <c r="F14" i="7"/>
  <c r="E14" i="7"/>
  <c r="G12" i="15" l="1"/>
  <c r="B44" i="9" l="1"/>
  <c r="B32" i="9" l="1"/>
  <c r="D38" i="9" l="1"/>
  <c r="E38" i="9"/>
  <c r="B33" i="9"/>
  <c r="B31" i="9"/>
  <c r="H45" i="15"/>
  <c r="I45" i="15"/>
  <c r="F37" i="15"/>
  <c r="C15" i="16" s="1"/>
  <c r="H43" i="15" l="1"/>
  <c r="H42" i="15" s="1"/>
  <c r="H41" i="15" s="1"/>
  <c r="H39" i="15" s="1"/>
  <c r="H37" i="15" s="1"/>
  <c r="H44" i="15"/>
  <c r="I43" i="15"/>
  <c r="I42" i="15" s="1"/>
  <c r="I41" i="15" s="1"/>
  <c r="I39" i="15" s="1"/>
  <c r="I37" i="15" s="1"/>
  <c r="I44" i="15"/>
  <c r="E16" i="16"/>
  <c r="E15" i="16" l="1"/>
  <c r="E12" i="16" l="1"/>
  <c r="E11" i="16" s="1"/>
  <c r="H51" i="15"/>
  <c r="H50" i="15" s="1"/>
  <c r="H48" i="15" s="1"/>
  <c r="H46" i="15" s="1"/>
  <c r="H35" i="15" s="1"/>
  <c r="H34" i="15" s="1"/>
  <c r="I52" i="15"/>
  <c r="I51" i="15" s="1"/>
  <c r="I50" i="15" s="1"/>
  <c r="I48" i="15" s="1"/>
  <c r="I46" i="15" s="1"/>
  <c r="I35" i="15" s="1"/>
  <c r="I34" i="15" s="1"/>
  <c r="I32" i="15" l="1"/>
  <c r="I18" i="15" s="1"/>
  <c r="I11" i="15" s="1"/>
  <c r="H32" i="15"/>
  <c r="H18" i="15" s="1"/>
  <c r="H11" i="15" s="1"/>
  <c r="H12" i="15" l="1"/>
  <c r="I12" i="15"/>
</calcChain>
</file>

<file path=xl/sharedStrings.xml><?xml version="1.0" encoding="utf-8"?>
<sst xmlns="http://schemas.openxmlformats.org/spreadsheetml/2006/main" count="315" uniqueCount="163">
  <si>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</si>
  <si>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</si>
  <si>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</si>
  <si>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</si>
  <si>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</si>
  <si>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</si>
  <si>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</si>
  <si>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</si>
  <si>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</si>
  <si>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</si>
  <si>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</si>
  <si>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</si>
  <si>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</si>
  <si>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___________  ___-ի N _______ -Ն    որոշման</t>
  </si>
  <si>
    <t>Ծրագրի միջոցառումներ</t>
  </si>
  <si>
    <t>Ծրագիր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</si>
  <si>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</si>
  <si>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</si>
  <si>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</si>
  <si>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</si>
  <si>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</si>
  <si>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</si>
  <si>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</si>
  <si>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</si>
  <si>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</si>
  <si>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</si>
  <si>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ԸՆԴԱՄԵՆԸ ԾԱԽՍԵՐ</t>
  </si>
  <si>
    <t xml:space="preserve"> այդ թվում` բյուջետային ծախսերի տնտեսագիտական դասակարգման հոդվածներ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</si>
  <si>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</si>
  <si>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</si>
  <si>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</si>
  <si>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Պետական գույքի կառավարում</t>
  </si>
  <si>
    <t>ՄԱՍ 1. ՊԵՏԱԿԱՆ ՄԱՐՄՆԻ ԳԾՈՎ ԱՐԴՅՈՒՆՔԱՅԻՆ (ԿԱՏԱՐՈՂԱԿԱՆ) ՑՈՒՑԱՆԻՇՆԵՐԸ</t>
  </si>
  <si>
    <t xml:space="preserve"> ԸՆԴՀԱՆՈՒՐ ԲՆՈՒՅԹԻ ՀԱՆՐԱՅԻՆ ԾԱՌԱՅՈՒԹՅՈՒՆՆԵՐ</t>
  </si>
  <si>
    <t>Պետական  գույքի կառավարում</t>
  </si>
  <si>
    <t>այդ թվում` ըստ կատարողների</t>
  </si>
  <si>
    <t>Միջոցառում</t>
  </si>
  <si>
    <t>Դաս</t>
  </si>
  <si>
    <t xml:space="preserve"> ՀՀ տարածքային կառավարման և ենթակառուցվածքների նախարարություն </t>
  </si>
  <si>
    <t xml:space="preserve">ՀՀ  տարածքային կառավարման և ենթակառուցվածքների նախարարություն </t>
  </si>
  <si>
    <t>ՀՀ տարածքային կառավարման և ենթակառուցվածքների նախարարության պետական գույքի կառավարման կոմիտե</t>
  </si>
  <si>
    <t xml:space="preserve">ՀՀ  տարածքային կառավարման և ենթակառուցվածքների նախարարության պետական գույքի կառավարման կոմիտե </t>
  </si>
  <si>
    <t>ՀՀ տարածքային կառավարման և ենթակառուցվածքների նախարարություն</t>
  </si>
  <si>
    <t>Ինն ամիս</t>
  </si>
  <si>
    <t>__________-ի N____-Ն որոշման</t>
  </si>
  <si>
    <t>(հազ. դրամ)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</si>
  <si>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</si>
  <si>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տնտեսավարող սուբյեկտների անվանումները</t>
  </si>
  <si>
    <t>ծրագիրը</t>
  </si>
  <si>
    <t>միջոցառումը</t>
  </si>
  <si>
    <t>տարի</t>
  </si>
  <si>
    <t xml:space="preserve">ՀՀ տարածքային կառավարման և ենթակառուցվածքների նախարարություն </t>
  </si>
  <si>
    <t>«Գույքի գնահատման և աճուրդի կենտրոն ՊՈԱԿ</t>
  </si>
  <si>
    <t>01</t>
  </si>
  <si>
    <t>Մասնագիտացված կազմակերպություններ</t>
  </si>
  <si>
    <t>Հավելված N1</t>
  </si>
  <si>
    <t xml:space="preserve"> Բյուջետային հատկացումների գլխավոր կարգադրիչների, ծրագրերի և միջոցառումների անվանումները</t>
  </si>
  <si>
    <t>ԸՆԴԱՄԵՆԸ</t>
  </si>
  <si>
    <t>06</t>
  </si>
  <si>
    <t>ԸՆԹԱՑԻԿ ԾԱԽՍԵՐ</t>
  </si>
  <si>
    <t>ԴՐԱՄԱՇՆՈՐՀՆԵՐ</t>
  </si>
  <si>
    <t>Ընթացիկ դրամաշնորհներ պետական և համայնքայն ոչ առևտրային կազմակերպություններին</t>
  </si>
  <si>
    <t xml:space="preserve"> Ծառայությունների մատուցում</t>
  </si>
  <si>
    <t xml:space="preserve"> Ընդհանուր բնույթի հանրային ծառայություններ (այլ դասերին չպատկանող) </t>
  </si>
  <si>
    <t>Ընդհանուր բնույթի հանրային ծառայություններ (այլ դասերին չպատկանող)                                                                                             այդ թվում`</t>
  </si>
  <si>
    <t>Ընթացիկ դրամաշնորհներ պետական հատվածի այլ մակարդակներին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</si>
  <si>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</si>
  <si>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</si>
  <si>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</si>
  <si>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Առաջին կիսամյակ</t>
  </si>
  <si>
    <t xml:space="preserve"> Ավիացիայի բնագավառում վերահսկողության և կանոնակարգման ապահովում</t>
  </si>
  <si>
    <t xml:space="preserve"> ՀՀ քաղաքացիական ավիացիայի համակարգի ենթակառուցվածքների գործունեության կանոնակարգում  և զարգացում</t>
  </si>
  <si>
    <t xml:space="preserve"> ՀՀ օդային տարածքով քաղաքացիների և բեռների անվտանգ և արագ տեղափոխման գործընթացների պատշաճ կանոնակարգում և դրանց պահանջների ապահովում</t>
  </si>
  <si>
    <t xml:space="preserve"> Ավիացիոն և այլ սարքավորումների պահպանում</t>
  </si>
  <si>
    <t xml:space="preserve"> Ավիացիոն և այլ սարքավորումների նորոգում և պահպանում</t>
  </si>
  <si>
    <t xml:space="preserve"> Պետական գույքի կառավարում</t>
  </si>
  <si>
    <t xml:space="preserve"> Պետական գույքի համալիր և արդյունավետ կառավարման ապահովում</t>
  </si>
  <si>
    <t xml:space="preserve"> Պետական գույքի կառավարման արդյունավետության բարձրացում</t>
  </si>
  <si>
    <t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t>
  </si>
  <si>
    <t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t>
  </si>
  <si>
    <t>ԸՆԹԱՑԻԿ  ԾԱԽՍԵՐ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</si>
  <si>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</si>
  <si>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</si>
  <si>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ՏՆՏԵՍԱԿԱՆ ՀԱՐԱԲԵՐՈՒԹՅՈՒՆՆԵՐ</t>
  </si>
  <si>
    <t>04</t>
  </si>
  <si>
    <t>05</t>
  </si>
  <si>
    <t xml:space="preserve"> Տրանսպորտ</t>
  </si>
  <si>
    <t xml:space="preserve"> Օդային տրանսպորտ</t>
  </si>
  <si>
    <t xml:space="preserve"> այդ թվում` ըստ կատարողների</t>
  </si>
  <si>
    <t xml:space="preserve"> ՀՀ տարածքային կառավարման և ենթակառուցվածքների նախարարության քաղաքացիական ավիացիայի կոմիտե</t>
  </si>
  <si>
    <t xml:space="preserve"> ԸՆԹԱՑԻԿ ԾԱԽՍԵՐ</t>
  </si>
  <si>
    <t xml:space="preserve"> ԾԱՌԱՅՈՒԹՅՈՒՆՆԵՐԻ  ԵՎ   ԱՊՐԱՆՔՆԵՐԻ  ՁԵՌՔԲԵՐՈՒՄ</t>
  </si>
  <si>
    <t xml:space="preserve"> 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</si>
  <si>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</si>
  <si>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>ՀԱՅԱՍՏԱՆԻ ՀԱՆՐԱՊԵՏՈՒԹՅԱՆ ԿԱՌԱՎԱՐՈՒԹՅԱՆ 2020 ԹՎԱԿԱՆԻ ԴԵԿՏԵՄԲԵՐԻ 30-Ի N 2215-Ն ՈՐՈՇՄԱՆ N 3 ԵՎ 4 ՀԱՎԵԼՎԱԾՆԵՐՈՒՄ  ԿԱՏԱՐՎՈՂ  ՓՈՓՈԽՈՒԹՅՈՒՆՆԵՐԸ ԵՎ ԼՐԱՑՈՒՄՆԵՐԸ</t>
  </si>
  <si>
    <t>ՀԱՅԱՍՏԱՆԻ ՀԱՆՐԱՊԵՏՈՒԹՅԱՆ ԿԱՌԱՎԱՐՈՒԹՅԱՆ 2020 ԹՎԱԿԱՆԻ ԴԵԿՏԵՄԲԵՐԻ 30-Ի N 2215-Ն ՈՐՈՇՄԱՆ</t>
  </si>
  <si>
    <t xml:space="preserve"> Ծրագրի դասիչը` </t>
  </si>
  <si>
    <t xml:space="preserve"> 1176 </t>
  </si>
  <si>
    <t xml:space="preserve"> Միջոցառման դասիչը` </t>
  </si>
  <si>
    <t xml:space="preserve"> 11003 </t>
  </si>
  <si>
    <t xml:space="preserve"> Միջոցառման անվանումը` </t>
  </si>
  <si>
    <t xml:space="preserve"> Ավիացիոն և այլ սարքավորումների պահպանում </t>
  </si>
  <si>
    <t xml:space="preserve"> Նկարագրությունը` </t>
  </si>
  <si>
    <t xml:space="preserve"> Ավիացիոն և այլ սարքավորումների նորոգում և պահպանում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</si>
  <si>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</si>
  <si>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</si>
  <si>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</si>
  <si>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ՀՀ տարածքային կառավարման և ենթակառուցվածքների նախարարության քաղաքացիական ավիացիայի կոմիտե </t>
  </si>
  <si>
    <t xml:space="preserve"> Արդյունքի չափորոշիչներ </t>
  </si>
  <si>
    <t xml:space="preserve">  </t>
  </si>
  <si>
    <t xml:space="preserve"> Միջոցառման վրա կատարվող ծախսը (հազար դրամ) </t>
  </si>
  <si>
    <t>Այլ պետական կազմակերպությունների կողմից օգտագործվող ոչ ֆինանսական ակտիվների հետ գործառնություններ</t>
  </si>
  <si>
    <t>Ք. Երևան, Նալբանդյան 28 հասցեում գտնվող շենքի պայմանների բարելավում (տանիքի հիմնանորոգում, նախագծանախահաշվային փաստաթղթերի ձեռքբերում և շենքային այլ պայմանների բարելավում)</t>
  </si>
  <si>
    <t xml:space="preserve"> Անշարժ գույքի պահառություն, հատ </t>
  </si>
  <si>
    <t>Շենքի էլեկտրասնուցման համակարգերի էլեկտրամատակարարման ապահովում, նկուղի, սանհանգույցների ջրամատակարարման և ջրահեռացման խողովակների և տանիքի ջրհորդանների վերանորոգման և անձրևաջրերի հեռացման խողովակների փոխարինում, տանիքի հիմնանորոգում</t>
  </si>
  <si>
    <t xml:space="preserve"> Պետական գույքի գնահատում, ուսումնասիրություն, տեղեկատվության տրամադրում, հատ </t>
  </si>
  <si>
    <t xml:space="preserve">Ցուցանիշների փոփոխությունը (նվազեցումները նշված են փակագծերում)  </t>
  </si>
  <si>
    <t>Ցուցանիշների փոփոխությունը (ավելացումները նշված են դրական նշանով, իսկ նվազեցումները՝ փակագծերում)</t>
  </si>
  <si>
    <t xml:space="preserve"> ՄԱՍ 1. ՊԵՏԱԿԱՆ ՄԱՐՄՆԻ ԳԾՈՎ ԱՐԴՅՈՒՆՔԱՅԻՆ (ԿԱՏԱՐՈՂԱԿԱՆ) ՑՈՒՑԱՆԻՇՆԵՐԸ </t>
  </si>
  <si>
    <t>Հավելված  N 2</t>
  </si>
  <si>
    <r>
      <t xml:space="preserve"> ԸՆԴԱՄԵՆԸ ԾԱԽՍԵՐ                                                                            </t>
    </r>
    <r>
      <rPr>
        <sz val="10"/>
        <rFont val="GHEA Grapalat"/>
        <family val="3"/>
      </rPr>
      <t>այդ թվում`</t>
    </r>
  </si>
  <si>
    <t>Հավելված N3</t>
  </si>
  <si>
    <t>Հավելված  N 4</t>
  </si>
  <si>
    <t>Հավելված  N 5</t>
  </si>
  <si>
    <t xml:space="preserve">Հավելված  N6 </t>
  </si>
  <si>
    <t xml:space="preserve"> Պետական սեփականություն հանդիսացող շենքային  պայմանների բարելավում</t>
  </si>
  <si>
    <t>Կոդը</t>
  </si>
  <si>
    <t>Անվանումը</t>
  </si>
  <si>
    <t>Գնման
ձևը</t>
  </si>
  <si>
    <t xml:space="preserve"> Չափման
միավորը</t>
  </si>
  <si>
    <t>Միավորի գինը</t>
  </si>
  <si>
    <t>Քանակը</t>
  </si>
  <si>
    <t>Գումարը, (հազ. դրամ)</t>
  </si>
  <si>
    <t xml:space="preserve"> ՄԱՍ III. ԾԱՌԱՅՈՒԹՅՈՒՆՆԵՐ</t>
  </si>
  <si>
    <t>ՄԱ</t>
  </si>
  <si>
    <t>դրամ</t>
  </si>
  <si>
    <t>«ՀԱՅԱՍՏԱՆԻ ՀԱՆՐԱՊԵՏՈՒԹՅԱՆ 2021 ԹՎԱԿԱՆԻ ՊԵՏԱԿԱՆ ԲՅՈՒՋԵԻ ՄԱՍԻՆ» ՀԱՅԱՍՏԱՆԻ ՀԱՆՐԱՊԵՏՈՒԹՅԱՆ ՕՐԵՆՔԻ N 1 ՀԱՎԵԼՎԱԾԻ N  2 ԱՂՅՈՒՍԱԿՈՒՄ ՎԵՐԱԲԱՇԽՈՒՄ ԵՎ  ԼՐԱՑՈՒՄ ՈՒ ՀԱՅԱՍՏԱՆԻ ՀԱՆՐԱՊԵՏՈՒԹՅԱՆ ԿԱՌԱՎԱՐՈՒԹՅԱՆ 2020 ԹՎԱԿԱՆԻ ԴԵԿՏԵՄԲԵՐԻ 30-Ի N 2215-Ն ՈՐՈՇՄԱՆ N 5 ՀԱՎԵԼՎԱԾԻ N  1 ԱՂՅՈՒՍԱԿՈՒՄ  ԿԱՏԱՐՎՈՂ ՓՈՓՈԽՈՒԹՅՈՒՆՆԵՐԸ ԵՎ ԼՐԱՑՈՒՄՆԵՐԸ</t>
  </si>
  <si>
    <t xml:space="preserve">Ցուցանիշների փոփոխությունը (ավելացումները նշված են դրական նշանով,նվազեցումները` փակագծերում)  </t>
  </si>
  <si>
    <r>
      <t>N 5  ՀԱՎԵԼՎԱԾԻ  N 7  ԱՂՅՈՒՍԱԿՈՒՄ ԿԱՏԱՐՎՈՂ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 xml:space="preserve"> ԼՐԱՑՈՒՄՆԵՐԸ  </t>
    </r>
  </si>
  <si>
    <t xml:space="preserve"> Պետական գույքի կառավարման համակարգման, խորհրդատվության և մոնիտորինգի ծառայություններ</t>
  </si>
  <si>
    <t>Պետական գույքի հաշվառում, գույքագրում, աճուրդների կազմակերպում, մասնավորեցվող գույքի վերաբերյալ տեղեկատվության հրապարակում</t>
  </si>
  <si>
    <t>03</t>
  </si>
  <si>
    <t xml:space="preserve"> Ընդհանուր բնույթի ծառայություններ</t>
  </si>
  <si>
    <t xml:space="preserve"> Ընդհանուր բնույթի այլ ծառայություններ</t>
  </si>
  <si>
    <t xml:space="preserve"> - Գույքի և սարքավորումների վարձակալություն</t>
  </si>
  <si>
    <t>Պայմանագրային այլ ծառայությունների ձեռքբերում</t>
  </si>
  <si>
    <t xml:space="preserve"> - Կառավարչական ծառայություններ</t>
  </si>
  <si>
    <t xml:space="preserve"> Շարունակական ծախսեր</t>
  </si>
  <si>
    <t xml:space="preserve"> ՀՀ տարածքային  կառավարման և ենթակառուցվածքների նախարարության պետական գույքի կառավարման կոմիտե </t>
  </si>
  <si>
    <t xml:space="preserve">ՀՀ կառավարության 2021 թվականի </t>
  </si>
  <si>
    <t>ՀՀ տարածքային կառավարման և ենթակառուցվածքների  նախարարության  պետական գույքի կառավարման կոմիտե</t>
  </si>
  <si>
    <t xml:space="preserve">Բաժին N 01 </t>
  </si>
  <si>
    <t>Խումբ N 03</t>
  </si>
  <si>
    <t>Դաս N 03</t>
  </si>
  <si>
    <t>1079        11001</t>
  </si>
  <si>
    <t>70221100-1</t>
  </si>
  <si>
    <t xml:space="preserve"> ոչ բնակելի անշարժ գույքի վարձակալության կամ լիզինգի ծառայություններ</t>
  </si>
  <si>
    <t>ՀՀ  կառավարության 2021 թվականի</t>
  </si>
  <si>
    <t xml:space="preserve">___________  ___-ի N _______ -Ն որոշման    </t>
  </si>
  <si>
    <t>ՀԱՅԱՍՏԱՆԻ ՀԱՆՐԱՊԵՏՈՒԹՅԱՆ ԿԱՌԱՎԱՐՈՒԹՅԱՆ 2020 ԹՎԱԿԱՆԻ ԴԵԿՏԵՄԲԵՐԻ 30-Ի N 2215-Ն ՈՐՈՇՄԱՆ N9.1 ՀԱՎԵԼՎԱԾԻ  9.1.34 ԵՎ 9.1.30 ԱՂՅՈՒՍԱԿՆԵՐՈՒՄ ԿԱՏԱՐՎՈՂ ՓՈՓՈԽՈՒԹՅՈՒՆՆԵՐԸ ԵՎ  ԼՐԱՑՈՒՄՆԵՐԸ</t>
  </si>
  <si>
    <t>ՀԱՅԱՍՏԱՆԻ ՀԱՆՐԱՊԵՏՈՒԹՅԱՆ ԿԱՌԱՎԱՐՈՒԹՅԱՆ 2020 ԹՎԱԿԱՆԻ ԴԵԿՏԵՄԲԵՐԻ 30-Ի N 2215-Ն ՈՐՈՇՄԱՆ N9 ՀԱՎԵԼՎԱԾԻ  9.8 ԱՂՅՈՒՍԱԿՈՒՄ ԿԱՏԱՐՎՈՂ ՓՈՓՈԽՈՒԹՅՈՒՆՆԵՐԸ ԵՎ ԼՐԱՑՈՒՄՆԵՐԸ</t>
  </si>
  <si>
    <t>ՀԱՅԱՍՏԱՆԻ ՀԱՆՐԱՊԵՏՈՒԹՅԱՆ ԿԱՌԱՎԱՐՈՒԹՅԱՆ 2020 ԹՎԱԿԱՆԻ ԴԵԿՏԵՄԲԵՐԻ 30-Ի N 2215-Ն ՈՐՈՇՄԱՆ N10 ՀԱՎԵԼՎԱԾՈՒՄ ԿԱՏԱՐՎՈՂ ՓՈՓՈԽՈՒԹՅՈՒՆԸ</t>
  </si>
  <si>
    <t xml:space="preserve"> ՀՀ տարածքային կառավարման և ենթակառուցվածքների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</si>
</sst>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֏_-;\-* #,##0.00\ _֏_-;_-* &quot;-&quot;??\ _֏_-;_-@_-"/>
    <numFmt numFmtId="164" formatCode="_-* #,##0.00\ _դ_ր_._-;\-* #,##0.00\ _դ_ր_._-;_-* &quot;-&quot;??\ _դ_ր_._-;_-@_-"/>
    <numFmt numFmtId="165" formatCode="_(* #,##0.00_);_(* \(#,##0.00\);_(* &quot;-&quot;??_);_(@_)"/>
    <numFmt numFmtId="166" formatCode="_-* #,##0.00_р_._-;\-* #,##0.00_р_._-;_-* &quot;-&quot;??_р_._-;_-@_-"/>
    <numFmt numFmtId="167" formatCode="#,##0.0"/>
    <numFmt numFmtId="168" formatCode="_ * #,##0_)\ &quot;$&quot;_ ;_ * \(#,##0\)\ &quot;$&quot;_ ;_ * &quot;-&quot;_)\ &quot;$&quot;_ ;_ @_ "/>
    <numFmt numFmtId="169" formatCode="##,##0.0;\(##,##0.0\);\-"/>
    <numFmt numFmtId="170" formatCode="_-* #,##0.00\ _ _-;\-* #,##0.00\ _ _-;_-* &quot;-&quot;??\ _ _-;_-@_-"/>
    <numFmt numFmtId="171" formatCode="##,##0;\(##,##0\);\-"/>
    <numFmt numFmtId="172" formatCode="_-* #,##0.0\ _֏_-;\-* #,##0.0\ _֏_-;_-* &quot;-&quot;??\ _֏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i/>
      <sz val="10"/>
      <color theme="1"/>
      <name val="GHEA Grapalat"/>
      <family val="3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GHEA Grapalat"/>
      <family val="3"/>
    </font>
    <font>
      <i/>
      <sz val="10"/>
      <name val="GHEA Grapalat"/>
      <family val="3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GHEA Grapalat"/>
      <family val="3"/>
    </font>
    <font>
      <i/>
      <sz val="10"/>
      <name val="GHEA Grapalat"/>
      <family val="2"/>
    </font>
    <font>
      <sz val="10"/>
      <color theme="1"/>
      <name val="Calibri"/>
      <family val="2"/>
      <scheme val="minor"/>
    </font>
    <font>
      <b/>
      <sz val="10"/>
      <color rgb="FFFF0000"/>
      <name val="GHEA Grapalat"/>
      <family val="3"/>
    </font>
    <font>
      <b/>
      <sz val="14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5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0" borderId="0">
      <alignment horizontal="left" vertical="top" wrapText="1"/>
    </xf>
    <xf numFmtId="169" fontId="16" fillId="0" borderId="0" applyFill="0" applyBorder="0" applyProtection="0">
      <alignment horizontal="right" vertical="top"/>
    </xf>
    <xf numFmtId="0" fontId="22" fillId="0" borderId="0"/>
    <xf numFmtId="164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7" fillId="10" borderId="27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29" fillId="8" borderId="23" applyNumberFormat="0" applyAlignment="0" applyProtection="0"/>
    <xf numFmtId="0" fontId="30" fillId="9" borderId="26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3" applyNumberFormat="0" applyAlignment="0" applyProtection="0"/>
    <xf numFmtId="0" fontId="37" fillId="0" borderId="25" applyNumberFormat="0" applyFill="0" applyAlignment="0" applyProtection="0"/>
    <xf numFmtId="0" fontId="38" fillId="6" borderId="0" applyNumberFormat="0" applyBorder="0" applyAlignment="0" applyProtection="0"/>
    <xf numFmtId="0" fontId="39" fillId="8" borderId="24" applyNumberFormat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0" fontId="17" fillId="2" borderId="9" xfId="25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8" fillId="2" borderId="9" xfId="25" applyFont="1" applyFill="1" applyBorder="1" applyAlignment="1">
      <alignment horizontal="left" vertical="top" wrapText="1"/>
    </xf>
    <xf numFmtId="49" fontId="17" fillId="2" borderId="9" xfId="25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17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9" xfId="25" applyFont="1" applyFill="1" applyBorder="1" applyAlignment="1">
      <alignment horizontal="center" vertical="center" wrapText="1"/>
    </xf>
    <xf numFmtId="0" fontId="18" fillId="2" borderId="9" xfId="25" applyFont="1" applyFill="1" applyBorder="1">
      <alignment horizontal="left" vertical="top" wrapText="1"/>
    </xf>
    <xf numFmtId="0" fontId="18" fillId="2" borderId="11" xfId="25" applyFont="1" applyFill="1" applyBorder="1">
      <alignment horizontal="left" vertical="top" wrapText="1"/>
    </xf>
    <xf numFmtId="0" fontId="17" fillId="2" borderId="11" xfId="25" applyFont="1" applyFill="1" applyBorder="1" applyAlignment="1">
      <alignment horizontal="left" vertical="top" wrapText="1"/>
    </xf>
    <xf numFmtId="0" fontId="18" fillId="2" borderId="11" xfId="25" applyFont="1" applyFill="1" applyBorder="1" applyAlignment="1">
      <alignment horizontal="left" vertical="top" wrapText="1"/>
    </xf>
    <xf numFmtId="0" fontId="18" fillId="2" borderId="11" xfId="25" applyFont="1" applyFill="1" applyBorder="1" applyAlignment="1">
      <alignment horizontal="center" vertical="center" wrapText="1"/>
    </xf>
    <xf numFmtId="169" fontId="18" fillId="2" borderId="11" xfId="26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/>
    <xf numFmtId="0" fontId="6" fillId="2" borderId="0" xfId="0" applyFont="1" applyFill="1"/>
    <xf numFmtId="0" fontId="20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167" fontId="2" fillId="3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5" fillId="0" borderId="0" xfId="0" applyFont="1"/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2" borderId="11" xfId="0" applyFont="1" applyFill="1" applyBorder="1" applyAlignment="1">
      <alignment wrapText="1"/>
    </xf>
    <xf numFmtId="0" fontId="2" fillId="2" borderId="11" xfId="0" applyFont="1" applyFill="1" applyBorder="1" applyAlignment="1"/>
    <xf numFmtId="49" fontId="17" fillId="2" borderId="11" xfId="25" applyNumberFormat="1" applyFont="1" applyFill="1" applyBorder="1" applyAlignment="1">
      <alignment horizontal="left" vertical="top" wrapText="1"/>
    </xf>
    <xf numFmtId="0" fontId="2" fillId="2" borderId="11" xfId="25" applyFont="1" applyFill="1" applyBorder="1" applyAlignment="1">
      <alignment horizontal="left" vertical="top" wrapText="1"/>
    </xf>
    <xf numFmtId="169" fontId="3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9" fontId="3" fillId="2" borderId="11" xfId="0" applyNumberFormat="1" applyFont="1" applyFill="1" applyBorder="1" applyAlignment="1">
      <alignment horizontal="center" vertical="center" wrapText="1"/>
    </xf>
    <xf numFmtId="171" fontId="18" fillId="2" borderId="11" xfId="26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8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9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3" fillId="2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167" fontId="2" fillId="2" borderId="11" xfId="0" applyNumberFormat="1" applyFont="1" applyFill="1" applyBorder="1" applyAlignment="1">
      <alignment horizontal="center" vertical="center"/>
    </xf>
    <xf numFmtId="169" fontId="18" fillId="2" borderId="8" xfId="26" applyNumberFormat="1" applyFont="1" applyFill="1" applyBorder="1" applyAlignment="1">
      <alignment vertical="center" wrapText="1"/>
    </xf>
    <xf numFmtId="169" fontId="18" fillId="2" borderId="2" xfId="26" applyNumberFormat="1" applyFont="1" applyFill="1" applyBorder="1" applyAlignment="1">
      <alignment vertical="center" wrapText="1"/>
    </xf>
    <xf numFmtId="169" fontId="18" fillId="2" borderId="10" xfId="26" applyNumberFormat="1" applyFont="1" applyFill="1" applyBorder="1" applyAlignment="1">
      <alignment vertical="center" wrapText="1"/>
    </xf>
    <xf numFmtId="0" fontId="17" fillId="0" borderId="0" xfId="0" applyFont="1"/>
    <xf numFmtId="0" fontId="44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18" xfId="0" applyFont="1" applyFill="1" applyBorder="1" applyAlignment="1">
      <alignment vertical="center" wrapText="1"/>
    </xf>
    <xf numFmtId="0" fontId="18" fillId="2" borderId="0" xfId="25" applyFont="1" applyFill="1">
      <alignment horizontal="left" vertical="top" wrapText="1"/>
    </xf>
    <xf numFmtId="0" fontId="18" fillId="2" borderId="9" xfId="25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top" wrapText="1"/>
    </xf>
    <xf numFmtId="0" fontId="5" fillId="0" borderId="11" xfId="0" applyFont="1" applyBorder="1"/>
    <xf numFmtId="0" fontId="18" fillId="2" borderId="2" xfId="0" applyFont="1" applyFill="1" applyBorder="1" applyAlignment="1">
      <alignment vertical="top" wrapText="1"/>
    </xf>
    <xf numFmtId="172" fontId="2" fillId="0" borderId="11" xfId="78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7" fillId="2" borderId="0" xfId="25" applyFont="1" applyFill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vertical="center"/>
    </xf>
    <xf numFmtId="0" fontId="25" fillId="3" borderId="19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7" fillId="2" borderId="0" xfId="25" applyFont="1" applyFill="1" applyAlignment="1">
      <alignment horizontal="center" vertical="top" wrapText="1"/>
    </xf>
    <xf numFmtId="0" fontId="18" fillId="2" borderId="5" xfId="25" applyFont="1" applyFill="1" applyBorder="1" applyAlignment="1">
      <alignment horizontal="center" vertical="center" wrapText="1"/>
    </xf>
    <xf numFmtId="0" fontId="18" fillId="2" borderId="6" xfId="25" applyFont="1" applyFill="1" applyBorder="1" applyAlignment="1">
      <alignment horizontal="center" vertical="center" wrapText="1"/>
    </xf>
    <xf numFmtId="0" fontId="18" fillId="2" borderId="7" xfId="25" applyFont="1" applyFill="1" applyBorder="1" applyAlignment="1">
      <alignment horizontal="center" vertical="center" wrapText="1"/>
    </xf>
    <xf numFmtId="0" fontId="18" fillId="2" borderId="8" xfId="25" applyFont="1" applyFill="1" applyBorder="1" applyAlignment="1">
      <alignment horizontal="center" vertical="center" wrapText="1"/>
    </xf>
    <xf numFmtId="0" fontId="18" fillId="2" borderId="10" xfId="25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8" fillId="2" borderId="15" xfId="25" applyFont="1" applyFill="1" applyBorder="1" applyAlignment="1">
      <alignment horizontal="center" vertical="center" wrapText="1"/>
    </xf>
    <xf numFmtId="0" fontId="18" fillId="2" borderId="16" xfId="25" applyFont="1" applyFill="1" applyBorder="1" applyAlignment="1">
      <alignment horizontal="center" vertical="center" wrapText="1"/>
    </xf>
    <xf numFmtId="0" fontId="18" fillId="2" borderId="17" xfId="25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44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69" fontId="18" fillId="2" borderId="8" xfId="26" applyNumberFormat="1" applyFont="1" applyFill="1" applyBorder="1" applyAlignment="1">
      <alignment horizontal="center" vertical="center" wrapText="1"/>
    </xf>
    <xf numFmtId="169" fontId="18" fillId="2" borderId="2" xfId="26" applyNumberFormat="1" applyFont="1" applyFill="1" applyBorder="1" applyAlignment="1">
      <alignment horizontal="center" vertical="center" wrapText="1"/>
    </xf>
    <xf numFmtId="169" fontId="18" fillId="2" borderId="10" xfId="26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0" fillId="2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79">
    <cellStyle name="_artabyuje" xfId="7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" xfId="78" builtinId="3"/>
    <cellStyle name="Comma 2" xfId="8"/>
    <cellStyle name="Comma 2 2" xfId="9"/>
    <cellStyle name="Comma 2 2 2" xfId="33"/>
    <cellStyle name="Comma 2 2 3" xfId="30"/>
    <cellStyle name="Comma 2 3" xfId="28"/>
    <cellStyle name="Comma 3" xfId="10"/>
    <cellStyle name="Comma 3 2" xfId="34"/>
    <cellStyle name="Comma 3 3" xfId="31"/>
    <cellStyle name="Comma 4" xfId="11"/>
    <cellStyle name="Comma 4 2" xfId="32"/>
    <cellStyle name="Comma 5" xfId="12"/>
    <cellStyle name="Comma 5 2" xfId="35"/>
    <cellStyle name="Comma 6" xfId="29"/>
    <cellStyle name="Comma 7" xfId="13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3 2" xfId="36"/>
    <cellStyle name="Normal 4" xfId="1"/>
    <cellStyle name="Normal 5" xfId="6"/>
    <cellStyle name="Normal 5 2" xfId="4"/>
    <cellStyle name="Normal 6" xfId="16"/>
    <cellStyle name="Normal 7" xfId="17"/>
    <cellStyle name="Normal 8" xfId="25"/>
    <cellStyle name="Normal 9" xfId="27"/>
    <cellStyle name="Note" xfId="37" builtinId="10" customBuiltin="1"/>
    <cellStyle name="Output 2" xfId="74"/>
    <cellStyle name="Percent 2" xfId="18"/>
    <cellStyle name="SN_241" xfId="26"/>
    <cellStyle name="Style 1" xfId="19"/>
    <cellStyle name="Title 2" xfId="75"/>
    <cellStyle name="Total 2" xfId="76"/>
    <cellStyle name="Warning Text 2" xfId="77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-Manukyan/Desktop/&#1350;&#1377;&#1388;&#1378;&#1377;&#1398;&#1380;&#1397;&#1377;&#1398;%2028%20&#1398;&#1400;&#1408;%20&#1401;&#1381;&#1394;&#1377;&#1406;%20&#1396;&#1398;&#1377;&#1409;%20&#1392;&#1387;&#1398;&#1384;/HavelvatsHodvatsapoxuty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1"/>
      <sheetName val="Հավելված  2"/>
      <sheetName val="Հավելված 3"/>
      <sheetName val="Հավելված 4"/>
      <sheetName val="Հավելված 5"/>
      <sheetName val="Հավելված 6"/>
      <sheetName val="Հավելված 7"/>
    </sheetNames>
    <sheetDataSet>
      <sheetData sheetId="0" refreshError="1"/>
      <sheetData sheetId="1" refreshError="1"/>
      <sheetData sheetId="2" refreshError="1">
        <row r="20">
          <cell r="E20">
            <v>11001</v>
          </cell>
        </row>
        <row r="36">
          <cell r="F36" t="str">
            <v>ՀՀ տարածքային կառավարման և ենթակառուցվածքների նախարարության պետական գույքի կառավարման կոմիտե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K11" sqref="K11"/>
    </sheetView>
  </sheetViews>
  <sheetFormatPr defaultRowHeight="13.5" x14ac:dyDescent="0.25"/>
  <cols>
    <col min="1" max="1" width="14.28515625" style="1" customWidth="1"/>
    <col min="2" max="2" width="16.85546875" style="1" customWidth="1"/>
    <col min="3" max="3" width="71.28515625" style="1" customWidth="1"/>
    <col min="4" max="4" width="14.42578125" style="1" customWidth="1"/>
    <col min="5" max="5" width="14.7109375" style="1" customWidth="1"/>
    <col min="6" max="6" width="11.28515625" style="1" customWidth="1"/>
    <col min="7" max="16384" width="9.140625" style="1"/>
  </cols>
  <sheetData>
    <row r="1" spans="1:8" x14ac:dyDescent="0.25">
      <c r="F1" s="115" t="s">
        <v>55</v>
      </c>
    </row>
    <row r="2" spans="1:8" x14ac:dyDescent="0.25">
      <c r="F2" s="115" t="s">
        <v>157</v>
      </c>
    </row>
    <row r="3" spans="1:8" x14ac:dyDescent="0.25">
      <c r="F3" s="115" t="s">
        <v>44</v>
      </c>
    </row>
    <row r="4" spans="1:8" x14ac:dyDescent="0.25">
      <c r="A4" s="90"/>
    </row>
    <row r="5" spans="1:8" ht="15.75" customHeight="1" x14ac:dyDescent="0.25">
      <c r="A5" s="148" t="s">
        <v>136</v>
      </c>
      <c r="B5" s="148"/>
      <c r="C5" s="148"/>
      <c r="D5" s="148"/>
      <c r="E5" s="148"/>
      <c r="F5" s="148"/>
      <c r="G5" s="91"/>
      <c r="H5" s="91"/>
    </row>
    <row r="6" spans="1:8" ht="15.75" customHeight="1" x14ac:dyDescent="0.25">
      <c r="A6" s="148"/>
      <c r="B6" s="148"/>
      <c r="C6" s="148"/>
      <c r="D6" s="148"/>
      <c r="E6" s="148"/>
      <c r="F6" s="148"/>
      <c r="G6" s="91"/>
      <c r="H6" s="91"/>
    </row>
    <row r="7" spans="1:8" ht="15.75" customHeight="1" x14ac:dyDescent="0.25">
      <c r="A7" s="148"/>
      <c r="B7" s="148"/>
      <c r="C7" s="148"/>
      <c r="D7" s="148"/>
      <c r="E7" s="148"/>
      <c r="F7" s="148"/>
      <c r="G7" s="91"/>
      <c r="H7" s="91"/>
    </row>
    <row r="8" spans="1:8" ht="15.75" customHeight="1" x14ac:dyDescent="0.25">
      <c r="A8" s="148"/>
      <c r="B8" s="148"/>
      <c r="C8" s="148"/>
      <c r="D8" s="148"/>
      <c r="E8" s="148"/>
      <c r="F8" s="148"/>
      <c r="G8" s="91"/>
      <c r="H8" s="91"/>
    </row>
    <row r="9" spans="1:8" x14ac:dyDescent="0.25">
      <c r="A9" s="47"/>
      <c r="B9" s="47"/>
      <c r="C9" s="47"/>
      <c r="D9" s="47"/>
      <c r="E9" s="47"/>
      <c r="F9" s="47"/>
    </row>
    <row r="10" spans="1:8" x14ac:dyDescent="0.25">
      <c r="A10" s="42"/>
      <c r="C10" s="42"/>
      <c r="D10" s="42"/>
      <c r="E10" s="42"/>
      <c r="F10" s="48" t="s">
        <v>45</v>
      </c>
    </row>
    <row r="11" spans="1:8" ht="60" customHeight="1" x14ac:dyDescent="0.25">
      <c r="A11" s="151" t="s">
        <v>17</v>
      </c>
      <c r="B11" s="151"/>
      <c r="C11" s="149" t="s">
        <v>56</v>
      </c>
      <c r="D11" s="152" t="s">
        <v>117</v>
      </c>
      <c r="E11" s="153"/>
      <c r="F11" s="154"/>
    </row>
    <row r="12" spans="1:8" ht="27" x14ac:dyDescent="0.25">
      <c r="A12" s="49" t="s">
        <v>15</v>
      </c>
      <c r="B12" s="49" t="s">
        <v>36</v>
      </c>
      <c r="C12" s="150"/>
      <c r="D12" s="110" t="s">
        <v>69</v>
      </c>
      <c r="E12" s="110" t="s">
        <v>43</v>
      </c>
      <c r="F12" s="110" t="s">
        <v>19</v>
      </c>
    </row>
    <row r="13" spans="1:8" ht="14.25" x14ac:dyDescent="0.25">
      <c r="A13" s="79"/>
      <c r="B13" s="50"/>
      <c r="C13" s="51" t="s">
        <v>57</v>
      </c>
      <c r="D13" s="28">
        <f>D15+D40</f>
        <v>0</v>
      </c>
      <c r="E13" s="28">
        <f t="shared" ref="E13:F13" si="0">E15+E40</f>
        <v>0</v>
      </c>
      <c r="F13" s="28">
        <f t="shared" si="0"/>
        <v>0</v>
      </c>
    </row>
    <row r="14" spans="1:8" s="31" customFormat="1" ht="28.5" x14ac:dyDescent="0.25">
      <c r="A14" s="92"/>
      <c r="B14" s="65"/>
      <c r="C14" s="52" t="s">
        <v>42</v>
      </c>
      <c r="D14" s="28">
        <f>D15+D40</f>
        <v>0</v>
      </c>
      <c r="E14" s="28">
        <f>E15+E40</f>
        <v>0</v>
      </c>
      <c r="F14" s="28">
        <f>F15+F40</f>
        <v>0</v>
      </c>
    </row>
    <row r="15" spans="1:8" s="31" customFormat="1" x14ac:dyDescent="0.25">
      <c r="A15" s="93">
        <v>1079</v>
      </c>
      <c r="B15" s="65"/>
      <c r="C15" s="94" t="s">
        <v>66</v>
      </c>
      <c r="D15" s="28">
        <f>D28+D34+D22</f>
        <v>0</v>
      </c>
      <c r="E15" s="28">
        <f t="shared" ref="E15:F15" si="1">E28+E34+E22</f>
        <v>30000</v>
      </c>
      <c r="F15" s="28">
        <f t="shared" si="1"/>
        <v>30000.000000000004</v>
      </c>
    </row>
    <row r="16" spans="1:8" s="31" customFormat="1" x14ac:dyDescent="0.25">
      <c r="A16" s="141"/>
      <c r="B16" s="143"/>
      <c r="C16" s="29" t="s">
        <v>75</v>
      </c>
      <c r="D16" s="28"/>
      <c r="E16" s="28"/>
      <c r="F16" s="28"/>
    </row>
    <row r="17" spans="1:6" s="31" customFormat="1" x14ac:dyDescent="0.25">
      <c r="A17" s="141"/>
      <c r="B17" s="144"/>
      <c r="C17" s="94" t="s">
        <v>67</v>
      </c>
      <c r="D17" s="28"/>
      <c r="E17" s="28"/>
      <c r="F17" s="28"/>
    </row>
    <row r="18" spans="1:6" s="31" customFormat="1" x14ac:dyDescent="0.25">
      <c r="A18" s="141"/>
      <c r="B18" s="144"/>
      <c r="C18" s="29" t="s">
        <v>76</v>
      </c>
      <c r="D18" s="28"/>
      <c r="E18" s="28"/>
      <c r="F18" s="28"/>
    </row>
    <row r="19" spans="1:6" s="31" customFormat="1" x14ac:dyDescent="0.25">
      <c r="A19" s="141"/>
      <c r="B19" s="144"/>
      <c r="C19" s="94" t="s">
        <v>68</v>
      </c>
      <c r="D19" s="28"/>
      <c r="E19" s="28"/>
      <c r="F19" s="28"/>
    </row>
    <row r="20" spans="1:6" s="31" customFormat="1" x14ac:dyDescent="0.25">
      <c r="A20" s="142"/>
      <c r="B20" s="145"/>
      <c r="C20" s="29" t="s">
        <v>77</v>
      </c>
      <c r="D20" s="28"/>
      <c r="E20" s="28"/>
      <c r="F20" s="28"/>
    </row>
    <row r="21" spans="1:6" s="31" customFormat="1" ht="14.25" x14ac:dyDescent="0.25">
      <c r="A21" s="146"/>
      <c r="B21" s="146"/>
      <c r="C21" s="53" t="s">
        <v>14</v>
      </c>
      <c r="D21" s="28"/>
      <c r="E21" s="28"/>
      <c r="F21" s="28"/>
    </row>
    <row r="22" spans="1:6" x14ac:dyDescent="0.25">
      <c r="A22" s="139"/>
      <c r="B22" s="140">
        <v>11001</v>
      </c>
      <c r="C22" s="94" t="s">
        <v>28</v>
      </c>
      <c r="D22" s="28">
        <f>-D28</f>
        <v>-762.8</v>
      </c>
      <c r="E22" s="28">
        <f t="shared" ref="E22:F22" si="2">-E28</f>
        <v>-4343</v>
      </c>
      <c r="F22" s="28">
        <f t="shared" si="2"/>
        <v>-10659.8</v>
      </c>
    </row>
    <row r="23" spans="1:6" ht="27" x14ac:dyDescent="0.25">
      <c r="A23" s="139"/>
      <c r="B23" s="140"/>
      <c r="C23" s="29" t="s">
        <v>139</v>
      </c>
      <c r="D23" s="28"/>
      <c r="E23" s="28"/>
      <c r="F23" s="28"/>
    </row>
    <row r="24" spans="1:6" x14ac:dyDescent="0.25">
      <c r="A24" s="139"/>
      <c r="B24" s="140"/>
      <c r="C24" s="94" t="s">
        <v>29</v>
      </c>
      <c r="D24" s="28"/>
      <c r="E24" s="28"/>
      <c r="F24" s="28"/>
    </row>
    <row r="25" spans="1:6" ht="27" x14ac:dyDescent="0.25">
      <c r="A25" s="139"/>
      <c r="B25" s="140"/>
      <c r="C25" s="29" t="s">
        <v>140</v>
      </c>
      <c r="D25" s="28"/>
      <c r="E25" s="28"/>
      <c r="F25" s="28"/>
    </row>
    <row r="26" spans="1:6" x14ac:dyDescent="0.25">
      <c r="A26" s="139"/>
      <c r="B26" s="140"/>
      <c r="C26" s="94" t="s">
        <v>30</v>
      </c>
      <c r="D26" s="28"/>
      <c r="E26" s="28"/>
      <c r="F26" s="28"/>
    </row>
    <row r="27" spans="1:6" x14ac:dyDescent="0.25">
      <c r="A27" s="139"/>
      <c r="B27" s="140"/>
      <c r="C27" s="29" t="s">
        <v>62</v>
      </c>
      <c r="D27" s="28"/>
      <c r="E27" s="28"/>
      <c r="F27" s="28"/>
    </row>
    <row r="28" spans="1:6" x14ac:dyDescent="0.25">
      <c r="A28" s="139"/>
      <c r="B28" s="140">
        <v>11003</v>
      </c>
      <c r="C28" s="94" t="s">
        <v>28</v>
      </c>
      <c r="D28" s="28">
        <v>762.8</v>
      </c>
      <c r="E28" s="28">
        <v>4343</v>
      </c>
      <c r="F28" s="28">
        <v>10659.8</v>
      </c>
    </row>
    <row r="29" spans="1:6" ht="40.5" x14ac:dyDescent="0.25">
      <c r="A29" s="139"/>
      <c r="B29" s="140"/>
      <c r="C29" s="29" t="s">
        <v>78</v>
      </c>
      <c r="D29" s="28"/>
      <c r="E29" s="28"/>
      <c r="F29" s="28"/>
    </row>
    <row r="30" spans="1:6" x14ac:dyDescent="0.25">
      <c r="A30" s="139"/>
      <c r="B30" s="140"/>
      <c r="C30" s="94" t="s">
        <v>29</v>
      </c>
      <c r="D30" s="28"/>
      <c r="E30" s="28"/>
      <c r="F30" s="28"/>
    </row>
    <row r="31" spans="1:6" ht="40.5" x14ac:dyDescent="0.25">
      <c r="A31" s="139"/>
      <c r="B31" s="140"/>
      <c r="C31" s="29" t="s">
        <v>79</v>
      </c>
      <c r="D31" s="28"/>
      <c r="E31" s="28"/>
      <c r="F31" s="28"/>
    </row>
    <row r="32" spans="1:6" x14ac:dyDescent="0.25">
      <c r="A32" s="139"/>
      <c r="B32" s="140"/>
      <c r="C32" s="94" t="s">
        <v>30</v>
      </c>
      <c r="D32" s="28"/>
      <c r="E32" s="28"/>
      <c r="F32" s="28"/>
    </row>
    <row r="33" spans="1:6" x14ac:dyDescent="0.25">
      <c r="A33" s="139"/>
      <c r="B33" s="140"/>
      <c r="C33" s="29" t="s">
        <v>62</v>
      </c>
      <c r="D33" s="28"/>
      <c r="E33" s="28"/>
      <c r="F33" s="28"/>
    </row>
    <row r="34" spans="1:6" s="31" customFormat="1" x14ac:dyDescent="0.25">
      <c r="A34" s="139"/>
      <c r="B34" s="147">
        <v>32001</v>
      </c>
      <c r="C34" s="94" t="s">
        <v>28</v>
      </c>
      <c r="D34" s="28">
        <v>0</v>
      </c>
      <c r="E34" s="28">
        <v>30000</v>
      </c>
      <c r="F34" s="28">
        <v>30000</v>
      </c>
    </row>
    <row r="35" spans="1:6" s="31" customFormat="1" ht="27" x14ac:dyDescent="0.25">
      <c r="A35" s="139"/>
      <c r="B35" s="147"/>
      <c r="C35" s="95" t="s">
        <v>125</v>
      </c>
      <c r="D35" s="28"/>
      <c r="E35" s="28"/>
      <c r="F35" s="28"/>
    </row>
    <row r="36" spans="1:6" s="31" customFormat="1" x14ac:dyDescent="0.25">
      <c r="A36" s="139"/>
      <c r="B36" s="147"/>
      <c r="C36" s="94" t="s">
        <v>29</v>
      </c>
      <c r="D36" s="28"/>
      <c r="E36" s="28"/>
      <c r="F36" s="28"/>
    </row>
    <row r="37" spans="1:6" s="31" customFormat="1" ht="40.5" x14ac:dyDescent="0.25">
      <c r="A37" s="139"/>
      <c r="B37" s="147"/>
      <c r="C37" s="95" t="s">
        <v>112</v>
      </c>
      <c r="D37" s="28"/>
      <c r="E37" s="28"/>
      <c r="F37" s="28"/>
    </row>
    <row r="38" spans="1:6" s="31" customFormat="1" x14ac:dyDescent="0.25">
      <c r="A38" s="139"/>
      <c r="B38" s="147"/>
      <c r="C38" s="94" t="s">
        <v>30</v>
      </c>
      <c r="D38" s="28"/>
      <c r="E38" s="28"/>
      <c r="F38" s="28"/>
    </row>
    <row r="39" spans="1:6" s="31" customFormat="1" ht="27.75" thickBot="1" x14ac:dyDescent="0.3">
      <c r="A39" s="139"/>
      <c r="B39" s="147"/>
      <c r="C39" s="96" t="s">
        <v>111</v>
      </c>
      <c r="D39" s="28"/>
      <c r="E39" s="28"/>
      <c r="F39" s="28"/>
    </row>
    <row r="40" spans="1:6" s="31" customFormat="1" x14ac:dyDescent="0.25">
      <c r="A40" s="93">
        <v>1176</v>
      </c>
      <c r="B40" s="65"/>
      <c r="C40" s="94" t="s">
        <v>66</v>
      </c>
      <c r="D40" s="28">
        <f>D47</f>
        <v>0</v>
      </c>
      <c r="E40" s="28">
        <f t="shared" ref="E40:F40" si="3">E47</f>
        <v>-30000</v>
      </c>
      <c r="F40" s="28">
        <f t="shared" si="3"/>
        <v>-30000</v>
      </c>
    </row>
    <row r="41" spans="1:6" s="31" customFormat="1" x14ac:dyDescent="0.25">
      <c r="A41" s="141"/>
      <c r="B41" s="143"/>
      <c r="C41" s="29" t="s">
        <v>70</v>
      </c>
      <c r="D41" s="28"/>
      <c r="E41" s="28"/>
      <c r="F41" s="28"/>
    </row>
    <row r="42" spans="1:6" s="31" customFormat="1" x14ac:dyDescent="0.25">
      <c r="A42" s="141"/>
      <c r="B42" s="144"/>
      <c r="C42" s="94" t="s">
        <v>67</v>
      </c>
      <c r="D42" s="28"/>
      <c r="E42" s="28"/>
      <c r="F42" s="28"/>
    </row>
    <row r="43" spans="1:6" s="31" customFormat="1" ht="27" x14ac:dyDescent="0.25">
      <c r="A43" s="141"/>
      <c r="B43" s="144"/>
      <c r="C43" s="29" t="s">
        <v>71</v>
      </c>
      <c r="D43" s="28"/>
      <c r="E43" s="28"/>
      <c r="F43" s="28"/>
    </row>
    <row r="44" spans="1:6" s="31" customFormat="1" x14ac:dyDescent="0.25">
      <c r="A44" s="141"/>
      <c r="B44" s="144"/>
      <c r="C44" s="94" t="s">
        <v>68</v>
      </c>
      <c r="D44" s="28"/>
      <c r="E44" s="28"/>
      <c r="F44" s="28"/>
    </row>
    <row r="45" spans="1:6" s="31" customFormat="1" ht="40.5" x14ac:dyDescent="0.25">
      <c r="A45" s="142"/>
      <c r="B45" s="145"/>
      <c r="C45" s="29" t="s">
        <v>72</v>
      </c>
      <c r="D45" s="28"/>
      <c r="E45" s="28"/>
      <c r="F45" s="28"/>
    </row>
    <row r="46" spans="1:6" s="31" customFormat="1" ht="14.25" x14ac:dyDescent="0.25">
      <c r="A46" s="146"/>
      <c r="B46" s="146"/>
      <c r="C46" s="53" t="s">
        <v>14</v>
      </c>
      <c r="D46" s="28"/>
      <c r="E46" s="28"/>
      <c r="F46" s="28"/>
    </row>
    <row r="47" spans="1:6" x14ac:dyDescent="0.25">
      <c r="A47" s="139"/>
      <c r="B47" s="140">
        <v>11003</v>
      </c>
      <c r="C47" s="94" t="s">
        <v>28</v>
      </c>
      <c r="D47" s="28">
        <v>0</v>
      </c>
      <c r="E47" s="28">
        <v>-30000</v>
      </c>
      <c r="F47" s="28">
        <v>-30000</v>
      </c>
    </row>
    <row r="48" spans="1:6" x14ac:dyDescent="0.25">
      <c r="A48" s="139"/>
      <c r="B48" s="140"/>
      <c r="C48" s="29" t="s">
        <v>73</v>
      </c>
      <c r="D48" s="28"/>
      <c r="E48" s="28"/>
      <c r="F48" s="28"/>
    </row>
    <row r="49" spans="1:6" x14ac:dyDescent="0.25">
      <c r="A49" s="139"/>
      <c r="B49" s="140"/>
      <c r="C49" s="94" t="s">
        <v>29</v>
      </c>
      <c r="D49" s="28"/>
      <c r="E49" s="28"/>
      <c r="F49" s="28"/>
    </row>
    <row r="50" spans="1:6" x14ac:dyDescent="0.25">
      <c r="A50" s="139"/>
      <c r="B50" s="140"/>
      <c r="C50" s="29" t="s">
        <v>74</v>
      </c>
      <c r="D50" s="28"/>
      <c r="E50" s="28"/>
      <c r="F50" s="28"/>
    </row>
    <row r="51" spans="1:6" x14ac:dyDescent="0.25">
      <c r="A51" s="139"/>
      <c r="B51" s="140"/>
      <c r="C51" s="94" t="s">
        <v>30</v>
      </c>
      <c r="D51" s="28"/>
      <c r="E51" s="28"/>
      <c r="F51" s="28"/>
    </row>
    <row r="52" spans="1:6" x14ac:dyDescent="0.25">
      <c r="A52" s="139"/>
      <c r="B52" s="140"/>
      <c r="C52" s="29" t="s">
        <v>62</v>
      </c>
      <c r="D52" s="28"/>
      <c r="E52" s="28"/>
      <c r="F52" s="28"/>
    </row>
  </sheetData>
  <mergeCells count="18">
    <mergeCell ref="A34:A39"/>
    <mergeCell ref="B34:B39"/>
    <mergeCell ref="A22:A27"/>
    <mergeCell ref="B22:B27"/>
    <mergeCell ref="A5:F8"/>
    <mergeCell ref="A28:A33"/>
    <mergeCell ref="B28:B33"/>
    <mergeCell ref="C11:C12"/>
    <mergeCell ref="A16:A20"/>
    <mergeCell ref="B16:B20"/>
    <mergeCell ref="A21:B21"/>
    <mergeCell ref="A11:B11"/>
    <mergeCell ref="D11:F11"/>
    <mergeCell ref="A47:A52"/>
    <mergeCell ref="B47:B52"/>
    <mergeCell ref="A41:A45"/>
    <mergeCell ref="B41:B45"/>
    <mergeCell ref="A46:B46"/>
  </mergeCells>
  <pageMargins left="0" right="0" top="0" bottom="0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topLeftCell="A52" zoomScaleNormal="100" workbookViewId="0">
      <selection activeCell="F23" sqref="F23"/>
    </sheetView>
  </sheetViews>
  <sheetFormatPr defaultRowHeight="13.5" x14ac:dyDescent="0.25"/>
  <cols>
    <col min="1" max="1" width="9.28515625" style="97" bestFit="1" customWidth="1"/>
    <col min="2" max="2" width="8.85546875" style="97" bestFit="1" customWidth="1"/>
    <col min="3" max="3" width="7" style="97" bestFit="1" customWidth="1"/>
    <col min="4" max="5" width="10" style="97" customWidth="1"/>
    <col min="6" max="6" width="67.140625" style="21" customWidth="1"/>
    <col min="7" max="7" width="14.5703125" style="21" customWidth="1"/>
    <col min="8" max="8" width="11.42578125" style="21" customWidth="1"/>
    <col min="9" max="9" width="14.85546875" style="21" customWidth="1"/>
    <col min="10" max="10" width="9.140625" style="97"/>
    <col min="11" max="11" width="11.140625" style="97" bestFit="1" customWidth="1"/>
    <col min="12" max="16384" width="9.140625" style="97"/>
  </cols>
  <sheetData>
    <row r="1" spans="1:41" s="1" customFormat="1" ht="24" customHeight="1" x14ac:dyDescent="0.25">
      <c r="D1" s="111"/>
      <c r="E1" s="111"/>
      <c r="F1" s="155" t="s">
        <v>119</v>
      </c>
      <c r="G1" s="155"/>
      <c r="H1" s="155"/>
      <c r="I1" s="155"/>
    </row>
    <row r="2" spans="1:41" s="1" customFormat="1" x14ac:dyDescent="0.25">
      <c r="D2" s="155" t="s">
        <v>149</v>
      </c>
      <c r="E2" s="155"/>
      <c r="F2" s="155"/>
      <c r="G2" s="155"/>
      <c r="H2" s="155"/>
      <c r="I2" s="155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s="1" customFormat="1" ht="15.75" customHeight="1" x14ac:dyDescent="0.25">
      <c r="D3" s="155" t="s">
        <v>13</v>
      </c>
      <c r="E3" s="155"/>
      <c r="F3" s="155"/>
      <c r="G3" s="155"/>
      <c r="H3" s="155"/>
      <c r="I3" s="155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s="1" customFormat="1" x14ac:dyDescent="0.25">
      <c r="D4" s="155"/>
      <c r="E4" s="155"/>
      <c r="F4" s="155"/>
      <c r="G4" s="111"/>
      <c r="H4" s="111"/>
    </row>
    <row r="5" spans="1:41" s="1" customFormat="1" ht="15.75" customHeight="1" x14ac:dyDescent="0.25">
      <c r="D5" s="155"/>
      <c r="E5" s="155"/>
      <c r="F5" s="155"/>
      <c r="G5" s="111"/>
      <c r="H5" s="111"/>
    </row>
    <row r="6" spans="1:41" s="1" customFormat="1" ht="40.5" customHeight="1" x14ac:dyDescent="0.25">
      <c r="A6" s="162" t="s">
        <v>94</v>
      </c>
      <c r="B6" s="162"/>
      <c r="C6" s="162"/>
      <c r="D6" s="162"/>
      <c r="E6" s="162"/>
      <c r="F6" s="162"/>
      <c r="G6" s="162"/>
      <c r="H6" s="162"/>
      <c r="I6" s="162"/>
    </row>
    <row r="7" spans="1:41" ht="7.5" customHeight="1" x14ac:dyDescent="0.25"/>
    <row r="8" spans="1:41" ht="21.75" customHeight="1" x14ac:dyDescent="0.25">
      <c r="A8" s="156"/>
      <c r="B8" s="156"/>
      <c r="C8" s="156"/>
      <c r="D8" s="156"/>
      <c r="E8" s="156"/>
      <c r="F8" s="156"/>
      <c r="G8" s="112"/>
      <c r="H8" s="112"/>
      <c r="I8" s="21" t="s">
        <v>45</v>
      </c>
    </row>
    <row r="9" spans="1:41" ht="87" customHeight="1" x14ac:dyDescent="0.25">
      <c r="A9" s="157" t="s">
        <v>16</v>
      </c>
      <c r="B9" s="158"/>
      <c r="C9" s="159"/>
      <c r="D9" s="157" t="s">
        <v>17</v>
      </c>
      <c r="E9" s="159"/>
      <c r="F9" s="160" t="s">
        <v>18</v>
      </c>
      <c r="G9" s="163" t="s">
        <v>137</v>
      </c>
      <c r="H9" s="164"/>
      <c r="I9" s="165"/>
    </row>
    <row r="10" spans="1:41" ht="27" x14ac:dyDescent="0.25">
      <c r="A10" s="22" t="s">
        <v>20</v>
      </c>
      <c r="B10" s="22" t="s">
        <v>21</v>
      </c>
      <c r="C10" s="22" t="s">
        <v>37</v>
      </c>
      <c r="D10" s="22" t="s">
        <v>22</v>
      </c>
      <c r="E10" s="22" t="s">
        <v>23</v>
      </c>
      <c r="F10" s="161"/>
      <c r="G10" s="27" t="s">
        <v>69</v>
      </c>
      <c r="H10" s="110" t="s">
        <v>43</v>
      </c>
      <c r="I10" s="27" t="s">
        <v>19</v>
      </c>
    </row>
    <row r="11" spans="1:41" ht="39.75" customHeight="1" x14ac:dyDescent="0.25">
      <c r="A11" s="98"/>
      <c r="B11" s="98"/>
      <c r="C11" s="98"/>
      <c r="D11" s="98"/>
      <c r="E11" s="98"/>
      <c r="F11" s="99" t="s">
        <v>120</v>
      </c>
      <c r="G11" s="28">
        <f>G18+G61</f>
        <v>0</v>
      </c>
      <c r="H11" s="28">
        <f>H18+H61</f>
        <v>0</v>
      </c>
      <c r="I11" s="28">
        <f>I18+I61</f>
        <v>0</v>
      </c>
    </row>
    <row r="12" spans="1:41" ht="14.25" x14ac:dyDescent="0.25">
      <c r="A12" s="5" t="s">
        <v>25</v>
      </c>
      <c r="B12" s="23"/>
      <c r="C12" s="23"/>
      <c r="D12" s="23"/>
      <c r="E12" s="23"/>
      <c r="F12" s="5" t="s">
        <v>33</v>
      </c>
      <c r="G12" s="28">
        <f>G14+G32</f>
        <v>0</v>
      </c>
      <c r="H12" s="28">
        <f>H14+H32</f>
        <v>30000</v>
      </c>
      <c r="I12" s="28">
        <f>I14+I32</f>
        <v>30000.000000000004</v>
      </c>
    </row>
    <row r="13" spans="1:41" x14ac:dyDescent="0.25">
      <c r="A13" s="23"/>
      <c r="B13" s="23"/>
      <c r="C13" s="23"/>
      <c r="D13" s="23"/>
      <c r="E13" s="23"/>
      <c r="F13" s="8" t="s">
        <v>24</v>
      </c>
      <c r="G13" s="28"/>
      <c r="H13" s="28"/>
      <c r="I13" s="28"/>
    </row>
    <row r="14" spans="1:41" ht="14.25" x14ac:dyDescent="0.25">
      <c r="A14" s="24"/>
      <c r="B14" s="54" t="s">
        <v>141</v>
      </c>
      <c r="C14" s="24"/>
      <c r="D14" s="24"/>
      <c r="E14" s="24"/>
      <c r="F14" s="121" t="s">
        <v>142</v>
      </c>
      <c r="G14" s="28">
        <f>G27</f>
        <v>-762.8</v>
      </c>
      <c r="H14" s="28">
        <f t="shared" ref="H14:I14" si="0">H16</f>
        <v>-4343</v>
      </c>
      <c r="I14" s="28">
        <f t="shared" si="0"/>
        <v>-10659.8</v>
      </c>
    </row>
    <row r="15" spans="1:41" x14ac:dyDescent="0.25">
      <c r="A15" s="24"/>
      <c r="B15" s="24"/>
      <c r="C15" s="24"/>
      <c r="D15" s="24"/>
      <c r="E15" s="24"/>
      <c r="F15" s="29" t="s">
        <v>24</v>
      </c>
      <c r="G15" s="28"/>
      <c r="H15" s="28"/>
      <c r="I15" s="28"/>
    </row>
    <row r="16" spans="1:41" ht="14.25" x14ac:dyDescent="0.25">
      <c r="A16" s="24"/>
      <c r="B16" s="24"/>
      <c r="C16" s="54" t="s">
        <v>141</v>
      </c>
      <c r="D16" s="24"/>
      <c r="E16" s="24"/>
      <c r="F16" s="121" t="s">
        <v>143</v>
      </c>
      <c r="G16" s="28">
        <f>G27</f>
        <v>-762.8</v>
      </c>
      <c r="H16" s="28">
        <f t="shared" ref="H16:I16" si="1">H21</f>
        <v>-4343</v>
      </c>
      <c r="I16" s="28">
        <f t="shared" si="1"/>
        <v>-10659.8</v>
      </c>
    </row>
    <row r="17" spans="1:9" ht="14.25" x14ac:dyDescent="0.25">
      <c r="A17" s="24"/>
      <c r="B17" s="24"/>
      <c r="C17" s="54"/>
      <c r="D17" s="24"/>
      <c r="E17" s="24"/>
      <c r="F17" s="29" t="s">
        <v>24</v>
      </c>
      <c r="G17" s="28"/>
      <c r="H17" s="28"/>
      <c r="I17" s="28"/>
    </row>
    <row r="18" spans="1:9" x14ac:dyDescent="0.25">
      <c r="A18" s="23"/>
      <c r="B18" s="23"/>
      <c r="C18" s="23"/>
      <c r="D18" s="8">
        <v>1079</v>
      </c>
      <c r="F18" s="7" t="s">
        <v>34</v>
      </c>
      <c r="G18" s="28">
        <f>G21+G32</f>
        <v>0</v>
      </c>
      <c r="H18" s="28">
        <f t="shared" ref="H18:I18" si="2">H21+H32</f>
        <v>30000</v>
      </c>
      <c r="I18" s="28">
        <f t="shared" si="2"/>
        <v>30000.000000000004</v>
      </c>
    </row>
    <row r="19" spans="1:9" ht="14.25" x14ac:dyDescent="0.25">
      <c r="A19" s="24"/>
      <c r="B19" s="24"/>
      <c r="C19" s="54"/>
      <c r="D19" s="24"/>
      <c r="E19" s="24"/>
      <c r="F19" s="29" t="s">
        <v>24</v>
      </c>
      <c r="G19" s="28"/>
      <c r="H19" s="28"/>
      <c r="I19" s="28"/>
    </row>
    <row r="20" spans="1:9" ht="27" x14ac:dyDescent="0.25">
      <c r="A20" s="24"/>
      <c r="B20" s="24"/>
      <c r="C20" s="24"/>
      <c r="D20" s="26"/>
      <c r="E20" s="24"/>
      <c r="F20" s="138" t="s">
        <v>162</v>
      </c>
      <c r="G20" s="28">
        <f>G21</f>
        <v>-762.8</v>
      </c>
      <c r="H20" s="28">
        <f t="shared" ref="H20:I20" si="3">H21</f>
        <v>-4343</v>
      </c>
      <c r="I20" s="28">
        <f t="shared" si="3"/>
        <v>-10659.8</v>
      </c>
    </row>
    <row r="21" spans="1:9" ht="27" x14ac:dyDescent="0.25">
      <c r="A21" s="24"/>
      <c r="B21" s="24"/>
      <c r="C21" s="24"/>
      <c r="D21" s="24"/>
      <c r="E21" s="55">
        <v>11001</v>
      </c>
      <c r="F21" s="29" t="str">
        <f>'Հավելված 1'!C23</f>
        <v xml:space="preserve"> Պետական գույքի կառավարման համակարգման, խորհրդատվության և մոնիտորինգի ծառայություններ</v>
      </c>
      <c r="G21" s="28">
        <f>G27</f>
        <v>-762.8</v>
      </c>
      <c r="H21" s="28">
        <f t="shared" ref="H21:I21" si="4">H27</f>
        <v>-4343</v>
      </c>
      <c r="I21" s="28">
        <f t="shared" si="4"/>
        <v>-10659.8</v>
      </c>
    </row>
    <row r="22" spans="1:9" x14ac:dyDescent="0.25">
      <c r="A22" s="24"/>
      <c r="B22" s="24"/>
      <c r="C22" s="24"/>
      <c r="D22" s="24"/>
      <c r="E22" s="24"/>
      <c r="F22" s="29" t="s">
        <v>88</v>
      </c>
      <c r="G22" s="28"/>
      <c r="H22" s="28"/>
      <c r="I22" s="28"/>
    </row>
    <row r="23" spans="1:9" ht="27" x14ac:dyDescent="0.25">
      <c r="A23" s="24"/>
      <c r="B23" s="24"/>
      <c r="C23" s="24"/>
      <c r="D23" s="26"/>
      <c r="E23" s="24"/>
      <c r="F23" s="7" t="s">
        <v>40</v>
      </c>
      <c r="G23" s="28">
        <f>G27</f>
        <v>-762.8</v>
      </c>
      <c r="H23" s="28">
        <f t="shared" ref="H23:I23" si="5">H27</f>
        <v>-4343</v>
      </c>
      <c r="I23" s="28">
        <f t="shared" si="5"/>
        <v>-10659.8</v>
      </c>
    </row>
    <row r="24" spans="1:9" ht="27" x14ac:dyDescent="0.25">
      <c r="A24" s="24"/>
      <c r="B24" s="24"/>
      <c r="C24" s="24"/>
      <c r="D24" s="24"/>
      <c r="E24" s="24"/>
      <c r="F24" s="29" t="s">
        <v>27</v>
      </c>
      <c r="G24" s="28"/>
      <c r="H24" s="28"/>
      <c r="I24" s="28"/>
    </row>
    <row r="25" spans="1:9" x14ac:dyDescent="0.25">
      <c r="A25" s="24"/>
      <c r="B25" s="24"/>
      <c r="C25" s="24"/>
      <c r="D25" s="24"/>
      <c r="E25" s="24"/>
      <c r="F25" s="29" t="s">
        <v>26</v>
      </c>
      <c r="G25" s="28">
        <f>G26</f>
        <v>-762.8</v>
      </c>
      <c r="H25" s="28">
        <f t="shared" ref="H25:I26" si="6">H26</f>
        <v>-4343</v>
      </c>
      <c r="I25" s="28">
        <f t="shared" si="6"/>
        <v>-10659.8</v>
      </c>
    </row>
    <row r="26" spans="1:9" x14ac:dyDescent="0.25">
      <c r="A26" s="24"/>
      <c r="B26" s="24"/>
      <c r="C26" s="24"/>
      <c r="D26" s="24"/>
      <c r="E26" s="24"/>
      <c r="F26" s="29" t="s">
        <v>90</v>
      </c>
      <c r="G26" s="28">
        <f>G27</f>
        <v>-762.8</v>
      </c>
      <c r="H26" s="28">
        <f t="shared" si="6"/>
        <v>-4343</v>
      </c>
      <c r="I26" s="28">
        <f t="shared" si="6"/>
        <v>-10659.8</v>
      </c>
    </row>
    <row r="27" spans="1:9" x14ac:dyDescent="0.25">
      <c r="A27" s="24"/>
      <c r="B27" s="24"/>
      <c r="C27" s="24"/>
      <c r="D27" s="24"/>
      <c r="E27" s="24"/>
      <c r="F27" s="29" t="s">
        <v>91</v>
      </c>
      <c r="G27" s="28">
        <f>G28+G30</f>
        <v>-762.8</v>
      </c>
      <c r="H27" s="28">
        <f t="shared" ref="H27:I27" si="7">H28+H30</f>
        <v>-4343</v>
      </c>
      <c r="I27" s="28">
        <f t="shared" si="7"/>
        <v>-10659.8</v>
      </c>
    </row>
    <row r="28" spans="1:9" x14ac:dyDescent="0.25">
      <c r="A28" s="24"/>
      <c r="B28" s="24"/>
      <c r="C28" s="24"/>
      <c r="D28" s="24"/>
      <c r="E28" s="24"/>
      <c r="F28" s="29" t="s">
        <v>147</v>
      </c>
      <c r="G28" s="28">
        <f>G29</f>
        <v>-464.4</v>
      </c>
      <c r="H28" s="28">
        <f t="shared" ref="H28:I28" si="8">H29</f>
        <v>-4044.6</v>
      </c>
      <c r="I28" s="28">
        <f t="shared" si="8"/>
        <v>-10361.4</v>
      </c>
    </row>
    <row r="29" spans="1:9" x14ac:dyDescent="0.25">
      <c r="A29" s="24"/>
      <c r="B29" s="24"/>
      <c r="C29" s="24"/>
      <c r="D29" s="24"/>
      <c r="E29" s="24"/>
      <c r="F29" s="29" t="s">
        <v>144</v>
      </c>
      <c r="G29" s="28">
        <f>-464.4</f>
        <v>-464.4</v>
      </c>
      <c r="H29" s="28">
        <f>+-4044.6</f>
        <v>-4044.6</v>
      </c>
      <c r="I29" s="28">
        <f>-10361.4</f>
        <v>-10361.4</v>
      </c>
    </row>
    <row r="30" spans="1:9" x14ac:dyDescent="0.25">
      <c r="A30" s="24"/>
      <c r="B30" s="24"/>
      <c r="C30" s="24"/>
      <c r="D30" s="24"/>
      <c r="E30" s="24"/>
      <c r="F30" s="29" t="s">
        <v>145</v>
      </c>
      <c r="G30" s="28">
        <f>G31</f>
        <v>-298.39999999999998</v>
      </c>
      <c r="H30" s="28">
        <f t="shared" ref="H30:I30" si="9">H31</f>
        <v>-298.39999999999998</v>
      </c>
      <c r="I30" s="28">
        <f t="shared" si="9"/>
        <v>-298.39999999999998</v>
      </c>
    </row>
    <row r="31" spans="1:9" x14ac:dyDescent="0.25">
      <c r="A31" s="24"/>
      <c r="B31" s="24"/>
      <c r="C31" s="24"/>
      <c r="D31" s="24"/>
      <c r="E31" s="24"/>
      <c r="F31" s="29" t="s">
        <v>146</v>
      </c>
      <c r="G31" s="28">
        <f>-298.4</f>
        <v>-298.39999999999998</v>
      </c>
      <c r="H31" s="28">
        <v>-298.39999999999998</v>
      </c>
      <c r="I31" s="28">
        <f>+-298.4</f>
        <v>-298.39999999999998</v>
      </c>
    </row>
    <row r="32" spans="1:9" ht="28.5" x14ac:dyDescent="0.25">
      <c r="A32" s="23"/>
      <c r="B32" s="9" t="s">
        <v>58</v>
      </c>
      <c r="C32" s="23"/>
      <c r="D32" s="23"/>
      <c r="E32" s="23"/>
      <c r="F32" s="25" t="s">
        <v>63</v>
      </c>
      <c r="G32" s="28">
        <f>G35</f>
        <v>762.8</v>
      </c>
      <c r="H32" s="28">
        <f t="shared" ref="H32:I32" si="10">H35</f>
        <v>34343</v>
      </c>
      <c r="I32" s="28">
        <f t="shared" si="10"/>
        <v>40659.800000000003</v>
      </c>
    </row>
    <row r="33" spans="1:9" x14ac:dyDescent="0.25">
      <c r="A33" s="23"/>
      <c r="B33" s="23"/>
      <c r="C33" s="23"/>
      <c r="D33" s="23"/>
      <c r="E33" s="23"/>
      <c r="F33" s="8" t="s">
        <v>24</v>
      </c>
      <c r="G33" s="28"/>
      <c r="H33" s="28"/>
      <c r="I33" s="28"/>
    </row>
    <row r="34" spans="1:9" ht="41.25" customHeight="1" x14ac:dyDescent="0.25">
      <c r="A34" s="23"/>
      <c r="B34" s="23"/>
      <c r="C34" s="9" t="s">
        <v>53</v>
      </c>
      <c r="D34" s="23"/>
      <c r="E34" s="23"/>
      <c r="F34" s="25" t="s">
        <v>64</v>
      </c>
      <c r="G34" s="28">
        <f>G35</f>
        <v>762.8</v>
      </c>
      <c r="H34" s="28">
        <f t="shared" ref="H34:I34" si="11">H35</f>
        <v>34343</v>
      </c>
      <c r="I34" s="28">
        <f t="shared" si="11"/>
        <v>40659.800000000003</v>
      </c>
    </row>
    <row r="35" spans="1:9" ht="27" x14ac:dyDescent="0.25">
      <c r="A35" s="24"/>
      <c r="B35" s="24"/>
      <c r="C35" s="25"/>
      <c r="D35" s="24"/>
      <c r="E35" s="24"/>
      <c r="F35" s="8" t="s">
        <v>38</v>
      </c>
      <c r="G35" s="28">
        <f>G46+G37</f>
        <v>762.8</v>
      </c>
      <c r="H35" s="28">
        <f>H46+H37</f>
        <v>34343</v>
      </c>
      <c r="I35" s="28">
        <f>I46+I37</f>
        <v>40659.800000000003</v>
      </c>
    </row>
    <row r="36" spans="1:9" x14ac:dyDescent="0.25">
      <c r="A36" s="23"/>
      <c r="B36" s="23"/>
      <c r="C36" s="23"/>
      <c r="D36" s="23"/>
      <c r="E36" s="23"/>
      <c r="F36" s="8" t="s">
        <v>24</v>
      </c>
      <c r="G36" s="28"/>
      <c r="H36" s="28"/>
      <c r="I36" s="28"/>
    </row>
    <row r="37" spans="1:9" ht="40.5" x14ac:dyDescent="0.25">
      <c r="A37" s="24"/>
      <c r="B37" s="24"/>
      <c r="C37" s="24"/>
      <c r="D37" s="24"/>
      <c r="E37" s="55">
        <v>11003</v>
      </c>
      <c r="F37" s="7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G37" s="28">
        <f>G45</f>
        <v>762.8</v>
      </c>
      <c r="H37" s="28">
        <f t="shared" ref="H37:I37" si="12">H39</f>
        <v>4343</v>
      </c>
      <c r="I37" s="28">
        <f t="shared" si="12"/>
        <v>10659.8</v>
      </c>
    </row>
    <row r="38" spans="1:9" x14ac:dyDescent="0.25">
      <c r="A38" s="24"/>
      <c r="B38" s="24"/>
      <c r="C38" s="24"/>
      <c r="D38" s="24"/>
      <c r="E38" s="24"/>
      <c r="F38" s="7" t="s">
        <v>35</v>
      </c>
      <c r="G38" s="28"/>
      <c r="H38" s="28"/>
      <c r="I38" s="28"/>
    </row>
    <row r="39" spans="1:9" ht="27" x14ac:dyDescent="0.25">
      <c r="A39" s="24"/>
      <c r="B39" s="24"/>
      <c r="C39" s="24"/>
      <c r="D39" s="26"/>
      <c r="E39" s="24"/>
      <c r="F39" s="7" t="s">
        <v>40</v>
      </c>
      <c r="G39" s="28">
        <f>G45</f>
        <v>762.8</v>
      </c>
      <c r="H39" s="28">
        <f t="shared" ref="H39:I39" si="13">H41</f>
        <v>4343</v>
      </c>
      <c r="I39" s="28">
        <f t="shared" si="13"/>
        <v>10659.8</v>
      </c>
    </row>
    <row r="40" spans="1:9" ht="27" x14ac:dyDescent="0.25">
      <c r="A40" s="24"/>
      <c r="B40" s="24"/>
      <c r="C40" s="24"/>
      <c r="D40" s="24"/>
      <c r="E40" s="24"/>
      <c r="F40" s="7" t="s">
        <v>27</v>
      </c>
      <c r="G40" s="28"/>
      <c r="H40" s="28"/>
      <c r="I40" s="28"/>
    </row>
    <row r="41" spans="1:9" x14ac:dyDescent="0.25">
      <c r="A41" s="24"/>
      <c r="B41" s="24"/>
      <c r="C41" s="24"/>
      <c r="D41" s="24"/>
      <c r="E41" s="24"/>
      <c r="F41" s="7" t="s">
        <v>26</v>
      </c>
      <c r="G41" s="28">
        <f>G45</f>
        <v>762.8</v>
      </c>
      <c r="H41" s="28">
        <f t="shared" ref="H41:I42" si="14">H42</f>
        <v>4343</v>
      </c>
      <c r="I41" s="28">
        <f t="shared" si="14"/>
        <v>10659.8</v>
      </c>
    </row>
    <row r="42" spans="1:9" x14ac:dyDescent="0.25">
      <c r="A42" s="24"/>
      <c r="B42" s="24"/>
      <c r="C42" s="24"/>
      <c r="D42" s="24"/>
      <c r="E42" s="24"/>
      <c r="F42" s="47" t="s">
        <v>59</v>
      </c>
      <c r="G42" s="28">
        <f>G45</f>
        <v>762.8</v>
      </c>
      <c r="H42" s="28">
        <f t="shared" si="14"/>
        <v>4343</v>
      </c>
      <c r="I42" s="28">
        <f t="shared" si="14"/>
        <v>10659.8</v>
      </c>
    </row>
    <row r="43" spans="1:9" x14ac:dyDescent="0.25">
      <c r="A43" s="24"/>
      <c r="B43" s="24"/>
      <c r="C43" s="24"/>
      <c r="D43" s="24"/>
      <c r="E43" s="24"/>
      <c r="F43" s="7" t="s">
        <v>60</v>
      </c>
      <c r="G43" s="28">
        <f>G45</f>
        <v>762.8</v>
      </c>
      <c r="H43" s="28">
        <f>H45</f>
        <v>4343</v>
      </c>
      <c r="I43" s="28">
        <f>I45</f>
        <v>10659.8</v>
      </c>
    </row>
    <row r="44" spans="1:9" x14ac:dyDescent="0.25">
      <c r="A44" s="24"/>
      <c r="B44" s="24"/>
      <c r="C44" s="24"/>
      <c r="D44" s="24"/>
      <c r="E44" s="24"/>
      <c r="F44" s="122" t="s">
        <v>65</v>
      </c>
      <c r="G44" s="28">
        <f>G45</f>
        <v>762.8</v>
      </c>
      <c r="H44" s="28">
        <f>H45</f>
        <v>4343</v>
      </c>
      <c r="I44" s="28">
        <f>I45</f>
        <v>10659.8</v>
      </c>
    </row>
    <row r="45" spans="1:9" ht="33.75" customHeight="1" x14ac:dyDescent="0.25">
      <c r="A45" s="24"/>
      <c r="B45" s="24"/>
      <c r="C45" s="24"/>
      <c r="D45" s="24"/>
      <c r="E45" s="24"/>
      <c r="F45" s="122" t="s">
        <v>61</v>
      </c>
      <c r="G45" s="28">
        <f>'Հավելված 1'!D28</f>
        <v>762.8</v>
      </c>
      <c r="H45" s="28">
        <f>'Հավելված 1'!E28</f>
        <v>4343</v>
      </c>
      <c r="I45" s="28">
        <f>'Հավելված 1'!F28</f>
        <v>10659.8</v>
      </c>
    </row>
    <row r="46" spans="1:9" ht="32.25" customHeight="1" x14ac:dyDescent="0.25">
      <c r="A46" s="23"/>
      <c r="B46" s="23"/>
      <c r="C46" s="23"/>
      <c r="D46" s="23"/>
      <c r="E46" s="8">
        <v>32001</v>
      </c>
      <c r="F46" s="30" t="str">
        <f>'Հավելված 1'!C35</f>
        <v xml:space="preserve"> Պետական սեփականություն հանդիսացող շենքային  պայմանների բարելավում</v>
      </c>
      <c r="G46" s="28">
        <f>G54</f>
        <v>0</v>
      </c>
      <c r="H46" s="28">
        <f t="shared" ref="H46:I46" si="15">H48</f>
        <v>30000</v>
      </c>
      <c r="I46" s="28">
        <f t="shared" si="15"/>
        <v>30000</v>
      </c>
    </row>
    <row r="47" spans="1:9" x14ac:dyDescent="0.25">
      <c r="A47" s="24"/>
      <c r="B47" s="24"/>
      <c r="C47" s="24"/>
      <c r="D47" s="23"/>
      <c r="E47" s="23"/>
      <c r="F47" s="7" t="s">
        <v>35</v>
      </c>
      <c r="G47" s="28"/>
      <c r="H47" s="28"/>
      <c r="I47" s="28"/>
    </row>
    <row r="48" spans="1:9" ht="27" x14ac:dyDescent="0.25">
      <c r="A48" s="24"/>
      <c r="B48" s="24"/>
      <c r="C48" s="24"/>
      <c r="D48" s="8"/>
      <c r="E48" s="23"/>
      <c r="F48" s="7" t="s">
        <v>40</v>
      </c>
      <c r="G48" s="28">
        <f>G54</f>
        <v>0</v>
      </c>
      <c r="H48" s="28">
        <f t="shared" ref="H48:I48" si="16">H50</f>
        <v>30000</v>
      </c>
      <c r="I48" s="28">
        <f t="shared" si="16"/>
        <v>30000</v>
      </c>
    </row>
    <row r="49" spans="1:9" ht="27" x14ac:dyDescent="0.25">
      <c r="A49" s="24"/>
      <c r="B49" s="24"/>
      <c r="C49" s="24"/>
      <c r="D49" s="23"/>
      <c r="E49" s="23"/>
      <c r="F49" s="7" t="s">
        <v>27</v>
      </c>
      <c r="G49" s="28"/>
      <c r="H49" s="28"/>
      <c r="I49" s="28"/>
    </row>
    <row r="50" spans="1:9" ht="14.25" thickBot="1" x14ac:dyDescent="0.3">
      <c r="A50" s="24"/>
      <c r="B50" s="24"/>
      <c r="C50" s="24"/>
      <c r="D50" s="23"/>
      <c r="E50" s="23"/>
      <c r="F50" s="7" t="s">
        <v>26</v>
      </c>
      <c r="G50" s="28"/>
      <c r="H50" s="28">
        <f t="shared" ref="H50:I50" si="17">H51</f>
        <v>30000</v>
      </c>
      <c r="I50" s="28">
        <f t="shared" si="17"/>
        <v>30000</v>
      </c>
    </row>
    <row r="51" spans="1:9" ht="14.25" thickBot="1" x14ac:dyDescent="0.3">
      <c r="A51" s="24"/>
      <c r="B51" s="24"/>
      <c r="C51" s="24"/>
      <c r="D51" s="23"/>
      <c r="E51" s="23"/>
      <c r="F51" s="123" t="s">
        <v>80</v>
      </c>
      <c r="G51" s="28">
        <f>G54</f>
        <v>0</v>
      </c>
      <c r="H51" s="28">
        <f t="shared" ref="H51:I51" si="18">H52</f>
        <v>30000</v>
      </c>
      <c r="I51" s="28">
        <f t="shared" si="18"/>
        <v>30000</v>
      </c>
    </row>
    <row r="52" spans="1:9" ht="14.25" thickBot="1" x14ac:dyDescent="0.3">
      <c r="A52" s="24"/>
      <c r="B52" s="24"/>
      <c r="C52" s="24"/>
      <c r="D52" s="23"/>
      <c r="E52" s="23"/>
      <c r="F52" s="124" t="s">
        <v>60</v>
      </c>
      <c r="G52" s="28">
        <f>G54</f>
        <v>0</v>
      </c>
      <c r="H52" s="28">
        <f>H54</f>
        <v>30000</v>
      </c>
      <c r="I52" s="28">
        <f t="shared" ref="I52" si="19">I54</f>
        <v>30000</v>
      </c>
    </row>
    <row r="53" spans="1:9" ht="14.25" thickBot="1" x14ac:dyDescent="0.3">
      <c r="A53" s="24"/>
      <c r="B53" s="24"/>
      <c r="C53" s="24"/>
      <c r="D53" s="24"/>
      <c r="E53" s="24"/>
      <c r="F53" s="123" t="s">
        <v>81</v>
      </c>
      <c r="G53" s="28">
        <f>G54</f>
        <v>0</v>
      </c>
      <c r="H53" s="28">
        <f t="shared" ref="H53:I53" si="20">H54</f>
        <v>30000</v>
      </c>
      <c r="I53" s="28">
        <f t="shared" si="20"/>
        <v>30000</v>
      </c>
    </row>
    <row r="54" spans="1:9" ht="27.75" thickBot="1" x14ac:dyDescent="0.3">
      <c r="A54" s="24"/>
      <c r="B54" s="24"/>
      <c r="C54" s="24"/>
      <c r="D54" s="24"/>
      <c r="E54" s="24"/>
      <c r="F54" s="125" t="s">
        <v>82</v>
      </c>
      <c r="G54" s="28">
        <f>'Հավելված 1'!D34</f>
        <v>0</v>
      </c>
      <c r="H54" s="28">
        <f>'Հավելված 1'!E34</f>
        <v>30000</v>
      </c>
      <c r="I54" s="28">
        <f>'Հավելված 1'!F34</f>
        <v>30000</v>
      </c>
    </row>
    <row r="55" spans="1:9" hidden="1" x14ac:dyDescent="0.25">
      <c r="A55" s="24"/>
      <c r="B55" s="24"/>
      <c r="C55" s="24"/>
      <c r="D55" s="24"/>
      <c r="E55" s="24"/>
      <c r="F55" s="7"/>
      <c r="G55" s="28"/>
      <c r="H55" s="28"/>
      <c r="I55" s="28"/>
    </row>
    <row r="56" spans="1:9" hidden="1" x14ac:dyDescent="0.25">
      <c r="A56" s="24"/>
      <c r="B56" s="24"/>
      <c r="C56" s="24"/>
      <c r="D56" s="24"/>
      <c r="E56" s="24"/>
      <c r="F56" s="26"/>
      <c r="G56" s="28"/>
      <c r="H56" s="28"/>
      <c r="I56" s="28"/>
    </row>
    <row r="57" spans="1:9" ht="14.25" x14ac:dyDescent="0.25">
      <c r="A57" s="54" t="s">
        <v>84</v>
      </c>
      <c r="B57" s="23"/>
      <c r="C57" s="23"/>
      <c r="D57" s="23"/>
      <c r="E57" s="23"/>
      <c r="F57" s="126" t="s">
        <v>83</v>
      </c>
      <c r="G57" s="28">
        <f>G70</f>
        <v>0</v>
      </c>
      <c r="H57" s="28">
        <f t="shared" ref="H57:I57" si="21">H70</f>
        <v>-30000</v>
      </c>
      <c r="I57" s="28">
        <f t="shared" si="21"/>
        <v>-30000</v>
      </c>
    </row>
    <row r="58" spans="1:9" ht="14.25" x14ac:dyDescent="0.25">
      <c r="A58" s="24"/>
      <c r="B58" s="54" t="s">
        <v>85</v>
      </c>
      <c r="C58" s="24"/>
      <c r="D58" s="24"/>
      <c r="E58" s="24"/>
      <c r="F58" s="126" t="s">
        <v>86</v>
      </c>
      <c r="G58" s="28">
        <f>G70</f>
        <v>0</v>
      </c>
      <c r="H58" s="28">
        <f t="shared" ref="H58:I58" si="22">H60</f>
        <v>-30000</v>
      </c>
      <c r="I58" s="28">
        <f t="shared" si="22"/>
        <v>-30000</v>
      </c>
    </row>
    <row r="59" spans="1:9" x14ac:dyDescent="0.25">
      <c r="A59" s="24"/>
      <c r="B59" s="24"/>
      <c r="C59" s="24"/>
      <c r="D59" s="24"/>
      <c r="E59" s="24"/>
      <c r="F59" s="26" t="s">
        <v>24</v>
      </c>
      <c r="G59" s="28"/>
      <c r="H59" s="28"/>
      <c r="I59" s="28"/>
    </row>
    <row r="60" spans="1:9" ht="14.25" x14ac:dyDescent="0.25">
      <c r="A60" s="24"/>
      <c r="B60" s="24"/>
      <c r="C60" s="54" t="s">
        <v>84</v>
      </c>
      <c r="D60" s="24"/>
      <c r="E60" s="24"/>
      <c r="F60" s="126" t="s">
        <v>87</v>
      </c>
      <c r="G60" s="28">
        <f>G70</f>
        <v>0</v>
      </c>
      <c r="H60" s="28">
        <f t="shared" ref="H60:I60" si="23">H62</f>
        <v>-30000</v>
      </c>
      <c r="I60" s="28">
        <f t="shared" si="23"/>
        <v>-30000</v>
      </c>
    </row>
    <row r="61" spans="1:9" ht="27" x14ac:dyDescent="0.25">
      <c r="A61" s="24"/>
      <c r="B61" s="24"/>
      <c r="C61" s="54"/>
      <c r="D61" s="24">
        <v>1176</v>
      </c>
      <c r="E61" s="24"/>
      <c r="F61" s="6" t="s">
        <v>70</v>
      </c>
      <c r="G61" s="28">
        <f>G70</f>
        <v>0</v>
      </c>
      <c r="H61" s="28">
        <f t="shared" ref="H61:I61" si="24">H70</f>
        <v>-30000</v>
      </c>
      <c r="I61" s="28">
        <f t="shared" si="24"/>
        <v>-30000</v>
      </c>
    </row>
    <row r="62" spans="1:9" x14ac:dyDescent="0.25">
      <c r="A62" s="24"/>
      <c r="B62" s="24"/>
      <c r="C62" s="24"/>
      <c r="D62" s="24"/>
      <c r="E62" s="55">
        <v>11003</v>
      </c>
      <c r="F62" s="6" t="s">
        <v>73</v>
      </c>
      <c r="G62" s="28">
        <f>G70</f>
        <v>0</v>
      </c>
      <c r="H62" s="28">
        <f t="shared" ref="H62:I62" si="25">H64</f>
        <v>-30000</v>
      </c>
      <c r="I62" s="28">
        <f t="shared" si="25"/>
        <v>-30000</v>
      </c>
    </row>
    <row r="63" spans="1:9" x14ac:dyDescent="0.25">
      <c r="A63" s="24"/>
      <c r="B63" s="24"/>
      <c r="C63" s="24"/>
      <c r="D63" s="24"/>
      <c r="E63" s="24"/>
      <c r="F63" s="6" t="s">
        <v>88</v>
      </c>
      <c r="G63" s="28"/>
      <c r="H63" s="28"/>
      <c r="I63" s="28"/>
    </row>
    <row r="64" spans="1:9" ht="27" x14ac:dyDescent="0.25">
      <c r="A64" s="24"/>
      <c r="B64" s="24"/>
      <c r="C64" s="24"/>
      <c r="D64" s="26"/>
      <c r="E64" s="24"/>
      <c r="F64" s="127" t="s">
        <v>89</v>
      </c>
      <c r="G64" s="28">
        <f>G66</f>
        <v>0</v>
      </c>
      <c r="H64" s="28">
        <f t="shared" ref="H64:I64" si="26">H66</f>
        <v>-30000</v>
      </c>
      <c r="I64" s="28">
        <f t="shared" si="26"/>
        <v>-30000</v>
      </c>
    </row>
    <row r="65" spans="1:9" ht="27" x14ac:dyDescent="0.25">
      <c r="A65" s="24"/>
      <c r="B65" s="24"/>
      <c r="C65" s="24"/>
      <c r="D65" s="24"/>
      <c r="E65" s="24"/>
      <c r="F65" s="6" t="s">
        <v>27</v>
      </c>
      <c r="G65" s="28"/>
      <c r="H65" s="28"/>
      <c r="I65" s="28"/>
    </row>
    <row r="66" spans="1:9" x14ac:dyDescent="0.25">
      <c r="A66" s="24"/>
      <c r="B66" s="24"/>
      <c r="C66" s="24"/>
      <c r="D66" s="24"/>
      <c r="E66" s="24"/>
      <c r="F66" s="6" t="s">
        <v>26</v>
      </c>
      <c r="G66" s="28">
        <f>G70</f>
        <v>0</v>
      </c>
      <c r="H66" s="28">
        <f t="shared" ref="H66:I67" si="27">H67</f>
        <v>-30000</v>
      </c>
      <c r="I66" s="28">
        <f t="shared" si="27"/>
        <v>-30000</v>
      </c>
    </row>
    <row r="67" spans="1:9" x14ac:dyDescent="0.25">
      <c r="A67" s="24"/>
      <c r="B67" s="24"/>
      <c r="C67" s="24"/>
      <c r="D67" s="24"/>
      <c r="E67" s="24"/>
      <c r="F67" s="6" t="s">
        <v>90</v>
      </c>
      <c r="G67" s="28">
        <f>G70</f>
        <v>0</v>
      </c>
      <c r="H67" s="28">
        <f t="shared" si="27"/>
        <v>-30000</v>
      </c>
      <c r="I67" s="28">
        <f t="shared" si="27"/>
        <v>-30000</v>
      </c>
    </row>
    <row r="68" spans="1:9" x14ac:dyDescent="0.25">
      <c r="A68" s="24"/>
      <c r="B68" s="24"/>
      <c r="C68" s="24"/>
      <c r="D68" s="24"/>
      <c r="E68" s="24"/>
      <c r="F68" s="6" t="s">
        <v>91</v>
      </c>
      <c r="G68" s="28">
        <f>G70</f>
        <v>0</v>
      </c>
      <c r="H68" s="28">
        <f>H70</f>
        <v>-30000</v>
      </c>
      <c r="I68" s="28">
        <f>I70</f>
        <v>-30000</v>
      </c>
    </row>
    <row r="69" spans="1:9" x14ac:dyDescent="0.25">
      <c r="A69" s="24"/>
      <c r="B69" s="24"/>
      <c r="C69" s="24"/>
      <c r="D69" s="24"/>
      <c r="E69" s="24"/>
      <c r="F69" s="6" t="s">
        <v>92</v>
      </c>
      <c r="G69" s="28">
        <f>G70</f>
        <v>0</v>
      </c>
      <c r="H69" s="28">
        <f>H70</f>
        <v>-30000</v>
      </c>
      <c r="I69" s="28">
        <f>I70</f>
        <v>-30000</v>
      </c>
    </row>
    <row r="70" spans="1:9" x14ac:dyDescent="0.25">
      <c r="A70" s="24"/>
      <c r="B70" s="24"/>
      <c r="C70" s="24"/>
      <c r="D70" s="24"/>
      <c r="E70" s="24"/>
      <c r="F70" s="6" t="s">
        <v>93</v>
      </c>
      <c r="G70" s="28">
        <v>0</v>
      </c>
      <c r="H70" s="28">
        <f>'Հավելված 1'!E47</f>
        <v>-30000</v>
      </c>
      <c r="I70" s="28">
        <f>'Հավելված 1'!F47</f>
        <v>-30000</v>
      </c>
    </row>
  </sheetData>
  <mergeCells count="11">
    <mergeCell ref="F1:I1"/>
    <mergeCell ref="D2:I2"/>
    <mergeCell ref="D3:I3"/>
    <mergeCell ref="A8:F8"/>
    <mergeCell ref="A9:C9"/>
    <mergeCell ref="D9:E9"/>
    <mergeCell ref="F9:F10"/>
    <mergeCell ref="D4:F4"/>
    <mergeCell ref="D5:F5"/>
    <mergeCell ref="A6:I6"/>
    <mergeCell ref="G9:I9"/>
  </mergeCells>
  <pageMargins left="0" right="0" top="0" bottom="0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20" sqref="D20"/>
    </sheetView>
  </sheetViews>
  <sheetFormatPr defaultRowHeight="16.5" x14ac:dyDescent="0.3"/>
  <cols>
    <col min="1" max="1" width="10.42578125" style="3" customWidth="1"/>
    <col min="2" max="2" width="14.42578125" style="3" customWidth="1"/>
    <col min="3" max="3" width="45" style="3" customWidth="1"/>
    <col min="4" max="4" width="47.28515625" style="3" customWidth="1"/>
    <col min="5" max="5" width="32.7109375" style="3" customWidth="1"/>
    <col min="6" max="16384" width="9.140625" style="3"/>
  </cols>
  <sheetData>
    <row r="1" spans="1:5" x14ac:dyDescent="0.3">
      <c r="E1" s="41" t="s">
        <v>121</v>
      </c>
    </row>
    <row r="2" spans="1:5" x14ac:dyDescent="0.3">
      <c r="E2" s="41" t="s">
        <v>157</v>
      </c>
    </row>
    <row r="3" spans="1:5" x14ac:dyDescent="0.3">
      <c r="E3" s="41" t="s">
        <v>44</v>
      </c>
    </row>
    <row r="5" spans="1:5" x14ac:dyDescent="0.3">
      <c r="A5" s="167" t="s">
        <v>95</v>
      </c>
      <c r="B5" s="167"/>
      <c r="C5" s="167"/>
      <c r="D5" s="167"/>
      <c r="E5" s="167"/>
    </row>
    <row r="6" spans="1:5" x14ac:dyDescent="0.3">
      <c r="A6" s="168" t="s">
        <v>138</v>
      </c>
      <c r="B6" s="168"/>
      <c r="C6" s="168"/>
      <c r="D6" s="168"/>
      <c r="E6" s="168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42"/>
      <c r="E8" s="43" t="s">
        <v>45</v>
      </c>
    </row>
    <row r="9" spans="1:5" ht="63" customHeight="1" x14ac:dyDescent="0.3">
      <c r="A9" s="169" t="s">
        <v>17</v>
      </c>
      <c r="B9" s="169"/>
      <c r="C9" s="169" t="s">
        <v>46</v>
      </c>
      <c r="D9" s="169" t="s">
        <v>47</v>
      </c>
      <c r="E9" s="110" t="s">
        <v>117</v>
      </c>
    </row>
    <row r="10" spans="1:5" x14ac:dyDescent="0.3">
      <c r="A10" s="114" t="s">
        <v>48</v>
      </c>
      <c r="B10" s="114" t="s">
        <v>49</v>
      </c>
      <c r="C10" s="169"/>
      <c r="D10" s="169"/>
      <c r="E10" s="44" t="s">
        <v>50</v>
      </c>
    </row>
    <row r="11" spans="1:5" x14ac:dyDescent="0.3">
      <c r="A11" s="166" t="s">
        <v>51</v>
      </c>
      <c r="B11" s="166"/>
      <c r="C11" s="166"/>
      <c r="D11" s="166"/>
      <c r="E11" s="45">
        <f>E12</f>
        <v>40659.800000000003</v>
      </c>
    </row>
    <row r="12" spans="1:5" x14ac:dyDescent="0.3">
      <c r="A12" s="113">
        <v>1079</v>
      </c>
      <c r="B12" s="166" t="s">
        <v>31</v>
      </c>
      <c r="C12" s="166"/>
      <c r="D12" s="166"/>
      <c r="E12" s="45">
        <f>E13+E15</f>
        <v>40659.800000000003</v>
      </c>
    </row>
    <row r="13" spans="1:5" ht="43.5" x14ac:dyDescent="0.3">
      <c r="A13" s="113"/>
      <c r="B13" s="100">
        <v>32001</v>
      </c>
      <c r="C13" s="67" t="str">
        <f>'Հավելված 1'!C35</f>
        <v xml:space="preserve"> Պետական սեփականություն հանդիսացող շենքային  պայմանների բարելավում</v>
      </c>
      <c r="D13" s="46" t="s">
        <v>40</v>
      </c>
      <c r="E13" s="45">
        <f>E14</f>
        <v>30000</v>
      </c>
    </row>
    <row r="14" spans="1:5" ht="28.5" x14ac:dyDescent="0.3">
      <c r="A14" s="113"/>
      <c r="B14" s="114"/>
      <c r="C14" s="56"/>
      <c r="D14" s="56" t="s">
        <v>52</v>
      </c>
      <c r="E14" s="59">
        <f>'Հավելված 1'!F34</f>
        <v>30000</v>
      </c>
    </row>
    <row r="15" spans="1:5" ht="54" x14ac:dyDescent="0.3">
      <c r="A15" s="113"/>
      <c r="B15" s="114">
        <v>11003</v>
      </c>
      <c r="C15" s="7" t="str">
        <f>'Հավելված 2'!F37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D15" s="134" t="s">
        <v>40</v>
      </c>
      <c r="E15" s="45">
        <f>E16</f>
        <v>10659.8</v>
      </c>
    </row>
    <row r="16" spans="1:5" ht="28.5" x14ac:dyDescent="0.3">
      <c r="A16" s="113"/>
      <c r="B16" s="46"/>
      <c r="C16" s="56"/>
      <c r="D16" s="59" t="s">
        <v>52</v>
      </c>
      <c r="E16" s="59">
        <f>'Հավելված 2'!I45</f>
        <v>10659.8</v>
      </c>
    </row>
  </sheetData>
  <mergeCells count="7">
    <mergeCell ref="B12:D12"/>
    <mergeCell ref="A5:E5"/>
    <mergeCell ref="A6:E6"/>
    <mergeCell ref="A9:B9"/>
    <mergeCell ref="C9:C10"/>
    <mergeCell ref="D9:D10"/>
    <mergeCell ref="A11:D11"/>
  </mergeCells>
  <pageMargins left="0" right="0" top="0" bottom="0" header="0" footer="0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56" zoomScaleNormal="100" workbookViewId="0">
      <selection activeCell="A8" sqref="A8:E8"/>
    </sheetView>
  </sheetViews>
  <sheetFormatPr defaultColWidth="9.140625" defaultRowHeight="13.5" x14ac:dyDescent="0.25"/>
  <cols>
    <col min="1" max="1" width="51.140625" style="1" customWidth="1"/>
    <col min="2" max="2" width="62.140625" style="1" customWidth="1"/>
    <col min="3" max="3" width="14.140625" style="1" customWidth="1"/>
    <col min="4" max="4" width="12.5703125" style="1" customWidth="1"/>
    <col min="5" max="5" width="16.5703125" style="1" customWidth="1"/>
    <col min="6" max="16384" width="9.140625" style="1"/>
  </cols>
  <sheetData>
    <row r="1" spans="1:5" ht="15" customHeight="1" x14ac:dyDescent="0.25">
      <c r="E1" s="66" t="s">
        <v>122</v>
      </c>
    </row>
    <row r="2" spans="1:5" ht="15" customHeight="1" x14ac:dyDescent="0.25">
      <c r="B2" s="170" t="s">
        <v>149</v>
      </c>
      <c r="C2" s="170"/>
      <c r="D2" s="170"/>
      <c r="E2" s="170"/>
    </row>
    <row r="3" spans="1:5" ht="15" customHeight="1" x14ac:dyDescent="0.25">
      <c r="B3" s="170" t="s">
        <v>158</v>
      </c>
      <c r="C3" s="170"/>
      <c r="D3" s="170"/>
      <c r="E3" s="170"/>
    </row>
    <row r="6" spans="1:5" hidden="1" x14ac:dyDescent="0.25"/>
    <row r="7" spans="1:5" hidden="1" x14ac:dyDescent="0.25"/>
    <row r="8" spans="1:5" ht="45" customHeight="1" x14ac:dyDescent="0.25">
      <c r="A8" s="167" t="s">
        <v>160</v>
      </c>
      <c r="B8" s="167"/>
      <c r="C8" s="167"/>
      <c r="D8" s="167"/>
      <c r="E8" s="167"/>
    </row>
    <row r="10" spans="1:5" ht="14.25" x14ac:dyDescent="0.25">
      <c r="A10" s="172" t="s">
        <v>39</v>
      </c>
      <c r="B10" s="172"/>
      <c r="C10" s="172"/>
      <c r="D10" s="172"/>
      <c r="E10" s="172"/>
    </row>
    <row r="12" spans="1:5" ht="14.25" x14ac:dyDescent="0.25">
      <c r="A12" s="86" t="s">
        <v>0</v>
      </c>
    </row>
    <row r="15" spans="1:5" ht="35.25" customHeight="1" x14ac:dyDescent="0.25">
      <c r="A15" s="10" t="s">
        <v>1</v>
      </c>
      <c r="B15" s="10" t="s">
        <v>2</v>
      </c>
      <c r="C15" s="38"/>
      <c r="D15" s="38"/>
    </row>
    <row r="16" spans="1:5" ht="25.5" customHeight="1" x14ac:dyDescent="0.25">
      <c r="A16" s="11">
        <v>1079</v>
      </c>
      <c r="B16" s="4" t="s">
        <v>31</v>
      </c>
      <c r="C16" s="39"/>
      <c r="D16" s="39"/>
    </row>
    <row r="17" spans="1:5" ht="6.75" customHeight="1" x14ac:dyDescent="0.25">
      <c r="A17" s="12"/>
    </row>
    <row r="18" spans="1:5" ht="14.25" x14ac:dyDescent="0.25">
      <c r="A18" s="13" t="s">
        <v>3</v>
      </c>
    </row>
    <row r="19" spans="1:5" ht="66" customHeight="1" x14ac:dyDescent="0.25">
      <c r="A19" s="14" t="s">
        <v>4</v>
      </c>
      <c r="B19" s="15">
        <v>1079</v>
      </c>
      <c r="C19" s="152" t="s">
        <v>117</v>
      </c>
      <c r="D19" s="153"/>
      <c r="E19" s="154"/>
    </row>
    <row r="20" spans="1:5" ht="27" x14ac:dyDescent="0.25">
      <c r="A20" s="4" t="s">
        <v>5</v>
      </c>
      <c r="B20" s="16">
        <f>11001</f>
        <v>11001</v>
      </c>
      <c r="C20" s="136" t="str">
        <f>C30</f>
        <v>Առաջին կիսամյակ</v>
      </c>
      <c r="D20" s="133" t="s">
        <v>43</v>
      </c>
      <c r="E20" s="137" t="s">
        <v>6</v>
      </c>
    </row>
    <row r="21" spans="1:5" ht="27" x14ac:dyDescent="0.25">
      <c r="A21" s="4" t="s">
        <v>7</v>
      </c>
      <c r="B21" s="61" t="str">
        <f>'Հավելված 1'!C23</f>
        <v xml:space="preserve"> Պետական գույքի կառավարման համակարգման, խորհրդատվության և մոնիտորինգի ծառայություններ</v>
      </c>
      <c r="C21" s="77"/>
      <c r="D21" s="40"/>
      <c r="E21" s="18"/>
    </row>
    <row r="22" spans="1:5" ht="40.5" x14ac:dyDescent="0.25">
      <c r="A22" s="4" t="s">
        <v>8</v>
      </c>
      <c r="B22" s="61" t="str">
        <f>'Հավելված 1'!C25</f>
        <v>Պետական գույքի հաշվառում, գույքագրում, աճուրդների կազմակերպում, մասնավորեցվող գույքի վերաբերյալ տեղեկատվության հրապարակում</v>
      </c>
      <c r="C22" s="18"/>
      <c r="D22" s="144"/>
      <c r="E22" s="18"/>
    </row>
    <row r="23" spans="1:5" ht="27.75" customHeight="1" x14ac:dyDescent="0.25">
      <c r="A23" s="4" t="s">
        <v>9</v>
      </c>
      <c r="B23" s="75" t="s">
        <v>105</v>
      </c>
      <c r="C23" s="74"/>
      <c r="D23" s="144"/>
      <c r="E23" s="18"/>
    </row>
    <row r="24" spans="1:5" ht="27" x14ac:dyDescent="0.25">
      <c r="A24" s="36" t="s">
        <v>10</v>
      </c>
      <c r="B24" s="61" t="s">
        <v>148</v>
      </c>
      <c r="C24" s="18"/>
      <c r="D24" s="144"/>
      <c r="E24" s="18"/>
    </row>
    <row r="25" spans="1:5" ht="21.75" customHeight="1" x14ac:dyDescent="0.25">
      <c r="A25" s="19"/>
      <c r="B25" s="76" t="s">
        <v>11</v>
      </c>
      <c r="C25" s="63"/>
      <c r="D25" s="145"/>
      <c r="E25" s="20"/>
    </row>
    <row r="26" spans="1:5" x14ac:dyDescent="0.25">
      <c r="A26" s="177"/>
      <c r="B26" s="177"/>
      <c r="C26" s="60"/>
      <c r="D26" s="60"/>
      <c r="E26" s="60"/>
    </row>
    <row r="27" spans="1:5" x14ac:dyDescent="0.25">
      <c r="A27" s="178" t="s">
        <v>12</v>
      </c>
      <c r="B27" s="178"/>
      <c r="C27" s="28">
        <f>'Հավելված 1'!D22</f>
        <v>-762.8</v>
      </c>
      <c r="D27" s="28">
        <f>'Հավելված 1'!E22</f>
        <v>-4343</v>
      </c>
      <c r="E27" s="28">
        <f>'Հավելված 1'!F22</f>
        <v>-10659.8</v>
      </c>
    </row>
    <row r="28" spans="1:5" ht="13.5" customHeight="1" x14ac:dyDescent="0.25">
      <c r="A28" s="12"/>
    </row>
    <row r="29" spans="1:5" ht="66" customHeight="1" x14ac:dyDescent="0.25">
      <c r="A29" s="14" t="s">
        <v>4</v>
      </c>
      <c r="B29" s="15">
        <v>1079</v>
      </c>
      <c r="C29" s="152" t="s">
        <v>117</v>
      </c>
      <c r="D29" s="153"/>
      <c r="E29" s="154"/>
    </row>
    <row r="30" spans="1:5" ht="27" x14ac:dyDescent="0.25">
      <c r="A30" s="4" t="s">
        <v>5</v>
      </c>
      <c r="B30" s="16">
        <v>11003</v>
      </c>
      <c r="C30" s="78" t="str">
        <f>'Հավելված 1'!D12</f>
        <v>Առաջին կիսամյակ</v>
      </c>
      <c r="D30" s="64" t="s">
        <v>43</v>
      </c>
      <c r="E30" s="17" t="s">
        <v>6</v>
      </c>
    </row>
    <row r="31" spans="1:5" ht="40.5" x14ac:dyDescent="0.25">
      <c r="A31" s="4" t="s">
        <v>7</v>
      </c>
      <c r="B31" s="61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C31" s="77"/>
      <c r="D31" s="40"/>
      <c r="E31" s="18"/>
    </row>
    <row r="32" spans="1:5" ht="40.5" x14ac:dyDescent="0.25">
      <c r="A32" s="4" t="s">
        <v>8</v>
      </c>
      <c r="B32" s="61" t="str">
        <f>'Հավելված 1'!C31</f>
        <v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v>
      </c>
      <c r="C32" s="18"/>
      <c r="D32" s="144"/>
      <c r="E32" s="18"/>
    </row>
    <row r="33" spans="1:5" ht="27.75" customHeight="1" x14ac:dyDescent="0.25">
      <c r="A33" s="4" t="s">
        <v>9</v>
      </c>
      <c r="B33" s="75" t="str">
        <f>'Հավելված 1'!C33</f>
        <v xml:space="preserve"> Ծառայությունների մատուցում</v>
      </c>
      <c r="C33" s="74"/>
      <c r="D33" s="144"/>
      <c r="E33" s="18"/>
    </row>
    <row r="34" spans="1:5" x14ac:dyDescent="0.25">
      <c r="A34" s="36" t="s">
        <v>10</v>
      </c>
      <c r="B34" s="61" t="s">
        <v>54</v>
      </c>
      <c r="C34" s="18"/>
      <c r="D34" s="144"/>
      <c r="E34" s="18"/>
    </row>
    <row r="35" spans="1:5" ht="21.75" customHeight="1" x14ac:dyDescent="0.25">
      <c r="A35" s="19"/>
      <c r="B35" s="76" t="s">
        <v>11</v>
      </c>
      <c r="C35" s="63"/>
      <c r="D35" s="145"/>
      <c r="E35" s="20"/>
    </row>
    <row r="36" spans="1:5" s="31" customFormat="1" ht="21.75" customHeight="1" x14ac:dyDescent="0.25">
      <c r="A36" s="179" t="s">
        <v>115</v>
      </c>
      <c r="B36" s="179"/>
      <c r="C36" s="101">
        <v>2000</v>
      </c>
      <c r="D36" s="101">
        <v>6000</v>
      </c>
      <c r="E36" s="101">
        <v>8082</v>
      </c>
    </row>
    <row r="37" spans="1:5" x14ac:dyDescent="0.25">
      <c r="A37" s="179" t="s">
        <v>113</v>
      </c>
      <c r="B37" s="179"/>
      <c r="C37" s="60">
        <v>-5</v>
      </c>
      <c r="D37" s="60">
        <v>-5</v>
      </c>
      <c r="E37" s="60">
        <v>-5</v>
      </c>
    </row>
    <row r="38" spans="1:5" x14ac:dyDescent="0.25">
      <c r="A38" s="178" t="s">
        <v>12</v>
      </c>
      <c r="B38" s="178"/>
      <c r="C38" s="82">
        <v>2000</v>
      </c>
      <c r="D38" s="82">
        <f>'Հավելված 1'!E28</f>
        <v>4343</v>
      </c>
      <c r="E38" s="82">
        <f>'Հավելված 1'!F28</f>
        <v>10659.8</v>
      </c>
    </row>
    <row r="39" spans="1:5" x14ac:dyDescent="0.25">
      <c r="A39" s="14" t="s">
        <v>4</v>
      </c>
      <c r="B39" s="15">
        <v>1079</v>
      </c>
      <c r="C39" s="73"/>
      <c r="D39" s="73"/>
      <c r="E39" s="73"/>
    </row>
    <row r="40" spans="1:5" ht="31.5" customHeight="1" x14ac:dyDescent="0.25">
      <c r="A40" s="37" t="s">
        <v>5</v>
      </c>
      <c r="B40" s="78">
        <v>32001</v>
      </c>
      <c r="C40" s="79"/>
      <c r="D40" s="79"/>
      <c r="E40" s="79"/>
    </row>
    <row r="41" spans="1:5" ht="35.25" customHeight="1" x14ac:dyDescent="0.25">
      <c r="A41" s="37" t="s">
        <v>7</v>
      </c>
      <c r="B41" s="30" t="str">
        <f>'Հավելված 1'!C35</f>
        <v xml:space="preserve"> Պետական սեփականություն հանդիսացող շենքային  պայմանների բարելավում</v>
      </c>
      <c r="C41" s="18"/>
      <c r="D41" s="40"/>
      <c r="E41" s="18"/>
    </row>
    <row r="42" spans="1:5" ht="54" x14ac:dyDescent="0.25">
      <c r="A42" s="37" t="s">
        <v>8</v>
      </c>
      <c r="B42" s="102" t="str">
        <f>'Հավելված 1'!C37</f>
        <v>Ք. Երևան, Նալբանդյան 28 հասցեում գտնվող շենքի պայմանների բարելավում (տանիքի հիմնանորոգում, նախագծանախահաշվային փաստաթղթերի ձեռքբերում և շենքային այլ պայմանների բարելավում)</v>
      </c>
      <c r="C42" s="70"/>
      <c r="D42" s="144"/>
      <c r="E42" s="18"/>
    </row>
    <row r="43" spans="1:5" ht="27.75" customHeight="1" x14ac:dyDescent="0.25">
      <c r="A43" s="37" t="s">
        <v>9</v>
      </c>
      <c r="B43" s="6" t="str">
        <f>'Հավելված 1'!C39</f>
        <v>Այլ պետական կազմակերպությունների կողմից օգտագործվող ոչ ֆինանսական ակտիվների հետ գործառնություններ</v>
      </c>
      <c r="C43" s="71"/>
      <c r="D43" s="144"/>
      <c r="E43" s="18"/>
    </row>
    <row r="44" spans="1:5" ht="27" x14ac:dyDescent="0.25">
      <c r="A44" s="57" t="s">
        <v>10</v>
      </c>
      <c r="B44" s="30" t="str">
        <f>'[1]Հավելված 3'!F36</f>
        <v>ՀՀ տարածքային կառավարման և ենթակառուցվածքների նախարարության պետական գույքի կառավարման կոմիտե</v>
      </c>
      <c r="C44" s="18"/>
      <c r="D44" s="144"/>
      <c r="E44" s="18"/>
    </row>
    <row r="45" spans="1:5" ht="21.75" customHeight="1" x14ac:dyDescent="0.25">
      <c r="A45" s="61"/>
      <c r="B45" s="62" t="s">
        <v>11</v>
      </c>
      <c r="C45" s="72"/>
      <c r="D45" s="145"/>
      <c r="E45" s="63"/>
    </row>
    <row r="46" spans="1:5" ht="39.75" customHeight="1" x14ac:dyDescent="0.25">
      <c r="A46" s="173" t="s">
        <v>114</v>
      </c>
      <c r="B46" s="174"/>
      <c r="C46" s="117">
        <v>1</v>
      </c>
      <c r="D46" s="58">
        <v>1</v>
      </c>
      <c r="E46" s="58">
        <v>1</v>
      </c>
    </row>
    <row r="47" spans="1:5" ht="14.25" thickBot="1" x14ac:dyDescent="0.3">
      <c r="A47" s="175" t="s">
        <v>12</v>
      </c>
      <c r="B47" s="176"/>
      <c r="C47" s="105">
        <f>'Հավելված 1'!D34</f>
        <v>0</v>
      </c>
      <c r="D47" s="105">
        <f>'Հավելված 1'!E34</f>
        <v>30000</v>
      </c>
      <c r="E47" s="105">
        <f>'Հավելված 1'!F34</f>
        <v>30000</v>
      </c>
    </row>
    <row r="48" spans="1:5" ht="36" customHeight="1" x14ac:dyDescent="0.25">
      <c r="A48" s="68"/>
      <c r="B48" s="68"/>
      <c r="C48" s="68"/>
      <c r="D48" s="69"/>
      <c r="E48" s="69"/>
    </row>
    <row r="49" spans="1:5" ht="35.25" customHeight="1" x14ac:dyDescent="0.25">
      <c r="A49" s="80" t="s">
        <v>1</v>
      </c>
      <c r="B49" s="80" t="s">
        <v>2</v>
      </c>
      <c r="C49" s="38"/>
      <c r="D49" s="38"/>
    </row>
    <row r="50" spans="1:5" ht="25.5" customHeight="1" x14ac:dyDescent="0.25">
      <c r="A50" s="81">
        <v>1079</v>
      </c>
      <c r="B50" s="37" t="s">
        <v>31</v>
      </c>
      <c r="C50" s="39"/>
      <c r="D50" s="39"/>
    </row>
    <row r="51" spans="1:5" ht="6.75" customHeight="1" x14ac:dyDescent="0.25">
      <c r="A51" s="12"/>
    </row>
    <row r="52" spans="1:5" ht="14.25" x14ac:dyDescent="0.25">
      <c r="A52" s="13" t="s">
        <v>3</v>
      </c>
    </row>
    <row r="53" spans="1:5" ht="14.25" x14ac:dyDescent="0.25">
      <c r="A53" s="13"/>
    </row>
    <row r="54" spans="1:5" ht="30.75" customHeight="1" x14ac:dyDescent="0.25">
      <c r="A54" s="57" t="s">
        <v>96</v>
      </c>
      <c r="B54" s="87" t="s">
        <v>97</v>
      </c>
      <c r="C54" s="181" t="s">
        <v>116</v>
      </c>
      <c r="D54" s="182"/>
      <c r="E54" s="183"/>
    </row>
    <row r="55" spans="1:5" ht="35.25" customHeight="1" x14ac:dyDescent="0.25">
      <c r="A55" s="57" t="s">
        <v>98</v>
      </c>
      <c r="B55" s="87" t="s">
        <v>99</v>
      </c>
      <c r="C55" s="133" t="s">
        <v>69</v>
      </c>
      <c r="D55" s="133" t="s">
        <v>43</v>
      </c>
      <c r="E55" s="101" t="s">
        <v>6</v>
      </c>
    </row>
    <row r="56" spans="1:5" x14ac:dyDescent="0.25">
      <c r="A56" s="57" t="s">
        <v>100</v>
      </c>
      <c r="B56" s="87" t="s">
        <v>101</v>
      </c>
      <c r="C56" s="143"/>
      <c r="D56" s="184"/>
      <c r="E56" s="83"/>
    </row>
    <row r="57" spans="1:5" ht="27.75" customHeight="1" x14ac:dyDescent="0.25">
      <c r="A57" s="57" t="s">
        <v>102</v>
      </c>
      <c r="B57" s="87" t="s">
        <v>103</v>
      </c>
      <c r="C57" s="144"/>
      <c r="D57" s="185"/>
      <c r="E57" s="84"/>
    </row>
    <row r="58" spans="1:5" x14ac:dyDescent="0.25">
      <c r="A58" s="57" t="s">
        <v>104</v>
      </c>
      <c r="B58" s="87" t="s">
        <v>105</v>
      </c>
      <c r="C58" s="144"/>
      <c r="D58" s="185"/>
      <c r="E58" s="84"/>
    </row>
    <row r="59" spans="1:5" ht="27" x14ac:dyDescent="0.25">
      <c r="A59" s="57" t="s">
        <v>106</v>
      </c>
      <c r="B59" s="87" t="s">
        <v>107</v>
      </c>
      <c r="C59" s="144"/>
      <c r="D59" s="185"/>
      <c r="E59" s="84"/>
    </row>
    <row r="60" spans="1:5" ht="17.25" customHeight="1" x14ac:dyDescent="0.25">
      <c r="A60" s="171" t="s">
        <v>108</v>
      </c>
      <c r="B60" s="171"/>
      <c r="C60" s="144"/>
      <c r="D60" s="185"/>
      <c r="E60" s="84"/>
    </row>
    <row r="61" spans="1:5" x14ac:dyDescent="0.25">
      <c r="A61" s="187" t="s">
        <v>109</v>
      </c>
      <c r="B61" s="187"/>
      <c r="C61" s="145"/>
      <c r="D61" s="186"/>
      <c r="E61" s="85"/>
    </row>
    <row r="62" spans="1:5" x14ac:dyDescent="0.25">
      <c r="A62" s="180" t="s">
        <v>110</v>
      </c>
      <c r="B62" s="180"/>
      <c r="C62" s="60">
        <v>0</v>
      </c>
      <c r="D62" s="28">
        <v>-30000</v>
      </c>
      <c r="E62" s="28">
        <v>-30000</v>
      </c>
    </row>
    <row r="64" spans="1:5" s="88" customFormat="1" ht="12.75" x14ac:dyDescent="0.25">
      <c r="A64" s="89"/>
      <c r="B64" s="89"/>
      <c r="C64" s="89"/>
      <c r="D64" s="89"/>
      <c r="E64" s="89"/>
    </row>
  </sheetData>
  <mergeCells count="22">
    <mergeCell ref="A38:B38"/>
    <mergeCell ref="A62:B62"/>
    <mergeCell ref="C54:E54"/>
    <mergeCell ref="C56:C61"/>
    <mergeCell ref="D56:D61"/>
    <mergeCell ref="A61:B61"/>
    <mergeCell ref="B2:E2"/>
    <mergeCell ref="B3:E3"/>
    <mergeCell ref="A60:B60"/>
    <mergeCell ref="A8:E8"/>
    <mergeCell ref="A10:E10"/>
    <mergeCell ref="D42:D45"/>
    <mergeCell ref="A46:B46"/>
    <mergeCell ref="A47:B47"/>
    <mergeCell ref="C29:E29"/>
    <mergeCell ref="C19:E19"/>
    <mergeCell ref="D22:D25"/>
    <mergeCell ref="A26:B26"/>
    <mergeCell ref="A27:B27"/>
    <mergeCell ref="D32:D35"/>
    <mergeCell ref="A36:B36"/>
    <mergeCell ref="A37:B37"/>
  </mergeCells>
  <pageMargins left="0" right="0" top="0" bottom="0" header="0" footer="0"/>
  <pageSetup paperSize="9" scale="69" orientation="landscape" verticalDpi="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opLeftCell="A53" zoomScaleNormal="100" workbookViewId="0">
      <selection activeCell="C60" sqref="C60:C65"/>
    </sheetView>
  </sheetViews>
  <sheetFormatPr defaultColWidth="9.140625" defaultRowHeight="13.5" x14ac:dyDescent="0.25"/>
  <cols>
    <col min="1" max="1" width="41.85546875" style="1" customWidth="1"/>
    <col min="2" max="2" width="62.140625" style="1" customWidth="1"/>
    <col min="3" max="3" width="13.28515625" style="1" customWidth="1"/>
    <col min="4" max="4" width="16.42578125" style="1" customWidth="1"/>
    <col min="5" max="5" width="19.42578125" style="1" customWidth="1"/>
    <col min="6" max="16384" width="9.140625" style="1"/>
  </cols>
  <sheetData>
    <row r="1" spans="1:4" ht="15" customHeight="1" x14ac:dyDescent="0.25">
      <c r="D1" s="115" t="s">
        <v>123</v>
      </c>
    </row>
    <row r="2" spans="1:4" ht="14.25" customHeight="1" x14ac:dyDescent="0.25">
      <c r="B2" s="170" t="s">
        <v>149</v>
      </c>
      <c r="C2" s="170"/>
      <c r="D2" s="170"/>
    </row>
    <row r="3" spans="1:4" ht="21.75" customHeight="1" x14ac:dyDescent="0.25">
      <c r="B3" s="170" t="s">
        <v>158</v>
      </c>
      <c r="C3" s="170"/>
      <c r="D3" s="170"/>
    </row>
    <row r="4" spans="1:4" x14ac:dyDescent="0.25">
      <c r="D4" s="115"/>
    </row>
    <row r="6" spans="1:4" hidden="1" x14ac:dyDescent="0.25"/>
    <row r="7" spans="1:4" hidden="1" x14ac:dyDescent="0.25"/>
    <row r="8" spans="1:4" ht="45" customHeight="1" x14ac:dyDescent="0.3">
      <c r="A8" s="188" t="s">
        <v>159</v>
      </c>
      <c r="B8" s="188"/>
      <c r="C8" s="188"/>
      <c r="D8" s="188"/>
    </row>
    <row r="9" spans="1:4" x14ac:dyDescent="0.25">
      <c r="A9" s="31"/>
      <c r="B9" s="31"/>
      <c r="C9" s="31"/>
      <c r="D9" s="31"/>
    </row>
    <row r="10" spans="1:4" s="2" customFormat="1" ht="17.25" x14ac:dyDescent="0.3">
      <c r="A10" s="189" t="s">
        <v>41</v>
      </c>
      <c r="B10" s="189"/>
      <c r="C10" s="189"/>
      <c r="D10" s="189"/>
    </row>
    <row r="11" spans="1:4" s="2" customFormat="1" ht="17.25" x14ac:dyDescent="0.3">
      <c r="A11" s="32"/>
      <c r="B11" s="32"/>
      <c r="C11" s="32"/>
      <c r="D11" s="32"/>
    </row>
    <row r="12" spans="1:4" s="2" customFormat="1" ht="17.25" x14ac:dyDescent="0.3">
      <c r="A12" s="33" t="s">
        <v>32</v>
      </c>
      <c r="B12" s="32"/>
      <c r="C12" s="32"/>
      <c r="D12" s="32"/>
    </row>
    <row r="13" spans="1:4" s="2" customFormat="1" ht="17.25" x14ac:dyDescent="0.3">
      <c r="A13" s="34"/>
      <c r="B13" s="34"/>
      <c r="C13" s="34"/>
      <c r="D13" s="34"/>
    </row>
    <row r="14" spans="1:4" s="2" customFormat="1" ht="17.25" x14ac:dyDescent="0.3">
      <c r="A14" s="34"/>
      <c r="B14" s="34"/>
      <c r="C14" s="34"/>
      <c r="D14" s="34"/>
    </row>
    <row r="15" spans="1:4" s="2" customFormat="1" ht="24" customHeight="1" x14ac:dyDescent="0.3">
      <c r="A15" s="10" t="s">
        <v>1</v>
      </c>
      <c r="B15" s="10" t="s">
        <v>2</v>
      </c>
      <c r="C15" s="38"/>
      <c r="D15" s="31"/>
    </row>
    <row r="16" spans="1:4" s="2" customFormat="1" ht="25.5" customHeight="1" x14ac:dyDescent="0.3">
      <c r="A16" s="15">
        <v>1079</v>
      </c>
      <c r="B16" s="4" t="s">
        <v>31</v>
      </c>
      <c r="C16" s="39"/>
      <c r="D16" s="31"/>
    </row>
    <row r="17" spans="1:5" s="2" customFormat="1" ht="6.75" customHeight="1" x14ac:dyDescent="0.3">
      <c r="A17" s="35"/>
      <c r="B17" s="31"/>
      <c r="C17" s="31"/>
      <c r="D17" s="31"/>
    </row>
    <row r="18" spans="1:5" s="2" customFormat="1" ht="17.25" x14ac:dyDescent="0.3">
      <c r="A18" s="13" t="s">
        <v>3</v>
      </c>
      <c r="B18" s="1"/>
      <c r="C18" s="1"/>
      <c r="D18" s="1"/>
    </row>
    <row r="19" spans="1:5" s="2" customFormat="1" ht="13.5" customHeight="1" x14ac:dyDescent="0.3">
      <c r="A19" s="12"/>
      <c r="B19" s="1"/>
      <c r="C19" s="1"/>
      <c r="D19" s="1"/>
    </row>
    <row r="20" spans="1:5" s="2" customFormat="1" ht="66" customHeight="1" x14ac:dyDescent="0.3">
      <c r="A20" s="14" t="s">
        <v>4</v>
      </c>
      <c r="B20" s="15">
        <v>1079</v>
      </c>
      <c r="C20" s="152" t="s">
        <v>117</v>
      </c>
      <c r="D20" s="153"/>
      <c r="E20" s="154"/>
    </row>
    <row r="21" spans="1:5" ht="27" x14ac:dyDescent="0.25">
      <c r="A21" s="4" t="s">
        <v>5</v>
      </c>
      <c r="B21" s="16">
        <v>11001</v>
      </c>
      <c r="C21" s="136" t="str">
        <f>C30</f>
        <v>Առաջին կիսամյակ</v>
      </c>
      <c r="D21" s="135" t="s">
        <v>43</v>
      </c>
      <c r="E21" s="137" t="s">
        <v>6</v>
      </c>
    </row>
    <row r="22" spans="1:5" ht="27" x14ac:dyDescent="0.25">
      <c r="A22" s="4" t="s">
        <v>7</v>
      </c>
      <c r="B22" s="61" t="str">
        <f>'Հավելված 4'!B21</f>
        <v xml:space="preserve"> Պետական գույքի կառավարման համակարգման, խորհրդատվության և մոնիտորինգի ծառայություններ</v>
      </c>
      <c r="C22" s="77"/>
      <c r="D22" s="40"/>
      <c r="E22" s="18"/>
    </row>
    <row r="23" spans="1:5" ht="40.5" x14ac:dyDescent="0.25">
      <c r="A23" s="4" t="s">
        <v>8</v>
      </c>
      <c r="B23" s="61" t="str">
        <f>'Հավելված 4'!B22</f>
        <v>Պետական գույքի հաշվառում, գույքագրում, աճուրդների կազմակերպում, մասնավորեցվող գույքի վերաբերյալ տեղեկատվության հրապարակում</v>
      </c>
      <c r="C23" s="18"/>
      <c r="D23" s="144"/>
      <c r="E23" s="18"/>
    </row>
    <row r="24" spans="1:5" ht="27.75" customHeight="1" x14ac:dyDescent="0.25">
      <c r="A24" s="4" t="s">
        <v>9</v>
      </c>
      <c r="B24" s="75" t="str">
        <f>'Հավելված 4'!B23</f>
        <v xml:space="preserve"> Ծառայությունների մատուցում </v>
      </c>
      <c r="C24" s="74"/>
      <c r="D24" s="144"/>
      <c r="E24" s="18"/>
    </row>
    <row r="25" spans="1:5" ht="34.5" customHeight="1" x14ac:dyDescent="0.25">
      <c r="A25" s="36" t="s">
        <v>10</v>
      </c>
      <c r="B25" s="61" t="str">
        <f>'Հավելված 4'!B24</f>
        <v xml:space="preserve"> ՀՀ տարածքային  կառավարման և ենթակառուցվածքների նախարարության պետական գույքի կառավարման կոմիտե </v>
      </c>
      <c r="C25" s="18"/>
      <c r="D25" s="144"/>
      <c r="E25" s="18"/>
    </row>
    <row r="26" spans="1:5" ht="21.75" customHeight="1" x14ac:dyDescent="0.25">
      <c r="A26" s="19"/>
      <c r="B26" s="76" t="s">
        <v>11</v>
      </c>
      <c r="C26" s="63"/>
      <c r="D26" s="145"/>
      <c r="E26" s="20"/>
    </row>
    <row r="27" spans="1:5" x14ac:dyDescent="0.25">
      <c r="A27" s="177"/>
      <c r="B27" s="177"/>
      <c r="C27" s="60"/>
      <c r="D27" s="60"/>
      <c r="E27" s="60"/>
    </row>
    <row r="28" spans="1:5" x14ac:dyDescent="0.25">
      <c r="A28" s="178" t="s">
        <v>12</v>
      </c>
      <c r="B28" s="178"/>
      <c r="C28" s="28">
        <f>'Հավելված 4'!C27</f>
        <v>-762.8</v>
      </c>
      <c r="D28" s="28">
        <f>'Հավելված 4'!D27</f>
        <v>-4343</v>
      </c>
      <c r="E28" s="28">
        <f>'Հավելված 4'!E27</f>
        <v>-10659.8</v>
      </c>
    </row>
    <row r="29" spans="1:5" s="2" customFormat="1" ht="66" customHeight="1" x14ac:dyDescent="0.3">
      <c r="A29" s="14" t="s">
        <v>4</v>
      </c>
      <c r="B29" s="15">
        <v>1079</v>
      </c>
      <c r="C29" s="152" t="s">
        <v>117</v>
      </c>
      <c r="D29" s="153"/>
      <c r="E29" s="154"/>
    </row>
    <row r="30" spans="1:5" ht="27" x14ac:dyDescent="0.25">
      <c r="A30" s="4" t="s">
        <v>5</v>
      </c>
      <c r="B30" s="16">
        <v>11003</v>
      </c>
      <c r="C30" s="136" t="str">
        <f>'Հավելված 1'!D12</f>
        <v>Առաջին կիսամյակ</v>
      </c>
      <c r="D30" s="135" t="s">
        <v>43</v>
      </c>
      <c r="E30" s="137" t="s">
        <v>6</v>
      </c>
    </row>
    <row r="31" spans="1:5" ht="40.5" x14ac:dyDescent="0.25">
      <c r="A31" s="4" t="s">
        <v>7</v>
      </c>
      <c r="B31" s="61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C31" s="77"/>
      <c r="D31" s="40"/>
      <c r="E31" s="18"/>
    </row>
    <row r="32" spans="1:5" ht="40.5" x14ac:dyDescent="0.25">
      <c r="A32" s="4" t="s">
        <v>8</v>
      </c>
      <c r="B32" s="61" t="str">
        <f>'Հավելված 1'!C31</f>
        <v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v>
      </c>
      <c r="C32" s="18"/>
      <c r="D32" s="144"/>
      <c r="E32" s="18"/>
    </row>
    <row r="33" spans="1:5" ht="27.75" customHeight="1" x14ac:dyDescent="0.25">
      <c r="A33" s="4" t="s">
        <v>9</v>
      </c>
      <c r="B33" s="75" t="str">
        <f>'Հավելված 1'!C33</f>
        <v xml:space="preserve"> Ծառայությունների մատուցում</v>
      </c>
      <c r="C33" s="74"/>
      <c r="D33" s="144"/>
      <c r="E33" s="18"/>
    </row>
    <row r="34" spans="1:5" x14ac:dyDescent="0.25">
      <c r="A34" s="36" t="s">
        <v>10</v>
      </c>
      <c r="B34" s="61" t="s">
        <v>54</v>
      </c>
      <c r="C34" s="18"/>
      <c r="D34" s="144"/>
      <c r="E34" s="18"/>
    </row>
    <row r="35" spans="1:5" ht="21.75" customHeight="1" x14ac:dyDescent="0.25">
      <c r="A35" s="19"/>
      <c r="B35" s="76" t="s">
        <v>11</v>
      </c>
      <c r="C35" s="63"/>
      <c r="D35" s="145"/>
      <c r="E35" s="20"/>
    </row>
    <row r="36" spans="1:5" s="31" customFormat="1" ht="21.75" customHeight="1" x14ac:dyDescent="0.25">
      <c r="A36" s="177" t="s">
        <v>115</v>
      </c>
      <c r="B36" s="177"/>
      <c r="C36" s="101">
        <v>2000</v>
      </c>
      <c r="D36" s="101">
        <v>6000</v>
      </c>
      <c r="E36" s="101">
        <v>8082</v>
      </c>
    </row>
    <row r="37" spans="1:5" x14ac:dyDescent="0.25">
      <c r="A37" s="177" t="s">
        <v>113</v>
      </c>
      <c r="B37" s="177"/>
      <c r="C37" s="60">
        <v>-5</v>
      </c>
      <c r="D37" s="60">
        <v>-5</v>
      </c>
      <c r="E37" s="60">
        <v>-5</v>
      </c>
    </row>
    <row r="38" spans="1:5" x14ac:dyDescent="0.25">
      <c r="A38" s="178" t="s">
        <v>12</v>
      </c>
      <c r="B38" s="178"/>
      <c r="C38" s="82">
        <v>2000</v>
      </c>
      <c r="D38" s="82">
        <f>'Հավելված 1'!E28</f>
        <v>4343</v>
      </c>
      <c r="E38" s="82">
        <f>'Հավելված 1'!F28</f>
        <v>10659.8</v>
      </c>
    </row>
    <row r="39" spans="1:5" s="2" customFormat="1" ht="24.75" customHeight="1" x14ac:dyDescent="0.3">
      <c r="A39" s="14" t="s">
        <v>4</v>
      </c>
      <c r="B39" s="15">
        <v>1079</v>
      </c>
      <c r="C39" s="116"/>
      <c r="D39" s="116"/>
      <c r="E39" s="116"/>
    </row>
    <row r="40" spans="1:5" s="2" customFormat="1" ht="17.25" x14ac:dyDescent="0.3">
      <c r="A40" s="37" t="s">
        <v>5</v>
      </c>
      <c r="B40" s="78">
        <v>32001</v>
      </c>
      <c r="C40" s="103"/>
      <c r="D40" s="103"/>
      <c r="E40" s="103"/>
    </row>
    <row r="41" spans="1:5" s="2" customFormat="1" ht="35.25" customHeight="1" x14ac:dyDescent="0.3">
      <c r="A41" s="37" t="s">
        <v>7</v>
      </c>
      <c r="B41" s="102" t="str">
        <f>'Հավելված 1'!C35</f>
        <v xml:space="preserve"> Պետական սեփականություն հանդիսացող շենքային  պայմանների բարելավում</v>
      </c>
      <c r="C41" s="104"/>
      <c r="D41" s="40"/>
      <c r="E41" s="18"/>
    </row>
    <row r="42" spans="1:5" s="2" customFormat="1" ht="54" customHeight="1" x14ac:dyDescent="0.3">
      <c r="A42" s="37" t="s">
        <v>8</v>
      </c>
      <c r="B42" s="102" t="str">
        <f>'Հավելված 1'!C37</f>
        <v>Ք. Երևան, Նալբանդյան 28 հասցեում գտնվող շենքի պայմանների բարելավում (տանիքի հիմնանորոգում, նախագծանախահաշվային փաստաթղթերի ձեռքբերում և շենքային այլ պայմանների բարելավում)</v>
      </c>
      <c r="C42" s="104"/>
      <c r="D42" s="144"/>
      <c r="E42" s="18"/>
    </row>
    <row r="43" spans="1:5" s="2" customFormat="1" ht="27.75" customHeight="1" x14ac:dyDescent="0.3">
      <c r="A43" s="37" t="s">
        <v>9</v>
      </c>
      <c r="B43" s="6" t="str">
        <f>'Հավելված 1'!C39</f>
        <v>Այլ պետական կազմակերպությունների կողմից օգտագործվող ոչ ֆինանսական ակտիվների հետ գործառնություններ</v>
      </c>
      <c r="C43" s="71"/>
      <c r="D43" s="144"/>
      <c r="E43" s="18"/>
    </row>
    <row r="44" spans="1:5" s="2" customFormat="1" ht="27" x14ac:dyDescent="0.3">
      <c r="A44" s="57" t="s">
        <v>10</v>
      </c>
      <c r="B44" s="30" t="str">
        <f>'[1]Հավելված 3'!F36</f>
        <v>ՀՀ տարածքային կառավարման և ենթակառուցվածքների նախարարության պետական գույքի կառավարման կոմիտե</v>
      </c>
      <c r="C44" s="18"/>
      <c r="D44" s="144"/>
      <c r="E44" s="18"/>
    </row>
    <row r="45" spans="1:5" s="2" customFormat="1" ht="21.75" customHeight="1" x14ac:dyDescent="0.3">
      <c r="A45" s="61"/>
      <c r="B45" s="62" t="s">
        <v>11</v>
      </c>
      <c r="C45" s="72"/>
      <c r="D45" s="145"/>
      <c r="E45" s="63"/>
    </row>
    <row r="46" spans="1:5" s="2" customFormat="1" ht="39.75" customHeight="1" x14ac:dyDescent="0.3">
      <c r="A46" s="173" t="s">
        <v>114</v>
      </c>
      <c r="B46" s="174"/>
      <c r="C46" s="117">
        <v>1</v>
      </c>
      <c r="D46" s="58">
        <v>1</v>
      </c>
      <c r="E46" s="58">
        <v>1</v>
      </c>
    </row>
    <row r="47" spans="1:5" s="2" customFormat="1" ht="24.75" customHeight="1" thickBot="1" x14ac:dyDescent="0.35">
      <c r="A47" s="175" t="s">
        <v>12</v>
      </c>
      <c r="B47" s="176"/>
      <c r="C47" s="105">
        <f>'Հավելված 1'!D34</f>
        <v>0</v>
      </c>
      <c r="D47" s="105">
        <f>'Հավելված 1'!E34</f>
        <v>30000</v>
      </c>
      <c r="E47" s="105">
        <f>'Հավելված 1'!F34</f>
        <v>30000</v>
      </c>
    </row>
    <row r="48" spans="1:5" x14ac:dyDescent="0.25">
      <c r="A48" s="68"/>
      <c r="B48" s="68"/>
      <c r="C48" s="68"/>
      <c r="D48" s="69"/>
      <c r="E48" s="69"/>
    </row>
    <row r="49" spans="1:256" s="128" customFormat="1" ht="20.25" x14ac:dyDescent="0.25">
      <c r="A49" s="190" t="s">
        <v>107</v>
      </c>
      <c r="B49" s="190"/>
      <c r="C49" s="190"/>
      <c r="D49" s="190"/>
      <c r="E49" s="190"/>
      <c r="F49" s="190"/>
    </row>
    <row r="50" spans="1:256" s="128" customFormat="1" ht="16.5" x14ac:dyDescent="0.25">
      <c r="A50" s="191" t="s">
        <v>118</v>
      </c>
      <c r="B50" s="191"/>
      <c r="C50" s="191"/>
      <c r="D50" s="191"/>
      <c r="E50" s="191"/>
      <c r="F50" s="191"/>
    </row>
    <row r="51" spans="1:256" s="128" customFormat="1" ht="16.5" x14ac:dyDescent="0.25"/>
    <row r="52" spans="1:256" x14ac:dyDescent="0.25">
      <c r="A52" s="68"/>
      <c r="B52" s="68"/>
      <c r="C52" s="68"/>
      <c r="D52" s="69"/>
      <c r="E52" s="69"/>
    </row>
    <row r="53" spans="1:256" ht="30.75" customHeight="1" x14ac:dyDescent="0.25">
      <c r="A53" s="129" t="s">
        <v>96</v>
      </c>
      <c r="B53" s="130" t="s">
        <v>97</v>
      </c>
      <c r="C53" s="38"/>
      <c r="D53" s="38"/>
    </row>
    <row r="54" spans="1:256" ht="35.25" customHeight="1" x14ac:dyDescent="0.25">
      <c r="A54" s="129" t="s">
        <v>98</v>
      </c>
      <c r="B54" s="130" t="s">
        <v>99</v>
      </c>
      <c r="C54" s="39"/>
      <c r="D54" s="39"/>
    </row>
    <row r="55" spans="1:256" ht="6" customHeight="1" x14ac:dyDescent="0.25">
      <c r="A55" s="12"/>
    </row>
    <row r="56" spans="1:256" ht="12" customHeight="1" x14ac:dyDescent="0.25">
      <c r="A56" s="13" t="s">
        <v>3</v>
      </c>
    </row>
    <row r="57" spans="1:256" ht="14.25" x14ac:dyDescent="0.25">
      <c r="A57" s="13"/>
    </row>
    <row r="58" spans="1:256" ht="28.5" customHeight="1" x14ac:dyDescent="0.25">
      <c r="A58" s="6" t="s">
        <v>96</v>
      </c>
      <c r="B58" s="127" t="s">
        <v>97</v>
      </c>
      <c r="C58" s="181" t="s">
        <v>116</v>
      </c>
      <c r="D58" s="182"/>
      <c r="E58" s="183"/>
    </row>
    <row r="59" spans="1:256" ht="27.75" customHeight="1" x14ac:dyDescent="0.25">
      <c r="A59" s="6" t="s">
        <v>98</v>
      </c>
      <c r="B59" s="127" t="s">
        <v>99</v>
      </c>
      <c r="C59" s="135" t="s">
        <v>69</v>
      </c>
      <c r="D59" s="135" t="s">
        <v>43</v>
      </c>
      <c r="E59" s="101" t="s">
        <v>6</v>
      </c>
    </row>
    <row r="60" spans="1:256" x14ac:dyDescent="0.25">
      <c r="A60" s="6" t="s">
        <v>100</v>
      </c>
      <c r="B60" s="127" t="s">
        <v>101</v>
      </c>
      <c r="C60" s="143"/>
      <c r="D60" s="184"/>
      <c r="E60" s="83"/>
    </row>
    <row r="61" spans="1:256" x14ac:dyDescent="0.25">
      <c r="A61" s="6" t="s">
        <v>102</v>
      </c>
      <c r="B61" s="127" t="s">
        <v>103</v>
      </c>
      <c r="C61" s="144"/>
      <c r="D61" s="185"/>
      <c r="E61" s="84"/>
    </row>
    <row r="62" spans="1:256" x14ac:dyDescent="0.25">
      <c r="A62" s="6" t="s">
        <v>104</v>
      </c>
      <c r="B62" s="127" t="s">
        <v>105</v>
      </c>
      <c r="C62" s="144"/>
      <c r="D62" s="185"/>
      <c r="E62" s="84"/>
    </row>
    <row r="63" spans="1:256" s="131" customFormat="1" ht="27" x14ac:dyDescent="0.25">
      <c r="A63" s="6" t="s">
        <v>106</v>
      </c>
      <c r="B63" s="127" t="s">
        <v>107</v>
      </c>
      <c r="C63" s="144"/>
      <c r="D63" s="185"/>
      <c r="E63" s="8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31" customFormat="1" ht="15" customHeight="1" x14ac:dyDescent="0.25">
      <c r="A64" s="171" t="s">
        <v>108</v>
      </c>
      <c r="B64" s="171"/>
      <c r="C64" s="144"/>
      <c r="D64" s="185"/>
      <c r="E64" s="8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31" customFormat="1" x14ac:dyDescent="0.25">
      <c r="A65" s="187" t="s">
        <v>109</v>
      </c>
      <c r="B65" s="187"/>
      <c r="C65" s="145"/>
      <c r="D65" s="186"/>
      <c r="E65" s="8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31" customFormat="1" x14ac:dyDescent="0.25">
      <c r="A66" s="180" t="s">
        <v>110</v>
      </c>
      <c r="B66" s="180"/>
      <c r="C66" s="60">
        <v>0</v>
      </c>
      <c r="D66" s="28">
        <v>-30000</v>
      </c>
      <c r="E66" s="28">
        <v>-30000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31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132"/>
      <c r="B68" s="132"/>
      <c r="C68" s="132"/>
      <c r="D68" s="132"/>
      <c r="E68" s="132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</row>
  </sheetData>
  <mergeCells count="24">
    <mergeCell ref="A47:B47"/>
    <mergeCell ref="A46:B46"/>
    <mergeCell ref="A49:F49"/>
    <mergeCell ref="A50:F50"/>
    <mergeCell ref="A66:B66"/>
    <mergeCell ref="C58:E58"/>
    <mergeCell ref="C60:C65"/>
    <mergeCell ref="D60:D65"/>
    <mergeCell ref="A64:B64"/>
    <mergeCell ref="A65:B65"/>
    <mergeCell ref="C29:E29"/>
    <mergeCell ref="D42:D45"/>
    <mergeCell ref="D32:D35"/>
    <mergeCell ref="B2:D2"/>
    <mergeCell ref="B3:D3"/>
    <mergeCell ref="A8:D8"/>
    <mergeCell ref="A10:D10"/>
    <mergeCell ref="A36:B36"/>
    <mergeCell ref="A37:B37"/>
    <mergeCell ref="A38:B38"/>
    <mergeCell ref="C20:E20"/>
    <mergeCell ref="D23:D26"/>
    <mergeCell ref="A27:B27"/>
    <mergeCell ref="A28:B28"/>
  </mergeCells>
  <pageMargins left="0" right="0" top="0" bottom="0" header="0" footer="0"/>
  <pageSetup paperSize="9" scale="66" orientation="landscape" verticalDpi="0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9" sqref="C19"/>
    </sheetView>
  </sheetViews>
  <sheetFormatPr defaultRowHeight="16.5" x14ac:dyDescent="0.3"/>
  <cols>
    <col min="1" max="1" width="19.85546875" style="32" bestFit="1" customWidth="1"/>
    <col min="2" max="2" width="36.5703125" style="32" bestFit="1" customWidth="1"/>
    <col min="3" max="3" width="11.28515625" style="32" bestFit="1" customWidth="1"/>
    <col min="4" max="4" width="10.85546875" style="32" bestFit="1" customWidth="1"/>
    <col min="5" max="5" width="17.140625" style="32" bestFit="1" customWidth="1"/>
    <col min="6" max="6" width="14.42578125" style="32" customWidth="1"/>
    <col min="7" max="7" width="22.140625" style="32" customWidth="1"/>
    <col min="8" max="16384" width="9.140625" style="3"/>
  </cols>
  <sheetData>
    <row r="1" spans="1:7" x14ac:dyDescent="0.3">
      <c r="D1" s="118"/>
      <c r="E1" s="118"/>
      <c r="F1" s="118"/>
      <c r="G1" s="118" t="s">
        <v>124</v>
      </c>
    </row>
    <row r="2" spans="1:7" x14ac:dyDescent="0.3">
      <c r="D2" s="197" t="s">
        <v>149</v>
      </c>
      <c r="E2" s="197"/>
      <c r="F2" s="197"/>
      <c r="G2" s="197"/>
    </row>
    <row r="3" spans="1:7" ht="25.5" customHeight="1" x14ac:dyDescent="0.3">
      <c r="D3" s="198" t="s">
        <v>158</v>
      </c>
      <c r="E3" s="198"/>
      <c r="F3" s="198"/>
      <c r="G3" s="198"/>
    </row>
    <row r="4" spans="1:7" ht="44.25" customHeight="1" x14ac:dyDescent="0.3">
      <c r="A4" s="199" t="s">
        <v>161</v>
      </c>
      <c r="B4" s="199"/>
      <c r="C4" s="199"/>
      <c r="D4" s="199"/>
      <c r="E4" s="199"/>
      <c r="F4" s="199"/>
      <c r="G4" s="199"/>
    </row>
    <row r="5" spans="1:7" ht="48.75" customHeight="1" x14ac:dyDescent="0.3">
      <c r="A5" s="193" t="s">
        <v>126</v>
      </c>
      <c r="B5" s="192" t="s">
        <v>127</v>
      </c>
      <c r="C5" s="192" t="s">
        <v>128</v>
      </c>
      <c r="D5" s="192" t="s">
        <v>129</v>
      </c>
      <c r="E5" s="194" t="s">
        <v>130</v>
      </c>
      <c r="F5" s="195" t="s">
        <v>116</v>
      </c>
      <c r="G5" s="196"/>
    </row>
    <row r="6" spans="1:7" ht="33" x14ac:dyDescent="0.3">
      <c r="A6" s="193"/>
      <c r="B6" s="192"/>
      <c r="C6" s="192"/>
      <c r="D6" s="192"/>
      <c r="E6" s="194"/>
      <c r="F6" s="120" t="s">
        <v>131</v>
      </c>
      <c r="G6" s="119" t="s">
        <v>132</v>
      </c>
    </row>
    <row r="7" spans="1:7" x14ac:dyDescent="0.3">
      <c r="A7" s="200" t="s">
        <v>150</v>
      </c>
      <c r="B7" s="201"/>
      <c r="C7" s="201"/>
      <c r="D7" s="201"/>
      <c r="E7" s="201"/>
      <c r="F7" s="201"/>
      <c r="G7" s="28">
        <v>-10361.4</v>
      </c>
    </row>
    <row r="8" spans="1:7" x14ac:dyDescent="0.3">
      <c r="A8" s="106" t="s">
        <v>151</v>
      </c>
      <c r="B8" s="106" t="s">
        <v>152</v>
      </c>
      <c r="C8" s="106" t="s">
        <v>153</v>
      </c>
      <c r="D8" s="151" t="s">
        <v>143</v>
      </c>
      <c r="E8" s="151"/>
      <c r="F8" s="151"/>
      <c r="G8" s="28">
        <v>-10361.4</v>
      </c>
    </row>
    <row r="9" spans="1:7" ht="48.75" customHeight="1" x14ac:dyDescent="0.3">
      <c r="A9" s="106" t="s">
        <v>154</v>
      </c>
      <c r="B9" s="192" t="s">
        <v>139</v>
      </c>
      <c r="C9" s="192"/>
      <c r="D9" s="192"/>
      <c r="E9" s="192"/>
      <c r="F9" s="192"/>
      <c r="G9" s="28">
        <v>-10361.4</v>
      </c>
    </row>
    <row r="10" spans="1:7" x14ac:dyDescent="0.3">
      <c r="A10" s="106"/>
      <c r="B10" s="106" t="s">
        <v>133</v>
      </c>
      <c r="C10" s="106"/>
      <c r="D10" s="106"/>
      <c r="E10" s="107"/>
      <c r="F10" s="108"/>
      <c r="G10" s="28"/>
    </row>
    <row r="11" spans="1:7" ht="49.5" x14ac:dyDescent="0.3">
      <c r="A11" s="120" t="s">
        <v>155</v>
      </c>
      <c r="B11" s="109" t="s">
        <v>156</v>
      </c>
      <c r="C11" s="120" t="s">
        <v>134</v>
      </c>
      <c r="D11" s="106" t="s">
        <v>135</v>
      </c>
      <c r="E11" s="28">
        <v>-10361400</v>
      </c>
      <c r="F11" s="60">
        <v>1</v>
      </c>
      <c r="G11" s="28">
        <v>-10361.4</v>
      </c>
    </row>
  </sheetData>
  <mergeCells count="12">
    <mergeCell ref="D2:G2"/>
    <mergeCell ref="D3:G3"/>
    <mergeCell ref="A4:G4"/>
    <mergeCell ref="A7:F7"/>
    <mergeCell ref="D8:F8"/>
    <mergeCell ref="B9:F9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Հավելված 1</vt:lpstr>
      <vt:lpstr>Հավելված 2</vt:lpstr>
      <vt:lpstr>Հավելված  3</vt:lpstr>
      <vt:lpstr>Հավելված 4</vt:lpstr>
      <vt:lpstr>Հավելված  5</vt:lpstr>
      <vt:lpstr>Հավելված  6</vt:lpstr>
      <vt:lpstr>'Հավելված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keywords>https:/mul-spm.gov.am/tasks/docs/attachment.php?id=119103&amp;fn=HAVELVAC+Nalbandyan1.xlsx&amp;out=1&amp;token=</cp:keywords>
  <cp:lastModifiedBy>N-Manukyan</cp:lastModifiedBy>
  <cp:lastPrinted>2021-05-20T11:17:26Z</cp:lastPrinted>
  <dcterms:created xsi:type="dcterms:W3CDTF">2020-06-10T09:17:02Z</dcterms:created>
  <dcterms:modified xsi:type="dcterms:W3CDTF">2021-06-10T08:18:24Z</dcterms:modified>
</cp:coreProperties>
</file>