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25" windowHeight="9600" firstSheet="1" activeTab="7"/>
  </bookViews>
  <sheets>
    <sheet name="Հավելված 1" sheetId="7" r:id="rId1"/>
    <sheet name="Հավելված  2" sheetId="18" r:id="rId2"/>
    <sheet name="Հավելված 3" sheetId="15" r:id="rId3"/>
    <sheet name="Հավելված 4" sheetId="20" r:id="rId4"/>
    <sheet name="Հավելված  5" sheetId="16" r:id="rId5"/>
    <sheet name="Հավելված  6" sheetId="9" r:id="rId6"/>
    <sheet name="Հավելված  7" sheetId="10" r:id="rId7"/>
    <sheet name="Հավելված  8" sheetId="17" r:id="rId8"/>
  </sheets>
  <definedNames>
    <definedName name="_xlnm.Print_Area" localSheetId="2">'Հավելված 3'!$A$1:$H$42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0"/>
  <c r="C35" i="9"/>
  <c r="D18" i="20"/>
  <c r="D16" s="1"/>
  <c r="E23"/>
  <c r="E21" s="1"/>
  <c r="E19" s="1"/>
  <c r="D23"/>
  <c r="D21" s="1"/>
  <c r="D19" s="1"/>
  <c r="D35" i="7"/>
  <c r="D22"/>
  <c r="G23" i="17"/>
  <c r="G12" s="1"/>
  <c r="G11" s="1"/>
  <c r="G8"/>
  <c r="D15" i="20" l="1"/>
  <c r="D13" s="1"/>
  <c r="G13" i="17"/>
  <c r="G6"/>
  <c r="D45" i="10" l="1"/>
  <c r="C45"/>
  <c r="B38" i="9"/>
  <c r="C18" i="20"/>
  <c r="C21" s="1"/>
  <c r="D13" i="18"/>
  <c r="D16"/>
  <c r="H14"/>
  <c r="H11" s="1"/>
  <c r="H9" s="1"/>
  <c r="G14"/>
  <c r="G11" s="1"/>
  <c r="G9" s="1"/>
  <c r="F14"/>
  <c r="F11" s="1"/>
  <c r="F9" s="1"/>
  <c r="E14"/>
  <c r="D14"/>
  <c r="D11" s="1"/>
  <c r="E11"/>
  <c r="E9" s="1"/>
  <c r="D9" l="1"/>
  <c r="D15" i="7" l="1"/>
  <c r="E22" l="1"/>
  <c r="E18" i="20" l="1"/>
  <c r="E16" s="1"/>
  <c r="E15" s="1"/>
  <c r="E13" s="1"/>
  <c r="E15" i="7"/>
  <c r="E14" s="1"/>
  <c r="E13" s="1"/>
  <c r="B39" i="10"/>
  <c r="B38"/>
  <c r="B37"/>
  <c r="B32"/>
  <c r="B31"/>
  <c r="B30"/>
  <c r="B29"/>
  <c r="B28"/>
  <c r="D27"/>
  <c r="B25"/>
  <c r="B24"/>
  <c r="B23"/>
  <c r="B32" i="9"/>
  <c r="B25"/>
  <c r="C45"/>
  <c r="D45"/>
  <c r="B39"/>
  <c r="B37"/>
  <c r="B31"/>
  <c r="B30"/>
  <c r="B29"/>
  <c r="D27"/>
  <c r="B24"/>
  <c r="B23"/>
  <c r="G54" i="15"/>
  <c r="G53" s="1"/>
  <c r="G52" s="1"/>
  <c r="G51" s="1"/>
  <c r="G49" s="1"/>
  <c r="G47" s="1"/>
  <c r="G46" s="1"/>
  <c r="H54"/>
  <c r="H53" s="1"/>
  <c r="H52" s="1"/>
  <c r="H51" s="1"/>
  <c r="H49" s="1"/>
  <c r="H47" s="1"/>
  <c r="F47"/>
  <c r="C13" i="16" s="1"/>
  <c r="H43" i="15"/>
  <c r="H41" s="1"/>
  <c r="H40" s="1"/>
  <c r="H39" s="1"/>
  <c r="H37" s="1"/>
  <c r="H35" s="1"/>
  <c r="H33" s="1"/>
  <c r="F35"/>
  <c r="B22" i="9" s="1"/>
  <c r="G28" i="15"/>
  <c r="H28"/>
  <c r="F20"/>
  <c r="D14" i="7"/>
  <c r="D13" s="1"/>
  <c r="G44" i="15" l="1"/>
  <c r="H46"/>
  <c r="H44" s="1"/>
  <c r="E14" i="16"/>
  <c r="B22" i="10"/>
  <c r="C27" l="1"/>
  <c r="C27" i="9"/>
  <c r="G43" i="15"/>
  <c r="G41" s="1"/>
  <c r="G40" s="1"/>
  <c r="G39" s="1"/>
  <c r="G37" s="1"/>
  <c r="G35" s="1"/>
  <c r="G33" s="1"/>
  <c r="B28" i="9"/>
  <c r="E13" i="16" l="1"/>
  <c r="E12" s="1"/>
  <c r="E11" s="1"/>
  <c r="H31" i="15"/>
  <c r="G26" l="1"/>
  <c r="G25" s="1"/>
  <c r="G24" s="1"/>
  <c r="G22" s="1"/>
  <c r="G20" s="1"/>
  <c r="H26"/>
  <c r="H25" s="1"/>
  <c r="H24" s="1"/>
  <c r="H22" s="1"/>
  <c r="H20" s="1"/>
  <c r="G31"/>
  <c r="G19" l="1"/>
  <c r="G16"/>
  <c r="G14" s="1"/>
  <c r="H16"/>
  <c r="H14" s="1"/>
  <c r="H12" s="1"/>
  <c r="H19"/>
  <c r="G12" l="1"/>
  <c r="G11"/>
  <c r="H11"/>
</calcChain>
</file>

<file path=xl/sharedStrings.xml><?xml version="1.0" encoding="utf-8"?>
<sst xmlns="http://schemas.openxmlformats.org/spreadsheetml/2006/main" count="316" uniqueCount="178">
  <si>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</si>
  <si>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</si>
  <si>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</si>
  <si>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</si>
  <si>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</si>
  <si>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</si>
  <si>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</si>
  <si>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</si>
  <si>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</si>
  <si>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</si>
  <si>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</si>
  <si>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</si>
  <si>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</si>
  <si>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</si>
  <si>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</si>
  <si>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</si>
  <si>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</si>
  <si>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</si>
  <si>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>Ծրագիր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</si>
  <si>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</si>
  <si>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</si>
  <si>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</si>
  <si>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</si>
  <si>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</si>
  <si>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</si>
  <si>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</si>
  <si>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</si>
  <si>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</si>
  <si>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</si>
  <si>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ԸՆԴԱՄԵՆԸ ԾԱԽՍԵՐ</t>
  </si>
  <si>
    <t xml:space="preserve"> այդ թվում` բյուջետային ծախսերի տնտեսագիտական դասակարգման հոդվածներ</t>
  </si>
  <si>
    <t>հազար դրամ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</si>
  <si>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</si>
  <si>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</si>
  <si>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</si>
  <si>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>Պետական գույքի կառավարում</t>
  </si>
  <si>
    <t xml:space="preserve">Պետական գույքի համալիր և արդյունավետ կառավարման ապահովում  </t>
  </si>
  <si>
    <t>Պետական գույքի կառավարման արդյունավետության բարձրացում</t>
  </si>
  <si>
    <t>ՄԱՍ 1. ՊԵՏԱԿԱՆ ՄԱՐՄՆԻ ԳԾՈՎ ԱՐԴՅՈՒՆՔԱՅԻՆ (ԿԱՏԱՐՈՂԱԿԱՆ) ՑՈՒՑԱՆԻՇՆԵՐԸ</t>
  </si>
  <si>
    <t xml:space="preserve"> ԸՆԴՀԱՆՈՒՐ ԲՆՈՒՅԹԻ ՀԱՆՐԱՅԻՆ ԾԱՌԱՅՈՒԹՅՈՒՆՆԵՐ</t>
  </si>
  <si>
    <t>Պետական  գույքի կառավարում</t>
  </si>
  <si>
    <t>այդ թվում` ըստ կատարողների</t>
  </si>
  <si>
    <t>Միջոցառում</t>
  </si>
  <si>
    <t>Դաս</t>
  </si>
  <si>
    <r>
      <t xml:space="preserve"> ԸՆԴԱՄԵՆԸ ԾԱԽՍԵՐ                                                                            </t>
    </r>
    <r>
      <rPr>
        <sz val="11"/>
        <rFont val="GHEA Grapalat"/>
        <family val="3"/>
      </rPr>
      <t>այդ թվում`</t>
    </r>
  </si>
  <si>
    <t xml:space="preserve">Ցուցանիշների փոփոխությունը(ավելացումները նշված են դրական նշանով,նվազեցումները` փակագծերում)  </t>
  </si>
  <si>
    <t xml:space="preserve"> ՀՀ տարածքային կառավարման և ենթակառուցվածքների նախարարություն </t>
  </si>
  <si>
    <t xml:space="preserve">ՀՀ  տարածքային կառավարման և ենթակառուցվածքների նախարարություն </t>
  </si>
  <si>
    <t>ՀՀ տարածքային կառավարման և ենթակառուցվածքների նախարարության պետական գույքի կառավարման կոմիտե</t>
  </si>
  <si>
    <t xml:space="preserve">ՀՀ  տարածքային կառավարման և ենթակառուցվածքների նախարարության պետական գույքի կառավարման կոմիտե </t>
  </si>
  <si>
    <t xml:space="preserve">___________  ___-ի N _______ -Ն    </t>
  </si>
  <si>
    <t xml:space="preserve">Ցուցանիշների փոփոխությունը (ավելացումները նշված են դրական նշանով)  </t>
  </si>
  <si>
    <t>ՀՀ տարածքային կառավարման և ենթակառուցվածքների նախարարություն</t>
  </si>
  <si>
    <t>Ինն ամիս</t>
  </si>
  <si>
    <r>
      <t xml:space="preserve">«ՀԱՅԱՍՏԱՆԻ ՀԱՆՐԱՊԵՏՈՒԹՅԱՆ 2020 ԹՎԱԿԱՆԻ ՊԵՏԱԿԱՆ ԲՅՈՒՋԵԻ ՄԱՍԻՆ» ՀԱՅԱՍՏԱՆԻ ՀԱՆՐԱՊԵՏՈՒԹՅԱՆ ՕՐԵՆՔԻ N 1 ՀԱՎԵԼՎԱԾԻ N  2 ԱՂՅՈՒՍԱԿՈՒՄ ԵՎ   ՀԱՅԱՍՏԱՆԻ ՀԱՆՐԱՊԵՏՈՒԹՅԱՆ ԿԱՌԱՎԱՐՈՒԹՅԱՆ 2019 ԹՎԱԿԱՆԻ ԴԵԿՏԵՄԲԵՐԻ 26-Ի N 1919-Ն ՈՐՈՇՄԱՆ N 5 ՀԱՎԵԼՎԱԾԻ N  1 ԱՂՅՈՒՍԱԿՈՒՄ  ԿԱՏԱՐՎՈՂ </t>
    </r>
    <r>
      <rPr>
        <b/>
        <sz val="11"/>
        <rFont val="GHEA Grapalat"/>
        <family val="3"/>
      </rPr>
      <t>ՓՈՓՈԽՈՒԹՅՈՒՆԸ ԵՎ ԼՐԱՑՈՒՄԸ</t>
    </r>
  </si>
  <si>
    <t xml:space="preserve">ՀՀ կառավարության 2020 թվականի </t>
  </si>
  <si>
    <t>ՀԱՅԱՍՏԱՆԻ ՀԱՆՐԱՊԵՏՈՒԹՅԱՆ ԿԱՌԱՎԱՐՈՒԹՅԱՆ 2019 ԹՎԱԿԱՆԻ ԴԵԿՏԵՄԲԵՐԻ 26-Ի N 1919-Ն ՈՐՈՇՄԱՆ N 3 ԵՎ 4 ՀԱՎԵԼՎԱԾՆԵՐՈՒՄ  ԿԱՏԱՐՎՈՂ  ՓՈՓՈԽՈՒԹՅՈՒՆՆԵՐԸ ԵՎ ԼՐԱՑՈՒՄՆԵՐԸ</t>
  </si>
  <si>
    <t>ՀԱՅԱՍՏԱՆԻ ՀԱՆՐԱՊԵՏՈՒԹՅԱՆ ԿԱՌԱՎԱՐՈՒԹՅԱՆ 2019 ԹՎԱԿԱՆԻ ԴԵԿՏԵՄԲԵՐԻ 26-Ի ԹԻՎ 1919-Ն ՈՐՈՇՄԱՆ N9 ՀԱՎԵԼՎԱԾԻ  9.8 ԱՂՅՈՒՍԱԿՈՒՄ ԿԱՏԱՐՎՈՂ ԼՐԱՑՈՒՄԸ</t>
  </si>
  <si>
    <t>ՀԱՅԱՍՏԱՆԻ ՀԱՆՐԱՊԵՏՈՒԹՅԱՆ ԿԱՌԱՎԱՐՈՒԹՅԱՆ 2019 ԹՎԱԿԱՆԻ ԴԵԿՏԵՄԲԵՐԻ 26-Ի ԹԻՎ 1919-Ն ՈՐՈՇՄԱՆ N9.1 ՀԱՎԵԼՎԱԾԻ  9.1.34 ԱՂՅՈՒՍԱԿՈՒՄ ԿԱՏԱՐՎՈՂ ԼՐԱՑՈՒՄԸ</t>
  </si>
  <si>
    <t>ՀՀ  կառավարության 2020 թվականի</t>
  </si>
  <si>
    <t>__________-ի N____-Ն որոշման</t>
  </si>
  <si>
    <t>ՀԱՅԱՍՏԱՆԻ ՀԱՆՐԱՊԵՏՈՒԹՅԱՆ ԿԱՌԱՎԱՐՈՒԹՅԱՆ 2019 ԹՎԱԿԱՆԻ ԴԵԿՏԵՄԲԵՐԻ 26-Ի N 1919-Ն ՈՐՈՇՄԱՆ</t>
  </si>
  <si>
    <t xml:space="preserve">N 5  ՀԱՎԵԼՎԱԾԻ  N 7  ԱՂՅՈՒՍԱԿՈՒՄ ԿԱՏԱՐՎՈՂ ԼՐԱՑՈՒՄՆԵՐԸ  </t>
  </si>
  <si>
    <t>(հազ. դրամ)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</si>
  <si>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</si>
  <si>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տնտեսավարող սուբյեկտների անվանումները</t>
  </si>
  <si>
    <t>Ցուցանիշների փոփոխությունը (ավելացումները նշված են դրական նշանով)</t>
  </si>
  <si>
    <t>ծրագիրը</t>
  </si>
  <si>
    <t>միջոցառումը</t>
  </si>
  <si>
    <t>տարի</t>
  </si>
  <si>
    <t xml:space="preserve">ՀՀ տարածքային կառավարման և ենթակառուցվածքների նախարարություն </t>
  </si>
  <si>
    <t>«Գույքի գնահատման և աճուրդի կենտրոն ՊՈԱԿ</t>
  </si>
  <si>
    <t>Ծառայությունների մատուցում</t>
  </si>
  <si>
    <t>01</t>
  </si>
  <si>
    <t>Մասնագիտացված կազմակերպություններ</t>
  </si>
  <si>
    <t>Հավելված N1</t>
  </si>
  <si>
    <t xml:space="preserve"> Բյուջետային հատկացումների գլխավոր կարգադրիչների, ծրագրերի և միջոցառումների անվանումները</t>
  </si>
  <si>
    <t>ԸՆԴԱՄԵՆԸ</t>
  </si>
  <si>
    <t>Պետական գույքի կառավարման կոմիտեի տեխնիկական հագեցվածության բարելավում</t>
  </si>
  <si>
    <t>Պետական գույքի կառավարման կոմիտեի աշխատանքային պայմանների բարելավման համար վարչական սարքավորումների ձեռքբերում</t>
  </si>
  <si>
    <t>Պետական մարմինների կողմից օգտագործվող ոչ ֆինանսական ակտիվների հետ գործառնություններ</t>
  </si>
  <si>
    <t>Պետական գույքի կառավարման կոմիտեի ենթակայության շենքերի պայմանների բարելավում</t>
  </si>
  <si>
    <t>Պետական գույքի կառավարման կոմիտեի ենթակայության շենքերի պայմանների բարելավում (հիմնանորոգում, նախագծանախահաշվային փաստաթղթերի ձեռքբերում և շենքային այլ պայմանների բարելավում)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</si>
  <si>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</si>
  <si>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 Օրենսդիր և գործադիր մարմինների պետական կառավարում</t>
  </si>
  <si>
    <t>ՀԻՄՆԱԿԱՆ ՄԻՋՈՑՆԵՐ</t>
  </si>
  <si>
    <t>ՇԵՆՔԵՐ ՇԻՆՈՒԹՅՈՒՆՆԵՐ</t>
  </si>
  <si>
    <t>-Շենքերի ր շինությունների կապիտալ վերանորոգում</t>
  </si>
  <si>
    <t>03</t>
  </si>
  <si>
    <t>Ընդհանուր բնույթի այլ ծառայություններ</t>
  </si>
  <si>
    <t>ՈՉ ՖԻՆԱՆՍԱԿԱՆ ԱԿՏԻՎՆԵՐԻ ԳԾՈՎ ԾԱԽՍԵՐ</t>
  </si>
  <si>
    <t>ՄԵՔԵՆԱՆԵՐ և ՍԱՐՔԱՎՈՐՈՒՄՆԵՐ</t>
  </si>
  <si>
    <t>-Վարչական սարքավորումներ</t>
  </si>
  <si>
    <t>06</t>
  </si>
  <si>
    <t xml:space="preserve"> Ընդհանուր բնույթի ծառայություններ </t>
  </si>
  <si>
    <t xml:space="preserve"> Ընդհանուր բնույթի այլ ծառայություններ                                                         այդ թվում`</t>
  </si>
  <si>
    <t>ԸՆԹԱՑԻԿ ԾԱԽՍԵՐ</t>
  </si>
  <si>
    <t>ԴՐԱՄԱՇՆՈՐՀՆԵՐ</t>
  </si>
  <si>
    <t>Ընթացիկ դրամաշնորհներ պետական և համայնքայն ոչ առևտրային կազմակերպություններին</t>
  </si>
  <si>
    <t>ք. Երևան, Արշակունյաց 4 հասցեի շենքի վերելակի ապամոնտաժում և նորի տեղադրում, հատ</t>
  </si>
  <si>
    <t>Դաս N 01</t>
  </si>
  <si>
    <t>դրամ</t>
  </si>
  <si>
    <t>այլ շենքերի, շինությունների հիմնանորոգում</t>
  </si>
  <si>
    <t>գհ</t>
  </si>
  <si>
    <t>Խումբ N 03</t>
  </si>
  <si>
    <t>Դաս N 03</t>
  </si>
  <si>
    <t>ՀՀտարածքային կառավարման և ենթակառուցվածքների նախարարության պետական գույքի կառավարման
կոմիտե</t>
  </si>
  <si>
    <t xml:space="preserve">Բաժին N 01 </t>
  </si>
  <si>
    <t xml:space="preserve">Խումբ N 01 </t>
  </si>
  <si>
    <t xml:space="preserve"> Օրենսդիր և գործադիր մարմիններ, պետական կառավարում</t>
  </si>
  <si>
    <t>1079           31004</t>
  </si>
  <si>
    <t>Կոդը</t>
  </si>
  <si>
    <t>Անվանումը</t>
  </si>
  <si>
    <t>Գնման
ձևը</t>
  </si>
  <si>
    <t xml:space="preserve"> Չափման
միավորը</t>
  </si>
  <si>
    <t>Միավորի գինը</t>
  </si>
  <si>
    <t>Քանակը</t>
  </si>
  <si>
    <t>Գումարը, (հազար դրամով)</t>
  </si>
  <si>
    <t xml:space="preserve"> ՄԱՍ II. ԱՇԽԱՏԱՆՔՆԵՐ</t>
  </si>
  <si>
    <t>45611300-1</t>
  </si>
  <si>
    <t xml:space="preserve"> ՄԱՍ I. ԱՊՐԱՆՔՆԵՐ</t>
  </si>
  <si>
    <t>30211190-1</t>
  </si>
  <si>
    <t xml:space="preserve"> անձնական համակարգիչներ </t>
  </si>
  <si>
    <t>հատ</t>
  </si>
  <si>
    <t>30211220-1</t>
  </si>
  <si>
    <t xml:space="preserve">սեղանի համակարգիչներ </t>
  </si>
  <si>
    <t>30211290-1</t>
  </si>
  <si>
    <t>համակարգչային պլանշետ</t>
  </si>
  <si>
    <t>30232280-1</t>
  </si>
  <si>
    <t xml:space="preserve"> կոշտ սկավառակների դրայվերներ</t>
  </si>
  <si>
    <t>30234630-1</t>
  </si>
  <si>
    <t xml:space="preserve"> ֆլեշ հիշողություն, 8GB</t>
  </si>
  <si>
    <t>30237120-1</t>
  </si>
  <si>
    <t xml:space="preserve"> համակարգչային պորտեր</t>
  </si>
  <si>
    <t>30237411-1</t>
  </si>
  <si>
    <t xml:space="preserve">մկնիկ, համակարգչային, լարով </t>
  </si>
  <si>
    <t>30237460-1</t>
  </si>
  <si>
    <t xml:space="preserve"> համակարգչային ստեղնաշարեր </t>
  </si>
  <si>
    <t>30239110-1</t>
  </si>
  <si>
    <t>տպիչ սարք, բազմաֆունկցիոնալ, A4, 18էջ/րոպե արագության</t>
  </si>
  <si>
    <t>31151120-1</t>
  </si>
  <si>
    <t xml:space="preserve">անխափան սնուցման աղբյուրներ </t>
  </si>
  <si>
    <t>32324900-1</t>
  </si>
  <si>
    <t xml:space="preserve"> հեռուստացույցներ</t>
  </si>
  <si>
    <t>ՀԱՅԱՍՏԱՆԻ ՀԱՆՐԱՊԵՏՈՒԹՅԱՆ ԿԱՌԱՎԱՐՈՒԹՅԱՆ 2019 ԹՎԱԿԱՆԻ ԴԵԿՏԵՄԲԵՐԻ 26-Ի ԹԻՎ 1919-Ն ՈՐՈՇՄԱՆ N10 ՀԱՎԵԼՎԱԾ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</si>
  <si>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</si>
  <si>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</si>
  <si>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</si>
  <si>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այդ թվում՝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</si>
  <si>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</si>
  <si>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</si>
  <si>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</si>
  <si>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</si>
  <si>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</si>
  <si>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</si>
  <si>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«ՀԱՅԱՍՏԱՆԻ ՀԱՆՐԱՊԵՏՈՒԹՅԱՆ 2020 ԹՎԱԿԱՆԻ ՊԵՏԱԿԱՆ ԲՅՈՒՋԵԻ ՄԱՍԻՆ» ՀԱՅԱՍՏԱՆԻ ՀԱՆՐԱՊԵՏՈՒԹՅԱՆ ՕՐԵՆՔԻ N 1 ՀԱՎԵԼՎԱԾԻ N  3 ԱՂՅՈՒՍԱԿՈՒՄ  ԿԱՏԱՐՎՈՂ ՓՈՓՈԽՈՒԹՅՈՒՆԸ</t>
  </si>
  <si>
    <t>ՀՀ ՏԱՐԱԾՔԱՅԻՆ ԿԱՌԱՎԱՐՄԱՆ ԵՎ ԵՆԹԱԿԱՌՈՒՑՎԱԾՔՆԵՐԻ ՆԱԽԱՐԱՐՈՒԹՅՈՒՆ</t>
  </si>
  <si>
    <t>այդ թվում`</t>
  </si>
  <si>
    <t xml:space="preserve">Պետական գույքի կառավարման կոմիտեի ենթակայության շենքերի պայմանների բարելավում </t>
  </si>
  <si>
    <t>ք.Երևան, Արշակունյաց 4 հասցեի շենքի վերելակի ապամոնտաժման և նորի տեղադրման աշխատանքներ</t>
  </si>
  <si>
    <t>Հավելված N2</t>
  </si>
  <si>
    <r>
      <t xml:space="preserve">  ՀԱՅԱՍՏԱՆԻ ՀԱՆՐԱՊԵՏՈՒԹՅԱՆ ԿԱՌԱՎԱՐՈՒԹՅԱՆ 2019 ԹՎԱԿԱՆԻ ԴԵԿՏԵՄԲԵՐԻ 26-Ի N 1919-Ն ՈՐՈՇՄԱՆ N 5 ՀԱՎԵԼՎԱԾԻ N  2 ԱՂՅՈՒՍԱԿՈՒՄ  ԿԱՏԱՐՎՈՂ </t>
    </r>
    <r>
      <rPr>
        <b/>
        <sz val="11"/>
        <rFont val="GHEA Grapalat"/>
        <family val="3"/>
      </rPr>
      <t xml:space="preserve">ՓՈՓՈԽՈՒԹՅՈՒՆԸ </t>
    </r>
  </si>
  <si>
    <t xml:space="preserve"> Բյուջետային  գլխավոր կարգադրիչների, ծրագրերի, միջոցառումների, միջոցառումները կատարող պետական մարմինների և ուղղությունների անվանումները</t>
  </si>
  <si>
    <t>այդ թվում՝ ըստ կատարողների</t>
  </si>
  <si>
    <t>Հավելված N5</t>
  </si>
  <si>
    <t>Հավելված  N 6</t>
  </si>
  <si>
    <t>Հավելված  N 7</t>
  </si>
  <si>
    <t xml:space="preserve">Հավելված  N8 </t>
  </si>
  <si>
    <t>Հավելված  N 3</t>
  </si>
  <si>
    <t>Հավելված N4</t>
  </si>
  <si>
    <t>Ք. Երևան, Նալբանդյան 28 հասցեում գտնվող վարչական շենքի սպասարկվող տարածք (քմ)</t>
  </si>
  <si>
    <t>Վերելակնորի տեխնիկական անվտանգության փորձաքննություն և սպասարկում</t>
  </si>
  <si>
    <t>Վերելակնորի տեխնիկական անվտանգության փորձաքննություն և սպասարկում, հատ</t>
  </si>
  <si>
    <t>Պետական գույքի հաշվառման, գույքագրման, գնահատման, անշարժ գույքի պահառության, սպասարկման աշխատանքների և աճուրդների իրականացման ծառայություններ</t>
  </si>
  <si>
    <t>այդ թվում՝ ըստ ուղղությունների</t>
  </si>
  <si>
    <t>ք. Երևան, Արշակունյաց 4 հասցեի շենքի վերելակի ապամոնտաժման և նորի տեղադրման աշխատանքներ</t>
  </si>
  <si>
    <t>Շենքի տանիքի, ջրագծերի, կոյուղագծի, շենքի ներսում գտնվող հոսանքի ներքին ցանցի, շենքի ընդհանուր հակահրդեհային ազդանշանային համակարգի վերանորոգում, շենքում կուտակված աղբի տեղափոխման աշխատանքներ</t>
  </si>
  <si>
    <t xml:space="preserve">Պետական գույքի հաշվառում, գույքագրում, անշարժ գույքի պահառություն, աճուրդների իրականացում և  Կառավարական N 2 և 3, ք. Երևան Վ. Սարգսյան 3/3 և Նալբանդյան 28  շենքերի սպասարկում ու վերանորոգում  </t>
  </si>
</sst>
</file>

<file path=xl/styles.xml><?xml version="1.0" encoding="utf-8"?>
<styleSheet xmlns="http://schemas.openxmlformats.org/spreadsheetml/2006/main">
  <numFmts count="10">
    <numFmt numFmtId="43" formatCode="_-* #,##0.00\ _դ_ր_._-;\-* #,##0.00\ _դ_ր_._-;_-* &quot;-&quot;??\ _դ_ր_._-;_-@_-"/>
    <numFmt numFmtId="164" formatCode="_(* #,##0.00_);_(* \(#,##0.00\);_(* &quot;-&quot;??_);_(@_)"/>
    <numFmt numFmtId="165" formatCode="_-* #,##0.00_р_._-;\-* #,##0.00_р_._-;_-* &quot;-&quot;??_р_._-;_-@_-"/>
    <numFmt numFmtId="166" formatCode="#,##0.0"/>
    <numFmt numFmtId="167" formatCode="_ * #,##0_)\ &quot;$&quot;_ ;_ * \(#,##0\)\ &quot;$&quot;_ ;_ * &quot;-&quot;_)\ &quot;$&quot;_ ;_ @_ "/>
    <numFmt numFmtId="168" formatCode="##,##0.0;\(##,##0.0\);\-"/>
    <numFmt numFmtId="169" formatCode="##,##0.00;\(##,##0.00\);\-"/>
    <numFmt numFmtId="170" formatCode="_-* #,##0.00\ _ _-;\-* #,##0.00\ _ _-;_-* &quot;-&quot;??\ _ _-;_-@_-"/>
    <numFmt numFmtId="171" formatCode="_-* #,##0.0\ _դ_ր_._-;\-* #,##0.0\ _դ_ր_._-;_-* &quot;-&quot;??\ _դ_ր_._-;_-@_-"/>
    <numFmt numFmtId="172" formatCode="##,##0;\(##,##0\);\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i/>
      <sz val="10"/>
      <color theme="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GHEA Mariam"/>
      <family val="3"/>
    </font>
    <font>
      <sz val="10"/>
      <color rgb="FF000000"/>
      <name val="GHEA Grapalat"/>
      <family val="3"/>
    </font>
    <font>
      <sz val="10"/>
      <color rgb="FFFF0000"/>
      <name val="GHEA Grapalat"/>
      <family val="3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  <font>
      <b/>
      <i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38">
    <xf numFmtId="0" fontId="0" fillId="0" borderId="0"/>
    <xf numFmtId="0" fontId="4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1" fillId="0" borderId="0"/>
    <xf numFmtId="0" fontId="1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" fillId="0" borderId="0"/>
    <xf numFmtId="0" fontId="9" fillId="0" borderId="0"/>
    <xf numFmtId="0" fontId="1" fillId="0" borderId="0"/>
    <xf numFmtId="0" fontId="14" fillId="0" borderId="0"/>
    <xf numFmtId="9" fontId="9" fillId="0" borderId="0" applyFont="0" applyFill="0" applyBorder="0" applyAlignment="0" applyProtection="0"/>
    <xf numFmtId="0" fontId="15" fillId="0" borderId="0"/>
    <xf numFmtId="0" fontId="9" fillId="0" borderId="0"/>
    <xf numFmtId="0" fontId="11" fillId="0" borderId="0"/>
    <xf numFmtId="0" fontId="15" fillId="0" borderId="0"/>
    <xf numFmtId="165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0" borderId="0">
      <alignment horizontal="left" vertical="top" wrapText="1"/>
    </xf>
    <xf numFmtId="168" fontId="16" fillId="0" borderId="0" applyFill="0" applyBorder="0" applyProtection="0">
      <alignment horizontal="right" vertical="top"/>
    </xf>
    <xf numFmtId="0" fontId="25" fillId="0" borderId="0"/>
    <xf numFmtId="43" fontId="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7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17" fillId="2" borderId="10" xfId="25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0" fontId="18" fillId="2" borderId="10" xfId="25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49" fontId="17" fillId="2" borderId="10" xfId="25" applyNumberFormat="1" applyFont="1" applyFill="1" applyBorder="1" applyAlignment="1">
      <alignment horizontal="left" vertical="top" wrapText="1"/>
    </xf>
    <xf numFmtId="0" fontId="20" fillId="0" borderId="0" xfId="0" applyFont="1"/>
    <xf numFmtId="0" fontId="3" fillId="2" borderId="1" xfId="0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17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2" fillId="2" borderId="0" xfId="25" applyFont="1" applyFill="1">
      <alignment horizontal="left" vertical="top" wrapText="1"/>
    </xf>
    <xf numFmtId="0" fontId="22" fillId="2" borderId="0" xfId="25" applyFont="1" applyFill="1" applyAlignment="1">
      <alignment horizontal="left" vertical="top" wrapText="1"/>
    </xf>
    <xf numFmtId="0" fontId="18" fillId="2" borderId="0" xfId="25" applyFont="1" applyFill="1" applyAlignment="1">
      <alignment horizontal="left" vertical="top" wrapText="1"/>
    </xf>
    <xf numFmtId="0" fontId="18" fillId="2" borderId="10" xfId="25" applyFont="1" applyFill="1" applyBorder="1" applyAlignment="1">
      <alignment horizontal="center" vertical="center" wrapText="1"/>
    </xf>
    <xf numFmtId="0" fontId="22" fillId="2" borderId="10" xfId="25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center" wrapText="1"/>
    </xf>
    <xf numFmtId="0" fontId="18" fillId="2" borderId="10" xfId="25" applyFont="1" applyFill="1" applyBorder="1">
      <alignment horizontal="left" vertical="top" wrapText="1"/>
    </xf>
    <xf numFmtId="0" fontId="18" fillId="2" borderId="12" xfId="25" applyFont="1" applyFill="1" applyBorder="1">
      <alignment horizontal="left" vertical="top" wrapText="1"/>
    </xf>
    <xf numFmtId="0" fontId="17" fillId="2" borderId="12" xfId="25" applyFont="1" applyFill="1" applyBorder="1" applyAlignment="1">
      <alignment horizontal="left" vertical="top" wrapText="1"/>
    </xf>
    <xf numFmtId="0" fontId="2" fillId="2" borderId="10" xfId="25" applyFont="1" applyFill="1" applyBorder="1" applyAlignment="1">
      <alignment horizontal="left" vertical="top" wrapText="1"/>
    </xf>
    <xf numFmtId="0" fontId="18" fillId="2" borderId="12" xfId="25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18" fillId="2" borderId="12" xfId="25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168" fontId="18" fillId="2" borderId="12" xfId="26" applyNumberFormat="1" applyFont="1" applyFill="1" applyBorder="1" applyAlignment="1">
      <alignment horizontal="center" vertical="center" wrapText="1"/>
    </xf>
    <xf numFmtId="168" fontId="18" fillId="2" borderId="10" xfId="26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vertical="top" wrapText="1"/>
    </xf>
    <xf numFmtId="169" fontId="18" fillId="2" borderId="12" xfId="26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0" xfId="0" applyFont="1" applyFill="1"/>
    <xf numFmtId="0" fontId="20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justify"/>
    </xf>
    <xf numFmtId="0" fontId="2" fillId="2" borderId="1" xfId="0" applyFont="1" applyFill="1" applyBorder="1" applyAlignment="1">
      <alignment horizontal="left" vertical="center" wrapText="1"/>
    </xf>
    <xf numFmtId="0" fontId="23" fillId="2" borderId="0" xfId="25" applyFont="1" applyFill="1" applyAlignment="1">
      <alignment horizontal="center" vertical="top" wrapText="1"/>
    </xf>
    <xf numFmtId="0" fontId="5" fillId="0" borderId="0" xfId="0" applyFont="1" applyFill="1" applyAlignment="1">
      <alignment horizontal="right"/>
    </xf>
    <xf numFmtId="0" fontId="2" fillId="2" borderId="1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8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right" wrapText="1"/>
    </xf>
    <xf numFmtId="0" fontId="2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166" fontId="2" fillId="3" borderId="12" xfId="0" applyNumberFormat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9" fillId="0" borderId="0" xfId="0" applyFont="1" applyFill="1" applyAlignment="1">
      <alignment wrapText="1"/>
    </xf>
    <xf numFmtId="0" fontId="29" fillId="0" borderId="0" xfId="0" applyFont="1"/>
    <xf numFmtId="0" fontId="2" fillId="0" borderId="0" xfId="0" applyFont="1" applyBorder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0" fillId="0" borderId="12" xfId="0" applyBorder="1"/>
    <xf numFmtId="0" fontId="2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166" fontId="2" fillId="2" borderId="12" xfId="0" applyNumberFormat="1" applyFont="1" applyFill="1" applyBorder="1" applyAlignment="1">
      <alignment horizontal="center" wrapText="1"/>
    </xf>
    <xf numFmtId="0" fontId="0" fillId="2" borderId="12" xfId="0" applyFill="1" applyBorder="1"/>
    <xf numFmtId="0" fontId="2" fillId="2" borderId="7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wrapText="1"/>
    </xf>
    <xf numFmtId="0" fontId="0" fillId="2" borderId="0" xfId="0" applyFill="1"/>
    <xf numFmtId="0" fontId="0" fillId="2" borderId="12" xfId="0" applyFill="1" applyBorder="1" applyAlignment="1">
      <alignment vertical="center"/>
    </xf>
    <xf numFmtId="0" fontId="21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/>
    <xf numFmtId="0" fontId="21" fillId="0" borderId="12" xfId="0" applyFont="1" applyBorder="1" applyAlignment="1">
      <alignment vertical="top" wrapText="1"/>
    </xf>
    <xf numFmtId="0" fontId="3" fillId="0" borderId="12" xfId="0" applyFont="1" applyBorder="1" applyAlignment="1">
      <alignment wrapText="1"/>
    </xf>
    <xf numFmtId="0" fontId="2" fillId="0" borderId="12" xfId="0" applyFont="1" applyBorder="1" applyAlignment="1"/>
    <xf numFmtId="0" fontId="2" fillId="0" borderId="12" xfId="0" applyFont="1" applyBorder="1" applyAlignment="1">
      <alignment wrapText="1"/>
    </xf>
    <xf numFmtId="0" fontId="21" fillId="2" borderId="12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6" fontId="2" fillId="2" borderId="12" xfId="0" applyNumberFormat="1" applyFont="1" applyFill="1" applyBorder="1" applyAlignment="1">
      <alignment horizontal="center" vertical="center"/>
    </xf>
    <xf numFmtId="49" fontId="28" fillId="0" borderId="12" xfId="0" applyNumberFormat="1" applyFont="1" applyBorder="1" applyAlignment="1">
      <alignment wrapText="1"/>
    </xf>
    <xf numFmtId="49" fontId="18" fillId="2" borderId="10" xfId="25" applyNumberFormat="1" applyFont="1" applyFill="1" applyBorder="1" applyAlignment="1">
      <alignment horizontal="left" vertical="top" wrapText="1"/>
    </xf>
    <xf numFmtId="49" fontId="17" fillId="2" borderId="12" xfId="25" applyNumberFormat="1" applyFont="1" applyFill="1" applyBorder="1" applyAlignment="1">
      <alignment horizontal="left" vertical="top" wrapText="1"/>
    </xf>
    <xf numFmtId="166" fontId="18" fillId="2" borderId="12" xfId="25" applyNumberFormat="1" applyFont="1" applyFill="1" applyBorder="1" applyAlignment="1">
      <alignment horizontal="center" vertical="center" wrapText="1"/>
    </xf>
    <xf numFmtId="0" fontId="2" fillId="2" borderId="12" xfId="25" applyFont="1" applyFill="1" applyBorder="1" applyAlignment="1">
      <alignment horizontal="left" vertical="top" wrapText="1"/>
    </xf>
    <xf numFmtId="166" fontId="18" fillId="2" borderId="12" xfId="26" applyNumberFormat="1" applyFont="1" applyFill="1" applyBorder="1" applyAlignment="1">
      <alignment horizontal="center" vertical="center"/>
    </xf>
    <xf numFmtId="0" fontId="28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166" fontId="30" fillId="2" borderId="12" xfId="0" applyNumberFormat="1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7" fillId="0" borderId="12" xfId="0" applyNumberFormat="1" applyFont="1" applyFill="1" applyBorder="1" applyAlignment="1">
      <alignment horizontal="center" vertical="center" textRotation="90" wrapText="1"/>
    </xf>
    <xf numFmtId="166" fontId="17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textRotation="90" wrapText="1"/>
    </xf>
    <xf numFmtId="0" fontId="23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168" fontId="17" fillId="2" borderId="12" xfId="26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textRotation="90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/>
    </xf>
    <xf numFmtId="0" fontId="33" fillId="0" borderId="12" xfId="0" applyFont="1" applyBorder="1" applyAlignment="1">
      <alignment vertical="top" wrapText="1"/>
    </xf>
    <xf numFmtId="0" fontId="2" fillId="2" borderId="12" xfId="0" applyFont="1" applyFill="1" applyBorder="1" applyAlignment="1">
      <alignment vertical="top"/>
    </xf>
    <xf numFmtId="0" fontId="3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/>
    <xf numFmtId="168" fontId="3" fillId="2" borderId="12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168" fontId="3" fillId="2" borderId="12" xfId="0" applyNumberFormat="1" applyFont="1" applyFill="1" applyBorder="1" applyAlignment="1">
      <alignment horizontal="center" vertical="center" wrapText="1"/>
    </xf>
    <xf numFmtId="172" fontId="18" fillId="2" borderId="12" xfId="2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9" fillId="0" borderId="0" xfId="0" applyFont="1" applyFill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166" fontId="17" fillId="2" borderId="9" xfId="0" applyNumberFormat="1" applyFont="1" applyFill="1" applyBorder="1" applyAlignment="1">
      <alignment horizontal="center" vertical="center" wrapText="1"/>
    </xf>
    <xf numFmtId="166" fontId="17" fillId="2" borderId="11" xfId="0" applyNumberFormat="1" applyFont="1" applyFill="1" applyBorder="1" applyAlignment="1">
      <alignment horizontal="center" vertical="center" wrapText="1"/>
    </xf>
    <xf numFmtId="166" fontId="17" fillId="0" borderId="6" xfId="0" applyNumberFormat="1" applyFont="1" applyFill="1" applyBorder="1" applyAlignment="1">
      <alignment horizontal="center" vertical="center"/>
    </xf>
    <xf numFmtId="166" fontId="17" fillId="0" borderId="7" xfId="0" applyNumberFormat="1" applyFont="1" applyFill="1" applyBorder="1" applyAlignment="1">
      <alignment horizontal="center" vertical="center"/>
    </xf>
    <xf numFmtId="166" fontId="1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3" fillId="2" borderId="0" xfId="25" applyFont="1" applyFill="1" applyAlignment="1">
      <alignment horizontal="center" vertical="top" wrapText="1"/>
    </xf>
    <xf numFmtId="0" fontId="18" fillId="2" borderId="6" xfId="25" applyFont="1" applyFill="1" applyBorder="1" applyAlignment="1">
      <alignment horizontal="center" vertical="center" wrapText="1"/>
    </xf>
    <xf numFmtId="0" fontId="18" fillId="2" borderId="7" xfId="25" applyFont="1" applyFill="1" applyBorder="1" applyAlignment="1">
      <alignment horizontal="center" vertical="center" wrapText="1"/>
    </xf>
    <xf numFmtId="0" fontId="18" fillId="2" borderId="8" xfId="25" applyFont="1" applyFill="1" applyBorder="1" applyAlignment="1">
      <alignment horizontal="center" vertical="center" wrapText="1"/>
    </xf>
    <xf numFmtId="0" fontId="18" fillId="2" borderId="9" xfId="25" applyFont="1" applyFill="1" applyBorder="1" applyAlignment="1">
      <alignment horizontal="center" vertical="center" wrapText="1"/>
    </xf>
    <xf numFmtId="0" fontId="18" fillId="2" borderId="11" xfId="25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19" fillId="2" borderId="0" xfId="0" applyFont="1" applyFill="1" applyAlignment="1">
      <alignment horizontal="center"/>
    </xf>
    <xf numFmtId="0" fontId="20" fillId="0" borderId="1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wrapText="1"/>
    </xf>
    <xf numFmtId="0" fontId="6" fillId="0" borderId="12" xfId="0" applyFont="1" applyBorder="1" applyAlignment="1"/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4" fontId="6" fillId="0" borderId="12" xfId="0" applyNumberFormat="1" applyFont="1" applyBorder="1" applyAlignment="1"/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71" fontId="6" fillId="0" borderId="12" xfId="37" applyNumberFormat="1" applyFont="1" applyBorder="1"/>
  </cellXfs>
  <cellStyles count="38">
    <cellStyle name="_artabyuje" xfId="7"/>
    <cellStyle name="Comma" xfId="37" builtinId="3"/>
    <cellStyle name="Comma 2" xfId="8"/>
    <cellStyle name="Comma 2 2" xfId="9"/>
    <cellStyle name="Comma 2 2 2" xfId="33"/>
    <cellStyle name="Comma 2 2 3" xfId="30"/>
    <cellStyle name="Comma 2 3" xfId="28"/>
    <cellStyle name="Comma 3" xfId="10"/>
    <cellStyle name="Comma 3 2" xfId="34"/>
    <cellStyle name="Comma 3 3" xfId="31"/>
    <cellStyle name="Comma 4" xfId="11"/>
    <cellStyle name="Comma 4 2" xfId="32"/>
    <cellStyle name="Comma 5" xfId="12"/>
    <cellStyle name="Comma 5 2" xfId="35"/>
    <cellStyle name="Comma 6" xfId="29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3 2" xfId="36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Normal 9" xfId="27"/>
    <cellStyle name="Percent 2" xfId="18"/>
    <cellStyle name="SN_241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D1" sqref="A1:XFD1048576"/>
    </sheetView>
  </sheetViews>
  <sheetFormatPr defaultRowHeight="15"/>
  <cols>
    <col min="1" max="1" width="14.28515625" customWidth="1"/>
    <col min="2" max="2" width="16.85546875" customWidth="1"/>
    <col min="3" max="3" width="71.28515625" customWidth="1"/>
    <col min="4" max="4" width="14.7109375" customWidth="1"/>
    <col min="5" max="5" width="11.28515625" customWidth="1"/>
  </cols>
  <sheetData>
    <row r="1" spans="1:7" ht="16.5">
      <c r="A1" s="3"/>
      <c r="B1" s="3"/>
      <c r="C1" s="3"/>
      <c r="D1" s="3"/>
      <c r="E1" s="61" t="s">
        <v>75</v>
      </c>
    </row>
    <row r="2" spans="1:7" ht="16.5">
      <c r="A2" s="3"/>
      <c r="B2" s="3"/>
      <c r="C2" s="3"/>
      <c r="D2" s="3"/>
      <c r="E2" s="61" t="s">
        <v>59</v>
      </c>
    </row>
    <row r="3" spans="1:7" ht="16.5">
      <c r="A3" s="3"/>
      <c r="B3" s="3"/>
      <c r="C3" s="3"/>
      <c r="D3" s="3"/>
      <c r="E3" s="61" t="s">
        <v>60</v>
      </c>
    </row>
    <row r="4" spans="1:7" ht="16.5">
      <c r="A4" s="69"/>
      <c r="B4" s="3"/>
      <c r="C4" s="3"/>
      <c r="D4" s="3"/>
      <c r="E4" s="3"/>
    </row>
    <row r="5" spans="1:7" ht="15.75" customHeight="1">
      <c r="A5" s="130" t="s">
        <v>54</v>
      </c>
      <c r="B5" s="130"/>
      <c r="C5" s="130"/>
      <c r="D5" s="130"/>
      <c r="E5" s="130"/>
      <c r="F5" s="70"/>
      <c r="G5" s="70"/>
    </row>
    <row r="6" spans="1:7" ht="15.75" customHeight="1">
      <c r="A6" s="130"/>
      <c r="B6" s="130"/>
      <c r="C6" s="130"/>
      <c r="D6" s="130"/>
      <c r="E6" s="130"/>
      <c r="F6" s="70"/>
      <c r="G6" s="70"/>
    </row>
    <row r="7" spans="1:7" ht="15.75" customHeight="1">
      <c r="A7" s="130"/>
      <c r="B7" s="130"/>
      <c r="C7" s="130"/>
      <c r="D7" s="130"/>
      <c r="E7" s="130"/>
      <c r="F7" s="70"/>
      <c r="G7" s="70"/>
    </row>
    <row r="8" spans="1:7" ht="15.75" customHeight="1">
      <c r="A8" s="130"/>
      <c r="B8" s="130"/>
      <c r="C8" s="130"/>
      <c r="D8" s="130"/>
      <c r="E8" s="130"/>
      <c r="F8" s="70"/>
      <c r="G8" s="70"/>
    </row>
    <row r="9" spans="1:7">
      <c r="A9" s="71"/>
      <c r="B9" s="71"/>
      <c r="C9" s="71"/>
      <c r="D9" s="71"/>
      <c r="E9" s="71"/>
    </row>
    <row r="10" spans="1:7">
      <c r="A10" s="62"/>
      <c r="B10" s="1"/>
      <c r="C10" s="62"/>
      <c r="D10" s="62"/>
      <c r="E10" s="72" t="s">
        <v>63</v>
      </c>
    </row>
    <row r="11" spans="1:7" ht="60" customHeight="1">
      <c r="A11" s="144" t="s">
        <v>20</v>
      </c>
      <c r="B11" s="144"/>
      <c r="C11" s="133" t="s">
        <v>76</v>
      </c>
      <c r="D11" s="145" t="s">
        <v>66</v>
      </c>
      <c r="E11" s="146"/>
    </row>
    <row r="12" spans="1:7">
      <c r="A12" s="74" t="s">
        <v>18</v>
      </c>
      <c r="B12" s="74" t="s">
        <v>42</v>
      </c>
      <c r="C12" s="134"/>
      <c r="D12" s="11" t="s">
        <v>53</v>
      </c>
      <c r="E12" s="11" t="s">
        <v>22</v>
      </c>
    </row>
    <row r="13" spans="1:7">
      <c r="A13" s="75"/>
      <c r="B13" s="76"/>
      <c r="C13" s="77" t="s">
        <v>77</v>
      </c>
      <c r="D13" s="78">
        <f t="shared" ref="D13:E13" si="0">D14</f>
        <v>0</v>
      </c>
      <c r="E13" s="78">
        <f t="shared" si="0"/>
        <v>0</v>
      </c>
    </row>
    <row r="14" spans="1:7" s="82" customFormat="1" ht="28.5">
      <c r="A14" s="79"/>
      <c r="B14" s="80"/>
      <c r="C14" s="81" t="s">
        <v>52</v>
      </c>
      <c r="D14" s="78">
        <f t="shared" ref="D14" si="1">D15</f>
        <v>0</v>
      </c>
      <c r="E14" s="78">
        <f>E15</f>
        <v>0</v>
      </c>
    </row>
    <row r="15" spans="1:7" s="82" customFormat="1">
      <c r="A15" s="83">
        <v>1079</v>
      </c>
      <c r="B15" s="80"/>
      <c r="C15" s="84" t="s">
        <v>14</v>
      </c>
      <c r="D15" s="78">
        <f t="shared" ref="D15" si="2">D28+D22+D35</f>
        <v>0</v>
      </c>
      <c r="E15" s="78">
        <f>E28+E22+E35</f>
        <v>0</v>
      </c>
    </row>
    <row r="16" spans="1:7" s="82" customFormat="1">
      <c r="A16" s="135"/>
      <c r="B16" s="137"/>
      <c r="C16" s="56" t="s">
        <v>35</v>
      </c>
      <c r="D16" s="102"/>
      <c r="E16" s="102"/>
    </row>
    <row r="17" spans="1:5" s="82" customFormat="1">
      <c r="A17" s="135"/>
      <c r="B17" s="138"/>
      <c r="C17" s="84" t="s">
        <v>15</v>
      </c>
      <c r="D17" s="78"/>
      <c r="E17" s="78"/>
    </row>
    <row r="18" spans="1:5" s="82" customFormat="1">
      <c r="A18" s="135"/>
      <c r="B18" s="138"/>
      <c r="C18" s="56" t="s">
        <v>36</v>
      </c>
      <c r="D18" s="78"/>
      <c r="E18" s="78"/>
    </row>
    <row r="19" spans="1:5" s="82" customFormat="1">
      <c r="A19" s="135"/>
      <c r="B19" s="138"/>
      <c r="C19" s="84" t="s">
        <v>16</v>
      </c>
      <c r="D19" s="78"/>
      <c r="E19" s="78"/>
    </row>
    <row r="20" spans="1:5" s="82" customFormat="1">
      <c r="A20" s="136"/>
      <c r="B20" s="139"/>
      <c r="C20" s="85" t="s">
        <v>37</v>
      </c>
      <c r="D20" s="78"/>
      <c r="E20" s="78"/>
    </row>
    <row r="21" spans="1:5" s="82" customFormat="1">
      <c r="A21" s="140"/>
      <c r="B21" s="140"/>
      <c r="C21" s="86" t="s">
        <v>17</v>
      </c>
      <c r="D21" s="86"/>
      <c r="E21" s="86"/>
    </row>
    <row r="22" spans="1:5">
      <c r="A22" s="131"/>
      <c r="B22" s="132">
        <v>31001</v>
      </c>
      <c r="C22" s="87" t="s">
        <v>32</v>
      </c>
      <c r="D22" s="43">
        <f>-3213.3</f>
        <v>-3213.3</v>
      </c>
      <c r="E22" s="43">
        <f>-3213.3</f>
        <v>-3213.3</v>
      </c>
    </row>
    <row r="23" spans="1:5" ht="27">
      <c r="A23" s="131"/>
      <c r="B23" s="132"/>
      <c r="C23" s="85" t="s">
        <v>78</v>
      </c>
      <c r="D23" s="88"/>
      <c r="E23" s="89"/>
    </row>
    <row r="24" spans="1:5">
      <c r="A24" s="131"/>
      <c r="B24" s="132"/>
      <c r="C24" s="87" t="s">
        <v>33</v>
      </c>
      <c r="D24" s="87"/>
      <c r="E24" s="89"/>
    </row>
    <row r="25" spans="1:5" ht="27">
      <c r="A25" s="131"/>
      <c r="B25" s="132"/>
      <c r="C25" s="85" t="s">
        <v>79</v>
      </c>
      <c r="D25" s="90"/>
      <c r="E25" s="89"/>
    </row>
    <row r="26" spans="1:5">
      <c r="A26" s="131"/>
      <c r="B26" s="132"/>
      <c r="C26" s="87" t="s">
        <v>34</v>
      </c>
      <c r="D26" s="87"/>
      <c r="E26" s="89"/>
    </row>
    <row r="27" spans="1:5" ht="27">
      <c r="A27" s="131"/>
      <c r="B27" s="132"/>
      <c r="C27" s="85" t="s">
        <v>80</v>
      </c>
      <c r="D27" s="90"/>
      <c r="E27" s="89"/>
    </row>
    <row r="28" spans="1:5" s="82" customFormat="1">
      <c r="A28" s="141"/>
      <c r="B28" s="142">
        <v>31004</v>
      </c>
      <c r="C28" s="91" t="s">
        <v>32</v>
      </c>
      <c r="D28" s="43">
        <v>-19680</v>
      </c>
      <c r="E28" s="43">
        <v>-19680</v>
      </c>
    </row>
    <row r="29" spans="1:5" s="82" customFormat="1" ht="27">
      <c r="A29" s="141"/>
      <c r="B29" s="142"/>
      <c r="C29" s="85" t="s">
        <v>81</v>
      </c>
      <c r="D29" s="81"/>
      <c r="E29" s="86"/>
    </row>
    <row r="30" spans="1:5" s="82" customFormat="1">
      <c r="A30" s="141"/>
      <c r="B30" s="142"/>
      <c r="C30" s="91" t="s">
        <v>33</v>
      </c>
      <c r="D30" s="91"/>
      <c r="E30" s="86"/>
    </row>
    <row r="31" spans="1:5" s="82" customFormat="1" ht="40.5">
      <c r="A31" s="141"/>
      <c r="B31" s="142"/>
      <c r="C31" s="85" t="s">
        <v>82</v>
      </c>
      <c r="D31" s="85"/>
      <c r="E31" s="86"/>
    </row>
    <row r="32" spans="1:5" s="82" customFormat="1">
      <c r="A32" s="141"/>
      <c r="B32" s="142"/>
      <c r="C32" s="91" t="s">
        <v>34</v>
      </c>
      <c r="D32" s="91"/>
      <c r="E32" s="86"/>
    </row>
    <row r="33" spans="1:5" s="82" customFormat="1" ht="27">
      <c r="A33" s="141"/>
      <c r="B33" s="142"/>
      <c r="C33" s="85" t="s">
        <v>80</v>
      </c>
      <c r="D33" s="85"/>
      <c r="E33" s="86"/>
    </row>
    <row r="34" spans="1:5">
      <c r="A34" s="143"/>
      <c r="B34" s="143"/>
      <c r="C34" s="89" t="s">
        <v>17</v>
      </c>
      <c r="D34" s="89"/>
      <c r="E34" s="89"/>
    </row>
    <row r="35" spans="1:5">
      <c r="A35" s="131"/>
      <c r="B35" s="132">
        <v>11003</v>
      </c>
      <c r="C35" s="87" t="s">
        <v>32</v>
      </c>
      <c r="D35" s="66">
        <f>-(D28+D22)</f>
        <v>22893.3</v>
      </c>
      <c r="E35" s="66">
        <v>22893.3</v>
      </c>
    </row>
    <row r="36" spans="1:5" ht="40.5">
      <c r="A36" s="131"/>
      <c r="B36" s="132"/>
      <c r="C36" s="9" t="s">
        <v>173</v>
      </c>
      <c r="D36" s="88"/>
      <c r="E36" s="89"/>
    </row>
    <row r="37" spans="1:5">
      <c r="A37" s="131"/>
      <c r="B37" s="132"/>
      <c r="C37" s="87" t="s">
        <v>33</v>
      </c>
      <c r="D37" s="87"/>
      <c r="E37" s="89"/>
    </row>
    <row r="38" spans="1:5" ht="40.5">
      <c r="A38" s="131"/>
      <c r="B38" s="132"/>
      <c r="C38" s="125" t="s">
        <v>177</v>
      </c>
      <c r="D38" s="90"/>
      <c r="E38" s="89"/>
    </row>
    <row r="39" spans="1:5">
      <c r="A39" s="131"/>
      <c r="B39" s="132"/>
      <c r="C39" s="87" t="s">
        <v>34</v>
      </c>
      <c r="D39" s="87"/>
      <c r="E39" s="89"/>
    </row>
    <row r="40" spans="1:5">
      <c r="A40" s="131"/>
      <c r="B40" s="132"/>
      <c r="C40" s="8" t="s">
        <v>72</v>
      </c>
      <c r="D40" s="90"/>
      <c r="E40" s="89"/>
    </row>
  </sheetData>
  <mergeCells count="14">
    <mergeCell ref="A5:E8"/>
    <mergeCell ref="A35:A40"/>
    <mergeCell ref="B35:B40"/>
    <mergeCell ref="C11:C12"/>
    <mergeCell ref="A16:A20"/>
    <mergeCell ref="B16:B20"/>
    <mergeCell ref="A21:B21"/>
    <mergeCell ref="A22:A27"/>
    <mergeCell ref="B22:B27"/>
    <mergeCell ref="A28:A33"/>
    <mergeCell ref="B28:B33"/>
    <mergeCell ref="A34:B34"/>
    <mergeCell ref="A11:B11"/>
    <mergeCell ref="D11:E11"/>
  </mergeCells>
  <pageMargins left="0" right="0" top="0" bottom="0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topLeftCell="A10" workbookViewId="0">
      <selection activeCell="C14" sqref="A7:H16"/>
    </sheetView>
  </sheetViews>
  <sheetFormatPr defaultRowHeight="15"/>
  <cols>
    <col min="1" max="1" width="7.85546875" customWidth="1"/>
    <col min="2" max="2" width="9.42578125" customWidth="1"/>
    <col min="3" max="3" width="38.85546875" customWidth="1"/>
    <col min="4" max="4" width="11.5703125" bestFit="1" customWidth="1"/>
    <col min="5" max="5" width="13" customWidth="1"/>
    <col min="6" max="6" width="18" bestFit="1" customWidth="1"/>
    <col min="7" max="7" width="16.7109375" customWidth="1"/>
    <col min="8" max="8" width="17.7109375" customWidth="1"/>
  </cols>
  <sheetData>
    <row r="1" spans="1:9" ht="16.5">
      <c r="A1" s="3"/>
      <c r="B1" s="3"/>
      <c r="E1" s="3"/>
      <c r="F1" s="3"/>
      <c r="G1" s="3"/>
      <c r="H1" s="61" t="s">
        <v>160</v>
      </c>
      <c r="I1" s="61"/>
    </row>
    <row r="2" spans="1:9" ht="16.5">
      <c r="A2" s="3"/>
      <c r="B2" s="3"/>
      <c r="E2" s="3"/>
      <c r="F2" s="3"/>
      <c r="G2" s="3"/>
      <c r="H2" s="61" t="s">
        <v>59</v>
      </c>
      <c r="I2" s="61"/>
    </row>
    <row r="3" spans="1:9" ht="16.5">
      <c r="A3" s="3"/>
      <c r="B3" s="3"/>
      <c r="E3" s="3"/>
      <c r="F3" s="3"/>
      <c r="G3" s="3"/>
      <c r="H3" s="61" t="s">
        <v>60</v>
      </c>
      <c r="I3" s="61"/>
    </row>
    <row r="4" spans="1:9" ht="16.5">
      <c r="A4" s="69"/>
      <c r="B4" s="3"/>
      <c r="C4" s="3"/>
      <c r="D4" s="3"/>
      <c r="E4" s="3"/>
      <c r="F4" s="3"/>
    </row>
    <row r="5" spans="1:9" ht="69" customHeight="1">
      <c r="A5" s="130" t="s">
        <v>155</v>
      </c>
      <c r="B5" s="130"/>
      <c r="C5" s="130"/>
      <c r="D5" s="130"/>
      <c r="E5" s="130"/>
      <c r="F5" s="130"/>
      <c r="G5" s="130"/>
      <c r="H5" s="130"/>
      <c r="I5" s="70"/>
    </row>
    <row r="6" spans="1:9" ht="15" customHeight="1">
      <c r="A6" s="70"/>
      <c r="B6" s="70"/>
      <c r="C6" s="70"/>
      <c r="D6" s="70"/>
      <c r="E6" s="70"/>
      <c r="F6" s="70"/>
    </row>
    <row r="7" spans="1:9" ht="27.75" customHeight="1">
      <c r="A7" s="147" t="s">
        <v>145</v>
      </c>
      <c r="B7" s="148"/>
      <c r="C7" s="149" t="s">
        <v>146</v>
      </c>
      <c r="D7" s="151" t="s">
        <v>147</v>
      </c>
      <c r="E7" s="153" t="s">
        <v>148</v>
      </c>
      <c r="F7" s="154"/>
      <c r="G7" s="154"/>
      <c r="H7" s="155"/>
    </row>
    <row r="8" spans="1:9" ht="85.5">
      <c r="A8" s="105" t="s">
        <v>18</v>
      </c>
      <c r="B8" s="105" t="s">
        <v>42</v>
      </c>
      <c r="C8" s="150"/>
      <c r="D8" s="152"/>
      <c r="E8" s="106" t="s">
        <v>149</v>
      </c>
      <c r="F8" s="106" t="s">
        <v>150</v>
      </c>
      <c r="G8" s="106" t="s">
        <v>151</v>
      </c>
      <c r="H8" s="106" t="s">
        <v>152</v>
      </c>
    </row>
    <row r="9" spans="1:9" ht="17.25">
      <c r="A9" s="107"/>
      <c r="B9" s="107"/>
      <c r="C9" s="108" t="s">
        <v>153</v>
      </c>
      <c r="D9" s="115">
        <f>D14+D13</f>
        <v>-22893.336373999999</v>
      </c>
      <c r="E9" s="115">
        <f>E11+E15+E19+E29+E33+E37+E44+E48+E52+E60+E96+E101+E112+E126+E130+E135+E139+E143+E147+E151+E162+E176+E189+E196+E200+E204+E208+E218+E222+E226+E230+E234+E238+E242+E246+E250</f>
        <v>0</v>
      </c>
      <c r="F9" s="115">
        <f>F11</f>
        <v>-19680</v>
      </c>
      <c r="G9" s="115">
        <f>G11+G15+G19+G29+G33+G37+G44+G48+G52+G60+G96+G101+G112+G126+G130+G135+G139+G143+G147+G151+G162+G176+G189+G196+G200+G204+G208+G218+G222+G226+G230+G234+G238+G242+G246+G250</f>
        <v>0</v>
      </c>
      <c r="H9" s="115">
        <f>H11+H15+H19+H29+H33+H37+H44+H48+H52+H60+H96+H101+H112+H126+H130+H135+H139+H143+H147+H151+H162+H176+H189+H196+H200+H204+H208+H218+H222+H226+H230+H234+H238+H242+H246+H250</f>
        <v>-3213.336374</v>
      </c>
    </row>
    <row r="10" spans="1:9" ht="17.25">
      <c r="A10" s="107"/>
      <c r="B10" s="107"/>
      <c r="C10" s="108" t="s">
        <v>154</v>
      </c>
      <c r="D10" s="115"/>
      <c r="E10" s="115"/>
      <c r="F10" s="115"/>
      <c r="G10" s="115"/>
      <c r="H10" s="115"/>
    </row>
    <row r="11" spans="1:9" ht="69">
      <c r="A11" s="109"/>
      <c r="B11" s="110"/>
      <c r="C11" s="110" t="s">
        <v>156</v>
      </c>
      <c r="D11" s="115">
        <f>D13+D14</f>
        <v>-22893.336373999999</v>
      </c>
      <c r="E11" s="115">
        <f>SUM(E13:E17)+SUM(E20:E23)</f>
        <v>0</v>
      </c>
      <c r="F11" s="115">
        <f>F14</f>
        <v>-19680</v>
      </c>
      <c r="G11" s="115">
        <f>SUM(G13:G17)+SUM(G20:G23)</f>
        <v>0</v>
      </c>
      <c r="H11" s="115">
        <f>SUM(H13:H17)+SUM(H20:H23)</f>
        <v>-3213.336374</v>
      </c>
    </row>
    <row r="12" spans="1:9" ht="17.25">
      <c r="A12" s="109"/>
      <c r="B12" s="109"/>
      <c r="C12" s="109" t="s">
        <v>157</v>
      </c>
      <c r="D12" s="43"/>
      <c r="E12" s="43"/>
      <c r="F12" s="43"/>
      <c r="G12" s="43"/>
      <c r="H12" s="43"/>
    </row>
    <row r="13" spans="1:9" ht="51.75">
      <c r="A13" s="111">
        <v>1079</v>
      </c>
      <c r="B13" s="111">
        <v>31001</v>
      </c>
      <c r="C13" s="112" t="s">
        <v>78</v>
      </c>
      <c r="D13" s="115">
        <f>SUM(E13:H13)</f>
        <v>-3213.336374</v>
      </c>
      <c r="E13" s="115"/>
      <c r="F13" s="115"/>
      <c r="G13" s="115"/>
      <c r="H13" s="115">
        <v>-3213.336374</v>
      </c>
    </row>
    <row r="14" spans="1:9" ht="69">
      <c r="A14" s="111">
        <v>1079</v>
      </c>
      <c r="B14" s="113">
        <v>31004</v>
      </c>
      <c r="C14" s="112" t="s">
        <v>158</v>
      </c>
      <c r="D14" s="115">
        <f t="shared" ref="D14:E14" si="0">D16</f>
        <v>-19680</v>
      </c>
      <c r="E14" s="115">
        <f t="shared" si="0"/>
        <v>0</v>
      </c>
      <c r="F14" s="115">
        <f>F16</f>
        <v>-19680</v>
      </c>
      <c r="G14" s="115">
        <f t="shared" ref="G14:H14" si="1">G16</f>
        <v>0</v>
      </c>
      <c r="H14" s="115">
        <f t="shared" si="1"/>
        <v>0</v>
      </c>
    </row>
    <row r="15" spans="1:9" ht="17.25">
      <c r="A15" s="111"/>
      <c r="B15" s="113"/>
      <c r="C15" s="109" t="s">
        <v>157</v>
      </c>
      <c r="D15" s="43"/>
      <c r="E15" s="43"/>
      <c r="F15" s="43"/>
      <c r="G15" s="43"/>
      <c r="H15" s="43"/>
    </row>
    <row r="16" spans="1:9" ht="69">
      <c r="A16" s="111"/>
      <c r="B16" s="113"/>
      <c r="C16" s="114" t="s">
        <v>159</v>
      </c>
      <c r="D16" s="43">
        <f>SUM(E16:H16)</f>
        <v>-19680</v>
      </c>
      <c r="E16" s="43"/>
      <c r="F16" s="43">
        <v>-19680</v>
      </c>
      <c r="G16" s="43"/>
      <c r="H16" s="43"/>
    </row>
  </sheetData>
  <mergeCells count="5">
    <mergeCell ref="A7:B7"/>
    <mergeCell ref="C7:C8"/>
    <mergeCell ref="D7:D8"/>
    <mergeCell ref="E7:H7"/>
    <mergeCell ref="A5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54"/>
  <sheetViews>
    <sheetView topLeftCell="A49" workbookViewId="0">
      <selection activeCell="D52" sqref="A1:XFD1048576"/>
    </sheetView>
  </sheetViews>
  <sheetFormatPr defaultRowHeight="17.25"/>
  <cols>
    <col min="1" max="1" width="9.28515625" style="27" bestFit="1" customWidth="1"/>
    <col min="2" max="2" width="8.85546875" style="27" bestFit="1" customWidth="1"/>
    <col min="3" max="3" width="7" style="27" bestFit="1" customWidth="1"/>
    <col min="4" max="5" width="10" style="27" customWidth="1"/>
    <col min="6" max="6" width="67.140625" style="28" customWidth="1"/>
    <col min="7" max="7" width="11.42578125" style="28" customWidth="1"/>
    <col min="8" max="8" width="14.85546875" style="28" customWidth="1"/>
    <col min="9" max="16384" width="9.140625" style="27"/>
  </cols>
  <sheetData>
    <row r="1" spans="1:40" s="2" customFormat="1" ht="24" customHeight="1">
      <c r="D1" s="40"/>
      <c r="E1" s="40"/>
      <c r="F1" s="156" t="s">
        <v>168</v>
      </c>
      <c r="G1" s="156"/>
      <c r="H1" s="156"/>
    </row>
    <row r="2" spans="1:40" s="3" customFormat="1" ht="16.5">
      <c r="D2" s="156" t="s">
        <v>55</v>
      </c>
      <c r="E2" s="156"/>
      <c r="F2" s="156"/>
      <c r="G2" s="156"/>
      <c r="H2" s="156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3" customFormat="1" ht="15.75" customHeight="1">
      <c r="D3" s="156" t="s">
        <v>13</v>
      </c>
      <c r="E3" s="156"/>
      <c r="F3" s="156"/>
      <c r="G3" s="156"/>
      <c r="H3" s="156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2" customFormat="1">
      <c r="D4" s="163"/>
      <c r="E4" s="163"/>
      <c r="F4" s="163"/>
      <c r="G4" s="55"/>
    </row>
    <row r="5" spans="1:40" s="2" customFormat="1" ht="15.75" customHeight="1">
      <c r="D5" s="163"/>
      <c r="E5" s="163"/>
      <c r="F5" s="163"/>
      <c r="G5" s="55"/>
    </row>
    <row r="6" spans="1:40" s="2" customFormat="1" ht="40.5" customHeight="1">
      <c r="A6" s="164" t="s">
        <v>56</v>
      </c>
      <c r="B6" s="164"/>
      <c r="C6" s="164"/>
      <c r="D6" s="164"/>
      <c r="E6" s="164"/>
      <c r="F6" s="164"/>
      <c r="G6" s="164"/>
      <c r="H6" s="164"/>
    </row>
    <row r="7" spans="1:40" ht="7.5" customHeight="1"/>
    <row r="8" spans="1:40" ht="21.75" customHeight="1">
      <c r="A8" s="157"/>
      <c r="B8" s="157"/>
      <c r="C8" s="157"/>
      <c r="D8" s="157"/>
      <c r="E8" s="157"/>
      <c r="F8" s="157"/>
      <c r="G8" s="54"/>
      <c r="H8" s="29" t="s">
        <v>31</v>
      </c>
    </row>
    <row r="9" spans="1:40" ht="87" customHeight="1">
      <c r="A9" s="158" t="s">
        <v>19</v>
      </c>
      <c r="B9" s="159"/>
      <c r="C9" s="160"/>
      <c r="D9" s="158" t="s">
        <v>20</v>
      </c>
      <c r="E9" s="160"/>
      <c r="F9" s="161" t="s">
        <v>21</v>
      </c>
      <c r="G9" s="158" t="s">
        <v>45</v>
      </c>
      <c r="H9" s="160"/>
    </row>
    <row r="10" spans="1:40" ht="27">
      <c r="A10" s="30" t="s">
        <v>23</v>
      </c>
      <c r="B10" s="30" t="s">
        <v>24</v>
      </c>
      <c r="C10" s="30" t="s">
        <v>43</v>
      </c>
      <c r="D10" s="30" t="s">
        <v>25</v>
      </c>
      <c r="E10" s="30" t="s">
        <v>26</v>
      </c>
      <c r="F10" s="162"/>
      <c r="G10" s="11" t="s">
        <v>53</v>
      </c>
      <c r="H10" s="41" t="s">
        <v>22</v>
      </c>
    </row>
    <row r="11" spans="1:40" ht="39.75" customHeight="1">
      <c r="A11" s="31"/>
      <c r="B11" s="31"/>
      <c r="C11" s="31"/>
      <c r="D11" s="31"/>
      <c r="E11" s="31"/>
      <c r="F11" s="32" t="s">
        <v>44</v>
      </c>
      <c r="G11" s="78">
        <f>G14+G31+G44</f>
        <v>0</v>
      </c>
      <c r="H11" s="78">
        <f>H14+H31+H44</f>
        <v>0</v>
      </c>
    </row>
    <row r="12" spans="1:40">
      <c r="A12" s="7" t="s">
        <v>28</v>
      </c>
      <c r="B12" s="33"/>
      <c r="C12" s="33"/>
      <c r="D12" s="33"/>
      <c r="E12" s="33"/>
      <c r="F12" s="7" t="s">
        <v>39</v>
      </c>
      <c r="G12" s="78">
        <f>G14+G31+G44</f>
        <v>0</v>
      </c>
      <c r="H12" s="78">
        <f>H14+H31+H44</f>
        <v>0</v>
      </c>
    </row>
    <row r="13" spans="1:40">
      <c r="A13" s="33"/>
      <c r="B13" s="33"/>
      <c r="C13" s="33"/>
      <c r="D13" s="33"/>
      <c r="E13" s="33"/>
      <c r="F13" s="10" t="s">
        <v>27</v>
      </c>
      <c r="G13" s="44"/>
      <c r="H13" s="44"/>
    </row>
    <row r="14" spans="1:40" ht="42.75">
      <c r="A14" s="33"/>
      <c r="B14" s="12" t="s">
        <v>73</v>
      </c>
      <c r="C14" s="33"/>
      <c r="D14" s="33"/>
      <c r="E14" s="33"/>
      <c r="F14" s="7" t="s">
        <v>83</v>
      </c>
      <c r="G14" s="44">
        <f t="shared" ref="G14:H14" si="0">G16</f>
        <v>-19680</v>
      </c>
      <c r="H14" s="44">
        <f t="shared" si="0"/>
        <v>-19680</v>
      </c>
    </row>
    <row r="15" spans="1:40">
      <c r="A15" s="33"/>
      <c r="B15" s="33"/>
      <c r="C15" s="33"/>
      <c r="D15" s="33"/>
      <c r="E15" s="33"/>
      <c r="F15" s="10" t="s">
        <v>27</v>
      </c>
      <c r="G15" s="44"/>
      <c r="H15" s="44"/>
    </row>
    <row r="16" spans="1:40" ht="33" customHeight="1">
      <c r="A16" s="33"/>
      <c r="B16" s="33"/>
      <c r="C16" s="12" t="s">
        <v>73</v>
      </c>
      <c r="D16" s="33"/>
      <c r="E16" s="33"/>
      <c r="F16" s="7" t="s">
        <v>84</v>
      </c>
      <c r="G16" s="44">
        <f t="shared" ref="G16:H16" si="1">G20</f>
        <v>-19680</v>
      </c>
      <c r="H16" s="44">
        <f t="shared" si="1"/>
        <v>-19680</v>
      </c>
    </row>
    <row r="17" spans="1:8" ht="27">
      <c r="A17" s="34"/>
      <c r="B17" s="34"/>
      <c r="C17" s="35"/>
      <c r="D17" s="34"/>
      <c r="E17" s="34"/>
      <c r="F17" s="10" t="s">
        <v>46</v>
      </c>
      <c r="G17" s="44"/>
      <c r="H17" s="44"/>
    </row>
    <row r="18" spans="1:8">
      <c r="A18" s="33"/>
      <c r="B18" s="33"/>
      <c r="C18" s="33"/>
      <c r="D18" s="33"/>
      <c r="E18" s="33"/>
      <c r="F18" s="10" t="s">
        <v>27</v>
      </c>
      <c r="G18" s="44"/>
      <c r="H18" s="44"/>
    </row>
    <row r="19" spans="1:8">
      <c r="A19" s="33"/>
      <c r="B19" s="33"/>
      <c r="C19" s="33"/>
      <c r="D19" s="10">
        <v>1079</v>
      </c>
      <c r="F19" s="9" t="s">
        <v>40</v>
      </c>
      <c r="G19" s="78">
        <f t="shared" ref="G19:H19" si="2">G20+G35+G44</f>
        <v>0</v>
      </c>
      <c r="H19" s="78">
        <f t="shared" si="2"/>
        <v>0</v>
      </c>
    </row>
    <row r="20" spans="1:8" ht="32.25" customHeight="1">
      <c r="A20" s="33"/>
      <c r="B20" s="33"/>
      <c r="C20" s="33"/>
      <c r="D20" s="33"/>
      <c r="E20" s="36">
        <v>31004</v>
      </c>
      <c r="F20" s="9" t="str">
        <f>'Հավելված 1'!C29</f>
        <v>Պետական գույքի կառավարման կոմիտեի ենթակայության շենքերի պայմանների բարելավում</v>
      </c>
      <c r="G20" s="44">
        <f t="shared" ref="G20:H20" si="3">G22</f>
        <v>-19680</v>
      </c>
      <c r="H20" s="44">
        <f t="shared" si="3"/>
        <v>-19680</v>
      </c>
    </row>
    <row r="21" spans="1:8">
      <c r="A21" s="34"/>
      <c r="B21" s="34"/>
      <c r="C21" s="34"/>
      <c r="D21" s="33"/>
      <c r="E21" s="33"/>
      <c r="F21" s="9" t="s">
        <v>41</v>
      </c>
      <c r="G21" s="44"/>
      <c r="H21" s="44"/>
    </row>
    <row r="22" spans="1:8" ht="27">
      <c r="A22" s="34"/>
      <c r="B22" s="34"/>
      <c r="C22" s="34"/>
      <c r="D22" s="10"/>
      <c r="E22" s="33"/>
      <c r="F22" s="9" t="s">
        <v>48</v>
      </c>
      <c r="G22" s="44">
        <f t="shared" ref="G22:H22" si="4">G24</f>
        <v>-19680</v>
      </c>
      <c r="H22" s="44">
        <f t="shared" si="4"/>
        <v>-19680</v>
      </c>
    </row>
    <row r="23" spans="1:8" ht="27">
      <c r="A23" s="34"/>
      <c r="B23" s="34"/>
      <c r="C23" s="34"/>
      <c r="D23" s="33"/>
      <c r="E23" s="33"/>
      <c r="F23" s="9" t="s">
        <v>30</v>
      </c>
      <c r="G23" s="44"/>
      <c r="H23" s="44"/>
    </row>
    <row r="24" spans="1:8">
      <c r="A24" s="34"/>
      <c r="B24" s="34"/>
      <c r="C24" s="34"/>
      <c r="D24" s="33"/>
      <c r="E24" s="33"/>
      <c r="F24" s="9" t="s">
        <v>29</v>
      </c>
      <c r="G24" s="44">
        <f t="shared" ref="G24:H24" si="5">G25</f>
        <v>-19680</v>
      </c>
      <c r="H24" s="44">
        <f t="shared" si="5"/>
        <v>-19680</v>
      </c>
    </row>
    <row r="25" spans="1:8">
      <c r="A25" s="34"/>
      <c r="B25" s="34"/>
      <c r="C25" s="34"/>
      <c r="D25" s="33"/>
      <c r="E25" s="33"/>
      <c r="F25" s="60" t="s">
        <v>90</v>
      </c>
      <c r="G25" s="44">
        <f t="shared" ref="G25:H25" si="6">G26</f>
        <v>-19680</v>
      </c>
      <c r="H25" s="44">
        <f t="shared" si="6"/>
        <v>-19680</v>
      </c>
    </row>
    <row r="26" spans="1:8">
      <c r="A26" s="34"/>
      <c r="B26" s="34"/>
      <c r="C26" s="34"/>
      <c r="D26" s="33"/>
      <c r="E26" s="33"/>
      <c r="F26" s="9" t="s">
        <v>85</v>
      </c>
      <c r="G26" s="44">
        <f t="shared" ref="G26:H26" si="7">G28</f>
        <v>-19680</v>
      </c>
      <c r="H26" s="44">
        <f t="shared" si="7"/>
        <v>-19680</v>
      </c>
    </row>
    <row r="27" spans="1:8">
      <c r="A27" s="34"/>
      <c r="B27" s="34"/>
      <c r="C27" s="34"/>
      <c r="D27" s="34"/>
      <c r="E27" s="34"/>
      <c r="F27" s="92" t="s">
        <v>86</v>
      </c>
      <c r="G27" s="44"/>
      <c r="H27" s="44"/>
    </row>
    <row r="28" spans="1:8">
      <c r="A28" s="34"/>
      <c r="B28" s="34"/>
      <c r="C28" s="34"/>
      <c r="D28" s="34"/>
      <c r="E28" s="34"/>
      <c r="F28" s="94" t="s">
        <v>87</v>
      </c>
      <c r="G28" s="44">
        <f>+'Հավելված 1'!D28</f>
        <v>-19680</v>
      </c>
      <c r="H28" s="44">
        <f>+'Հավելված 1'!E28</f>
        <v>-19680</v>
      </c>
    </row>
    <row r="29" spans="1:8" hidden="1">
      <c r="A29" s="34"/>
      <c r="B29" s="34"/>
      <c r="C29" s="34"/>
      <c r="D29" s="34"/>
      <c r="E29" s="34"/>
      <c r="F29" s="9"/>
      <c r="G29" s="9"/>
      <c r="H29" s="47"/>
    </row>
    <row r="30" spans="1:8" hidden="1">
      <c r="A30" s="34"/>
      <c r="B30" s="34"/>
      <c r="C30" s="34"/>
      <c r="D30" s="34"/>
      <c r="E30" s="34"/>
      <c r="F30" s="37"/>
      <c r="G30" s="37"/>
      <c r="H30" s="47"/>
    </row>
    <row r="31" spans="1:8" s="38" customFormat="1" ht="16.5">
      <c r="A31" s="10"/>
      <c r="B31" s="95" t="s">
        <v>88</v>
      </c>
      <c r="C31" s="10"/>
      <c r="D31" s="10"/>
      <c r="E31" s="10"/>
      <c r="F31" s="7" t="s">
        <v>89</v>
      </c>
      <c r="G31" s="44">
        <f t="shared" ref="G31:H31" si="8">G33</f>
        <v>-3213.3</v>
      </c>
      <c r="H31" s="44">
        <f t="shared" si="8"/>
        <v>-3213.3</v>
      </c>
    </row>
    <row r="32" spans="1:8" s="38" customFormat="1" ht="16.5">
      <c r="A32" s="10"/>
      <c r="B32" s="10"/>
      <c r="C32" s="10"/>
      <c r="D32" s="10"/>
      <c r="E32" s="10"/>
      <c r="F32" s="10" t="s">
        <v>27</v>
      </c>
      <c r="G32" s="44"/>
      <c r="H32" s="44"/>
    </row>
    <row r="33" spans="1:8" s="38" customFormat="1" ht="16.5">
      <c r="A33" s="10"/>
      <c r="B33" s="10"/>
      <c r="C33" s="95" t="s">
        <v>88</v>
      </c>
      <c r="D33" s="10"/>
      <c r="E33" s="10"/>
      <c r="F33" s="7" t="s">
        <v>89</v>
      </c>
      <c r="G33" s="44">
        <f t="shared" ref="G33:H33" si="9">G35</f>
        <v>-3213.3</v>
      </c>
      <c r="H33" s="44">
        <f t="shared" si="9"/>
        <v>-3213.3</v>
      </c>
    </row>
    <row r="34" spans="1:8" s="38" customFormat="1" ht="16.5">
      <c r="A34" s="10"/>
      <c r="B34" s="10"/>
      <c r="C34" s="10"/>
      <c r="D34" s="10"/>
      <c r="E34" s="10"/>
      <c r="F34" s="10" t="s">
        <v>27</v>
      </c>
      <c r="G34" s="44"/>
      <c r="H34" s="44"/>
    </row>
    <row r="35" spans="1:8" ht="32.25" customHeight="1">
      <c r="A35" s="33"/>
      <c r="B35" s="33"/>
      <c r="C35" s="33"/>
      <c r="D35" s="33"/>
      <c r="E35" s="36">
        <v>31001</v>
      </c>
      <c r="F35" s="9" t="str">
        <f>'Հավելված 1'!C23</f>
        <v>Պետական գույքի կառավարման կոմիտեի տեխնիկական հագեցվածության բարելավում</v>
      </c>
      <c r="G35" s="44">
        <f t="shared" ref="G35:H35" si="10">G37</f>
        <v>-3213.3</v>
      </c>
      <c r="H35" s="44">
        <f t="shared" si="10"/>
        <v>-3213.3</v>
      </c>
    </row>
    <row r="36" spans="1:8">
      <c r="A36" s="34"/>
      <c r="B36" s="34"/>
      <c r="C36" s="34"/>
      <c r="D36" s="33"/>
      <c r="E36" s="33"/>
      <c r="F36" s="9" t="s">
        <v>41</v>
      </c>
      <c r="G36" s="44"/>
      <c r="H36" s="44"/>
    </row>
    <row r="37" spans="1:8" ht="27">
      <c r="A37" s="34"/>
      <c r="B37" s="34"/>
      <c r="C37" s="34"/>
      <c r="D37" s="10"/>
      <c r="E37" s="33"/>
      <c r="F37" s="9" t="s">
        <v>48</v>
      </c>
      <c r="G37" s="44">
        <f t="shared" ref="G37:H37" si="11">G39</f>
        <v>-3213.3</v>
      </c>
      <c r="H37" s="44">
        <f t="shared" si="11"/>
        <v>-3213.3</v>
      </c>
    </row>
    <row r="38" spans="1:8" ht="27">
      <c r="A38" s="34"/>
      <c r="B38" s="34"/>
      <c r="C38" s="34"/>
      <c r="D38" s="33"/>
      <c r="E38" s="33"/>
      <c r="F38" s="9" t="s">
        <v>30</v>
      </c>
      <c r="G38" s="44"/>
      <c r="H38" s="44"/>
    </row>
    <row r="39" spans="1:8">
      <c r="A39" s="34"/>
      <c r="B39" s="34"/>
      <c r="C39" s="34"/>
      <c r="D39" s="33"/>
      <c r="E39" s="33"/>
      <c r="F39" s="9" t="s">
        <v>29</v>
      </c>
      <c r="G39" s="44">
        <f t="shared" ref="G39:H40" si="12">G40</f>
        <v>-3213.3</v>
      </c>
      <c r="H39" s="44">
        <f t="shared" si="12"/>
        <v>-3213.3</v>
      </c>
    </row>
    <row r="40" spans="1:8">
      <c r="A40" s="34"/>
      <c r="B40" s="34"/>
      <c r="C40" s="34"/>
      <c r="D40" s="33"/>
      <c r="E40" s="33"/>
      <c r="F40" s="60" t="s">
        <v>90</v>
      </c>
      <c r="G40" s="44">
        <f t="shared" si="12"/>
        <v>-3213.3</v>
      </c>
      <c r="H40" s="44">
        <f t="shared" si="12"/>
        <v>-3213.3</v>
      </c>
    </row>
    <row r="41" spans="1:8">
      <c r="A41" s="34"/>
      <c r="B41" s="34"/>
      <c r="C41" s="34"/>
      <c r="D41" s="33"/>
      <c r="E41" s="33"/>
      <c r="F41" s="9" t="s">
        <v>85</v>
      </c>
      <c r="G41" s="44">
        <f t="shared" ref="G41:H41" si="13">G43</f>
        <v>-3213.3</v>
      </c>
      <c r="H41" s="44">
        <f t="shared" si="13"/>
        <v>-3213.3</v>
      </c>
    </row>
    <row r="42" spans="1:8">
      <c r="A42" s="34"/>
      <c r="B42" s="34"/>
      <c r="C42" s="34"/>
      <c r="D42" s="34"/>
      <c r="E42" s="34"/>
      <c r="F42" s="92" t="s">
        <v>91</v>
      </c>
      <c r="G42" s="44"/>
      <c r="H42" s="44"/>
    </row>
    <row r="43" spans="1:8">
      <c r="A43" s="34"/>
      <c r="B43" s="34"/>
      <c r="C43" s="34"/>
      <c r="D43" s="34"/>
      <c r="E43" s="34"/>
      <c r="F43" s="94" t="s">
        <v>92</v>
      </c>
      <c r="G43" s="44">
        <f>'Հավելված 1'!D22</f>
        <v>-3213.3</v>
      </c>
      <c r="H43" s="44">
        <f>'Հավելված 1'!E22</f>
        <v>-3213.3</v>
      </c>
    </row>
    <row r="44" spans="1:8">
      <c r="A44" s="34"/>
      <c r="B44" s="96" t="s">
        <v>93</v>
      </c>
      <c r="C44" s="34"/>
      <c r="D44" s="34"/>
      <c r="E44" s="34"/>
      <c r="F44" s="35" t="s">
        <v>94</v>
      </c>
      <c r="G44" s="93">
        <f t="shared" ref="G44:H44" si="14">G46</f>
        <v>22893.3</v>
      </c>
      <c r="H44" s="93">
        <f t="shared" si="14"/>
        <v>22893.3</v>
      </c>
    </row>
    <row r="45" spans="1:8">
      <c r="A45" s="34"/>
      <c r="B45" s="34"/>
      <c r="C45" s="34"/>
      <c r="D45" s="34"/>
      <c r="E45" s="34"/>
      <c r="F45" s="37" t="s">
        <v>27</v>
      </c>
      <c r="G45" s="37"/>
      <c r="H45" s="97"/>
    </row>
    <row r="46" spans="1:8" ht="33" customHeight="1">
      <c r="A46" s="34"/>
      <c r="B46" s="34"/>
      <c r="C46" s="96" t="s">
        <v>73</v>
      </c>
      <c r="D46" s="34"/>
      <c r="E46" s="34"/>
      <c r="F46" s="35" t="s">
        <v>95</v>
      </c>
      <c r="G46" s="93">
        <f t="shared" ref="G46:H46" si="15">G47</f>
        <v>22893.3</v>
      </c>
      <c r="H46" s="93">
        <f t="shared" si="15"/>
        <v>22893.3</v>
      </c>
    </row>
    <row r="47" spans="1:8" ht="40.5">
      <c r="A47" s="34"/>
      <c r="B47" s="34"/>
      <c r="C47" s="34"/>
      <c r="D47" s="34"/>
      <c r="E47" s="98">
        <v>11003</v>
      </c>
      <c r="F47" s="9" t="str">
        <f>'Հավելված 1'!C36</f>
        <v>Պետական գույքի հաշվառման, գույքագրման, գնահատման, անշարժ գույքի պահառության, սպասարկման աշխատանքների և աճուրդների իրականացման ծառայություններ</v>
      </c>
      <c r="G47" s="93">
        <f t="shared" ref="G47:H47" si="16">G49</f>
        <v>22893.3</v>
      </c>
      <c r="H47" s="93">
        <f t="shared" si="16"/>
        <v>22893.3</v>
      </c>
    </row>
    <row r="48" spans="1:8">
      <c r="A48" s="34"/>
      <c r="B48" s="34"/>
      <c r="C48" s="34"/>
      <c r="D48" s="34"/>
      <c r="E48" s="34"/>
      <c r="F48" s="9" t="s">
        <v>41</v>
      </c>
      <c r="G48" s="9"/>
      <c r="H48" s="99"/>
    </row>
    <row r="49" spans="1:8" ht="27">
      <c r="A49" s="34"/>
      <c r="B49" s="34"/>
      <c r="C49" s="34"/>
      <c r="D49" s="37"/>
      <c r="E49" s="34"/>
      <c r="F49" s="9" t="s">
        <v>48</v>
      </c>
      <c r="G49" s="93">
        <f t="shared" ref="G49:H49" si="17">G51</f>
        <v>22893.3</v>
      </c>
      <c r="H49" s="93">
        <f t="shared" si="17"/>
        <v>22893.3</v>
      </c>
    </row>
    <row r="50" spans="1:8" ht="27">
      <c r="A50" s="34"/>
      <c r="B50" s="34"/>
      <c r="C50" s="34"/>
      <c r="D50" s="34"/>
      <c r="E50" s="34"/>
      <c r="F50" s="9" t="s">
        <v>30</v>
      </c>
      <c r="G50" s="9"/>
      <c r="H50" s="99"/>
    </row>
    <row r="51" spans="1:8">
      <c r="A51" s="34"/>
      <c r="B51" s="34"/>
      <c r="C51" s="34"/>
      <c r="D51" s="34"/>
      <c r="E51" s="34"/>
      <c r="F51" s="9" t="s">
        <v>29</v>
      </c>
      <c r="G51" s="93">
        <f t="shared" ref="G51:H53" si="18">G52</f>
        <v>22893.3</v>
      </c>
      <c r="H51" s="93">
        <f t="shared" si="18"/>
        <v>22893.3</v>
      </c>
    </row>
    <row r="52" spans="1:8">
      <c r="A52" s="34"/>
      <c r="B52" s="34"/>
      <c r="C52" s="34"/>
      <c r="D52" s="34"/>
      <c r="E52" s="34"/>
      <c r="F52" s="60" t="s">
        <v>96</v>
      </c>
      <c r="G52" s="93">
        <f t="shared" si="18"/>
        <v>22893.3</v>
      </c>
      <c r="H52" s="93">
        <f t="shared" si="18"/>
        <v>22893.3</v>
      </c>
    </row>
    <row r="53" spans="1:8">
      <c r="A53" s="34"/>
      <c r="B53" s="34"/>
      <c r="C53" s="34"/>
      <c r="D53" s="34"/>
      <c r="E53" s="34"/>
      <c r="F53" s="9" t="s">
        <v>97</v>
      </c>
      <c r="G53" s="93">
        <f t="shared" si="18"/>
        <v>22893.3</v>
      </c>
      <c r="H53" s="93">
        <f t="shared" si="18"/>
        <v>22893.3</v>
      </c>
    </row>
    <row r="54" spans="1:8" ht="33.75" customHeight="1">
      <c r="A54" s="34"/>
      <c r="B54" s="34"/>
      <c r="C54" s="34"/>
      <c r="D54" s="34"/>
      <c r="E54" s="34"/>
      <c r="F54" s="100" t="s">
        <v>98</v>
      </c>
      <c r="G54" s="93">
        <f>'Հավելված 1'!D35</f>
        <v>22893.3</v>
      </c>
      <c r="H54" s="93">
        <f>'Հավելված 1'!E35</f>
        <v>22893.3</v>
      </c>
    </row>
  </sheetData>
  <mergeCells count="11">
    <mergeCell ref="F1:H1"/>
    <mergeCell ref="D2:H2"/>
    <mergeCell ref="D3:H3"/>
    <mergeCell ref="A8:F8"/>
    <mergeCell ref="A9:C9"/>
    <mergeCell ref="D9:E9"/>
    <mergeCell ref="F9:F10"/>
    <mergeCell ref="D4:F4"/>
    <mergeCell ref="D5:F5"/>
    <mergeCell ref="A6:H6"/>
    <mergeCell ref="G9:H9"/>
  </mergeCells>
  <pageMargins left="0" right="0" top="0" bottom="0" header="0" footer="0"/>
  <pageSetup paperSize="9" scale="8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3"/>
  <sheetViews>
    <sheetView topLeftCell="A16" workbookViewId="0">
      <selection activeCell="C21" sqref="A10:E23"/>
    </sheetView>
  </sheetViews>
  <sheetFormatPr defaultRowHeight="15"/>
  <cols>
    <col min="1" max="1" width="5.5703125" bestFit="1" customWidth="1"/>
    <col min="2" max="2" width="6.7109375" bestFit="1" customWidth="1"/>
    <col min="3" max="3" width="71.28515625" customWidth="1"/>
    <col min="4" max="4" width="14.7109375" customWidth="1"/>
    <col min="5" max="5" width="11.28515625" customWidth="1"/>
  </cols>
  <sheetData>
    <row r="1" spans="1:7" ht="16.5">
      <c r="A1" s="3"/>
      <c r="B1" s="3"/>
      <c r="C1" s="3"/>
      <c r="D1" s="3"/>
      <c r="E1" s="61" t="s">
        <v>169</v>
      </c>
    </row>
    <row r="2" spans="1:7" ht="16.5">
      <c r="A2" s="3"/>
      <c r="B2" s="3"/>
      <c r="C2" s="3"/>
      <c r="D2" s="3"/>
      <c r="E2" s="61" t="s">
        <v>59</v>
      </c>
    </row>
    <row r="3" spans="1:7" ht="16.5">
      <c r="A3" s="3"/>
      <c r="B3" s="3"/>
      <c r="C3" s="3"/>
      <c r="D3" s="3"/>
      <c r="E3" s="61" t="s">
        <v>60</v>
      </c>
    </row>
    <row r="4" spans="1:7" ht="16.5">
      <c r="A4" s="69"/>
      <c r="B4" s="3"/>
      <c r="C4" s="3"/>
      <c r="D4" s="3"/>
      <c r="E4" s="3"/>
    </row>
    <row r="5" spans="1:7" ht="15.75" customHeight="1">
      <c r="A5" s="130" t="s">
        <v>161</v>
      </c>
      <c r="B5" s="130"/>
      <c r="C5" s="130"/>
      <c r="D5" s="130"/>
      <c r="E5" s="130"/>
      <c r="F5" s="70"/>
      <c r="G5" s="70"/>
    </row>
    <row r="6" spans="1:7" ht="15.75" customHeight="1">
      <c r="A6" s="130"/>
      <c r="B6" s="130"/>
      <c r="C6" s="130"/>
      <c r="D6" s="130"/>
      <c r="E6" s="130"/>
      <c r="F6" s="70"/>
      <c r="G6" s="70"/>
    </row>
    <row r="7" spans="1:7" ht="15.75" customHeight="1">
      <c r="A7" s="130"/>
      <c r="B7" s="130"/>
      <c r="C7" s="130"/>
      <c r="D7" s="130"/>
      <c r="E7" s="130"/>
      <c r="F7" s="70"/>
      <c r="G7" s="70"/>
    </row>
    <row r="8" spans="1:7" ht="15.75" customHeight="1">
      <c r="A8" s="130"/>
      <c r="B8" s="130"/>
      <c r="C8" s="130"/>
      <c r="D8" s="130"/>
      <c r="E8" s="130"/>
      <c r="F8" s="70"/>
      <c r="G8" s="70"/>
    </row>
    <row r="9" spans="1:7">
      <c r="A9" s="71"/>
      <c r="B9" s="71"/>
      <c r="C9" s="71"/>
      <c r="D9" s="71"/>
      <c r="E9" s="71"/>
    </row>
    <row r="10" spans="1:7">
      <c r="A10" s="62"/>
      <c r="B10" s="1"/>
      <c r="C10" s="62"/>
      <c r="D10" s="62"/>
      <c r="E10" s="72" t="s">
        <v>63</v>
      </c>
    </row>
    <row r="11" spans="1:7" ht="60" customHeight="1">
      <c r="A11" s="144" t="s">
        <v>20</v>
      </c>
      <c r="B11" s="144"/>
      <c r="C11" s="133" t="s">
        <v>162</v>
      </c>
      <c r="D11" s="145" t="s">
        <v>66</v>
      </c>
      <c r="E11" s="146"/>
    </row>
    <row r="12" spans="1:7" ht="60">
      <c r="A12" s="116" t="s">
        <v>18</v>
      </c>
      <c r="B12" s="116" t="s">
        <v>42</v>
      </c>
      <c r="C12" s="134"/>
      <c r="D12" s="103" t="s">
        <v>53</v>
      </c>
      <c r="E12" s="103" t="s">
        <v>22</v>
      </c>
    </row>
    <row r="13" spans="1:7">
      <c r="A13" s="75"/>
      <c r="B13" s="76"/>
      <c r="C13" s="77" t="s">
        <v>77</v>
      </c>
      <c r="D13" s="123">
        <f t="shared" ref="D13:E13" si="0">D15</f>
        <v>-22893.3</v>
      </c>
      <c r="E13" s="123">
        <f t="shared" si="0"/>
        <v>-22893.3</v>
      </c>
    </row>
    <row r="14" spans="1:7">
      <c r="A14" s="75"/>
      <c r="B14" s="117"/>
      <c r="C14" s="77" t="s">
        <v>148</v>
      </c>
      <c r="D14" s="123"/>
      <c r="E14" s="123"/>
    </row>
    <row r="15" spans="1:7" s="82" customFormat="1" ht="28.5">
      <c r="A15" s="79"/>
      <c r="B15" s="80"/>
      <c r="C15" s="81" t="s">
        <v>52</v>
      </c>
      <c r="D15" s="123">
        <f t="shared" ref="D15:E15" si="1">D16++D19</f>
        <v>-22893.3</v>
      </c>
      <c r="E15" s="123">
        <f t="shared" si="1"/>
        <v>-22893.3</v>
      </c>
    </row>
    <row r="16" spans="1:7" ht="28.5">
      <c r="A16" s="124">
        <v>1079</v>
      </c>
      <c r="B16" s="124">
        <v>31001</v>
      </c>
      <c r="C16" s="81" t="s">
        <v>78</v>
      </c>
      <c r="D16" s="123">
        <f t="shared" ref="D16:E16" si="2">D18</f>
        <v>-3213.3</v>
      </c>
      <c r="E16" s="123">
        <f t="shared" si="2"/>
        <v>-3213.3</v>
      </c>
    </row>
    <row r="17" spans="1:5">
      <c r="A17" s="89"/>
      <c r="B17" s="118"/>
      <c r="C17" s="85" t="s">
        <v>163</v>
      </c>
      <c r="D17" s="123"/>
      <c r="E17" s="123"/>
    </row>
    <row r="18" spans="1:5" ht="28.5">
      <c r="A18" s="89"/>
      <c r="B18" s="118"/>
      <c r="C18" s="119" t="str">
        <f>'Հավելված 3'!F22</f>
        <v>ՀՀ տարածքային կառավարման և ենթակառուցվածքների նախարարության պետական գույքի կառավարման կոմիտե</v>
      </c>
      <c r="D18" s="123">
        <f>'Հավելված 1'!D22</f>
        <v>-3213.3</v>
      </c>
      <c r="E18" s="123">
        <f>'Հավելված 1'!E22</f>
        <v>-3213.3</v>
      </c>
    </row>
    <row r="19" spans="1:5" s="82" customFormat="1" ht="28.5">
      <c r="A19" s="124">
        <v>1079</v>
      </c>
      <c r="B19" s="124">
        <v>31004</v>
      </c>
      <c r="C19" s="81" t="s">
        <v>81</v>
      </c>
      <c r="D19" s="123">
        <f t="shared" ref="D19:E19" si="3">D21</f>
        <v>-19680</v>
      </c>
      <c r="E19" s="123">
        <f t="shared" si="3"/>
        <v>-19680</v>
      </c>
    </row>
    <row r="20" spans="1:5" s="82" customFormat="1">
      <c r="A20" s="86"/>
      <c r="B20" s="120"/>
      <c r="C20" s="85" t="s">
        <v>163</v>
      </c>
      <c r="D20" s="81"/>
      <c r="E20" s="122"/>
    </row>
    <row r="21" spans="1:5" s="82" customFormat="1" ht="28.5">
      <c r="A21" s="86"/>
      <c r="B21" s="120"/>
      <c r="C21" s="121" t="str">
        <f>C18</f>
        <v>ՀՀ տարածքային կառավարման և ենթակառուցվածքների նախարարության պետական գույքի կառավարման կոմիտե</v>
      </c>
      <c r="D21" s="123">
        <f t="shared" ref="D21:E21" si="4">D23</f>
        <v>-19680</v>
      </c>
      <c r="E21" s="123">
        <f t="shared" si="4"/>
        <v>-19680</v>
      </c>
    </row>
    <row r="22" spans="1:5">
      <c r="A22" s="75"/>
      <c r="B22" s="75"/>
      <c r="C22" s="85" t="s">
        <v>174</v>
      </c>
      <c r="D22" s="75"/>
      <c r="E22" s="75"/>
    </row>
    <row r="23" spans="1:5" ht="30">
      <c r="A23" s="75"/>
      <c r="B23" s="75"/>
      <c r="C23" s="101" t="s">
        <v>175</v>
      </c>
      <c r="D23" s="123">
        <f>'Հավելված 1'!D28</f>
        <v>-19680</v>
      </c>
      <c r="E23" s="123">
        <f>'Հավելված 1'!E28</f>
        <v>-19680</v>
      </c>
    </row>
  </sheetData>
  <mergeCells count="4">
    <mergeCell ref="A5:E8"/>
    <mergeCell ref="A11:B11"/>
    <mergeCell ref="C11:C12"/>
    <mergeCell ref="D11:E11"/>
  </mergeCells>
  <pageMargins left="0" right="0" top="0" bottom="0" header="0" footer="0"/>
  <pageSetup paperSize="9" scale="8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topLeftCell="A4" workbookViewId="0">
      <selection activeCell="E14" sqref="E14"/>
    </sheetView>
  </sheetViews>
  <sheetFormatPr defaultRowHeight="15"/>
  <cols>
    <col min="1" max="1" width="10.42578125" customWidth="1"/>
    <col min="2" max="2" width="14.42578125" customWidth="1"/>
    <col min="3" max="3" width="45" customWidth="1"/>
    <col min="4" max="4" width="47.28515625" customWidth="1"/>
    <col min="5" max="5" width="25.28515625" customWidth="1"/>
  </cols>
  <sheetData>
    <row r="1" spans="1:5" ht="16.5">
      <c r="A1" s="3"/>
      <c r="B1" s="3"/>
      <c r="C1" s="3"/>
      <c r="D1" s="3"/>
      <c r="E1" s="61" t="s">
        <v>164</v>
      </c>
    </row>
    <row r="2" spans="1:5" ht="16.5">
      <c r="A2" s="3"/>
      <c r="B2" s="3"/>
      <c r="C2" s="3"/>
      <c r="D2" s="3"/>
      <c r="E2" s="61" t="s">
        <v>59</v>
      </c>
    </row>
    <row r="3" spans="1:5" ht="16.5">
      <c r="A3" s="3"/>
      <c r="B3" s="3"/>
      <c r="C3" s="3"/>
      <c r="D3" s="3"/>
      <c r="E3" s="61" t="s">
        <v>60</v>
      </c>
    </row>
    <row r="4" spans="1:5" ht="16.5">
      <c r="A4" s="3"/>
      <c r="B4" s="3"/>
      <c r="C4" s="3"/>
      <c r="D4" s="3"/>
      <c r="E4" s="3"/>
    </row>
    <row r="5" spans="1:5">
      <c r="A5" s="165" t="s">
        <v>61</v>
      </c>
      <c r="B5" s="165"/>
      <c r="C5" s="165"/>
      <c r="D5" s="165"/>
      <c r="E5" s="165"/>
    </row>
    <row r="6" spans="1:5">
      <c r="A6" s="165" t="s">
        <v>62</v>
      </c>
      <c r="B6" s="165"/>
      <c r="C6" s="165"/>
      <c r="D6" s="165"/>
      <c r="E6" s="165"/>
    </row>
    <row r="7" spans="1:5">
      <c r="A7" s="1"/>
      <c r="B7" s="1"/>
      <c r="C7" s="1"/>
      <c r="D7" s="1"/>
      <c r="E7" s="1"/>
    </row>
    <row r="8" spans="1:5">
      <c r="A8" s="1"/>
      <c r="B8" s="1"/>
      <c r="C8" s="1"/>
      <c r="D8" s="62"/>
      <c r="E8" s="63" t="s">
        <v>63</v>
      </c>
    </row>
    <row r="9" spans="1:5" ht="63" customHeight="1">
      <c r="A9" s="166" t="s">
        <v>20</v>
      </c>
      <c r="B9" s="166"/>
      <c r="C9" s="166" t="s">
        <v>64</v>
      </c>
      <c r="D9" s="166" t="s">
        <v>65</v>
      </c>
      <c r="E9" s="64" t="s">
        <v>66</v>
      </c>
    </row>
    <row r="10" spans="1:5">
      <c r="A10" s="65" t="s">
        <v>67</v>
      </c>
      <c r="B10" s="65" t="s">
        <v>68</v>
      </c>
      <c r="C10" s="166"/>
      <c r="D10" s="166"/>
      <c r="E10" s="64" t="s">
        <v>69</v>
      </c>
    </row>
    <row r="11" spans="1:5">
      <c r="A11" s="143" t="s">
        <v>70</v>
      </c>
      <c r="B11" s="143"/>
      <c r="C11" s="143"/>
      <c r="D11" s="143"/>
      <c r="E11" s="66">
        <f>E12</f>
        <v>22893.3</v>
      </c>
    </row>
    <row r="12" spans="1:5">
      <c r="A12" s="67">
        <v>1079</v>
      </c>
      <c r="B12" s="143" t="s">
        <v>35</v>
      </c>
      <c r="C12" s="143"/>
      <c r="D12" s="143"/>
      <c r="E12" s="66">
        <f>E13</f>
        <v>22893.3</v>
      </c>
    </row>
    <row r="13" spans="1:5" ht="54">
      <c r="A13" s="67"/>
      <c r="B13" s="68">
        <v>11003</v>
      </c>
      <c r="C13" s="9" t="str">
        <f>'Հավելված 3'!F47</f>
        <v>Պետական գույքի հաշվառման, գույքագրման, գնահատման, անշարժ գույքի պահառության, սպասարկման աշխատանքների և աճուրդների իրականացման ծառայություններ</v>
      </c>
      <c r="D13" s="68" t="s">
        <v>48</v>
      </c>
      <c r="E13" s="66">
        <f>E14</f>
        <v>22893.3</v>
      </c>
    </row>
    <row r="14" spans="1:5" ht="28.5">
      <c r="A14" s="67"/>
      <c r="B14" s="68"/>
      <c r="C14" s="123"/>
      <c r="D14" s="123" t="s">
        <v>71</v>
      </c>
      <c r="E14" s="127">
        <f>'Հավելված 3'!H54</f>
        <v>22893.3</v>
      </c>
    </row>
  </sheetData>
  <mergeCells count="7">
    <mergeCell ref="B12:D12"/>
    <mergeCell ref="A5:E5"/>
    <mergeCell ref="A6:E6"/>
    <mergeCell ref="A9:B9"/>
    <mergeCell ref="C9:C10"/>
    <mergeCell ref="D9:D10"/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5"/>
  <sheetViews>
    <sheetView topLeftCell="A14" workbookViewId="0">
      <selection activeCell="C11" sqref="C1:C1048576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3" width="12.5703125" style="1" customWidth="1"/>
    <col min="4" max="4" width="16.5703125" style="1" customWidth="1"/>
    <col min="5" max="5" width="49.85546875" style="1" customWidth="1"/>
    <col min="6" max="16384" width="9.140625" style="1"/>
  </cols>
  <sheetData>
    <row r="1" spans="1:4" ht="15" customHeight="1">
      <c r="D1" s="104" t="s">
        <v>165</v>
      </c>
    </row>
    <row r="2" spans="1:4" ht="15" customHeight="1">
      <c r="B2" s="169" t="s">
        <v>55</v>
      </c>
      <c r="C2" s="169"/>
      <c r="D2" s="169"/>
    </row>
    <row r="3" spans="1:4" ht="15" customHeight="1">
      <c r="B3" s="169" t="s">
        <v>50</v>
      </c>
      <c r="C3" s="169"/>
      <c r="D3" s="169"/>
    </row>
    <row r="6" spans="1:4" hidden="1"/>
    <row r="7" spans="1:4" hidden="1"/>
    <row r="8" spans="1:4" ht="45" customHeight="1">
      <c r="A8" s="172" t="s">
        <v>57</v>
      </c>
      <c r="B8" s="172"/>
      <c r="C8" s="172"/>
      <c r="D8" s="172"/>
    </row>
    <row r="9" spans="1:4" ht="16.5">
      <c r="A9" s="3"/>
      <c r="B9" s="3"/>
      <c r="C9" s="3"/>
      <c r="D9" s="3"/>
    </row>
    <row r="10" spans="1:4" s="2" customFormat="1" ht="17.25">
      <c r="A10" s="173" t="s">
        <v>47</v>
      </c>
      <c r="B10" s="173"/>
      <c r="C10" s="173"/>
      <c r="D10" s="173"/>
    </row>
    <row r="11" spans="1:4" s="2" customFormat="1" ht="17.25">
      <c r="A11" s="3"/>
      <c r="B11" s="3"/>
      <c r="C11" s="3"/>
      <c r="D11" s="3"/>
    </row>
    <row r="12" spans="1:4" s="2" customFormat="1" ht="17.25">
      <c r="A12" s="13" t="s">
        <v>0</v>
      </c>
      <c r="B12" s="3"/>
      <c r="C12" s="3"/>
      <c r="D12" s="3"/>
    </row>
    <row r="13" spans="1:4" s="2" customFormat="1" ht="17.25"/>
    <row r="14" spans="1:4" s="2" customFormat="1" ht="17.25"/>
    <row r="15" spans="1:4" s="2" customFormat="1" ht="35.25" customHeight="1">
      <c r="A15" s="14" t="s">
        <v>1</v>
      </c>
      <c r="B15" s="14" t="s">
        <v>2</v>
      </c>
      <c r="C15" s="57"/>
      <c r="D15" s="1"/>
    </row>
    <row r="16" spans="1:4" s="2" customFormat="1" ht="25.5" customHeight="1">
      <c r="A16" s="15">
        <v>1079</v>
      </c>
      <c r="B16" s="6" t="s">
        <v>35</v>
      </c>
      <c r="C16" s="58"/>
      <c r="D16" s="1"/>
    </row>
    <row r="17" spans="1:5" s="2" customFormat="1" ht="6.75" customHeight="1">
      <c r="A17" s="16"/>
      <c r="B17" s="1"/>
      <c r="C17" s="1"/>
      <c r="D17" s="1"/>
    </row>
    <row r="18" spans="1:5" s="2" customFormat="1" ht="17.25">
      <c r="A18" s="17" t="s">
        <v>3</v>
      </c>
      <c r="B18" s="1"/>
      <c r="C18" s="1"/>
      <c r="D18" s="1"/>
    </row>
    <row r="19" spans="1:5" s="2" customFormat="1" ht="13.5" customHeight="1">
      <c r="A19" s="16"/>
      <c r="B19" s="1"/>
      <c r="C19" s="1"/>
      <c r="D19" s="1"/>
    </row>
    <row r="20" spans="1:5" s="2" customFormat="1" ht="66" customHeight="1">
      <c r="A20" s="18" t="s">
        <v>4</v>
      </c>
      <c r="B20" s="19">
        <v>1079</v>
      </c>
      <c r="C20" s="158" t="s">
        <v>51</v>
      </c>
      <c r="D20" s="160"/>
    </row>
    <row r="21" spans="1:5" s="2" customFormat="1" ht="17.25">
      <c r="A21" s="6" t="s">
        <v>5</v>
      </c>
      <c r="B21" s="20">
        <v>31001</v>
      </c>
      <c r="C21" s="73" t="s">
        <v>53</v>
      </c>
      <c r="D21" s="21" t="s">
        <v>6</v>
      </c>
    </row>
    <row r="22" spans="1:5" s="2" customFormat="1" ht="35.25" customHeight="1">
      <c r="A22" s="6" t="s">
        <v>7</v>
      </c>
      <c r="B22" s="9" t="str">
        <f>'Հավելված 3'!F35</f>
        <v>Պետական գույքի կառավարման կոմիտեի տեխնիկական հագեցվածության բարելավում</v>
      </c>
      <c r="C22" s="59"/>
      <c r="D22" s="22"/>
    </row>
    <row r="23" spans="1:5" s="2" customFormat="1" ht="40.5">
      <c r="A23" s="6" t="s">
        <v>8</v>
      </c>
      <c r="B23" s="46" t="str">
        <f>'Հավելված 1'!C25</f>
        <v>Պետական գույքի կառավարման կոմիտեի աշխատանքային պայմանների բարելավման համար վարչական սարքավորումների ձեռքբերում</v>
      </c>
      <c r="C23" s="138"/>
      <c r="D23" s="22"/>
    </row>
    <row r="24" spans="1:5" s="2" customFormat="1" ht="27.75" customHeight="1">
      <c r="A24" s="6" t="s">
        <v>9</v>
      </c>
      <c r="B24" s="8" t="str">
        <f>'Հավելված 1'!C27</f>
        <v>Պետական մարմինների կողմից օգտագործվող ոչ ֆինանսական ակտիվների հետ գործառնություններ</v>
      </c>
      <c r="C24" s="138"/>
      <c r="D24" s="22"/>
    </row>
    <row r="25" spans="1:5" s="2" customFormat="1" ht="27">
      <c r="A25" s="23" t="s">
        <v>10</v>
      </c>
      <c r="B25" s="46" t="str">
        <f>'Հավելված 3'!F37</f>
        <v>ՀՀ տարածքային կառավարման և ենթակառուցվածքների նախարարության պետական գույքի կառավարման կոմիտե</v>
      </c>
      <c r="C25" s="138"/>
      <c r="D25" s="22"/>
    </row>
    <row r="26" spans="1:5" s="2" customFormat="1" ht="21.75" customHeight="1">
      <c r="A26" s="24"/>
      <c r="B26" s="25" t="s">
        <v>11</v>
      </c>
      <c r="C26" s="139"/>
      <c r="D26" s="26"/>
    </row>
    <row r="27" spans="1:5" s="2" customFormat="1" ht="18" thickBot="1">
      <c r="A27" s="167" t="s">
        <v>12</v>
      </c>
      <c r="B27" s="168"/>
      <c r="C27" s="43">
        <f>'Հավելված 1'!D22</f>
        <v>-3213.3</v>
      </c>
      <c r="D27" s="43">
        <f>'Հավելված 1'!E22</f>
        <v>-3213.3</v>
      </c>
      <c r="E27" s="5"/>
    </row>
    <row r="28" spans="1:5" s="2" customFormat="1" ht="17.25">
      <c r="A28" s="6" t="s">
        <v>5</v>
      </c>
      <c r="B28" s="20">
        <f>'Հավելված 3'!E20</f>
        <v>31004</v>
      </c>
      <c r="C28" s="11"/>
      <c r="D28" s="21"/>
    </row>
    <row r="29" spans="1:5" s="2" customFormat="1" ht="35.25" customHeight="1">
      <c r="A29" s="6" t="s">
        <v>7</v>
      </c>
      <c r="B29" s="9" t="str">
        <f>'Հավելված 1'!C29</f>
        <v>Պետական գույքի կառավարման կոմիտեի ենթակայության շենքերի պայմանների բարելավում</v>
      </c>
      <c r="C29" s="59"/>
      <c r="D29" s="22"/>
    </row>
    <row r="30" spans="1:5" s="2" customFormat="1" ht="54">
      <c r="A30" s="6" t="s">
        <v>8</v>
      </c>
      <c r="B30" s="46" t="str">
        <f>'Հավելված 1'!C31</f>
        <v>Պետական գույքի կառավարման կոմիտեի ենթակայության շենքերի պայմանների բարելավում (հիմնանորոգում, նախագծանախահաշվային փաստաթղթերի ձեռքբերում և շենքային այլ պայմանների բարելավում)</v>
      </c>
      <c r="C30" s="138"/>
      <c r="D30" s="22"/>
    </row>
    <row r="31" spans="1:5" s="2" customFormat="1" ht="27.75" customHeight="1">
      <c r="A31" s="6" t="s">
        <v>9</v>
      </c>
      <c r="B31" s="8" t="str">
        <f>'Հավելված 1'!C33</f>
        <v>Պետական մարմինների կողմից օգտագործվող ոչ ֆինանսական ակտիվների հետ գործառնություններ</v>
      </c>
      <c r="C31" s="138"/>
      <c r="D31" s="22"/>
    </row>
    <row r="32" spans="1:5" s="2" customFormat="1" ht="27">
      <c r="A32" s="53" t="s">
        <v>10</v>
      </c>
      <c r="B32" s="46" t="str">
        <f>'Հավելված 3'!F37</f>
        <v>ՀՀ տարածքային կառավարման և ենթակառուցվածքների նախարարության պետական գույքի կառավարման կոմիտե</v>
      </c>
      <c r="C32" s="138"/>
      <c r="D32" s="22"/>
    </row>
    <row r="33" spans="1:5" s="2" customFormat="1" ht="21.75" customHeight="1">
      <c r="A33" s="24"/>
      <c r="B33" s="25" t="s">
        <v>11</v>
      </c>
      <c r="C33" s="139"/>
      <c r="D33" s="26"/>
    </row>
    <row r="34" spans="1:5" s="2" customFormat="1" ht="18" thickBot="1">
      <c r="A34" s="170" t="s">
        <v>99</v>
      </c>
      <c r="B34" s="171"/>
      <c r="C34" s="128">
        <v>-1</v>
      </c>
      <c r="D34" s="128">
        <v>-1</v>
      </c>
      <c r="E34" s="5"/>
    </row>
    <row r="35" spans="1:5" s="2" customFormat="1" ht="18" thickBot="1">
      <c r="A35" s="167" t="s">
        <v>12</v>
      </c>
      <c r="B35" s="168"/>
      <c r="C35" s="43">
        <f>'Հավելված 1'!D28</f>
        <v>-19680</v>
      </c>
      <c r="D35" s="43">
        <v>-19680</v>
      </c>
      <c r="E35" s="5"/>
    </row>
    <row r="36" spans="1:5" s="2" customFormat="1" ht="17.25">
      <c r="A36" s="6" t="s">
        <v>5</v>
      </c>
      <c r="B36" s="20">
        <v>11003</v>
      </c>
      <c r="C36" s="73"/>
      <c r="D36" s="21"/>
    </row>
    <row r="37" spans="1:5" s="2" customFormat="1" ht="40.5">
      <c r="A37" s="6" t="s">
        <v>7</v>
      </c>
      <c r="B37" s="46" t="str">
        <f>'Հավելված 1'!C36</f>
        <v>Պետական գույքի հաշվառման, գույքագրման, գնահատման, անշարժ գույքի պահառության, սպասարկման աշխատանքների և աճուրդների իրականացման ծառայություններ</v>
      </c>
      <c r="C37" s="59"/>
      <c r="D37" s="22"/>
    </row>
    <row r="38" spans="1:5" s="2" customFormat="1" ht="54">
      <c r="A38" s="6" t="s">
        <v>8</v>
      </c>
      <c r="B38" s="46" t="str">
        <f>'Հավելված 1'!C38</f>
        <v xml:space="preserve">Պետական գույքի հաշվառում, գույքագրում, անշարժ գույքի պահառություն, աճուրդների իրականացում և  Կառավարական N 2 և 3, ք. Երևան Վ. Սարգսյան 3/3 և Նալբանդյան 28  շենքերի սպասարկում ու վերանորոգում  </v>
      </c>
      <c r="C38" s="138"/>
      <c r="D38" s="22"/>
    </row>
    <row r="39" spans="1:5" s="2" customFormat="1" ht="27.75" customHeight="1">
      <c r="A39" s="6" t="s">
        <v>9</v>
      </c>
      <c r="B39" s="45" t="str">
        <f>'Հավելված 1'!C40</f>
        <v>Ծառայությունների մատուցում</v>
      </c>
      <c r="C39" s="138"/>
      <c r="D39" s="22"/>
    </row>
    <row r="40" spans="1:5" s="2" customFormat="1" ht="17.25">
      <c r="A40" s="53" t="s">
        <v>10</v>
      </c>
      <c r="B40" s="46" t="s">
        <v>74</v>
      </c>
      <c r="C40" s="138"/>
      <c r="D40" s="22"/>
    </row>
    <row r="41" spans="1:5" s="2" customFormat="1" ht="21.75" customHeight="1">
      <c r="A41" s="24"/>
      <c r="B41" s="25" t="s">
        <v>11</v>
      </c>
      <c r="C41" s="139"/>
      <c r="D41" s="26"/>
    </row>
    <row r="42" spans="1:5" s="2" customFormat="1" ht="21.75" customHeight="1">
      <c r="A42" s="174" t="s">
        <v>170</v>
      </c>
      <c r="B42" s="175"/>
      <c r="C42" s="126">
        <v>1397</v>
      </c>
      <c r="D42" s="126">
        <v>1397</v>
      </c>
    </row>
    <row r="43" spans="1:5" s="2" customFormat="1" ht="21.75" customHeight="1">
      <c r="A43" s="174" t="s">
        <v>172</v>
      </c>
      <c r="B43" s="175"/>
      <c r="C43" s="126">
        <v>2</v>
      </c>
      <c r="D43" s="126">
        <v>2</v>
      </c>
    </row>
    <row r="44" spans="1:5" s="2" customFormat="1" ht="30.75" customHeight="1">
      <c r="A44" s="174" t="s">
        <v>176</v>
      </c>
      <c r="B44" s="175"/>
      <c r="C44" s="126">
        <v>1</v>
      </c>
      <c r="D44" s="126">
        <v>1</v>
      </c>
    </row>
    <row r="45" spans="1:5" s="2" customFormat="1" ht="18" thickBot="1">
      <c r="A45" s="167" t="s">
        <v>12</v>
      </c>
      <c r="B45" s="168"/>
      <c r="C45" s="42">
        <f>'Հավելված 1'!D35</f>
        <v>22893.3</v>
      </c>
      <c r="D45" s="42">
        <f>'Հավելված 1'!E35</f>
        <v>22893.3</v>
      </c>
      <c r="E45" s="5"/>
    </row>
  </sheetData>
  <mergeCells count="15">
    <mergeCell ref="C38:C41"/>
    <mergeCell ref="A42:B42"/>
    <mergeCell ref="A43:B43"/>
    <mergeCell ref="A44:B44"/>
    <mergeCell ref="A45:B45"/>
    <mergeCell ref="A35:B35"/>
    <mergeCell ref="B2:D2"/>
    <mergeCell ref="B3:D3"/>
    <mergeCell ref="A34:B34"/>
    <mergeCell ref="A8:D8"/>
    <mergeCell ref="A10:D10"/>
    <mergeCell ref="C30:C33"/>
    <mergeCell ref="C23:C26"/>
    <mergeCell ref="A27:B27"/>
    <mergeCell ref="C20:D20"/>
  </mergeCells>
  <pageMargins left="0" right="0" top="0" bottom="0" header="0" footer="0"/>
  <pageSetup paperSize="9" scale="76" orientation="landscape" verticalDpi="0" r:id="rId1"/>
  <rowBreaks count="1" manualBreakCount="1"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45"/>
  <sheetViews>
    <sheetView topLeftCell="A20" zoomScale="112" zoomScaleNormal="112" workbookViewId="0">
      <selection activeCell="C21" sqref="C1:C1048576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3.28515625" style="1" customWidth="1"/>
    <col min="4" max="4" width="17.42578125" style="1" customWidth="1"/>
    <col min="5" max="5" width="49.85546875" style="1" customWidth="1"/>
    <col min="6" max="16384" width="9.140625" style="1"/>
  </cols>
  <sheetData>
    <row r="1" spans="1:4" ht="15" customHeight="1">
      <c r="D1" s="104" t="s">
        <v>166</v>
      </c>
    </row>
    <row r="2" spans="1:4" ht="14.25" customHeight="1">
      <c r="B2" s="169" t="s">
        <v>55</v>
      </c>
      <c r="C2" s="169"/>
      <c r="D2" s="169"/>
    </row>
    <row r="3" spans="1:4" ht="21.75" customHeight="1">
      <c r="B3" s="169" t="s">
        <v>50</v>
      </c>
      <c r="C3" s="169"/>
      <c r="D3" s="169"/>
    </row>
    <row r="4" spans="1:4">
      <c r="D4" s="39"/>
    </row>
    <row r="6" spans="1:4" hidden="1"/>
    <row r="7" spans="1:4" hidden="1"/>
    <row r="8" spans="1:4" ht="45" customHeight="1">
      <c r="A8" s="176" t="s">
        <v>58</v>
      </c>
      <c r="B8" s="176"/>
      <c r="C8" s="176"/>
      <c r="D8" s="176"/>
    </row>
    <row r="9" spans="1:4">
      <c r="A9" s="48"/>
      <c r="B9" s="48"/>
      <c r="C9" s="48"/>
      <c r="D9" s="48"/>
    </row>
    <row r="10" spans="1:4" s="2" customFormat="1" ht="17.25">
      <c r="A10" s="177" t="s">
        <v>49</v>
      </c>
      <c r="B10" s="177"/>
      <c r="C10" s="177"/>
      <c r="D10" s="177"/>
    </row>
    <row r="11" spans="1:4" s="2" customFormat="1" ht="17.25">
      <c r="A11" s="49"/>
      <c r="B11" s="49"/>
      <c r="C11" s="49"/>
      <c r="D11" s="49"/>
    </row>
    <row r="12" spans="1:4" s="2" customFormat="1" ht="17.25">
      <c r="A12" s="50" t="s">
        <v>38</v>
      </c>
      <c r="B12" s="49"/>
      <c r="C12" s="49"/>
      <c r="D12" s="49"/>
    </row>
    <row r="13" spans="1:4" s="2" customFormat="1" ht="17.25">
      <c r="A13" s="51"/>
      <c r="B13" s="51"/>
      <c r="C13" s="51"/>
      <c r="D13" s="51"/>
    </row>
    <row r="14" spans="1:4" s="2" customFormat="1" ht="17.25">
      <c r="A14" s="51"/>
      <c r="B14" s="51"/>
      <c r="C14" s="51"/>
      <c r="D14" s="51"/>
    </row>
    <row r="15" spans="1:4" s="2" customFormat="1" ht="24" customHeight="1">
      <c r="A15" s="14" t="s">
        <v>1</v>
      </c>
      <c r="B15" s="14" t="s">
        <v>2</v>
      </c>
      <c r="C15" s="57"/>
      <c r="D15" s="48"/>
    </row>
    <row r="16" spans="1:4" s="2" customFormat="1" ht="25.5" customHeight="1">
      <c r="A16" s="19">
        <v>1079</v>
      </c>
      <c r="B16" s="6" t="s">
        <v>35</v>
      </c>
      <c r="C16" s="58"/>
      <c r="D16" s="48"/>
    </row>
    <row r="17" spans="1:5" s="2" customFormat="1" ht="6.75" customHeight="1">
      <c r="A17" s="52"/>
      <c r="B17" s="48"/>
      <c r="C17" s="48"/>
      <c r="D17" s="48"/>
    </row>
    <row r="18" spans="1:5" s="2" customFormat="1" ht="17.25">
      <c r="A18" s="17" t="s">
        <v>3</v>
      </c>
      <c r="B18" s="1"/>
      <c r="C18" s="1"/>
      <c r="D18" s="1"/>
    </row>
    <row r="19" spans="1:5" s="2" customFormat="1" ht="13.5" customHeight="1">
      <c r="A19" s="16"/>
      <c r="B19" s="1"/>
      <c r="C19" s="1"/>
      <c r="D19" s="1"/>
    </row>
    <row r="20" spans="1:5" s="2" customFormat="1" ht="66" customHeight="1">
      <c r="A20" s="18" t="s">
        <v>4</v>
      </c>
      <c r="B20" s="19">
        <v>1079</v>
      </c>
      <c r="C20" s="158" t="s">
        <v>51</v>
      </c>
      <c r="D20" s="160"/>
    </row>
    <row r="21" spans="1:5" s="2" customFormat="1" ht="17.25">
      <c r="A21" s="6" t="s">
        <v>5</v>
      </c>
      <c r="B21" s="20">
        <v>31001</v>
      </c>
      <c r="C21" s="73" t="s">
        <v>53</v>
      </c>
      <c r="D21" s="21" t="s">
        <v>6</v>
      </c>
    </row>
    <row r="22" spans="1:5" s="2" customFormat="1" ht="35.25" customHeight="1">
      <c r="A22" s="6" t="s">
        <v>7</v>
      </c>
      <c r="B22" s="9" t="str">
        <f>'Հավելված 3'!F35</f>
        <v>Պետական գույքի կառավարման կոմիտեի տեխնիկական հագեցվածության բարելավում</v>
      </c>
      <c r="C22" s="59"/>
      <c r="D22" s="22"/>
    </row>
    <row r="23" spans="1:5" s="2" customFormat="1" ht="40.5">
      <c r="A23" s="6" t="s">
        <v>8</v>
      </c>
      <c r="B23" s="46" t="str">
        <f>'Հավելված 1'!C25</f>
        <v>Պետական գույքի կառավարման կոմիտեի աշխատանքային պայմանների բարելավման համար վարչական սարքավորումների ձեռքբերում</v>
      </c>
      <c r="C23" s="138"/>
      <c r="D23" s="22"/>
    </row>
    <row r="24" spans="1:5" s="2" customFormat="1" ht="27.75" customHeight="1">
      <c r="A24" s="6" t="s">
        <v>9</v>
      </c>
      <c r="B24" s="8" t="str">
        <f>'Հավելված 1'!C27</f>
        <v>Պետական մարմինների կողմից օգտագործվող ոչ ֆինանսական ակտիվների հետ գործառնություններ</v>
      </c>
      <c r="C24" s="138"/>
      <c r="D24" s="22"/>
    </row>
    <row r="25" spans="1:5" s="2" customFormat="1" ht="27">
      <c r="A25" s="23" t="s">
        <v>10</v>
      </c>
      <c r="B25" s="46" t="str">
        <f>'Հավելված 3'!F37</f>
        <v>ՀՀ տարածքային կառավարման և ենթակառուցվածքների նախարարության պետական գույքի կառավարման կոմիտե</v>
      </c>
      <c r="C25" s="138"/>
      <c r="D25" s="22"/>
    </row>
    <row r="26" spans="1:5" s="2" customFormat="1" ht="21.75" customHeight="1">
      <c r="A26" s="24"/>
      <c r="B26" s="25" t="s">
        <v>11</v>
      </c>
      <c r="C26" s="139"/>
      <c r="D26" s="26"/>
    </row>
    <row r="27" spans="1:5" s="2" customFormat="1" ht="18" thickBot="1">
      <c r="A27" s="167" t="s">
        <v>12</v>
      </c>
      <c r="B27" s="168"/>
      <c r="C27" s="43">
        <f>'Հավելված 1'!D22</f>
        <v>-3213.3</v>
      </c>
      <c r="D27" s="43">
        <f>'Հավելված 1'!E22</f>
        <v>-3213.3</v>
      </c>
      <c r="E27" s="5"/>
    </row>
    <row r="28" spans="1:5" s="2" customFormat="1" ht="17.25">
      <c r="A28" s="6" t="s">
        <v>5</v>
      </c>
      <c r="B28" s="20">
        <f>'Հավելված 3'!E20</f>
        <v>31004</v>
      </c>
      <c r="C28" s="73"/>
      <c r="D28" s="21"/>
    </row>
    <row r="29" spans="1:5" s="2" customFormat="1" ht="35.25" customHeight="1">
      <c r="A29" s="6" t="s">
        <v>7</v>
      </c>
      <c r="B29" s="9" t="str">
        <f>'Հավելված 1'!C29</f>
        <v>Պետական գույքի կառավարման կոմիտեի ենթակայության շենքերի պայմանների բարելավում</v>
      </c>
      <c r="C29" s="59"/>
      <c r="D29" s="22"/>
    </row>
    <row r="30" spans="1:5" s="2" customFormat="1" ht="54">
      <c r="A30" s="6" t="s">
        <v>8</v>
      </c>
      <c r="B30" s="46" t="str">
        <f>'Հավելված 1'!C31</f>
        <v>Պետական գույքի կառավարման կոմիտեի ենթակայության շենքերի պայմանների բարելավում (հիմնանորոգում, նախագծանախահաշվային փաստաթղթերի ձեռքբերում և շենքային այլ պայմանների բարելավում)</v>
      </c>
      <c r="C30" s="138"/>
      <c r="D30" s="22"/>
    </row>
    <row r="31" spans="1:5" s="2" customFormat="1" ht="27.75" customHeight="1">
      <c r="A31" s="6" t="s">
        <v>9</v>
      </c>
      <c r="B31" s="8" t="str">
        <f>'Հավելված 1'!C33</f>
        <v>Պետական մարմինների կողմից օգտագործվող ոչ ֆինանսական ակտիվների հետ գործառնություններ</v>
      </c>
      <c r="C31" s="138"/>
      <c r="D31" s="22"/>
    </row>
    <row r="32" spans="1:5" s="2" customFormat="1" ht="27">
      <c r="A32" s="53" t="s">
        <v>10</v>
      </c>
      <c r="B32" s="46" t="str">
        <f>'Հավելված 3'!F37</f>
        <v>ՀՀ տարածքային կառավարման և ենթակառուցվածքների նախարարության պետական գույքի կառավարման կոմիտե</v>
      </c>
      <c r="C32" s="138"/>
      <c r="D32" s="22"/>
    </row>
    <row r="33" spans="1:5" s="2" customFormat="1" ht="21.75" customHeight="1">
      <c r="A33" s="24"/>
      <c r="B33" s="25" t="s">
        <v>11</v>
      </c>
      <c r="C33" s="139"/>
      <c r="D33" s="26"/>
    </row>
    <row r="34" spans="1:5" s="2" customFormat="1" ht="18" thickBot="1">
      <c r="A34" s="170" t="s">
        <v>99</v>
      </c>
      <c r="B34" s="171"/>
      <c r="C34" s="128">
        <v>-1</v>
      </c>
      <c r="D34" s="128">
        <v>-1</v>
      </c>
      <c r="E34" s="5"/>
    </row>
    <row r="35" spans="1:5" s="2" customFormat="1" ht="18" thickBot="1">
      <c r="A35" s="167" t="s">
        <v>12</v>
      </c>
      <c r="B35" s="168"/>
      <c r="C35" s="43">
        <f>'Հավելված 1'!D28</f>
        <v>-19680</v>
      </c>
      <c r="D35" s="43">
        <v>-19680</v>
      </c>
      <c r="E35" s="5"/>
    </row>
    <row r="36" spans="1:5" s="2" customFormat="1" ht="17.25">
      <c r="A36" s="6" t="s">
        <v>5</v>
      </c>
      <c r="B36" s="20">
        <v>11003</v>
      </c>
      <c r="C36" s="73"/>
      <c r="D36" s="21"/>
    </row>
    <row r="37" spans="1:5" s="2" customFormat="1" ht="40.5">
      <c r="A37" s="6" t="s">
        <v>7</v>
      </c>
      <c r="B37" s="46" t="str">
        <f>'Հավելված 1'!C36</f>
        <v>Պետական գույքի հաշվառման, գույքագրման, գնահատման, անշարժ գույքի պահառության, սպասարկման աշխատանքների և աճուրդների իրականացման ծառայություններ</v>
      </c>
      <c r="C37" s="59"/>
      <c r="D37" s="22"/>
    </row>
    <row r="38" spans="1:5" s="2" customFormat="1" ht="54">
      <c r="A38" s="6" t="s">
        <v>8</v>
      </c>
      <c r="B38" s="46" t="str">
        <f>'Հավելված 1'!C38</f>
        <v xml:space="preserve">Պետական գույքի հաշվառում, գույքագրում, անշարժ գույքի պահառություն, աճուրդների իրականացում և  Կառավարական N 2 և 3, ք. Երևան Վ. Սարգսյան 3/3 և Նալբանդյան 28  շենքերի սպասարկում ու վերանորոգում  </v>
      </c>
      <c r="C38" s="138"/>
      <c r="D38" s="22"/>
    </row>
    <row r="39" spans="1:5" s="2" customFormat="1" ht="27.75" customHeight="1">
      <c r="A39" s="6" t="s">
        <v>9</v>
      </c>
      <c r="B39" s="45" t="str">
        <f>'Հավելված 1'!C40</f>
        <v>Ծառայությունների մատուցում</v>
      </c>
      <c r="C39" s="138"/>
      <c r="D39" s="22"/>
    </row>
    <row r="40" spans="1:5" s="2" customFormat="1" ht="17.25">
      <c r="A40" s="53" t="s">
        <v>10</v>
      </c>
      <c r="B40" s="46" t="s">
        <v>74</v>
      </c>
      <c r="C40" s="138"/>
      <c r="D40" s="22"/>
    </row>
    <row r="41" spans="1:5" s="2" customFormat="1" ht="21.75" customHeight="1">
      <c r="A41" s="24"/>
      <c r="B41" s="25" t="s">
        <v>11</v>
      </c>
      <c r="C41" s="139"/>
      <c r="D41" s="26"/>
    </row>
    <row r="42" spans="1:5" s="2" customFormat="1" ht="21.75" customHeight="1">
      <c r="A42" s="174" t="s">
        <v>170</v>
      </c>
      <c r="B42" s="175"/>
      <c r="C42" s="126">
        <v>1397</v>
      </c>
      <c r="D42" s="126">
        <v>1397</v>
      </c>
    </row>
    <row r="43" spans="1:5" s="2" customFormat="1" ht="21.75" customHeight="1">
      <c r="A43" s="174" t="s">
        <v>171</v>
      </c>
      <c r="B43" s="175"/>
      <c r="C43" s="126">
        <v>2</v>
      </c>
      <c r="D43" s="126">
        <v>2</v>
      </c>
    </row>
    <row r="44" spans="1:5" s="2" customFormat="1" ht="28.5" customHeight="1">
      <c r="A44" s="174" t="s">
        <v>176</v>
      </c>
      <c r="B44" s="175"/>
      <c r="C44" s="126">
        <v>1</v>
      </c>
      <c r="D44" s="126">
        <v>1</v>
      </c>
    </row>
    <row r="45" spans="1:5" s="2" customFormat="1" ht="18" thickBot="1">
      <c r="A45" s="167" t="s">
        <v>12</v>
      </c>
      <c r="B45" s="168"/>
      <c r="C45" s="42">
        <f>'Հավելված 1'!D35</f>
        <v>22893.3</v>
      </c>
      <c r="D45" s="42">
        <f>'Հավելված 1'!E35</f>
        <v>22893.3</v>
      </c>
      <c r="E45" s="5"/>
    </row>
  </sheetData>
  <mergeCells count="15">
    <mergeCell ref="A44:B44"/>
    <mergeCell ref="A45:B45"/>
    <mergeCell ref="C38:C41"/>
    <mergeCell ref="A42:B42"/>
    <mergeCell ref="A27:B27"/>
    <mergeCell ref="C30:C33"/>
    <mergeCell ref="A34:B34"/>
    <mergeCell ref="A35:B35"/>
    <mergeCell ref="B2:D2"/>
    <mergeCell ref="B3:D3"/>
    <mergeCell ref="A43:B43"/>
    <mergeCell ref="A8:D8"/>
    <mergeCell ref="A10:D10"/>
    <mergeCell ref="C23:C26"/>
    <mergeCell ref="C20:D20"/>
  </mergeCells>
  <pageMargins left="0" right="0" top="0" bottom="0" header="0" footer="0"/>
  <pageSetup paperSize="9" scale="81" orientation="landscape" verticalDpi="0" r:id="rId1"/>
  <rowBreaks count="1" manualBreakCount="1">
    <brk id="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B5" sqref="B5"/>
    </sheetView>
  </sheetViews>
  <sheetFormatPr defaultRowHeight="16.5"/>
  <cols>
    <col min="1" max="1" width="19.85546875" style="3" bestFit="1" customWidth="1"/>
    <col min="2" max="2" width="36.5703125" style="3" bestFit="1" customWidth="1"/>
    <col min="3" max="3" width="11.28515625" style="3" bestFit="1" customWidth="1"/>
    <col min="4" max="4" width="10.85546875" style="3" bestFit="1" customWidth="1"/>
    <col min="5" max="5" width="17.140625" style="3" bestFit="1" customWidth="1"/>
    <col min="6" max="6" width="9.7109375" style="3" bestFit="1" customWidth="1"/>
    <col min="7" max="7" width="18.42578125" style="3" bestFit="1" customWidth="1"/>
    <col min="8" max="16384" width="9.140625" style="3"/>
  </cols>
  <sheetData>
    <row r="1" spans="1:7">
      <c r="D1" s="129"/>
      <c r="E1" s="129"/>
      <c r="F1" s="129"/>
      <c r="G1" s="129" t="s">
        <v>167</v>
      </c>
    </row>
    <row r="2" spans="1:7">
      <c r="D2" s="169" t="s">
        <v>55</v>
      </c>
      <c r="E2" s="169"/>
      <c r="F2" s="169"/>
      <c r="G2" s="169"/>
    </row>
    <row r="3" spans="1:7">
      <c r="D3" s="169" t="s">
        <v>50</v>
      </c>
      <c r="E3" s="169"/>
      <c r="F3" s="169"/>
      <c r="G3" s="169"/>
    </row>
    <row r="4" spans="1:7" ht="68.25" customHeight="1">
      <c r="A4" s="178" t="s">
        <v>144</v>
      </c>
      <c r="B4" s="178"/>
      <c r="C4" s="178"/>
      <c r="D4" s="178"/>
      <c r="E4" s="178"/>
      <c r="F4" s="178"/>
      <c r="G4" s="178"/>
    </row>
    <row r="5" spans="1:7" ht="35.25" customHeight="1">
      <c r="A5" s="179" t="s">
        <v>111</v>
      </c>
      <c r="B5" s="180" t="s">
        <v>112</v>
      </c>
      <c r="C5" s="180" t="s">
        <v>113</v>
      </c>
      <c r="D5" s="180" t="s">
        <v>114</v>
      </c>
      <c r="E5" s="181" t="s">
        <v>115</v>
      </c>
      <c r="F5" s="179" t="s">
        <v>116</v>
      </c>
      <c r="G5" s="180" t="s">
        <v>117</v>
      </c>
    </row>
    <row r="6" spans="1:7">
      <c r="A6" s="182" t="s">
        <v>106</v>
      </c>
      <c r="B6" s="182"/>
      <c r="C6" s="182"/>
      <c r="D6" s="182"/>
      <c r="E6" s="182"/>
      <c r="F6" s="182"/>
      <c r="G6" s="43">
        <f>G10+G12</f>
        <v>-22893.3</v>
      </c>
    </row>
    <row r="7" spans="1:7" ht="30" customHeight="1">
      <c r="A7" s="183" t="s">
        <v>107</v>
      </c>
      <c r="B7" s="183" t="s">
        <v>108</v>
      </c>
      <c r="C7" s="183" t="s">
        <v>100</v>
      </c>
      <c r="D7" s="184" t="s">
        <v>109</v>
      </c>
      <c r="E7" s="184"/>
      <c r="F7" s="184"/>
      <c r="G7" s="43">
        <v>-19680</v>
      </c>
    </row>
    <row r="8" spans="1:7" ht="35.25" customHeight="1">
      <c r="A8" s="185" t="s">
        <v>110</v>
      </c>
      <c r="B8" s="184" t="s">
        <v>81</v>
      </c>
      <c r="C8" s="184"/>
      <c r="D8" s="184"/>
      <c r="E8" s="184"/>
      <c r="F8" s="184"/>
      <c r="G8" s="43">
        <f>G10</f>
        <v>-19680</v>
      </c>
    </row>
    <row r="9" spans="1:7">
      <c r="A9" s="185"/>
      <c r="B9" s="185" t="s">
        <v>118</v>
      </c>
      <c r="C9" s="185"/>
      <c r="D9" s="185"/>
      <c r="E9" s="186"/>
      <c r="F9" s="185"/>
      <c r="G9" s="43">
        <v>-19680</v>
      </c>
    </row>
    <row r="10" spans="1:7" ht="33">
      <c r="A10" s="185" t="s">
        <v>119</v>
      </c>
      <c r="B10" s="187" t="s">
        <v>102</v>
      </c>
      <c r="C10" s="179" t="s">
        <v>103</v>
      </c>
      <c r="D10" s="188" t="s">
        <v>101</v>
      </c>
      <c r="E10" s="189">
        <v>19680000</v>
      </c>
      <c r="F10" s="128">
        <v>-1</v>
      </c>
      <c r="G10" s="43">
        <v>-19680</v>
      </c>
    </row>
    <row r="11" spans="1:7" ht="30" customHeight="1">
      <c r="A11" s="183" t="s">
        <v>107</v>
      </c>
      <c r="B11" s="183" t="s">
        <v>104</v>
      </c>
      <c r="C11" s="183" t="s">
        <v>105</v>
      </c>
      <c r="D11" s="184" t="s">
        <v>94</v>
      </c>
      <c r="E11" s="184"/>
      <c r="F11" s="184"/>
      <c r="G11" s="43">
        <f>+G12</f>
        <v>-3213.3</v>
      </c>
    </row>
    <row r="12" spans="1:7" ht="15" customHeight="1">
      <c r="A12" s="185" t="s">
        <v>110</v>
      </c>
      <c r="B12" s="190" t="s">
        <v>78</v>
      </c>
      <c r="C12" s="191"/>
      <c r="D12" s="191"/>
      <c r="E12" s="191"/>
      <c r="F12" s="192"/>
      <c r="G12" s="43">
        <f>SUM(G14:G24)</f>
        <v>-3213.3</v>
      </c>
    </row>
    <row r="13" spans="1:7">
      <c r="A13" s="185"/>
      <c r="B13" s="185" t="s">
        <v>120</v>
      </c>
      <c r="C13" s="185"/>
      <c r="D13" s="185"/>
      <c r="E13" s="185"/>
      <c r="F13" s="185"/>
      <c r="G13" s="43">
        <f>G12</f>
        <v>-3213.3</v>
      </c>
    </row>
    <row r="14" spans="1:7">
      <c r="A14" s="185" t="s">
        <v>121</v>
      </c>
      <c r="B14" s="185" t="s">
        <v>122</v>
      </c>
      <c r="C14" s="179" t="s">
        <v>103</v>
      </c>
      <c r="D14" s="185" t="s">
        <v>123</v>
      </c>
      <c r="E14" s="193">
        <v>330000</v>
      </c>
      <c r="F14" s="128">
        <v>-1</v>
      </c>
      <c r="G14" s="43">
        <v>-330</v>
      </c>
    </row>
    <row r="15" spans="1:7">
      <c r="A15" s="185" t="s">
        <v>124</v>
      </c>
      <c r="B15" s="185" t="s">
        <v>125</v>
      </c>
      <c r="C15" s="179" t="s">
        <v>103</v>
      </c>
      <c r="D15" s="185" t="s">
        <v>123</v>
      </c>
      <c r="E15" s="193">
        <v>280000</v>
      </c>
      <c r="F15" s="128">
        <v>-2</v>
      </c>
      <c r="G15" s="43">
        <v>-560</v>
      </c>
    </row>
    <row r="16" spans="1:7">
      <c r="A16" s="185" t="s">
        <v>126</v>
      </c>
      <c r="B16" s="185" t="s">
        <v>127</v>
      </c>
      <c r="C16" s="179" t="s">
        <v>103</v>
      </c>
      <c r="D16" s="185" t="s">
        <v>123</v>
      </c>
      <c r="E16" s="193">
        <v>130000</v>
      </c>
      <c r="F16" s="128">
        <v>-4</v>
      </c>
      <c r="G16" s="43">
        <v>-520</v>
      </c>
    </row>
    <row r="17" spans="1:7">
      <c r="A17" s="185" t="s">
        <v>128</v>
      </c>
      <c r="B17" s="185" t="s">
        <v>129</v>
      </c>
      <c r="C17" s="179" t="s">
        <v>103</v>
      </c>
      <c r="D17" s="185" t="s">
        <v>123</v>
      </c>
      <c r="E17" s="193">
        <v>55200</v>
      </c>
      <c r="F17" s="128">
        <v>-2</v>
      </c>
      <c r="G17" s="43">
        <v>-110.4</v>
      </c>
    </row>
    <row r="18" spans="1:7">
      <c r="A18" s="185" t="s">
        <v>130</v>
      </c>
      <c r="B18" s="185" t="s">
        <v>131</v>
      </c>
      <c r="C18" s="179" t="s">
        <v>103</v>
      </c>
      <c r="D18" s="185" t="s">
        <v>123</v>
      </c>
      <c r="E18" s="193">
        <v>5000</v>
      </c>
      <c r="F18" s="128">
        <v>-10</v>
      </c>
      <c r="G18" s="43">
        <v>-50</v>
      </c>
    </row>
    <row r="19" spans="1:7">
      <c r="A19" s="185" t="s">
        <v>132</v>
      </c>
      <c r="B19" s="185" t="s">
        <v>133</v>
      </c>
      <c r="C19" s="179" t="s">
        <v>103</v>
      </c>
      <c r="D19" s="185" t="s">
        <v>123</v>
      </c>
      <c r="E19" s="193">
        <v>25000</v>
      </c>
      <c r="F19" s="128">
        <v>-2</v>
      </c>
      <c r="G19" s="43">
        <v>-50</v>
      </c>
    </row>
    <row r="20" spans="1:7">
      <c r="A20" s="185" t="s">
        <v>134</v>
      </c>
      <c r="B20" s="185" t="s">
        <v>135</v>
      </c>
      <c r="C20" s="179" t="s">
        <v>103</v>
      </c>
      <c r="D20" s="185" t="s">
        <v>123</v>
      </c>
      <c r="E20" s="193">
        <v>3000</v>
      </c>
      <c r="F20" s="128">
        <v>-40</v>
      </c>
      <c r="G20" s="43">
        <v>-120</v>
      </c>
    </row>
    <row r="21" spans="1:7">
      <c r="A21" s="185" t="s">
        <v>136</v>
      </c>
      <c r="B21" s="185" t="s">
        <v>137</v>
      </c>
      <c r="C21" s="179" t="s">
        <v>103</v>
      </c>
      <c r="D21" s="185" t="s">
        <v>123</v>
      </c>
      <c r="E21" s="193">
        <v>5000</v>
      </c>
      <c r="F21" s="128">
        <v>-10</v>
      </c>
      <c r="G21" s="43">
        <v>-50</v>
      </c>
    </row>
    <row r="22" spans="1:7" ht="49.5">
      <c r="A22" s="185" t="s">
        <v>138</v>
      </c>
      <c r="B22" s="187" t="s">
        <v>139</v>
      </c>
      <c r="C22" s="179" t="s">
        <v>103</v>
      </c>
      <c r="D22" s="185" t="s">
        <v>123</v>
      </c>
      <c r="E22" s="193">
        <v>150000</v>
      </c>
      <c r="F22" s="128">
        <v>-2</v>
      </c>
      <c r="G22" s="43">
        <v>-300</v>
      </c>
    </row>
    <row r="23" spans="1:7">
      <c r="A23" s="185" t="s">
        <v>140</v>
      </c>
      <c r="B23" s="185" t="s">
        <v>141</v>
      </c>
      <c r="C23" s="179" t="s">
        <v>103</v>
      </c>
      <c r="D23" s="185" t="s">
        <v>123</v>
      </c>
      <c r="E23" s="193">
        <v>24900</v>
      </c>
      <c r="F23" s="128">
        <v>-21</v>
      </c>
      <c r="G23" s="43">
        <f>E23*F23/1000</f>
        <v>-522.9</v>
      </c>
    </row>
    <row r="24" spans="1:7">
      <c r="A24" s="185" t="s">
        <v>142</v>
      </c>
      <c r="B24" s="185" t="s">
        <v>143</v>
      </c>
      <c r="C24" s="179" t="s">
        <v>103</v>
      </c>
      <c r="D24" s="185" t="s">
        <v>123</v>
      </c>
      <c r="E24" s="193">
        <v>600000</v>
      </c>
      <c r="F24" s="128">
        <v>-1</v>
      </c>
      <c r="G24" s="43">
        <v>-600</v>
      </c>
    </row>
  </sheetData>
  <mergeCells count="8">
    <mergeCell ref="D11:F11"/>
    <mergeCell ref="B12:F12"/>
    <mergeCell ref="D2:G2"/>
    <mergeCell ref="D3:G3"/>
    <mergeCell ref="A4:G4"/>
    <mergeCell ref="A6:F6"/>
    <mergeCell ref="D7:F7"/>
    <mergeCell ref="B8:F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Հավելված 1</vt:lpstr>
      <vt:lpstr>Հավելված  2</vt:lpstr>
      <vt:lpstr>Հավելված 3</vt:lpstr>
      <vt:lpstr>Հավելված 4</vt:lpstr>
      <vt:lpstr>Հավելված  5</vt:lpstr>
      <vt:lpstr>Հավելված  6</vt:lpstr>
      <vt:lpstr>Հավելված  7</vt:lpstr>
      <vt:lpstr>Հավելված  8</vt:lpstr>
      <vt:lpstr>'Հավելված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</dc:creator>
  <cp:keywords>https:/mul-spm.gov.am/tasks/docs/attachment.php?id=119103&amp;fn=HAVELVAC+Nalbandyan1.xlsx&amp;out=1&amp;token=</cp:keywords>
  <cp:lastModifiedBy>Mariam</cp:lastModifiedBy>
  <dcterms:created xsi:type="dcterms:W3CDTF">2020-06-10T09:17:02Z</dcterms:created>
  <dcterms:modified xsi:type="dcterms:W3CDTF">2020-07-08T09:55:16Z</dcterms:modified>
</cp:coreProperties>
</file>