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avarutyan voroshumner\"/>
    </mc:Choice>
  </mc:AlternateContent>
  <bookViews>
    <workbookView xWindow="0" yWindow="0" windowWidth="28800" windowHeight="12435" activeTab="2"/>
  </bookViews>
  <sheets>
    <sheet name="1" sheetId="3" r:id="rId1"/>
    <sheet name="2" sheetId="9" r:id="rId2"/>
    <sheet name="3" sheetId="8" r:id="rId3"/>
    <sheet name="4" sheetId="10" r:id="rId4"/>
    <sheet name="5" sheetId="5" r:id="rId5"/>
    <sheet name="6" sheetId="6" r:id="rId6"/>
    <sheet name="7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8" l="1"/>
  <c r="H43" i="8"/>
  <c r="H44" i="8"/>
  <c r="G32" i="3"/>
  <c r="F32" i="3"/>
  <c r="E32" i="3"/>
  <c r="H62" i="8"/>
  <c r="J64" i="8" l="1"/>
  <c r="I64" i="8"/>
  <c r="H64" i="8"/>
  <c r="H61" i="8" l="1"/>
  <c r="H60" i="8" s="1"/>
  <c r="H59" i="8" s="1"/>
  <c r="H57" i="8" s="1"/>
  <c r="H55" i="8" s="1"/>
  <c r="H53" i="8" s="1"/>
  <c r="H51" i="8" s="1"/>
  <c r="H49" i="8" s="1"/>
  <c r="H47" i="8" s="1"/>
  <c r="I62" i="8"/>
  <c r="I61" i="8" s="1"/>
  <c r="I60" i="8" s="1"/>
  <c r="I59" i="8" s="1"/>
  <c r="I57" i="8" s="1"/>
  <c r="I55" i="8" s="1"/>
  <c r="I53" i="8" s="1"/>
  <c r="I51" i="8" s="1"/>
  <c r="I49" i="8" s="1"/>
  <c r="I47" i="8" s="1"/>
  <c r="J62" i="8"/>
  <c r="J61" i="8" s="1"/>
  <c r="J60" i="8" s="1"/>
  <c r="J59" i="8" s="1"/>
  <c r="J57" i="8" s="1"/>
  <c r="J55" i="8" s="1"/>
  <c r="J53" i="8" s="1"/>
  <c r="J51" i="8" s="1"/>
  <c r="J49" i="8" s="1"/>
  <c r="J47" i="8" s="1"/>
  <c r="G62" i="8"/>
  <c r="G61" i="8" s="1"/>
  <c r="G60" i="8" s="1"/>
  <c r="G59" i="8" s="1"/>
  <c r="G57" i="8" s="1"/>
  <c r="G55" i="8" s="1"/>
  <c r="G53" i="8" s="1"/>
  <c r="G51" i="8" s="1"/>
  <c r="G49" i="8" s="1"/>
  <c r="G47" i="8" s="1"/>
  <c r="I41" i="8"/>
  <c r="I40" i="8" s="1"/>
  <c r="I39" i="8" s="1"/>
  <c r="I37" i="8" s="1"/>
  <c r="I35" i="8" s="1"/>
  <c r="H41" i="8"/>
  <c r="H40" i="8" s="1"/>
  <c r="H39" i="8" s="1"/>
  <c r="H37" i="8" s="1"/>
  <c r="H35" i="8" s="1"/>
  <c r="G43" i="8"/>
  <c r="G41" i="8" s="1"/>
  <c r="G40" i="8" s="1"/>
  <c r="G39" i="8" s="1"/>
  <c r="G37" i="8" s="1"/>
  <c r="G35" i="8" s="1"/>
  <c r="I44" i="8"/>
  <c r="J44" i="8"/>
  <c r="G44" i="8"/>
  <c r="H24" i="8"/>
  <c r="I24" i="8"/>
  <c r="I23" i="8" s="1"/>
  <c r="J24" i="8"/>
  <c r="J23" i="8" s="1"/>
  <c r="G24" i="8"/>
  <c r="G23" i="8" s="1"/>
  <c r="G22" i="8" s="1"/>
  <c r="G21" i="8" s="1"/>
  <c r="G19" i="8" s="1"/>
  <c r="G17" i="8" s="1"/>
  <c r="H23" i="8"/>
  <c r="H32" i="8"/>
  <c r="I32" i="8"/>
  <c r="J32" i="8"/>
  <c r="G32" i="8"/>
  <c r="G31" i="8" s="1"/>
  <c r="G30" i="8" s="1"/>
  <c r="H31" i="8"/>
  <c r="H30" i="8" s="1"/>
  <c r="H28" i="8" s="1"/>
  <c r="H26" i="8" s="1"/>
  <c r="I31" i="8"/>
  <c r="I30" i="8" s="1"/>
  <c r="I28" i="8" s="1"/>
  <c r="I26" i="8" s="1"/>
  <c r="J31" i="8"/>
  <c r="J30" i="8" s="1"/>
  <c r="J28" i="8" s="1"/>
  <c r="J26" i="8" s="1"/>
  <c r="J41" i="8"/>
  <c r="J40" i="8" s="1"/>
  <c r="J39" i="8" s="1"/>
  <c r="J37" i="8" s="1"/>
  <c r="J35" i="8" s="1"/>
  <c r="F38" i="3"/>
  <c r="E38" i="3"/>
  <c r="I15" i="8" l="1"/>
  <c r="I13" i="8" s="1"/>
  <c r="I11" i="8" s="1"/>
  <c r="I9" i="8" s="1"/>
  <c r="I8" i="8" s="1"/>
  <c r="J15" i="8"/>
  <c r="J13" i="8" s="1"/>
  <c r="J11" i="8" s="1"/>
  <c r="J9" i="8" s="1"/>
  <c r="J8" i="8" s="1"/>
  <c r="H15" i="8"/>
  <c r="H13" i="8" s="1"/>
  <c r="H11" i="8" s="1"/>
  <c r="H9" i="8" s="1"/>
  <c r="H8" i="8" s="1"/>
  <c r="G28" i="11"/>
  <c r="G18" i="11"/>
  <c r="G10" i="11" s="1"/>
  <c r="D7" i="3" l="1"/>
  <c r="E8" i="3"/>
  <c r="E7" i="3" s="1"/>
  <c r="F8" i="3"/>
  <c r="F7" i="3" s="1"/>
  <c r="G8" i="3"/>
  <c r="G7" i="3" s="1"/>
  <c r="D8" i="3"/>
  <c r="D32" i="3"/>
  <c r="D13" i="9" l="1"/>
  <c r="D11" i="9" s="1"/>
  <c r="D9" i="9" s="1"/>
  <c r="H11" i="9"/>
  <c r="H9" i="9" s="1"/>
  <c r="G11" i="9"/>
  <c r="G9" i="9"/>
  <c r="F11" i="9"/>
  <c r="E11" i="9"/>
  <c r="F9" i="9"/>
  <c r="E9" i="9"/>
  <c r="G28" i="8"/>
  <c r="G26" i="8" s="1"/>
  <c r="G15" i="8" s="1"/>
  <c r="G13" i="8" s="1"/>
  <c r="G11" i="8" s="1"/>
  <c r="G9" i="8" s="1"/>
  <c r="G8" i="8" s="1"/>
</calcChain>
</file>

<file path=xl/sharedStrings.xml><?xml version="1.0" encoding="utf-8"?>
<sst xmlns="http://schemas.openxmlformats.org/spreadsheetml/2006/main" count="623" uniqueCount="231">
  <si>
    <t>հազար  դրամներով</t>
  </si>
  <si>
    <t>Ծրագիր</t>
  </si>
  <si>
    <t>Միջոցառում</t>
  </si>
  <si>
    <t xml:space="preserve"> Տարի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</si>
  <si>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</si>
  <si>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</si>
  <si>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</si>
  <si>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</si>
  <si>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</si>
  <si>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</si>
  <si>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</si>
  <si>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</si>
  <si>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</si>
  <si>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</si>
  <si>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</si>
  <si>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Միջոցառումն իրականացնողի անվանումը </t>
  </si>
  <si>
    <t xml:space="preserve"> Հավելված N 1
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</si>
  <si>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</si>
  <si>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</si>
  <si>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</si>
  <si>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</si>
  <si>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</si>
  <si>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</si>
  <si>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</si>
  <si>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</si>
  <si>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</si>
  <si>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</si>
  <si>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</si>
  <si>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</si>
  <si>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</si>
  <si>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</si>
  <si>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</si>
  <si>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</si>
  <si>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</si>
  <si>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</si>
  <si>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</si>
  <si>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</si>
  <si>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</si>
  <si>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</si>
  <si>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</si>
  <si>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</si>
  <si>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1100</t>
  </si>
  <si>
    <t xml:space="preserve"> 09</t>
  </si>
  <si>
    <t xml:space="preserve"> Տնտեսական հարաբերություններ (այլ դասերին չպատկանող)</t>
  </si>
  <si>
    <t xml:space="preserve"> 1100 </t>
  </si>
  <si>
    <t>ՀՀ բարձր տեխնոլոգիական արդյունաբերության նախարարություն</t>
  </si>
  <si>
    <t xml:space="preserve"> ՀՀ բարձր տեխնոլոգիական արդյունաբերության նախարարություն</t>
  </si>
  <si>
    <t xml:space="preserve"> ՀՀ բարձր տեխնոլոգիական արդյունաբերության նախարարություն </t>
  </si>
  <si>
    <t xml:space="preserve"> 1043</t>
  </si>
  <si>
    <t xml:space="preserve"> 31001</t>
  </si>
  <si>
    <t xml:space="preserve"> Պետական մարմինների կողմից օգտագործվող ոչ ֆինանսական ակտիվների հետ գործառնություններ</t>
  </si>
  <si>
    <t xml:space="preserve"> Բարձր տեխնոլոգիական արդյունաբերության նախարարության կարողությունների զարգացում և տեխնիկական հագեցվածության ապահովում</t>
  </si>
  <si>
    <t>Բարձր տեխնոլոգիական արդյունաբերության նախարարության աշխատանքային պայմանների բարելավման համար վարչական սարքավորումների ձեռք բերում_x000D_</t>
  </si>
  <si>
    <t>Հավելված 2</t>
  </si>
  <si>
    <t>______________ ի    ___Ն որոշման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</si>
  <si>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</si>
  <si>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</si>
  <si>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 xml:space="preserve">Ցուցանիշների փոփոխությունը 
(ավելացումները նշված են դրական նշանով) 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</si>
  <si>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</si>
  <si>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</si>
  <si>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</si>
  <si>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</si>
  <si>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</si>
  <si>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</si>
  <si>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</si>
  <si>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</si>
  <si>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</si>
  <si>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ԲԱՐՁՐ ՏԵԽՆՈԼՈԳԻԱԿԱՆ ԱՐԴՅՈԻՆԱԲԵՐՈՒԹՅԱՆ ՆԱԽԱՐԱՐՈՒԹՅՈՒՆ</t>
  </si>
  <si>
    <t>ՀՀ բարձր տեխնոլոգիական արդյունաբերության նախարարության կարողությունների զարգացում և տեխնիկական հագեցվածության ապահովում</t>
  </si>
  <si>
    <t>այդ թվում` ըստ կատարողների</t>
  </si>
  <si>
    <t>այդ թվում` բյուջետային ծախսերի տնտեսագիտական դասակարգման հոդվածների</t>
  </si>
  <si>
    <t xml:space="preserve"> - Վարչական սարքավորումներ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</si>
  <si>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</si>
  <si>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 Հավելված N3
</t>
  </si>
  <si>
    <t xml:space="preserve"> ԸՆԴՀԱՆՈՒՐ ԲՆՈՒՅԹԻ ՀԱՆՐԱՅԻՆ ԾԱՌԱՅՈՒԹՅՈՒՆՆԵՐ</t>
  </si>
  <si>
    <t xml:space="preserve"> 03</t>
  </si>
  <si>
    <t xml:space="preserve"> Ընդհանուր բնույթի ծառայություններ</t>
  </si>
  <si>
    <t xml:space="preserve"> 02</t>
  </si>
  <si>
    <t xml:space="preserve"> Ծրագրման և վիճակագրական ընդհանուր ծառայություններ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</si>
  <si>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</si>
  <si>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</si>
  <si>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</si>
  <si>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</si>
  <si>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</si>
  <si>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</si>
  <si>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</si>
  <si>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</si>
  <si>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09</t>
  </si>
  <si>
    <t>Դաս N 01</t>
  </si>
  <si>
    <t>հատ</t>
  </si>
  <si>
    <t>ԳՀ</t>
  </si>
  <si>
    <t>Սեղաններ</t>
  </si>
  <si>
    <t>1001    31001</t>
  </si>
  <si>
    <t>ՄԱՍ I. ԱՊՐԱՆՔՆԵՐ</t>
  </si>
  <si>
    <t xml:space="preserve"> Ծրագրի դասիչը </t>
  </si>
  <si>
    <t xml:space="preserve"> Ծրագրի անվանումը </t>
  </si>
  <si>
    <t xml:space="preserve"> 1043 </t>
  </si>
  <si>
    <t>Հավելված N 6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</si>
  <si>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</si>
  <si>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</si>
  <si>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</si>
  <si>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ՀՀ կառավարության 2020 թվականի
-ի  N       -Ն որոշման 
</t>
  </si>
  <si>
    <t xml:space="preserve"> 11006</t>
  </si>
  <si>
    <t xml:space="preserve"> «Հայկական վիրտուալ կամուրջ»</t>
  </si>
  <si>
    <t xml:space="preserve"> Ողջ աշխարհում հայկական տեխնոլոգիական համայնքների մասնագիտական կապի ապահովման մեխանիզմների ստեղծում,  Տարածաշրջանից դեպի Հայաստան ստարտափերի ներհոսքի ապահովում, ողջ տարածքում տեխնոլոգիական կենտրոնների աջակցություն և նոր կենտրոնների ստեղծում_x000D_
_x000D_
</t>
  </si>
  <si>
    <t xml:space="preserve"> Առաջին եռամսյակ</t>
  </si>
  <si>
    <t xml:space="preserve"> Առաջին կիսամյակ</t>
  </si>
  <si>
    <t xml:space="preserve"> Ինն ամիս</t>
  </si>
  <si>
    <t xml:space="preserve"> Բարձր տեխնոլոգիական արդյունաբերության էկոհամակարգի և շուկայի զարգացման ծրագիր</t>
  </si>
  <si>
    <t xml:space="preserve"> Բարձր տեխնոլոգիաների ենթակառուցվածքների բարելավում_x000D_
_x000D_
</t>
  </si>
  <si>
    <t xml:space="preserve"> Բարձր տեխնոլոգիաների ոլորտի աճ_x000D_
_x000D_
</t>
  </si>
  <si>
    <t xml:space="preserve"> Բարձր տեխնոլոգիական արդյունաբերության բնագավառում պետական քաղաքականության մշակում, ծրագրերի համակարգում և մոնիտորինգ</t>
  </si>
  <si>
    <t xml:space="preserve"> Ոլորտի արդիականացում,  ճանապարհների որակի բարձրացում, պատշաճ տրանսպորտային ենթակառուցվածքների և որակյալ ու անվտանգ ծառայությունների ապահովում, տրանսպորտային միջոցների հարմարավետութուն և հասանելիության ապահովում_x000D_
</t>
  </si>
  <si>
    <t xml:space="preserve"> Բարձր տեխնոլոգիական արդյունաբերության բնագավառում  իրականացվող ծրագրերի ազդեցության և արդյունավետության բարելավում_x000D_
</t>
  </si>
  <si>
    <t>«ՀԱՅԱՍՏԱՆԻ  ՀԱՆՐԱՊԵՏՈՒԹՅԱՆ 2020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2019 ԹՎԱԿԱՆԻ ԴԵԿՏԵՄԲԵՐԻ 26-Ի N 1919-Ն ՈՐՈՇՄԱՆ N 5 ՀԱՎԵԼՎԱԾԻ N1  ԱՂՅՈՒՍԱԿՈՒՄ ԿԱՏԱՐՎՈՂ ՓՈՓՈԽՈՒԹՅՈՒՆՆԵՐԸ</t>
  </si>
  <si>
    <t xml:space="preserve">ՀՀ կառավարության  2020 թվականի </t>
  </si>
  <si>
    <t>«ՀԱՅԱՍՏԱՆԻ ՀԱՆՐԱՊԵՏՈՒԹՅԱՆ 2020 ԹՎԱԿԱՆԻ ՊԵՏԱԿԱՆ ԲՅՈՒՋԵԻ ՄԱՍԻՆ» ՀԱՅԱՍՏԱՆԻ ՀԱՆՐԱՊԵՏՈՒԹՅԱՆ
ՕՐԵՆՔԻ N 1 ՀԱՎԵԼՎԱԾԻ N 3 ԱՂՅՈՒՍԱԿՈՒՄ ԿԱՏԱՐՎՈՂ ՓՈՓՈԽՈՒԹՅՈՒՆԸ</t>
  </si>
  <si>
    <t>ՀԱՅԱՍՏԱՆԻ ՀԱՆՐԱՊԵՏՈՒԹՅԱՆ ԿԱՌԱՎԱՐՈՒԹՅԱՆ 2019 ԹՎԱԿԱՆԻ ԴԵԿՏԵՄԲԵՐԻ 26-Ի N 1919-Ն ՈՐՈՇՄԱՆ N 3 ԵՎ 4 ՀԱՎԵԼՎԱԾՆԵՐՈՒՄ ԿԱՏԱՐՎՈՂ ՓՈՓՈԽՈՒԹՅՈՒՆՆԵՐԸ ԵՎ ԼՐԱՑՈՒՄՆԵՐԸ</t>
  </si>
  <si>
    <t xml:space="preserve"> ԸՆԹԱՑԻԿ ԾԱԽՍԵՐ</t>
  </si>
  <si>
    <t>Հավելված 4</t>
  </si>
  <si>
    <t>ՀԱՅԱՍՏԱՆԻ ՀԱՆՐԱՊԵՏՈՒԹՅԱՆ ԿԱՌԱՎԱՐՈՒԹՅԱՆ 2019 ԹՎԱԿԱՆԻ ԴԵԿՏԵՄԲԵՐԻ 26-Ի  N 1919-Ն ՈՐՈՇՄԱՆ N 5 ՀԱՎԵԼՎԱԾԻ N 2 ԱՂՅՈՒՍԱԿՈՒՄ ԿԱՏԱՐՎՈՂ ԼՐԱՑՈՒՄՆԵՐԸ</t>
  </si>
  <si>
    <t>Հավելված N 5</t>
  </si>
  <si>
    <t xml:space="preserve">ՀԱՅԱՍՏԱՆԻ ՀԱՆՐԱՊԵՏՈՒԹՅԱՆ ԿԱՌԱՎԱՐՈՒԹՅԱՆ 2019 ԹՎԱԿԱՆԻ ԴԵԿՏԵՄԲԵՐԻ 26-Ի N 1919-Ն ՈՐՈՇՄԱՆ N 9 ՀԱՎԵԼՎԱԾԻ  NN 9.17 ԱՂՅՈՒՍԱԿՈՒՄ  ԿԱՏԱՐՎՈՂ ՓՈՓՈԽՈՒԹՅՈՒՆՆԵՐԸ </t>
  </si>
  <si>
    <t xml:space="preserve">Հավելված 7  </t>
  </si>
  <si>
    <t>ՀՀ կառավարության  2020 թվականի</t>
  </si>
  <si>
    <t>ՀԱՅԱՍՏԱՆԻ ՀԱՆՐԱՊԵՏՈՒԹՅԱՆ ԿԱՌԱՎԱՐՈՒԹՅԱՆ 2019 ԹՎԱԿԱՆԻ ԴԵԿՏԵՄԲԵՐԻ26-Ի N 1919-Ն ՈՐՈՇՄԱՆ N 12 ՀԱՎԵԼՎԱԾՈՒՄ ԿԱՏԱՐՎՈՂ ՓՈՓՈԽՈՒԹՅՈՒՆՆԵՐԸ ԵՎ ԼՐԱՑՈՒՄՆԵՐԸ</t>
  </si>
  <si>
    <t>Բաժին N 01</t>
  </si>
  <si>
    <t>Խումբ N 03</t>
  </si>
  <si>
    <t>Դաս N 02</t>
  </si>
  <si>
    <t>1043 11006</t>
  </si>
  <si>
    <t>Բարձր տեխնոլոգիական արդյունաբերության էկոհամակարգի և շուկայի զարգացման ծրագիր</t>
  </si>
  <si>
    <t>79951100/1</t>
  </si>
  <si>
    <t>Միջոցառումների հետ կապված ծառայություններ</t>
  </si>
  <si>
    <t>ԲՄ</t>
  </si>
  <si>
    <t>դրամ</t>
  </si>
  <si>
    <t>39121200/1</t>
  </si>
  <si>
    <t>32331500/1</t>
  </si>
  <si>
    <t>Ձայնագրող սարքեր</t>
  </si>
  <si>
    <t>30211200/1</t>
  </si>
  <si>
    <t>Դյուրակիր համակարգիչներ</t>
  </si>
  <si>
    <t>38651200/1</t>
  </si>
  <si>
    <t>Պրոյեկտորներ</t>
  </si>
  <si>
    <t>48511700/1</t>
  </si>
  <si>
    <t>Տեղեկատվական տեխնոլոգիաների համակարգչային ծրագրային փաթեթեներ</t>
  </si>
  <si>
    <t>ՄԱ</t>
  </si>
  <si>
    <t>72211195/1</t>
  </si>
  <si>
    <t>Տեղեկատվական տեխնոլոգիաների համակարգչային ծրագրային փաթեթների մշակման ծառայություններ</t>
  </si>
  <si>
    <t xml:space="preserve"> 11004</t>
  </si>
  <si>
    <t xml:space="preserve"> Մասնագետների պատրաստման ԲՈՒՀ-մասնավոր հատված համագործակցություն _x000D_
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</si>
  <si>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</si>
  <si>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</si>
  <si>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</si>
  <si>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11005</t>
  </si>
  <si>
    <t xml:space="preserve"> «Գաղափարից մինչև բիզնես» դրամաշնորհներ
</t>
  </si>
  <si>
    <t xml:space="preserve"> Ծրագրի միջոցառումներ</t>
  </si>
  <si>
    <t xml:space="preserve"> Համալսարանների հետ համատեղ՛ 
մասնավոր ընկերությունների կողմից իրականացվող մասնագետների պատրաստման ծրագրերի իրագործում, մասնագետների վերապատրաստման դասընթացների կազմակերպում մասնավոր ընկերությունների ծրագրերով և մասնագետների միջոցով</t>
  </si>
  <si>
    <t xml:space="preserve"> Դրամաշնորհների տրամադրում համալսարանական, գիտահետազոտական խմբերին, նորաստեղծ ընկերություններին, Համաֆինանսավորման միջոցով դրամաշնորհների տրամադրում ստարտափ ընկերություններին</t>
  </si>
  <si>
    <t xml:space="preserve"> 1119</t>
  </si>
  <si>
    <t xml:space="preserve"> Պաշտպանության բնագավառում գիտական և գիտատեխնիկական նպատակային հետազոտություններ</t>
  </si>
  <si>
    <t xml:space="preserve"> Նպաստել ՀՀ պաշտպանության և անվտանգության համակարգերի զարգացմանը</t>
  </si>
  <si>
    <t xml:space="preserve"> Գիտահետազոտական և փորձակոնստրուկտորական աշխատանքների արդյունավետության բարձրացում և ՍՌՏ նոր նմուշների ստեղծում</t>
  </si>
  <si>
    <t xml:space="preserve"> 11001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</si>
  <si>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</t>
  </si>
  <si>
    <t xml:space="preserve"> Գիտահետազոտական և փորձակոնստրուկտորական աշխատանքների իրականացում պաշտպանության համակարգի ապահովման համար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</si>
  <si>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ծրագրերի համակարգում և մոնիտորինգ</t>
  </si>
  <si>
    <t xml:space="preserve"> - Համակարգչային ծառայություններ</t>
  </si>
  <si>
    <t xml:space="preserve"> ԱՅԼ  ԾԱԽՍԵՐ</t>
  </si>
  <si>
    <t xml:space="preserve"> Այլ ծախսեր</t>
  </si>
  <si>
    <t xml:space="preserve"> Հետազոտական և նախագծային աշխատանքներ պաշտպանության ոլորտում</t>
  </si>
  <si>
    <t xml:space="preserve"> ՊԱՇՏՊԱՆՈՒԹՅՈՒՆ</t>
  </si>
  <si>
    <t xml:space="preserve"> Բարձր տեխնոլոգիական արդյունաբերության էկոհամակարգի և շուկայի զարգացման ծրագիր </t>
  </si>
  <si>
    <t xml:space="preserve"> 11004 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</si>
  <si>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</si>
  <si>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</si>
  <si>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</si>
  <si>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</si>
  <si>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 xml:space="preserve"> Մասնագետների պատրաստման ԲՈՒՀ-մասնավոր հատված համագործակցություն _x000D_
 </t>
  </si>
  <si>
    <t xml:space="preserve"> Համալսարանների հետ համատեղ՛ 
մասնավոր ընկերությունների կողմից իրականացվող մասնագետների պատրաստման ծրագրերի իրագործում, մասնագետների վերապատրաստման դասընթացների կազմակերպում մասնավոր ընկերությունների ծրագրերով և մասնագետների միջոցով </t>
  </si>
  <si>
    <t xml:space="preserve"> Ընկերությունների մշակած կրթական ծրագրերով անցնող մարդկանց քանակը, մարդ </t>
  </si>
  <si>
    <t xml:space="preserve">  </t>
  </si>
  <si>
    <t xml:space="preserve"> Մարզերի տեխնոլոգիական կենտրոններում ուսուցանվող մասնագետների քանակը, մարդ </t>
  </si>
  <si>
    <t xml:space="preserve"> 11005 </t>
  </si>
  <si>
    <t xml:space="preserve"> «Գաղափարից մինչև բիզնես» դրամաշնորհներ
 </t>
  </si>
  <si>
    <t xml:space="preserve"> Դրամաշնորհների տրամադրում համալսարանական, գիտահետազոտական խմբերին, նորաստեղծ ընկերություններին£_x000D_
Համաֆինանսավորման միջոցով դրամաշնորհների տրամադրում ստարտափ ընկերություններին </t>
  </si>
  <si>
    <t xml:space="preserve"> Դրամաշնորհներ ստացող համալսարանական, գիտահետազոտական խմբերի, նորաստեղծ ընկերությունների թիվը, հատ </t>
  </si>
  <si>
    <t xml:space="preserve"> Համաֆինանսավորման միջոցով դրամաշնորհներ ստացող ստարտափ ընկերությունների թիվը, հատ </t>
  </si>
  <si>
    <t xml:space="preserve"> 11006 </t>
  </si>
  <si>
    <t xml:space="preserve"> «Հայկական վիրտուալ կամուրջ» </t>
  </si>
  <si>
    <t xml:space="preserve"> Ողջ աշխարհում հայկական տեխնոլոգիական համայնքների մասնագիտական կապի ապահովման մեխանիզմների ստեղծում,  Տարածաշրջանից դեպի Հայաստան ստարտափերի ներհոսքի ապահովում, ողջ տարածքում տեխնոլոգիական կենտրոնների աջակցություն և նոր կենտրոնների ստեղծում_x000D_
_x000D_
 </t>
  </si>
  <si>
    <t xml:space="preserve"> ՀՀ բարձր տեխնոլոգիական արդյունաբերության նախարարություն
 </t>
  </si>
  <si>
    <t xml:space="preserve"> Բարձր տեխնոլոգիական ոլորտում գործող ձեռներեցների՛համար արտասահմանում անցկացվելիք վերապատրաստման միջոցառումների քանակը, հատ </t>
  </si>
  <si>
    <t xml:space="preserve"> Ձեռներեցության դասընթացների քանակը, հատ </t>
  </si>
  <si>
    <t xml:space="preserve"> Հայկական ընկերությունների համար մշակվող օնլայն առևտրային/տեղեկատվական հարթակների թիվը, հատ </t>
  </si>
  <si>
    <t xml:space="preserve"> Հայկական ընկերությունների օնլայն առևտրային/տեղեկատվական հարթակում գրանցվող ընկերությունների քանակը, հատ </t>
  </si>
  <si>
    <t xml:space="preserve"> Ներուժ ծրագրին մասնակից կազմակերպությունների քանակը, հատ </t>
  </si>
  <si>
    <t xml:space="preserve"> 2 </t>
  </si>
  <si>
    <t xml:space="preserve"> Բարձր տեխնոլոգիական արդյունաբերության բնագավառում պետական քաղաքականության մշակում, ծրագրերի համակարգում և մոնիտորինգ </t>
  </si>
  <si>
    <t xml:space="preserve"> 11001 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</si>
  <si>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ծրագրերի համակարգում և մոնիտորինգ 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</si>
  <si>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 մոնիտորինգի և աջակցության ծառայություններ, ծրագրերի համակարգում_x000D_
 </t>
  </si>
  <si>
    <t xml:space="preserve"> 1119 </t>
  </si>
  <si>
    <t xml:space="preserve"> Պաշտպանության բնագավառում գիտական և գիտատեխնիկական նպատակային հետազոտություններ 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</si>
  <si>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 </t>
  </si>
  <si>
    <t xml:space="preserve"> Գիտահետազոտական և փորձակոնստրուկտորական աշխատանքների իրականացում պաշտպանության համակարգի ապահովման համար </t>
  </si>
  <si>
    <t xml:space="preserve"> Միջոցառումն իրականացնողի անվանումը՛ </t>
  </si>
  <si>
    <t xml:space="preserve"> ՍՌՏ և ՌՏՈՒ արդիականացում, թեմաների քանակ </t>
  </si>
  <si>
    <t xml:space="preserve"> Նոր նմուշների մշակում, թեմաների քանակ </t>
  </si>
  <si>
    <t xml:space="preserve"> Նոր և արդիականացված նմուշների փորձնական խմբաքանակների արտադրություն, նմուշների քանակ </t>
  </si>
  <si>
    <t xml:space="preserve"> ՌԱՀ պատվերներ կատարող ընկերությունների կարողությունների զարգացում, ընկերությունների քանակ </t>
  </si>
  <si>
    <t xml:space="preserve"> 0 </t>
  </si>
  <si>
    <t>30211220/1</t>
  </si>
  <si>
    <t>Սեղանի համակարգիչներ</t>
  </si>
  <si>
    <t>30237490/1</t>
  </si>
  <si>
    <t>Համակարգչային մոնիտոր</t>
  </si>
  <si>
    <t>30239170/1</t>
  </si>
  <si>
    <t>Բազմաֆունկցիոնալ սարք՝ լազերային</t>
  </si>
  <si>
    <t>ՄԱՍ II. ԾԱՌԱՅՈՒԹՅՈՒՆՆԵՐ</t>
  </si>
  <si>
    <t>50111180/1</t>
  </si>
  <si>
    <t>Ավտոմեքենաների լվացման և նմանատիպ ծառայություններ</t>
  </si>
  <si>
    <t>64235180/1</t>
  </si>
  <si>
    <t>Հեռուստահաղորդումների հեռարձակման ծառայություններ</t>
  </si>
  <si>
    <t>79211220/1</t>
  </si>
  <si>
    <t>Գույքագրման ծառայություններ</t>
  </si>
  <si>
    <t xml:space="preserve"> Բարձր տեխնոլոգիաների, ռազմարդյունաբերության, թվայնացման, կիբեռանվտանգության, ինովացիոն տեխնոլոգիաների, կապի, փոստի, համացանցի և տիեզերական  բնագավառներում պետական քաղաքականության մշակում,   մոնիտորինգի և աջակցության ծառայություններ, ծրագրերի համակարգում_x000D_
</t>
  </si>
  <si>
    <t>ՀՀ բարձր տեխնոլոգիական արդյունաբերության  նախարարության աշխատանքային պայմանների բարելավման համար վարչական սարքավորումների ձեռք բերում_x000D_</t>
  </si>
  <si>
    <t xml:space="preserve"> ՀՀ բարձր տեխնոլոգիական արդյունաբերության նախարարության կարողությունների զարգացում և տեխնիկական հագեցվածության ապահովում</t>
  </si>
  <si>
    <t>Համակարգիչների, մոնիտորների, տպիչների  քանակը</t>
  </si>
  <si>
    <t>Սեղանների քանակը</t>
  </si>
  <si>
    <t>Ձայնագրող սարքերի, պրոյեկտորների քանակը</t>
  </si>
  <si>
    <t xml:space="preserve">ՀԱՅԱՍՏԱՆԻ ՀԱՆՐԱՊԵՏՈՒԹՅԱՆ ԿԱՌԱՎԱՐՈՒԹՅԱՆ 2019 ԹՎԱԿԱՆԻ ԴԵԿՏԵՄԲԵՐԻ 26-Ի N 1919-Ն ՈՐՈՇՄԱՆ N 9 ՀԱՎԵԼՎԱԾԻ  NN 9.1.17 ԱՂՅՈՒՍԱԿՈՒՄ  ԿԱՏԱՐՎՈՂ ՓՈՓՈԽՈՒԹՅՈՒՆՆԵՐԸ </t>
  </si>
  <si>
    <t xml:space="preserve"> Դրամաշնորհների տրամադրում համալսարանական, գիտահետազոտական խմբերին, նորաստեղծ ընկերություններին
Համաֆինանսավորման միջոցով դրամաշնորհների տրամադրում ստարտափ ընկերություններին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</si>
</sst>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-* #,##0.00\ _₽_-;\-* #,##0.00\ _₽_-;_-* &quot;-&quot;??\ _₽_-;_-@_-"/>
    <numFmt numFmtId="165" formatCode="#,##0.0_);\(#,##0.0\)"/>
    <numFmt numFmtId="166" formatCode="##,##0.0;\(##,##0.0\);\-"/>
    <numFmt numFmtId="167" formatCode="_-* #,##0.0\ _₽_-;\-* #,##0.0\ _₽_-;_-* &quot;-&quot;??\ _₽_-;_-@_-"/>
    <numFmt numFmtId="168" formatCode="_-* #,##0.00_р_._-;\-* #,##0.00_р_._-;_-* &quot;-&quot;??_р_._-;_-@_-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  <numFmt numFmtId="172" formatCode="_-* #,##0.000\ _₽_-;\-* #,##0.000\ _₽_-;_-* &quot;-&quot;??\ _₽_-;_-@_-"/>
  </numFmts>
  <fonts count="30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b/>
      <sz val="12"/>
      <name val="GHEA Grapalat"/>
      <family val="2"/>
    </font>
    <font>
      <sz val="12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  <font>
      <sz val="11"/>
      <color rgb="FF000000"/>
      <name val="GHEA Grapalat"/>
      <family val="3"/>
    </font>
    <font>
      <i/>
      <sz val="10"/>
      <name val="GHEA Grapalat"/>
      <family val="3"/>
    </font>
    <font>
      <b/>
      <sz val="11"/>
      <color rgb="FF000000"/>
      <name val="GHEA Grapalat"/>
      <family val="3"/>
    </font>
    <font>
      <i/>
      <sz val="9"/>
      <name val="GHEA Grapalat"/>
      <family val="3"/>
    </font>
    <font>
      <sz val="9"/>
      <name val="GHEA Grapalat"/>
      <family val="3"/>
    </font>
    <font>
      <sz val="12"/>
      <name val="GHEA Grapalat"/>
      <family val="2"/>
    </font>
    <font>
      <sz val="11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166" fontId="5" fillId="0" borderId="0" applyFill="0" applyBorder="0" applyProtection="0">
      <alignment horizontal="right" vertical="top"/>
    </xf>
    <xf numFmtId="0" fontId="4" fillId="0" borderId="0"/>
    <xf numFmtId="0" fontId="8" fillId="0" borderId="0"/>
    <xf numFmtId="0" fontId="9" fillId="0" borderId="0"/>
    <xf numFmtId="168" fontId="4" fillId="0" borderId="0" applyFont="0" applyFill="0" applyBorder="0" applyAlignment="0" applyProtection="0"/>
    <xf numFmtId="0" fontId="5" fillId="0" borderId="0">
      <alignment horizontal="left" vertical="top" wrapText="1"/>
    </xf>
    <xf numFmtId="0" fontId="4" fillId="0" borderId="0"/>
    <xf numFmtId="43" fontId="4" fillId="0" borderId="0" applyFont="0" applyFill="0" applyBorder="0" applyAlignment="0" applyProtection="0"/>
    <xf numFmtId="0" fontId="5" fillId="0" borderId="0">
      <alignment horizontal="left" vertical="top" wrapText="1"/>
    </xf>
    <xf numFmtId="164" fontId="4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0" xfId="7" applyFont="1" applyAlignment="1">
      <alignment vertical="center" wrapText="1"/>
    </xf>
    <xf numFmtId="0" fontId="11" fillId="0" borderId="0" xfId="8" applyFont="1" applyAlignment="1">
      <alignment vertical="center" wrapText="1"/>
    </xf>
    <xf numFmtId="49" fontId="1" fillId="0" borderId="0" xfId="8" applyNumberFormat="1" applyFont="1" applyFill="1" applyAlignment="1">
      <alignment horizontal="center" vertical="center" wrapText="1"/>
    </xf>
    <xf numFmtId="0" fontId="2" fillId="0" borderId="0" xfId="8" applyNumberFormat="1" applyFont="1" applyFill="1" applyAlignment="1">
      <alignment horizontal="center" vertical="center" wrapText="1"/>
    </xf>
    <xf numFmtId="165" fontId="1" fillId="0" borderId="0" xfId="8" applyNumberFormat="1" applyFont="1" applyFill="1" applyAlignment="1">
      <alignment horizontal="center" vertical="center" wrapText="1"/>
    </xf>
    <xf numFmtId="165" fontId="3" fillId="0" borderId="1" xfId="8" applyNumberFormat="1" applyFont="1" applyFill="1" applyBorder="1" applyAlignment="1">
      <alignment horizontal="right" vertical="center" wrapText="1"/>
    </xf>
    <xf numFmtId="0" fontId="3" fillId="0" borderId="0" xfId="8" applyFont="1" applyAlignment="1">
      <alignment horizontal="center" vertical="center" wrapText="1"/>
    </xf>
    <xf numFmtId="49" fontId="12" fillId="0" borderId="4" xfId="8" applyNumberFormat="1" applyFont="1" applyFill="1" applyBorder="1" applyAlignment="1">
      <alignment horizontal="center" vertical="center" textRotation="90" wrapText="1"/>
    </xf>
    <xf numFmtId="165" fontId="12" fillId="0" borderId="4" xfId="8" applyNumberFormat="1" applyFont="1" applyFill="1" applyBorder="1" applyAlignment="1">
      <alignment horizontal="center" vertical="center" wrapText="1"/>
    </xf>
    <xf numFmtId="49" fontId="13" fillId="0" borderId="4" xfId="8" applyNumberFormat="1" applyFont="1" applyFill="1" applyBorder="1" applyAlignment="1">
      <alignment horizontal="center" vertical="center" textRotation="90" wrapText="1"/>
    </xf>
    <xf numFmtId="0" fontId="13" fillId="0" borderId="4" xfId="8" applyNumberFormat="1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14" fillId="0" borderId="4" xfId="8" applyFont="1" applyFill="1" applyBorder="1" applyAlignment="1">
      <alignment horizontal="center" vertical="center" wrapText="1"/>
    </xf>
    <xf numFmtId="165" fontId="11" fillId="0" borderId="4" xfId="8" applyNumberFormat="1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left" vertical="center" wrapText="1"/>
    </xf>
    <xf numFmtId="0" fontId="16" fillId="0" borderId="0" xfId="8" applyFont="1" applyAlignment="1">
      <alignment vertical="center" wrapText="1"/>
    </xf>
    <xf numFmtId="0" fontId="11" fillId="0" borderId="0" xfId="8" applyFont="1" applyFill="1" applyAlignment="1">
      <alignment horizontal="center" vertical="center" wrapText="1"/>
    </xf>
    <xf numFmtId="0" fontId="11" fillId="0" borderId="0" xfId="8" applyFont="1" applyFill="1" applyAlignment="1">
      <alignment vertical="center" wrapText="1"/>
    </xf>
    <xf numFmtId="165" fontId="11" fillId="0" borderId="0" xfId="8" applyNumberFormat="1" applyFont="1" applyFill="1" applyAlignment="1">
      <alignment vertical="center" wrapText="1"/>
    </xf>
    <xf numFmtId="165" fontId="11" fillId="0" borderId="0" xfId="8" applyNumberFormat="1" applyFont="1" applyAlignment="1">
      <alignment vertical="center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/>
    <xf numFmtId="43" fontId="11" fillId="0" borderId="0" xfId="9" applyFont="1" applyAlignment="1">
      <alignment vertical="center" wrapText="1"/>
    </xf>
    <xf numFmtId="0" fontId="10" fillId="0" borderId="0" xfId="7" applyFont="1" applyFill="1" applyAlignment="1">
      <alignment horizontal="right" vertical="center" wrapText="1"/>
    </xf>
    <xf numFmtId="43" fontId="3" fillId="0" borderId="0" xfId="9" applyFont="1" applyAlignment="1">
      <alignment horizontal="center" vertical="center" wrapText="1"/>
    </xf>
    <xf numFmtId="43" fontId="11" fillId="0" borderId="0" xfId="9" applyFont="1" applyAlignment="1">
      <alignment horizontal="center" vertical="center" wrapText="1"/>
    </xf>
    <xf numFmtId="43" fontId="16" fillId="0" borderId="0" xfId="9" applyFont="1" applyAlignment="1">
      <alignment vertical="center" wrapText="1"/>
    </xf>
    <xf numFmtId="0" fontId="18" fillId="0" borderId="4" xfId="8" applyFont="1" applyFill="1" applyBorder="1" applyAlignment="1">
      <alignment horizontal="center" vertical="center" wrapText="1"/>
    </xf>
    <xf numFmtId="0" fontId="18" fillId="0" borderId="0" xfId="8" applyFont="1" applyAlignment="1">
      <alignment vertical="center" wrapText="1"/>
    </xf>
    <xf numFmtId="43" fontId="18" fillId="0" borderId="0" xfId="9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4" xfId="7" quotePrefix="1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left" vertical="center" wrapText="1"/>
    </xf>
    <xf numFmtId="0" fontId="6" fillId="0" borderId="4" xfId="7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16" fillId="0" borderId="0" xfId="7" applyFont="1" applyAlignment="1">
      <alignment vertical="top" wrapText="1"/>
    </xf>
    <xf numFmtId="0" fontId="16" fillId="0" borderId="0" xfId="7" applyFont="1" applyAlignment="1">
      <alignment horizontal="left" vertical="top" wrapText="1"/>
    </xf>
    <xf numFmtId="0" fontId="20" fillId="0" borderId="0" xfId="0" applyFont="1" applyAlignment="1">
      <alignment vertical="center" wrapText="1"/>
    </xf>
    <xf numFmtId="170" fontId="21" fillId="0" borderId="4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169" fontId="20" fillId="0" borderId="0" xfId="1" applyNumberFormat="1" applyFont="1" applyAlignment="1">
      <alignment vertical="center" wrapText="1"/>
    </xf>
    <xf numFmtId="170" fontId="20" fillId="0" borderId="0" xfId="1" applyNumberFormat="1" applyFont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71" fontId="15" fillId="0" borderId="4" xfId="0" applyNumberFormat="1" applyFont="1" applyFill="1" applyBorder="1" applyAlignment="1">
      <alignment horizontal="center" vertical="center" wrapText="1"/>
    </xf>
    <xf numFmtId="169" fontId="22" fillId="2" borderId="4" xfId="1" applyNumberFormat="1" applyFont="1" applyFill="1" applyBorder="1" applyAlignment="1">
      <alignment vertical="center" wrapText="1"/>
    </xf>
    <xf numFmtId="169" fontId="15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169" fontId="21" fillId="0" borderId="4" xfId="1" applyNumberFormat="1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wrapText="1"/>
    </xf>
    <xf numFmtId="169" fontId="15" fillId="0" borderId="4" xfId="1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 wrapText="1"/>
    </xf>
    <xf numFmtId="0" fontId="10" fillId="0" borderId="0" xfId="7" applyFont="1" applyFill="1" applyAlignment="1">
      <alignment horizontal="right" vertical="center" wrapText="1"/>
    </xf>
    <xf numFmtId="0" fontId="2" fillId="0" borderId="0" xfId="8" applyNumberFormat="1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7" fontId="2" fillId="0" borderId="4" xfId="1" applyNumberFormat="1" applyFont="1" applyFill="1" applyBorder="1" applyAlignment="1">
      <alignment horizontal="left" vertical="center" wrapText="1"/>
    </xf>
    <xf numFmtId="167" fontId="6" fillId="0" borderId="4" xfId="1" applyNumberFormat="1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169" fontId="19" fillId="0" borderId="4" xfId="1" applyNumberFormat="1" applyFont="1" applyBorder="1" applyAlignment="1">
      <alignment horizontal="center" vertical="center" wrapText="1"/>
    </xf>
    <xf numFmtId="169" fontId="19" fillId="0" borderId="4" xfId="1" applyNumberFormat="1" applyFont="1" applyBorder="1" applyAlignment="1">
      <alignment horizontal="righ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right" vertical="center" wrapText="1"/>
    </xf>
    <xf numFmtId="169" fontId="19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right" vertical="center" wrapText="1"/>
    </xf>
    <xf numFmtId="167" fontId="6" fillId="0" borderId="4" xfId="1" applyNumberFormat="1" applyFont="1" applyBorder="1" applyAlignment="1">
      <alignment horizontal="right" vertical="top"/>
    </xf>
    <xf numFmtId="167" fontId="6" fillId="0" borderId="4" xfId="1" applyNumberFormat="1" applyFont="1" applyFill="1" applyBorder="1" applyAlignment="1">
      <alignment horizontal="right" vertical="center" wrapText="1"/>
    </xf>
    <xf numFmtId="0" fontId="6" fillId="0" borderId="4" xfId="7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172" fontId="6" fillId="0" borderId="4" xfId="1" applyNumberFormat="1" applyFont="1" applyFill="1" applyBorder="1" applyAlignment="1">
      <alignment horizontal="left" vertical="center" wrapText="1"/>
    </xf>
    <xf numFmtId="41" fontId="6" fillId="0" borderId="4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169" fontId="20" fillId="0" borderId="4" xfId="1" applyNumberFormat="1" applyFont="1" applyBorder="1" applyAlignment="1">
      <alignment horizontal="center" vertical="center" wrapText="1"/>
    </xf>
    <xf numFmtId="169" fontId="21" fillId="0" borderId="4" xfId="1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169" fontId="15" fillId="0" borderId="0" xfId="0" applyNumberFormat="1" applyFont="1" applyFill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166" fontId="6" fillId="0" borderId="4" xfId="2" applyNumberFormat="1" applyFont="1" applyBorder="1" applyAlignment="1">
      <alignment horizontal="right" vertical="top"/>
    </xf>
    <xf numFmtId="0" fontId="11" fillId="0" borderId="0" xfId="7" applyFont="1" applyAlignment="1">
      <alignment horizontal="left" vertical="center" wrapText="1"/>
    </xf>
    <xf numFmtId="165" fontId="16" fillId="0" borderId="6" xfId="8" applyNumberFormat="1" applyFont="1" applyFill="1" applyBorder="1" applyAlignment="1">
      <alignment horizontal="center" vertical="center" wrapText="1"/>
    </xf>
    <xf numFmtId="165" fontId="16" fillId="0" borderId="4" xfId="8" applyNumberFormat="1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7" fontId="2" fillId="0" borderId="2" xfId="1" applyNumberFormat="1" applyFont="1" applyBorder="1" applyAlignment="1">
      <alignment horizontal="right" vertical="top" wrapText="1"/>
    </xf>
    <xf numFmtId="167" fontId="2" fillId="0" borderId="4" xfId="1" applyNumberFormat="1" applyFont="1" applyBorder="1" applyAlignment="1">
      <alignment horizontal="right" vertical="top" wrapText="1"/>
    </xf>
    <xf numFmtId="167" fontId="2" fillId="0" borderId="4" xfId="1" applyNumberFormat="1" applyFont="1" applyBorder="1" applyAlignment="1">
      <alignment horizontal="right" vertical="top"/>
    </xf>
    <xf numFmtId="167" fontId="6" fillId="0" borderId="3" xfId="1" applyNumberFormat="1" applyFont="1" applyBorder="1" applyAlignment="1">
      <alignment horizontal="right" vertical="top" wrapText="1"/>
    </xf>
    <xf numFmtId="41" fontId="6" fillId="0" borderId="4" xfId="1" applyNumberFormat="1" applyFont="1" applyFill="1" applyBorder="1" applyAlignment="1">
      <alignment horizontal="right" vertical="center" wrapText="1"/>
    </xf>
    <xf numFmtId="167" fontId="6" fillId="0" borderId="2" xfId="1" applyNumberFormat="1" applyFont="1" applyBorder="1" applyAlignment="1">
      <alignment horizontal="right" vertical="top" wrapText="1"/>
    </xf>
    <xf numFmtId="167" fontId="6" fillId="0" borderId="4" xfId="1" applyNumberFormat="1" applyFont="1" applyBorder="1" applyAlignment="1">
      <alignment horizontal="right"/>
    </xf>
    <xf numFmtId="41" fontId="2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7" fillId="0" borderId="4" xfId="7" applyFont="1" applyFill="1" applyBorder="1" applyAlignment="1">
      <alignment horizontal="right" vertical="center" wrapText="1"/>
    </xf>
    <xf numFmtId="169" fontId="6" fillId="0" borderId="4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16" fillId="0" borderId="4" xfId="8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2" borderId="4" xfId="7" applyFont="1" applyFill="1" applyBorder="1" applyAlignment="1">
      <alignment horizontal="left" vertical="center" wrapText="1"/>
    </xf>
    <xf numFmtId="167" fontId="6" fillId="2" borderId="2" xfId="1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right" vertical="top" wrapText="1"/>
    </xf>
    <xf numFmtId="37" fontId="26" fillId="0" borderId="0" xfId="1" applyNumberFormat="1" applyFont="1" applyFill="1" applyBorder="1" applyAlignment="1">
      <alignment horizontal="right" vertical="center" wrapText="1"/>
    </xf>
    <xf numFmtId="37" fontId="26" fillId="0" borderId="0" xfId="0" applyNumberFormat="1" applyFont="1" applyBorder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right" vertical="top" wrapText="1"/>
    </xf>
    <xf numFmtId="41" fontId="26" fillId="0" borderId="0" xfId="1" applyNumberFormat="1" applyFont="1" applyFill="1" applyBorder="1" applyAlignment="1">
      <alignment horizontal="right" vertical="center" wrapText="1"/>
    </xf>
    <xf numFmtId="0" fontId="28" fillId="0" borderId="0" xfId="7" applyFont="1" applyFill="1">
      <alignment horizontal="left" vertical="top" wrapText="1"/>
    </xf>
    <xf numFmtId="0" fontId="28" fillId="0" borderId="0" xfId="7" applyFont="1" applyFill="1" applyBorder="1">
      <alignment horizontal="left" vertical="top" wrapText="1"/>
    </xf>
    <xf numFmtId="169" fontId="6" fillId="0" borderId="0" xfId="1" applyNumberFormat="1" applyFont="1" applyFill="1" applyBorder="1" applyAlignment="1">
      <alignment horizontal="left" vertical="top" wrapText="1"/>
    </xf>
    <xf numFmtId="169" fontId="11" fillId="0" borderId="0" xfId="1" applyNumberFormat="1" applyFont="1" applyFill="1" applyBorder="1" applyAlignment="1">
      <alignment horizontal="left" vertical="top" wrapText="1"/>
    </xf>
    <xf numFmtId="169" fontId="29" fillId="0" borderId="0" xfId="1" applyNumberFormat="1" applyFont="1" applyFill="1" applyBorder="1" applyAlignment="1">
      <alignment horizontal="left" vertical="top" wrapText="1"/>
    </xf>
    <xf numFmtId="169" fontId="28" fillId="0" borderId="0" xfId="1" applyNumberFormat="1" applyFont="1" applyFill="1" applyBorder="1" applyAlignment="1">
      <alignment horizontal="left" vertical="top" wrapText="1"/>
    </xf>
    <xf numFmtId="0" fontId="3" fillId="0" borderId="0" xfId="7" applyFont="1" applyFill="1" applyBorder="1" applyAlignment="1">
      <alignment horizontal="left" vertical="top" wrapText="1"/>
    </xf>
    <xf numFmtId="0" fontId="24" fillId="0" borderId="0" xfId="7" applyFont="1" applyFill="1" applyBorder="1" applyAlignment="1">
      <alignment horizontal="left" vertical="top" wrapText="1"/>
    </xf>
    <xf numFmtId="166" fontId="24" fillId="0" borderId="0" xfId="2" applyNumberFormat="1" applyFont="1" applyBorder="1" applyAlignment="1">
      <alignment horizontal="right" vertical="top"/>
    </xf>
    <xf numFmtId="0" fontId="2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2" fillId="0" borderId="4" xfId="8" applyNumberFormat="1" applyFont="1" applyFill="1" applyBorder="1" applyAlignment="1">
      <alignment horizontal="center" vertical="center" wrapText="1"/>
    </xf>
    <xf numFmtId="0" fontId="12" fillId="0" borderId="3" xfId="8" applyNumberFormat="1" applyFont="1" applyFill="1" applyBorder="1" applyAlignment="1">
      <alignment horizontal="center" vertical="center" wrapText="1"/>
    </xf>
    <xf numFmtId="0" fontId="12" fillId="0" borderId="5" xfId="8" applyNumberFormat="1" applyFont="1" applyFill="1" applyBorder="1" applyAlignment="1">
      <alignment horizontal="center" vertical="center" wrapText="1"/>
    </xf>
    <xf numFmtId="0" fontId="12" fillId="0" borderId="6" xfId="8" applyNumberFormat="1" applyFont="1" applyFill="1" applyBorder="1" applyAlignment="1">
      <alignment horizontal="center" vertical="center" wrapText="1"/>
    </xf>
    <xf numFmtId="165" fontId="12" fillId="0" borderId="2" xfId="8" applyNumberFormat="1" applyFont="1" applyFill="1" applyBorder="1" applyAlignment="1">
      <alignment horizontal="center" vertical="center" wrapText="1"/>
    </xf>
    <xf numFmtId="165" fontId="12" fillId="0" borderId="7" xfId="8" applyNumberFormat="1" applyFont="1" applyFill="1" applyBorder="1" applyAlignment="1">
      <alignment horizontal="center" vertical="center" wrapText="1"/>
    </xf>
    <xf numFmtId="165" fontId="12" fillId="0" borderId="8" xfId="8" applyNumberFormat="1" applyFont="1" applyFill="1" applyBorder="1" applyAlignment="1">
      <alignment horizontal="center" vertical="center" wrapText="1"/>
    </xf>
    <xf numFmtId="165" fontId="12" fillId="0" borderId="3" xfId="8" applyNumberFormat="1" applyFont="1" applyFill="1" applyBorder="1" applyAlignment="1">
      <alignment horizontal="center" vertical="center" wrapText="1"/>
    </xf>
    <xf numFmtId="165" fontId="12" fillId="0" borderId="6" xfId="8" applyNumberFormat="1" applyFont="1" applyFill="1" applyBorder="1" applyAlignment="1">
      <alignment horizontal="center" vertical="center" wrapText="1"/>
    </xf>
    <xf numFmtId="0" fontId="10" fillId="0" borderId="0" xfId="7" applyFont="1" applyFill="1" applyAlignment="1">
      <alignment horizontal="right" vertical="center" wrapText="1"/>
    </xf>
    <xf numFmtId="0" fontId="2" fillId="0" borderId="0" xfId="8" applyNumberFormat="1" applyFont="1" applyFill="1" applyAlignment="1">
      <alignment horizontal="center" vertical="center" wrapText="1"/>
    </xf>
    <xf numFmtId="165" fontId="3" fillId="0" borderId="1" xfId="8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3" fillId="0" borderId="4" xfId="8" applyNumberFormat="1" applyFont="1" applyFill="1" applyBorder="1" applyAlignment="1">
      <alignment horizontal="center" vertical="center" wrapText="1"/>
    </xf>
    <xf numFmtId="0" fontId="13" fillId="0" borderId="4" xfId="8" applyNumberFormat="1" applyFont="1" applyFill="1" applyBorder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2" fillId="0" borderId="4" xfId="0" applyFont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6" fillId="0" borderId="0" xfId="7" applyFont="1" applyAlignment="1">
      <alignment horizontal="right" vertical="top" wrapText="1"/>
    </xf>
    <xf numFmtId="0" fontId="15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9" fontId="20" fillId="0" borderId="4" xfId="1" applyNumberFormat="1" applyFont="1" applyBorder="1" applyAlignment="1">
      <alignment horizontal="center" vertical="center" wrapText="1"/>
    </xf>
    <xf numFmtId="169" fontId="21" fillId="0" borderId="4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vertical="center" wrapText="1"/>
    </xf>
  </cellXfs>
  <cellStyles count="12">
    <cellStyle name="Comma" xfId="1" builtinId="3"/>
    <cellStyle name="Comma 2" xfId="9"/>
    <cellStyle name="Comma 3" xfId="11"/>
    <cellStyle name="Normal" xfId="0" builtinId="0"/>
    <cellStyle name="Normal 2" xfId="10"/>
    <cellStyle name="Normal 4" xfId="5"/>
    <cellStyle name="Normal 5" xfId="8"/>
    <cellStyle name="Normal 8" xfId="7"/>
    <cellStyle name="SN_241" xfId="2"/>
    <cellStyle name="Style 1" xfId="4"/>
    <cellStyle name="Обычный 2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17" zoomScale="115" zoomScaleNormal="100" zoomScaleSheetLayoutView="115" workbookViewId="0">
      <selection activeCell="D30" sqref="D30"/>
    </sheetView>
  </sheetViews>
  <sheetFormatPr defaultRowHeight="16.5" x14ac:dyDescent="0.2"/>
  <cols>
    <col min="1" max="1" width="9.85546875" style="114" customWidth="1"/>
    <col min="2" max="2" width="12.5703125" style="78" customWidth="1"/>
    <col min="3" max="3" width="102.5703125" style="114" customWidth="1"/>
    <col min="4" max="4" width="14" style="41" customWidth="1"/>
    <col min="5" max="7" width="14" style="140" customWidth="1"/>
    <col min="8" max="251" width="9.140625" style="114"/>
    <col min="252" max="253" width="5.7109375" style="114" customWidth="1"/>
    <col min="254" max="254" width="76.28515625" style="114" customWidth="1"/>
    <col min="255" max="255" width="17.85546875" style="114" customWidth="1"/>
    <col min="256" max="507" width="9.140625" style="114"/>
    <col min="508" max="509" width="5.7109375" style="114" customWidth="1"/>
    <col min="510" max="510" width="76.28515625" style="114" customWidth="1"/>
    <col min="511" max="511" width="17.85546875" style="114" customWidth="1"/>
    <col min="512" max="763" width="9.140625" style="114"/>
    <col min="764" max="765" width="5.7109375" style="114" customWidth="1"/>
    <col min="766" max="766" width="76.28515625" style="114" customWidth="1"/>
    <col min="767" max="767" width="17.85546875" style="114" customWidth="1"/>
    <col min="768" max="1019" width="9.140625" style="114"/>
    <col min="1020" max="1021" width="5.7109375" style="114" customWidth="1"/>
    <col min="1022" max="1022" width="76.28515625" style="114" customWidth="1"/>
    <col min="1023" max="1023" width="17.85546875" style="114" customWidth="1"/>
    <col min="1024" max="1275" width="9.140625" style="114"/>
    <col min="1276" max="1277" width="5.7109375" style="114" customWidth="1"/>
    <col min="1278" max="1278" width="76.28515625" style="114" customWidth="1"/>
    <col min="1279" max="1279" width="17.85546875" style="114" customWidth="1"/>
    <col min="1280" max="1531" width="9.140625" style="114"/>
    <col min="1532" max="1533" width="5.7109375" style="114" customWidth="1"/>
    <col min="1534" max="1534" width="76.28515625" style="114" customWidth="1"/>
    <col min="1535" max="1535" width="17.85546875" style="114" customWidth="1"/>
    <col min="1536" max="1787" width="9.140625" style="114"/>
    <col min="1788" max="1789" width="5.7109375" style="114" customWidth="1"/>
    <col min="1790" max="1790" width="76.28515625" style="114" customWidth="1"/>
    <col min="1791" max="1791" width="17.85546875" style="114" customWidth="1"/>
    <col min="1792" max="2043" width="9.140625" style="114"/>
    <col min="2044" max="2045" width="5.7109375" style="114" customWidth="1"/>
    <col min="2046" max="2046" width="76.28515625" style="114" customWidth="1"/>
    <col min="2047" max="2047" width="17.85546875" style="114" customWidth="1"/>
    <col min="2048" max="2299" width="9.140625" style="114"/>
    <col min="2300" max="2301" width="5.7109375" style="114" customWidth="1"/>
    <col min="2302" max="2302" width="76.28515625" style="114" customWidth="1"/>
    <col min="2303" max="2303" width="17.85546875" style="114" customWidth="1"/>
    <col min="2304" max="2555" width="9.140625" style="114"/>
    <col min="2556" max="2557" width="5.7109375" style="114" customWidth="1"/>
    <col min="2558" max="2558" width="76.28515625" style="114" customWidth="1"/>
    <col min="2559" max="2559" width="17.85546875" style="114" customWidth="1"/>
    <col min="2560" max="2811" width="9.140625" style="114"/>
    <col min="2812" max="2813" width="5.7109375" style="114" customWidth="1"/>
    <col min="2814" max="2814" width="76.28515625" style="114" customWidth="1"/>
    <col min="2815" max="2815" width="17.85546875" style="114" customWidth="1"/>
    <col min="2816" max="3067" width="9.140625" style="114"/>
    <col min="3068" max="3069" width="5.7109375" style="114" customWidth="1"/>
    <col min="3070" max="3070" width="76.28515625" style="114" customWidth="1"/>
    <col min="3071" max="3071" width="17.85546875" style="114" customWidth="1"/>
    <col min="3072" max="3323" width="9.140625" style="114"/>
    <col min="3324" max="3325" width="5.7109375" style="114" customWidth="1"/>
    <col min="3326" max="3326" width="76.28515625" style="114" customWidth="1"/>
    <col min="3327" max="3327" width="17.85546875" style="114" customWidth="1"/>
    <col min="3328" max="3579" width="9.140625" style="114"/>
    <col min="3580" max="3581" width="5.7109375" style="114" customWidth="1"/>
    <col min="3582" max="3582" width="76.28515625" style="114" customWidth="1"/>
    <col min="3583" max="3583" width="17.85546875" style="114" customWidth="1"/>
    <col min="3584" max="3835" width="9.140625" style="114"/>
    <col min="3836" max="3837" width="5.7109375" style="114" customWidth="1"/>
    <col min="3838" max="3838" width="76.28515625" style="114" customWidth="1"/>
    <col min="3839" max="3839" width="17.85546875" style="114" customWidth="1"/>
    <col min="3840" max="4091" width="9.140625" style="114"/>
    <col min="4092" max="4093" width="5.7109375" style="114" customWidth="1"/>
    <col min="4094" max="4094" width="76.28515625" style="114" customWidth="1"/>
    <col min="4095" max="4095" width="17.85546875" style="114" customWidth="1"/>
    <col min="4096" max="4347" width="9.140625" style="114"/>
    <col min="4348" max="4349" width="5.7109375" style="114" customWidth="1"/>
    <col min="4350" max="4350" width="76.28515625" style="114" customWidth="1"/>
    <col min="4351" max="4351" width="17.85546875" style="114" customWidth="1"/>
    <col min="4352" max="4603" width="9.140625" style="114"/>
    <col min="4604" max="4605" width="5.7109375" style="114" customWidth="1"/>
    <col min="4606" max="4606" width="76.28515625" style="114" customWidth="1"/>
    <col min="4607" max="4607" width="17.85546875" style="114" customWidth="1"/>
    <col min="4608" max="4859" width="9.140625" style="114"/>
    <col min="4860" max="4861" width="5.7109375" style="114" customWidth="1"/>
    <col min="4862" max="4862" width="76.28515625" style="114" customWidth="1"/>
    <col min="4863" max="4863" width="17.85546875" style="114" customWidth="1"/>
    <col min="4864" max="5115" width="9.140625" style="114"/>
    <col min="5116" max="5117" width="5.7109375" style="114" customWidth="1"/>
    <col min="5118" max="5118" width="76.28515625" style="114" customWidth="1"/>
    <col min="5119" max="5119" width="17.85546875" style="114" customWidth="1"/>
    <col min="5120" max="5371" width="9.140625" style="114"/>
    <col min="5372" max="5373" width="5.7109375" style="114" customWidth="1"/>
    <col min="5374" max="5374" width="76.28515625" style="114" customWidth="1"/>
    <col min="5375" max="5375" width="17.85546875" style="114" customWidth="1"/>
    <col min="5376" max="5627" width="9.140625" style="114"/>
    <col min="5628" max="5629" width="5.7109375" style="114" customWidth="1"/>
    <col min="5630" max="5630" width="76.28515625" style="114" customWidth="1"/>
    <col min="5631" max="5631" width="17.85546875" style="114" customWidth="1"/>
    <col min="5632" max="5883" width="9.140625" style="114"/>
    <col min="5884" max="5885" width="5.7109375" style="114" customWidth="1"/>
    <col min="5886" max="5886" width="76.28515625" style="114" customWidth="1"/>
    <col min="5887" max="5887" width="17.85546875" style="114" customWidth="1"/>
    <col min="5888" max="6139" width="9.140625" style="114"/>
    <col min="6140" max="6141" width="5.7109375" style="114" customWidth="1"/>
    <col min="6142" max="6142" width="76.28515625" style="114" customWidth="1"/>
    <col min="6143" max="6143" width="17.85546875" style="114" customWidth="1"/>
    <col min="6144" max="6395" width="9.140625" style="114"/>
    <col min="6396" max="6397" width="5.7109375" style="114" customWidth="1"/>
    <col min="6398" max="6398" width="76.28515625" style="114" customWidth="1"/>
    <col min="6399" max="6399" width="17.85546875" style="114" customWidth="1"/>
    <col min="6400" max="6651" width="9.140625" style="114"/>
    <col min="6652" max="6653" width="5.7109375" style="114" customWidth="1"/>
    <col min="6654" max="6654" width="76.28515625" style="114" customWidth="1"/>
    <col min="6655" max="6655" width="17.85546875" style="114" customWidth="1"/>
    <col min="6656" max="6907" width="9.140625" style="114"/>
    <col min="6908" max="6909" width="5.7109375" style="114" customWidth="1"/>
    <col min="6910" max="6910" width="76.28515625" style="114" customWidth="1"/>
    <col min="6911" max="6911" width="17.85546875" style="114" customWidth="1"/>
    <col min="6912" max="7163" width="9.140625" style="114"/>
    <col min="7164" max="7165" width="5.7109375" style="114" customWidth="1"/>
    <col min="7166" max="7166" width="76.28515625" style="114" customWidth="1"/>
    <col min="7167" max="7167" width="17.85546875" style="114" customWidth="1"/>
    <col min="7168" max="7419" width="9.140625" style="114"/>
    <col min="7420" max="7421" width="5.7109375" style="114" customWidth="1"/>
    <col min="7422" max="7422" width="76.28515625" style="114" customWidth="1"/>
    <col min="7423" max="7423" width="17.85546875" style="114" customWidth="1"/>
    <col min="7424" max="7675" width="9.140625" style="114"/>
    <col min="7676" max="7677" width="5.7109375" style="114" customWidth="1"/>
    <col min="7678" max="7678" width="76.28515625" style="114" customWidth="1"/>
    <col min="7679" max="7679" width="17.85546875" style="114" customWidth="1"/>
    <col min="7680" max="7931" width="9.140625" style="114"/>
    <col min="7932" max="7933" width="5.7109375" style="114" customWidth="1"/>
    <col min="7934" max="7934" width="76.28515625" style="114" customWidth="1"/>
    <col min="7935" max="7935" width="17.85546875" style="114" customWidth="1"/>
    <col min="7936" max="8187" width="9.140625" style="114"/>
    <col min="8188" max="8189" width="5.7109375" style="114" customWidth="1"/>
    <col min="8190" max="8190" width="76.28515625" style="114" customWidth="1"/>
    <col min="8191" max="8191" width="17.85546875" style="114" customWidth="1"/>
    <col min="8192" max="8443" width="9.140625" style="114"/>
    <col min="8444" max="8445" width="5.7109375" style="114" customWidth="1"/>
    <col min="8446" max="8446" width="76.28515625" style="114" customWidth="1"/>
    <col min="8447" max="8447" width="17.85546875" style="114" customWidth="1"/>
    <col min="8448" max="8699" width="9.140625" style="114"/>
    <col min="8700" max="8701" width="5.7109375" style="114" customWidth="1"/>
    <col min="8702" max="8702" width="76.28515625" style="114" customWidth="1"/>
    <col min="8703" max="8703" width="17.85546875" style="114" customWidth="1"/>
    <col min="8704" max="8955" width="9.140625" style="114"/>
    <col min="8956" max="8957" width="5.7109375" style="114" customWidth="1"/>
    <col min="8958" max="8958" width="76.28515625" style="114" customWidth="1"/>
    <col min="8959" max="8959" width="17.85546875" style="114" customWidth="1"/>
    <col min="8960" max="9211" width="9.140625" style="114"/>
    <col min="9212" max="9213" width="5.7109375" style="114" customWidth="1"/>
    <col min="9214" max="9214" width="76.28515625" style="114" customWidth="1"/>
    <col min="9215" max="9215" width="17.85546875" style="114" customWidth="1"/>
    <col min="9216" max="9467" width="9.140625" style="114"/>
    <col min="9468" max="9469" width="5.7109375" style="114" customWidth="1"/>
    <col min="9470" max="9470" width="76.28515625" style="114" customWidth="1"/>
    <col min="9471" max="9471" width="17.85546875" style="114" customWidth="1"/>
    <col min="9472" max="9723" width="9.140625" style="114"/>
    <col min="9724" max="9725" width="5.7109375" style="114" customWidth="1"/>
    <col min="9726" max="9726" width="76.28515625" style="114" customWidth="1"/>
    <col min="9727" max="9727" width="17.85546875" style="114" customWidth="1"/>
    <col min="9728" max="9979" width="9.140625" style="114"/>
    <col min="9980" max="9981" width="5.7109375" style="114" customWidth="1"/>
    <col min="9982" max="9982" width="76.28515625" style="114" customWidth="1"/>
    <col min="9983" max="9983" width="17.85546875" style="114" customWidth="1"/>
    <col min="9984" max="10235" width="9.140625" style="114"/>
    <col min="10236" max="10237" width="5.7109375" style="114" customWidth="1"/>
    <col min="10238" max="10238" width="76.28515625" style="114" customWidth="1"/>
    <col min="10239" max="10239" width="17.85546875" style="114" customWidth="1"/>
    <col min="10240" max="10491" width="9.140625" style="114"/>
    <col min="10492" max="10493" width="5.7109375" style="114" customWidth="1"/>
    <col min="10494" max="10494" width="76.28515625" style="114" customWidth="1"/>
    <col min="10495" max="10495" width="17.85546875" style="114" customWidth="1"/>
    <col min="10496" max="10747" width="9.140625" style="114"/>
    <col min="10748" max="10749" width="5.7109375" style="114" customWidth="1"/>
    <col min="10750" max="10750" width="76.28515625" style="114" customWidth="1"/>
    <col min="10751" max="10751" width="17.85546875" style="114" customWidth="1"/>
    <col min="10752" max="11003" width="9.140625" style="114"/>
    <col min="11004" max="11005" width="5.7109375" style="114" customWidth="1"/>
    <col min="11006" max="11006" width="76.28515625" style="114" customWidth="1"/>
    <col min="11007" max="11007" width="17.85546875" style="114" customWidth="1"/>
    <col min="11008" max="11259" width="9.140625" style="114"/>
    <col min="11260" max="11261" width="5.7109375" style="114" customWidth="1"/>
    <col min="11262" max="11262" width="76.28515625" style="114" customWidth="1"/>
    <col min="11263" max="11263" width="17.85546875" style="114" customWidth="1"/>
    <col min="11264" max="11515" width="9.140625" style="114"/>
    <col min="11516" max="11517" width="5.7109375" style="114" customWidth="1"/>
    <col min="11518" max="11518" width="76.28515625" style="114" customWidth="1"/>
    <col min="11519" max="11519" width="17.85546875" style="114" customWidth="1"/>
    <col min="11520" max="11771" width="9.140625" style="114"/>
    <col min="11772" max="11773" width="5.7109375" style="114" customWidth="1"/>
    <col min="11774" max="11774" width="76.28515625" style="114" customWidth="1"/>
    <col min="11775" max="11775" width="17.85546875" style="114" customWidth="1"/>
    <col min="11776" max="12027" width="9.140625" style="114"/>
    <col min="12028" max="12029" width="5.7109375" style="114" customWidth="1"/>
    <col min="12030" max="12030" width="76.28515625" style="114" customWidth="1"/>
    <col min="12031" max="12031" width="17.85546875" style="114" customWidth="1"/>
    <col min="12032" max="12283" width="9.140625" style="114"/>
    <col min="12284" max="12285" width="5.7109375" style="114" customWidth="1"/>
    <col min="12286" max="12286" width="76.28515625" style="114" customWidth="1"/>
    <col min="12287" max="12287" width="17.85546875" style="114" customWidth="1"/>
    <col min="12288" max="12539" width="9.140625" style="114"/>
    <col min="12540" max="12541" width="5.7109375" style="114" customWidth="1"/>
    <col min="12542" max="12542" width="76.28515625" style="114" customWidth="1"/>
    <col min="12543" max="12543" width="17.85546875" style="114" customWidth="1"/>
    <col min="12544" max="12795" width="9.140625" style="114"/>
    <col min="12796" max="12797" width="5.7109375" style="114" customWidth="1"/>
    <col min="12798" max="12798" width="76.28515625" style="114" customWidth="1"/>
    <col min="12799" max="12799" width="17.85546875" style="114" customWidth="1"/>
    <col min="12800" max="13051" width="9.140625" style="114"/>
    <col min="13052" max="13053" width="5.7109375" style="114" customWidth="1"/>
    <col min="13054" max="13054" width="76.28515625" style="114" customWidth="1"/>
    <col min="13055" max="13055" width="17.85546875" style="114" customWidth="1"/>
    <col min="13056" max="13307" width="9.140625" style="114"/>
    <col min="13308" max="13309" width="5.7109375" style="114" customWidth="1"/>
    <col min="13310" max="13310" width="76.28515625" style="114" customWidth="1"/>
    <col min="13311" max="13311" width="17.85546875" style="114" customWidth="1"/>
    <col min="13312" max="13563" width="9.140625" style="114"/>
    <col min="13564" max="13565" width="5.7109375" style="114" customWidth="1"/>
    <col min="13566" max="13566" width="76.28515625" style="114" customWidth="1"/>
    <col min="13567" max="13567" width="17.85546875" style="114" customWidth="1"/>
    <col min="13568" max="13819" width="9.140625" style="114"/>
    <col min="13820" max="13821" width="5.7109375" style="114" customWidth="1"/>
    <col min="13822" max="13822" width="76.28515625" style="114" customWidth="1"/>
    <col min="13823" max="13823" width="17.85546875" style="114" customWidth="1"/>
    <col min="13824" max="14075" width="9.140625" style="114"/>
    <col min="14076" max="14077" width="5.7109375" style="114" customWidth="1"/>
    <col min="14078" max="14078" width="76.28515625" style="114" customWidth="1"/>
    <col min="14079" max="14079" width="17.85546875" style="114" customWidth="1"/>
    <col min="14080" max="14331" width="9.140625" style="114"/>
    <col min="14332" max="14333" width="5.7109375" style="114" customWidth="1"/>
    <col min="14334" max="14334" width="76.28515625" style="114" customWidth="1"/>
    <col min="14335" max="14335" width="17.85546875" style="114" customWidth="1"/>
    <col min="14336" max="14587" width="9.140625" style="114"/>
    <col min="14588" max="14589" width="5.7109375" style="114" customWidth="1"/>
    <col min="14590" max="14590" width="76.28515625" style="114" customWidth="1"/>
    <col min="14591" max="14591" width="17.85546875" style="114" customWidth="1"/>
    <col min="14592" max="14843" width="9.140625" style="114"/>
    <col min="14844" max="14845" width="5.7109375" style="114" customWidth="1"/>
    <col min="14846" max="14846" width="76.28515625" style="114" customWidth="1"/>
    <col min="14847" max="14847" width="17.85546875" style="114" customWidth="1"/>
    <col min="14848" max="15099" width="9.140625" style="114"/>
    <col min="15100" max="15101" width="5.7109375" style="114" customWidth="1"/>
    <col min="15102" max="15102" width="76.28515625" style="114" customWidth="1"/>
    <col min="15103" max="15103" width="17.85546875" style="114" customWidth="1"/>
    <col min="15104" max="15355" width="9.140625" style="114"/>
    <col min="15356" max="15357" width="5.7109375" style="114" customWidth="1"/>
    <col min="15358" max="15358" width="76.28515625" style="114" customWidth="1"/>
    <col min="15359" max="15359" width="17.85546875" style="114" customWidth="1"/>
    <col min="15360" max="15611" width="9.140625" style="114"/>
    <col min="15612" max="15613" width="5.7109375" style="114" customWidth="1"/>
    <col min="15614" max="15614" width="76.28515625" style="114" customWidth="1"/>
    <col min="15615" max="15615" width="17.85546875" style="114" customWidth="1"/>
    <col min="15616" max="15867" width="9.140625" style="114"/>
    <col min="15868" max="15869" width="5.7109375" style="114" customWidth="1"/>
    <col min="15870" max="15870" width="76.28515625" style="114" customWidth="1"/>
    <col min="15871" max="15871" width="17.85546875" style="114" customWidth="1"/>
    <col min="15872" max="16123" width="9.140625" style="114"/>
    <col min="16124" max="16125" width="5.7109375" style="114" customWidth="1"/>
    <col min="16126" max="16126" width="76.28515625" style="114" customWidth="1"/>
    <col min="16127" max="16127" width="17.85546875" style="114" customWidth="1"/>
    <col min="16128" max="16384" width="9.140625" style="114"/>
  </cols>
  <sheetData>
    <row r="1" spans="1:7" ht="22.5" customHeight="1" x14ac:dyDescent="0.2">
      <c r="E1" s="168" t="s">
        <v>16</v>
      </c>
      <c r="F1" s="168"/>
      <c r="G1" s="168"/>
    </row>
    <row r="2" spans="1:7" ht="46.5" customHeight="1" x14ac:dyDescent="0.2">
      <c r="E2" s="169" t="s">
        <v>101</v>
      </c>
      <c r="F2" s="169"/>
      <c r="G2" s="169"/>
    </row>
    <row r="3" spans="1:7" ht="63.75" customHeight="1" x14ac:dyDescent="0.2">
      <c r="A3" s="175" t="s">
        <v>114</v>
      </c>
      <c r="B3" s="175"/>
      <c r="C3" s="175"/>
      <c r="D3" s="175"/>
      <c r="E3" s="175"/>
      <c r="F3" s="175"/>
      <c r="G3" s="175"/>
    </row>
    <row r="4" spans="1:7" ht="24.75" customHeight="1" x14ac:dyDescent="0.2">
      <c r="A4" s="2"/>
      <c r="B4" s="111"/>
      <c r="C4" s="2"/>
      <c r="D4" s="111"/>
      <c r="E4" s="134"/>
      <c r="F4" s="134"/>
      <c r="G4" s="5"/>
    </row>
    <row r="5" spans="1:7" ht="170.25" customHeight="1" x14ac:dyDescent="0.2">
      <c r="A5" s="173" t="s">
        <v>17</v>
      </c>
      <c r="B5" s="173"/>
      <c r="C5" s="173" t="s">
        <v>18</v>
      </c>
      <c r="D5" s="174" t="s">
        <v>4</v>
      </c>
      <c r="E5" s="176"/>
      <c r="F5" s="176"/>
      <c r="G5" s="176"/>
    </row>
    <row r="6" spans="1:7" ht="34.5" customHeight="1" x14ac:dyDescent="0.2">
      <c r="A6" s="110" t="s">
        <v>1</v>
      </c>
      <c r="B6" s="110" t="s">
        <v>2</v>
      </c>
      <c r="C6" s="174"/>
      <c r="D6" s="112" t="s">
        <v>105</v>
      </c>
      <c r="E6" s="135" t="s">
        <v>106</v>
      </c>
      <c r="F6" s="135" t="s">
        <v>107</v>
      </c>
      <c r="G6" s="135" t="s">
        <v>3</v>
      </c>
    </row>
    <row r="7" spans="1:7" x14ac:dyDescent="0.2">
      <c r="A7" s="41"/>
      <c r="C7" s="97" t="s">
        <v>45</v>
      </c>
      <c r="D7" s="99">
        <f>SUM(D8+D32)</f>
        <v>0</v>
      </c>
      <c r="E7" s="92">
        <f>SUM(E8+E32)</f>
        <v>0</v>
      </c>
      <c r="F7" s="92">
        <f t="shared" ref="F7:G7" si="0">SUM(F8+F32)</f>
        <v>0</v>
      </c>
      <c r="G7" s="92">
        <f t="shared" si="0"/>
        <v>0</v>
      </c>
    </row>
    <row r="8" spans="1:7" x14ac:dyDescent="0.2">
      <c r="A8" s="119" t="s">
        <v>48</v>
      </c>
      <c r="B8" s="76"/>
      <c r="C8" s="76" t="s">
        <v>19</v>
      </c>
      <c r="D8" s="120">
        <f>SUM(D15+D21+D27)</f>
        <v>0</v>
      </c>
      <c r="E8" s="120">
        <f t="shared" ref="E8:G8" si="1">SUM(E15+E21+E27)</f>
        <v>-54290</v>
      </c>
      <c r="F8" s="120">
        <f t="shared" si="1"/>
        <v>-65290</v>
      </c>
      <c r="G8" s="120">
        <f t="shared" si="1"/>
        <v>-76290</v>
      </c>
    </row>
    <row r="9" spans="1:7" x14ac:dyDescent="0.2">
      <c r="A9" s="119"/>
      <c r="B9" s="76"/>
      <c r="C9" s="75" t="s">
        <v>108</v>
      </c>
      <c r="D9" s="76"/>
      <c r="E9" s="135"/>
      <c r="F9" s="135"/>
      <c r="G9" s="135"/>
    </row>
    <row r="10" spans="1:7" x14ac:dyDescent="0.2">
      <c r="A10" s="119"/>
      <c r="B10" s="76"/>
      <c r="C10" s="76" t="s">
        <v>20</v>
      </c>
      <c r="D10" s="76"/>
      <c r="E10" s="135"/>
      <c r="F10" s="135"/>
      <c r="G10" s="135"/>
    </row>
    <row r="11" spans="1:7" ht="21" customHeight="1" x14ac:dyDescent="0.2">
      <c r="A11" s="119"/>
      <c r="B11" s="76"/>
      <c r="C11" s="75" t="s">
        <v>109</v>
      </c>
      <c r="D11" s="76"/>
      <c r="E11" s="135"/>
      <c r="F11" s="135"/>
      <c r="G11" s="135"/>
    </row>
    <row r="12" spans="1:7" x14ac:dyDescent="0.2">
      <c r="A12" s="119"/>
      <c r="B12" s="76"/>
      <c r="C12" s="76" t="s">
        <v>21</v>
      </c>
      <c r="D12" s="76"/>
      <c r="E12" s="135"/>
      <c r="F12" s="135"/>
      <c r="G12" s="135"/>
    </row>
    <row r="13" spans="1:7" ht="25.5" customHeight="1" x14ac:dyDescent="0.2">
      <c r="A13" s="119"/>
      <c r="B13" s="76"/>
      <c r="C13" s="76" t="s">
        <v>110</v>
      </c>
      <c r="D13" s="76"/>
      <c r="E13" s="135"/>
      <c r="F13" s="135"/>
      <c r="G13" s="135"/>
    </row>
    <row r="14" spans="1:7" ht="22.5" customHeight="1" x14ac:dyDescent="0.2">
      <c r="A14" s="170" t="s">
        <v>154</v>
      </c>
      <c r="B14" s="171"/>
      <c r="C14" s="171"/>
      <c r="D14" s="171"/>
      <c r="E14" s="171"/>
      <c r="F14" s="171"/>
      <c r="G14" s="172"/>
    </row>
    <row r="15" spans="1:7" x14ac:dyDescent="0.2">
      <c r="A15" s="119"/>
      <c r="B15" s="76" t="s">
        <v>147</v>
      </c>
      <c r="C15" s="76" t="s">
        <v>22</v>
      </c>
      <c r="D15" s="120">
        <v>-70000</v>
      </c>
      <c r="E15" s="120"/>
      <c r="F15" s="120"/>
      <c r="G15" s="120"/>
    </row>
    <row r="16" spans="1:7" ht="25.5" customHeight="1" x14ac:dyDescent="0.2">
      <c r="A16" s="119"/>
      <c r="B16" s="76"/>
      <c r="C16" s="75" t="s">
        <v>148</v>
      </c>
      <c r="D16" s="76"/>
      <c r="E16" s="135"/>
      <c r="F16" s="135"/>
      <c r="G16" s="135"/>
    </row>
    <row r="17" spans="1:7" x14ac:dyDescent="0.2">
      <c r="A17" s="119"/>
      <c r="B17" s="76"/>
      <c r="C17" s="76" t="s">
        <v>23</v>
      </c>
      <c r="D17" s="76"/>
      <c r="E17" s="135"/>
      <c r="F17" s="135"/>
      <c r="G17" s="135"/>
    </row>
    <row r="18" spans="1:7" ht="70.5" customHeight="1" x14ac:dyDescent="0.2">
      <c r="A18" s="119"/>
      <c r="B18" s="76"/>
      <c r="C18" s="75" t="s">
        <v>155</v>
      </c>
      <c r="D18" s="76"/>
      <c r="E18" s="135"/>
      <c r="F18" s="135"/>
      <c r="G18" s="135"/>
    </row>
    <row r="19" spans="1:7" x14ac:dyDescent="0.2">
      <c r="A19" s="119"/>
      <c r="B19" s="76"/>
      <c r="C19" s="76" t="s">
        <v>24</v>
      </c>
      <c r="D19" s="76"/>
      <c r="E19" s="135"/>
      <c r="F19" s="135"/>
      <c r="G19" s="135"/>
    </row>
    <row r="20" spans="1:7" x14ac:dyDescent="0.2">
      <c r="A20" s="119"/>
      <c r="B20" s="76"/>
      <c r="C20" s="76" t="s">
        <v>25</v>
      </c>
      <c r="D20" s="76"/>
      <c r="E20" s="135"/>
      <c r="F20" s="135"/>
      <c r="G20" s="135"/>
    </row>
    <row r="21" spans="1:7" x14ac:dyDescent="0.2">
      <c r="A21" s="119"/>
      <c r="B21" s="76" t="s">
        <v>152</v>
      </c>
      <c r="C21" s="76" t="s">
        <v>22</v>
      </c>
      <c r="D21" s="120">
        <v>-100000</v>
      </c>
      <c r="E21" s="120"/>
      <c r="F21" s="120"/>
      <c r="G21" s="120"/>
    </row>
    <row r="22" spans="1:7" ht="25.5" customHeight="1" x14ac:dyDescent="0.2">
      <c r="A22" s="119"/>
      <c r="B22" s="76"/>
      <c r="C22" s="75" t="s">
        <v>153</v>
      </c>
      <c r="D22" s="76"/>
      <c r="E22" s="135"/>
      <c r="F22" s="135"/>
      <c r="G22" s="135"/>
    </row>
    <row r="23" spans="1:7" x14ac:dyDescent="0.2">
      <c r="A23" s="119"/>
      <c r="B23" s="76"/>
      <c r="C23" s="76" t="s">
        <v>23</v>
      </c>
      <c r="D23" s="76"/>
      <c r="E23" s="135"/>
      <c r="F23" s="135"/>
      <c r="G23" s="135"/>
    </row>
    <row r="24" spans="1:7" ht="48.75" customHeight="1" x14ac:dyDescent="0.2">
      <c r="A24" s="119"/>
      <c r="B24" s="76"/>
      <c r="C24" s="75" t="s">
        <v>156</v>
      </c>
      <c r="D24" s="76"/>
      <c r="E24" s="135"/>
      <c r="F24" s="135"/>
      <c r="G24" s="135"/>
    </row>
    <row r="25" spans="1:7" x14ac:dyDescent="0.2">
      <c r="A25" s="119"/>
      <c r="B25" s="76"/>
      <c r="C25" s="76" t="s">
        <v>24</v>
      </c>
      <c r="D25" s="76"/>
      <c r="E25" s="135"/>
      <c r="F25" s="135"/>
      <c r="G25" s="135"/>
    </row>
    <row r="26" spans="1:7" x14ac:dyDescent="0.2">
      <c r="A26" s="119"/>
      <c r="B26" s="76"/>
      <c r="C26" s="76" t="s">
        <v>25</v>
      </c>
      <c r="D26" s="76"/>
      <c r="E26" s="135"/>
      <c r="F26" s="135"/>
      <c r="G26" s="135"/>
    </row>
    <row r="27" spans="1:7" x14ac:dyDescent="0.2">
      <c r="A27" s="119"/>
      <c r="B27" s="76" t="s">
        <v>102</v>
      </c>
      <c r="C27" s="76" t="s">
        <v>103</v>
      </c>
      <c r="D27" s="120">
        <v>170000</v>
      </c>
      <c r="E27" s="120">
        <v>-54290</v>
      </c>
      <c r="F27" s="120">
        <v>-65290</v>
      </c>
      <c r="G27" s="120">
        <v>-76290</v>
      </c>
    </row>
    <row r="28" spans="1:7" x14ac:dyDescent="0.2">
      <c r="A28" s="119"/>
      <c r="B28" s="112"/>
      <c r="C28" s="75" t="s">
        <v>23</v>
      </c>
      <c r="D28" s="75"/>
      <c r="E28" s="136"/>
      <c r="F28" s="136"/>
      <c r="G28" s="135"/>
    </row>
    <row r="29" spans="1:7" ht="59.25" customHeight="1" x14ac:dyDescent="0.2">
      <c r="A29" s="119"/>
      <c r="B29" s="112"/>
      <c r="C29" s="76" t="s">
        <v>104</v>
      </c>
      <c r="D29" s="76"/>
      <c r="E29" s="135"/>
      <c r="F29" s="135"/>
      <c r="G29" s="135"/>
    </row>
    <row r="30" spans="1:7" x14ac:dyDescent="0.2">
      <c r="A30" s="119"/>
      <c r="B30" s="112"/>
      <c r="C30" s="75" t="s">
        <v>24</v>
      </c>
      <c r="D30" s="75"/>
      <c r="E30" s="136"/>
      <c r="F30" s="136"/>
      <c r="G30" s="135"/>
    </row>
    <row r="31" spans="1:7" x14ac:dyDescent="0.2">
      <c r="A31" s="119"/>
      <c r="B31" s="112"/>
      <c r="C31" s="76" t="s">
        <v>25</v>
      </c>
      <c r="D31" s="76"/>
      <c r="E31" s="135"/>
      <c r="F31" s="135"/>
      <c r="G31" s="135"/>
    </row>
    <row r="32" spans="1:7" ht="15.75" customHeight="1" x14ac:dyDescent="0.2">
      <c r="A32" s="76" t="s">
        <v>41</v>
      </c>
      <c r="B32" s="79"/>
      <c r="C32" s="75" t="s">
        <v>19</v>
      </c>
      <c r="D32" s="100">
        <f>SUM(D44)</f>
        <v>0</v>
      </c>
      <c r="E32" s="130">
        <f>SUM(E38+E44)</f>
        <v>54290</v>
      </c>
      <c r="F32" s="130">
        <f t="shared" ref="F32" si="2">SUM(F38+F44)</f>
        <v>65290</v>
      </c>
      <c r="G32" s="130">
        <f>SUM(G38+G44)</f>
        <v>76290</v>
      </c>
    </row>
    <row r="33" spans="1:7" ht="34.5" customHeight="1" x14ac:dyDescent="0.2">
      <c r="A33" s="76"/>
      <c r="B33" s="112"/>
      <c r="C33" s="76" t="s">
        <v>111</v>
      </c>
      <c r="D33" s="76"/>
      <c r="E33" s="135"/>
      <c r="F33" s="135"/>
      <c r="G33" s="135"/>
    </row>
    <row r="34" spans="1:7" ht="18" customHeight="1" x14ac:dyDescent="0.2">
      <c r="A34" s="75"/>
      <c r="B34" s="79"/>
      <c r="C34" s="75" t="s">
        <v>20</v>
      </c>
      <c r="D34" s="75"/>
      <c r="E34" s="136"/>
      <c r="F34" s="136"/>
      <c r="G34" s="135"/>
    </row>
    <row r="35" spans="1:7" ht="57.75" customHeight="1" x14ac:dyDescent="0.2">
      <c r="A35" s="76"/>
      <c r="B35" s="112"/>
      <c r="C35" s="76" t="s">
        <v>112</v>
      </c>
      <c r="D35" s="76"/>
      <c r="E35" s="135"/>
      <c r="F35" s="135"/>
      <c r="G35" s="135"/>
    </row>
    <row r="36" spans="1:7" ht="17.25" customHeight="1" x14ac:dyDescent="0.2">
      <c r="A36" s="75"/>
      <c r="B36" s="79"/>
      <c r="C36" s="75" t="s">
        <v>21</v>
      </c>
      <c r="D36" s="75"/>
      <c r="E36" s="136"/>
      <c r="F36" s="136"/>
      <c r="G36" s="135"/>
    </row>
    <row r="37" spans="1:7" ht="34.5" customHeight="1" x14ac:dyDescent="0.2">
      <c r="A37" s="76"/>
      <c r="B37" s="112"/>
      <c r="C37" s="76" t="s">
        <v>113</v>
      </c>
      <c r="D37" s="76"/>
      <c r="E37" s="135"/>
      <c r="F37" s="135"/>
      <c r="G37" s="135"/>
    </row>
    <row r="38" spans="1:7" x14ac:dyDescent="0.2">
      <c r="A38" s="119"/>
      <c r="B38" s="119" t="s">
        <v>161</v>
      </c>
      <c r="C38" s="76" t="s">
        <v>22</v>
      </c>
      <c r="D38" s="120"/>
      <c r="E38" s="120">
        <f>49850-22000</f>
        <v>27850</v>
      </c>
      <c r="F38" s="120">
        <f>49850-11000</f>
        <v>38850</v>
      </c>
      <c r="G38" s="120">
        <v>49850</v>
      </c>
    </row>
    <row r="39" spans="1:7" ht="55.5" customHeight="1" x14ac:dyDescent="0.2">
      <c r="A39" s="119"/>
      <c r="B39" s="119"/>
      <c r="C39" s="75" t="s">
        <v>164</v>
      </c>
      <c r="D39" s="76"/>
      <c r="E39" s="135"/>
      <c r="F39" s="135"/>
      <c r="G39" s="135"/>
    </row>
    <row r="40" spans="1:7" x14ac:dyDescent="0.2">
      <c r="A40" s="119"/>
      <c r="B40" s="119"/>
      <c r="C40" s="76" t="s">
        <v>23</v>
      </c>
      <c r="D40" s="76"/>
      <c r="E40" s="135"/>
      <c r="F40" s="135"/>
      <c r="G40" s="135"/>
    </row>
    <row r="41" spans="1:7" ht="53.25" customHeight="1" x14ac:dyDescent="0.2">
      <c r="A41" s="119"/>
      <c r="B41" s="119"/>
      <c r="C41" s="75" t="s">
        <v>223</v>
      </c>
      <c r="D41" s="76"/>
      <c r="E41" s="135"/>
      <c r="F41" s="135"/>
      <c r="G41" s="135"/>
    </row>
    <row r="42" spans="1:7" x14ac:dyDescent="0.2">
      <c r="A42" s="119"/>
      <c r="B42" s="119"/>
      <c r="C42" s="76" t="s">
        <v>24</v>
      </c>
      <c r="D42" s="119"/>
      <c r="E42" s="137"/>
      <c r="F42" s="137"/>
      <c r="G42" s="137"/>
    </row>
    <row r="43" spans="1:7" x14ac:dyDescent="0.2">
      <c r="A43" s="119"/>
      <c r="B43" s="119"/>
      <c r="C43" s="76" t="s">
        <v>25</v>
      </c>
      <c r="D43" s="119"/>
      <c r="E43" s="137"/>
      <c r="F43" s="137"/>
      <c r="G43" s="137"/>
    </row>
    <row r="44" spans="1:7" s="121" customFormat="1" ht="17.25" x14ac:dyDescent="0.2">
      <c r="A44" s="42"/>
      <c r="B44" s="43" t="s">
        <v>49</v>
      </c>
      <c r="C44" s="44" t="s">
        <v>22</v>
      </c>
      <c r="D44" s="99">
        <v>0</v>
      </c>
      <c r="E44" s="92">
        <v>26440</v>
      </c>
      <c r="F44" s="92">
        <v>26440</v>
      </c>
      <c r="G44" s="92">
        <v>26440</v>
      </c>
    </row>
    <row r="45" spans="1:7" s="121" customFormat="1" ht="33" x14ac:dyDescent="0.2">
      <c r="A45" s="42"/>
      <c r="B45" s="42"/>
      <c r="C45" s="45" t="s">
        <v>51</v>
      </c>
      <c r="D45" s="45"/>
      <c r="E45" s="93"/>
      <c r="F45" s="93"/>
      <c r="G45" s="93"/>
    </row>
    <row r="46" spans="1:7" s="121" customFormat="1" ht="17.25" x14ac:dyDescent="0.2">
      <c r="A46" s="42"/>
      <c r="B46" s="42"/>
      <c r="C46" s="44" t="s">
        <v>23</v>
      </c>
      <c r="D46" s="44"/>
      <c r="E46" s="138"/>
      <c r="F46" s="138"/>
      <c r="G46" s="139"/>
    </row>
    <row r="47" spans="1:7" s="121" customFormat="1" ht="33" x14ac:dyDescent="0.2">
      <c r="A47" s="42"/>
      <c r="B47" s="42"/>
      <c r="C47" s="45" t="s">
        <v>52</v>
      </c>
      <c r="D47" s="45"/>
      <c r="E47" s="93"/>
      <c r="F47" s="93"/>
      <c r="G47" s="139"/>
    </row>
    <row r="48" spans="1:7" s="121" customFormat="1" ht="17.25" x14ac:dyDescent="0.2">
      <c r="A48" s="42"/>
      <c r="B48" s="42"/>
      <c r="C48" s="44" t="s">
        <v>24</v>
      </c>
      <c r="D48" s="44"/>
      <c r="E48" s="138"/>
      <c r="F48" s="138"/>
      <c r="G48" s="139"/>
    </row>
    <row r="49" spans="1:7" s="121" customFormat="1" ht="31.5" customHeight="1" x14ac:dyDescent="0.2">
      <c r="A49" s="42"/>
      <c r="B49" s="42"/>
      <c r="C49" s="45" t="s">
        <v>50</v>
      </c>
      <c r="D49" s="45"/>
      <c r="E49" s="93"/>
      <c r="F49" s="93"/>
      <c r="G49" s="139"/>
    </row>
    <row r="50" spans="1:7" hidden="1" x14ac:dyDescent="0.2">
      <c r="A50" s="76" t="s">
        <v>157</v>
      </c>
      <c r="B50" s="75"/>
      <c r="C50" s="75" t="s">
        <v>19</v>
      </c>
      <c r="D50" s="75"/>
      <c r="E50" s="136"/>
      <c r="F50" s="136"/>
      <c r="G50" s="136"/>
    </row>
    <row r="51" spans="1:7" ht="25.5" hidden="1" customHeight="1" x14ac:dyDescent="0.2">
      <c r="A51" s="76"/>
      <c r="B51" s="76"/>
      <c r="C51" s="76" t="s">
        <v>158</v>
      </c>
      <c r="D51" s="76"/>
      <c r="E51" s="135"/>
      <c r="F51" s="135"/>
      <c r="G51" s="135"/>
    </row>
    <row r="52" spans="1:7" hidden="1" x14ac:dyDescent="0.2">
      <c r="A52" s="75"/>
      <c r="B52" s="75"/>
      <c r="C52" s="75" t="s">
        <v>20</v>
      </c>
      <c r="D52" s="75"/>
      <c r="E52" s="136"/>
      <c r="F52" s="136"/>
      <c r="G52" s="136"/>
    </row>
    <row r="53" spans="1:7" hidden="1" x14ac:dyDescent="0.2">
      <c r="A53" s="76"/>
      <c r="B53" s="76"/>
      <c r="C53" s="76" t="s">
        <v>159</v>
      </c>
      <c r="D53" s="76"/>
      <c r="E53" s="135"/>
      <c r="F53" s="135"/>
      <c r="G53" s="135"/>
    </row>
    <row r="54" spans="1:7" hidden="1" x14ac:dyDescent="0.2">
      <c r="A54" s="75"/>
      <c r="B54" s="75"/>
      <c r="C54" s="75" t="s">
        <v>21</v>
      </c>
      <c r="D54" s="75"/>
      <c r="E54" s="136"/>
      <c r="F54" s="136"/>
      <c r="G54" s="136"/>
    </row>
    <row r="55" spans="1:7" ht="45" hidden="1" customHeight="1" x14ac:dyDescent="0.2">
      <c r="A55" s="76"/>
      <c r="B55" s="76"/>
      <c r="C55" s="76" t="s">
        <v>160</v>
      </c>
      <c r="D55" s="76"/>
      <c r="E55" s="135"/>
      <c r="F55" s="135"/>
      <c r="G55" s="135"/>
    </row>
    <row r="56" spans="1:7" hidden="1" x14ac:dyDescent="0.2">
      <c r="A56" s="76"/>
      <c r="B56" s="76" t="s">
        <v>161</v>
      </c>
      <c r="C56" s="76" t="s">
        <v>22</v>
      </c>
      <c r="D56" s="76"/>
      <c r="E56" s="135"/>
      <c r="F56" s="135"/>
      <c r="G56" s="135"/>
    </row>
    <row r="57" spans="1:7" ht="38.25" hidden="1" customHeight="1" x14ac:dyDescent="0.2">
      <c r="A57" s="75"/>
      <c r="B57" s="75"/>
      <c r="C57" s="75" t="s">
        <v>162</v>
      </c>
      <c r="D57" s="75"/>
      <c r="E57" s="136"/>
      <c r="F57" s="136"/>
      <c r="G57" s="136"/>
    </row>
    <row r="58" spans="1:7" hidden="1" x14ac:dyDescent="0.2">
      <c r="A58" s="76"/>
      <c r="B58" s="76"/>
      <c r="C58" s="76" t="s">
        <v>23</v>
      </c>
      <c r="D58" s="76"/>
      <c r="E58" s="135"/>
      <c r="F58" s="135"/>
      <c r="G58" s="135"/>
    </row>
    <row r="59" spans="1:7" ht="38.25" hidden="1" customHeight="1" x14ac:dyDescent="0.2">
      <c r="A59" s="75"/>
      <c r="B59" s="75"/>
      <c r="C59" s="75" t="s">
        <v>163</v>
      </c>
      <c r="D59" s="75"/>
      <c r="E59" s="136"/>
      <c r="F59" s="136"/>
      <c r="G59" s="136"/>
    </row>
    <row r="60" spans="1:7" hidden="1" x14ac:dyDescent="0.2">
      <c r="A60" s="76"/>
      <c r="B60" s="76"/>
      <c r="C60" s="76" t="s">
        <v>24</v>
      </c>
      <c r="D60" s="76"/>
      <c r="E60" s="135"/>
      <c r="F60" s="135"/>
      <c r="G60" s="135"/>
    </row>
    <row r="61" spans="1:7" hidden="1" x14ac:dyDescent="0.2">
      <c r="A61" s="75"/>
      <c r="B61" s="75"/>
      <c r="C61" s="75" t="s">
        <v>25</v>
      </c>
      <c r="D61" s="75"/>
      <c r="E61" s="136"/>
      <c r="F61" s="136"/>
      <c r="G61" s="136"/>
    </row>
  </sheetData>
  <mergeCells count="7">
    <mergeCell ref="E1:G1"/>
    <mergeCell ref="E2:G2"/>
    <mergeCell ref="A14:G14"/>
    <mergeCell ref="A5:B5"/>
    <mergeCell ref="C5:C6"/>
    <mergeCell ref="A3:G3"/>
    <mergeCell ref="D5:G5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115" zoomScaleNormal="100" zoomScaleSheetLayoutView="115" workbookViewId="0">
      <selection activeCell="H14" sqref="H14"/>
    </sheetView>
  </sheetViews>
  <sheetFormatPr defaultRowHeight="17.25" x14ac:dyDescent="0.2"/>
  <cols>
    <col min="1" max="1" width="7.42578125" style="20" customWidth="1"/>
    <col min="2" max="2" width="8.7109375" style="20" customWidth="1"/>
    <col min="3" max="3" width="44.7109375" style="10" customWidth="1"/>
    <col min="4" max="4" width="17.140625" style="30" customWidth="1"/>
    <col min="5" max="5" width="18.140625" style="30" customWidth="1"/>
    <col min="6" max="6" width="18.7109375" style="30" bestFit="1" customWidth="1"/>
    <col min="7" max="8" width="15.5703125" style="30" customWidth="1"/>
    <col min="9" max="9" width="9.5703125" style="10" customWidth="1"/>
    <col min="10" max="10" width="9.85546875" style="10" bestFit="1" customWidth="1"/>
    <col min="11" max="16384" width="9.140625" style="10"/>
  </cols>
  <sheetData>
    <row r="1" spans="1:9" x14ac:dyDescent="0.2">
      <c r="A1" s="186" t="s">
        <v>53</v>
      </c>
      <c r="B1" s="186"/>
      <c r="C1" s="186"/>
      <c r="D1" s="186"/>
      <c r="E1" s="186"/>
      <c r="F1" s="186"/>
      <c r="G1" s="186"/>
      <c r="H1" s="186"/>
      <c r="I1" s="9"/>
    </row>
    <row r="2" spans="1:9" x14ac:dyDescent="0.2">
      <c r="A2" s="186" t="s">
        <v>115</v>
      </c>
      <c r="B2" s="186"/>
      <c r="C2" s="186"/>
      <c r="D2" s="186"/>
      <c r="E2" s="186"/>
      <c r="F2" s="186"/>
      <c r="G2" s="186"/>
      <c r="H2" s="186"/>
      <c r="I2" s="9"/>
    </row>
    <row r="3" spans="1:9" x14ac:dyDescent="0.2">
      <c r="A3" s="186" t="s">
        <v>54</v>
      </c>
      <c r="B3" s="186"/>
      <c r="C3" s="186"/>
      <c r="D3" s="186"/>
      <c r="E3" s="186"/>
      <c r="F3" s="186"/>
      <c r="G3" s="186"/>
      <c r="H3" s="186"/>
      <c r="I3" s="9"/>
    </row>
    <row r="4" spans="1:9" ht="51" customHeight="1" x14ac:dyDescent="0.2">
      <c r="A4" s="187" t="s">
        <v>116</v>
      </c>
      <c r="B4" s="187"/>
      <c r="C4" s="187"/>
      <c r="D4" s="187"/>
      <c r="E4" s="187"/>
      <c r="F4" s="187"/>
      <c r="G4" s="187"/>
      <c r="H4" s="187"/>
    </row>
    <row r="5" spans="1:9" x14ac:dyDescent="0.2">
      <c r="A5" s="11"/>
      <c r="B5" s="11"/>
      <c r="C5" s="12"/>
      <c r="D5" s="13"/>
      <c r="E5" s="13"/>
      <c r="F5" s="13"/>
      <c r="G5" s="188" t="s">
        <v>0</v>
      </c>
      <c r="H5" s="188"/>
    </row>
    <row r="6" spans="1:9" s="15" customFormat="1" ht="37.5" customHeight="1" x14ac:dyDescent="0.2">
      <c r="A6" s="177" t="s">
        <v>55</v>
      </c>
      <c r="B6" s="177"/>
      <c r="C6" s="178" t="s">
        <v>56</v>
      </c>
      <c r="D6" s="181" t="s">
        <v>57</v>
      </c>
      <c r="E6" s="182"/>
      <c r="F6" s="182"/>
      <c r="G6" s="182"/>
      <c r="H6" s="183"/>
    </row>
    <row r="7" spans="1:9" s="15" customFormat="1" ht="14.25" x14ac:dyDescent="0.2">
      <c r="A7" s="177"/>
      <c r="B7" s="177"/>
      <c r="C7" s="179"/>
      <c r="D7" s="184" t="s">
        <v>58</v>
      </c>
      <c r="E7" s="181" t="s">
        <v>59</v>
      </c>
      <c r="F7" s="182"/>
      <c r="G7" s="182"/>
      <c r="H7" s="183"/>
    </row>
    <row r="8" spans="1:9" s="15" customFormat="1" ht="85.5" x14ac:dyDescent="0.2">
      <c r="A8" s="16" t="s">
        <v>1</v>
      </c>
      <c r="B8" s="16" t="s">
        <v>2</v>
      </c>
      <c r="C8" s="180"/>
      <c r="D8" s="185"/>
      <c r="E8" s="17" t="s">
        <v>60</v>
      </c>
      <c r="F8" s="17" t="s">
        <v>61</v>
      </c>
      <c r="G8" s="17" t="s">
        <v>62</v>
      </c>
      <c r="H8" s="17" t="s">
        <v>63</v>
      </c>
    </row>
    <row r="9" spans="1:9" s="20" customFormat="1" x14ac:dyDescent="0.2">
      <c r="A9" s="18"/>
      <c r="B9" s="18"/>
      <c r="C9" s="19" t="s">
        <v>64</v>
      </c>
      <c r="D9" s="122">
        <f>D11</f>
        <v>49850</v>
      </c>
      <c r="E9" s="122">
        <f t="shared" ref="E9:H9" si="0">E11</f>
        <v>0</v>
      </c>
      <c r="F9" s="122">
        <f t="shared" si="0"/>
        <v>0</v>
      </c>
      <c r="G9" s="122">
        <f t="shared" si="0"/>
        <v>0</v>
      </c>
      <c r="H9" s="122">
        <f t="shared" si="0"/>
        <v>49850</v>
      </c>
    </row>
    <row r="10" spans="1:9" x14ac:dyDescent="0.2">
      <c r="A10" s="18"/>
      <c r="B10" s="18"/>
      <c r="C10" s="19" t="s">
        <v>65</v>
      </c>
      <c r="D10" s="122"/>
      <c r="E10" s="122"/>
      <c r="F10" s="122"/>
      <c r="G10" s="122"/>
      <c r="H10" s="122"/>
    </row>
    <row r="11" spans="1:9" s="20" customFormat="1" ht="51.75" x14ac:dyDescent="0.2">
      <c r="A11" s="21"/>
      <c r="B11" s="22"/>
      <c r="C11" s="31" t="s">
        <v>67</v>
      </c>
      <c r="D11" s="123">
        <f>D13</f>
        <v>49850</v>
      </c>
      <c r="E11" s="123">
        <f t="shared" ref="E11:H11" si="1">E13</f>
        <v>0</v>
      </c>
      <c r="F11" s="123">
        <f t="shared" si="1"/>
        <v>0</v>
      </c>
      <c r="G11" s="123">
        <f t="shared" si="1"/>
        <v>0</v>
      </c>
      <c r="H11" s="123">
        <f t="shared" si="1"/>
        <v>49850</v>
      </c>
    </row>
    <row r="12" spans="1:9" s="20" customFormat="1" x14ac:dyDescent="0.2">
      <c r="A12" s="21"/>
      <c r="B12" s="21"/>
      <c r="C12" s="21" t="s">
        <v>66</v>
      </c>
      <c r="D12" s="23"/>
      <c r="E12" s="23"/>
      <c r="F12" s="23"/>
      <c r="G12" s="23"/>
      <c r="H12" s="23"/>
    </row>
    <row r="13" spans="1:9" s="26" customFormat="1" ht="90.75" customHeight="1" x14ac:dyDescent="0.2">
      <c r="A13" s="24">
        <v>1001</v>
      </c>
      <c r="B13" s="24">
        <v>31001</v>
      </c>
      <c r="C13" s="25" t="s">
        <v>68</v>
      </c>
      <c r="D13" s="123">
        <f>SUM(E13:H13)</f>
        <v>49850</v>
      </c>
      <c r="E13" s="123"/>
      <c r="F13" s="123"/>
      <c r="G13" s="123"/>
      <c r="H13" s="123">
        <v>49850</v>
      </c>
    </row>
    <row r="14" spans="1:9" x14ac:dyDescent="0.2">
      <c r="A14" s="27"/>
      <c r="B14" s="27"/>
      <c r="C14" s="28"/>
      <c r="D14" s="29"/>
      <c r="E14" s="29"/>
      <c r="F14" s="29"/>
      <c r="G14" s="29"/>
      <c r="H14" s="29"/>
    </row>
    <row r="15" spans="1:9" x14ac:dyDescent="0.2">
      <c r="A15" s="27"/>
      <c r="B15" s="27"/>
      <c r="C15" s="28"/>
      <c r="D15" s="29"/>
      <c r="E15" s="29"/>
      <c r="F15" s="29"/>
      <c r="G15" s="29"/>
      <c r="H15" s="29"/>
    </row>
    <row r="16" spans="1:9" x14ac:dyDescent="0.2">
      <c r="A16" s="27"/>
      <c r="B16" s="27"/>
      <c r="C16" s="28"/>
      <c r="D16" s="29"/>
      <c r="E16" s="29"/>
      <c r="F16" s="29"/>
      <c r="G16" s="29"/>
      <c r="H16" s="29"/>
    </row>
  </sheetData>
  <mergeCells count="10">
    <mergeCell ref="A1:H1"/>
    <mergeCell ref="A2:H2"/>
    <mergeCell ref="A3:H3"/>
    <mergeCell ref="A4:H4"/>
    <mergeCell ref="G5:H5"/>
    <mergeCell ref="A6:B7"/>
    <mergeCell ref="C6:C8"/>
    <mergeCell ref="D6:H6"/>
    <mergeCell ref="D7:D8"/>
    <mergeCell ref="E7:H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115" zoomScaleNormal="100" zoomScaleSheetLayoutView="115" workbookViewId="0">
      <selection activeCell="C34" sqref="C34"/>
    </sheetView>
  </sheetViews>
  <sheetFormatPr defaultRowHeight="16.5" x14ac:dyDescent="0.3"/>
  <cols>
    <col min="1" max="3" width="9.140625" style="3"/>
    <col min="4" max="4" width="11.42578125" style="101" customWidth="1"/>
    <col min="5" max="5" width="11.28515625" style="3" customWidth="1"/>
    <col min="6" max="6" width="47" style="3" customWidth="1"/>
    <col min="7" max="7" width="17.42578125" style="125" customWidth="1"/>
    <col min="8" max="8" width="16.7109375" style="125" customWidth="1"/>
    <col min="9" max="9" width="17.28515625" style="125" customWidth="1"/>
    <col min="10" max="10" width="17.5703125" style="125" customWidth="1"/>
    <col min="11" max="16384" width="9.140625" style="3"/>
  </cols>
  <sheetData>
    <row r="1" spans="1:10" ht="27" customHeight="1" x14ac:dyDescent="0.3">
      <c r="J1" s="7" t="s">
        <v>73</v>
      </c>
    </row>
    <row r="2" spans="1:10" ht="49.5" customHeight="1" x14ac:dyDescent="0.3">
      <c r="H2" s="169" t="s">
        <v>101</v>
      </c>
      <c r="I2" s="169"/>
      <c r="J2" s="169"/>
    </row>
    <row r="3" spans="1:10" ht="45" customHeight="1" x14ac:dyDescent="0.3">
      <c r="B3" s="189" t="s">
        <v>117</v>
      </c>
      <c r="C3" s="189"/>
      <c r="D3" s="189"/>
      <c r="E3" s="189"/>
      <c r="F3" s="189"/>
      <c r="G3" s="189"/>
      <c r="H3" s="189"/>
      <c r="I3" s="189"/>
      <c r="J3" s="189"/>
    </row>
    <row r="4" spans="1:10" ht="34.5" customHeight="1" x14ac:dyDescent="0.3">
      <c r="J4" s="6" t="s">
        <v>0</v>
      </c>
    </row>
    <row r="5" spans="1:10" ht="54" customHeight="1" x14ac:dyDescent="0.3">
      <c r="A5" s="190" t="s">
        <v>26</v>
      </c>
      <c r="B5" s="190"/>
      <c r="C5" s="190"/>
      <c r="D5" s="190" t="s">
        <v>27</v>
      </c>
      <c r="E5" s="190"/>
      <c r="F5" s="190" t="s">
        <v>28</v>
      </c>
      <c r="G5" s="193" t="s">
        <v>4</v>
      </c>
      <c r="H5" s="194"/>
      <c r="I5" s="194"/>
      <c r="J5" s="194"/>
    </row>
    <row r="6" spans="1:10" ht="16.5" customHeight="1" x14ac:dyDescent="0.3">
      <c r="A6" s="190"/>
      <c r="B6" s="190"/>
      <c r="C6" s="190"/>
      <c r="D6" s="190"/>
      <c r="E6" s="190"/>
      <c r="F6" s="190"/>
      <c r="G6" s="191" t="s">
        <v>105</v>
      </c>
      <c r="H6" s="191" t="s">
        <v>106</v>
      </c>
      <c r="I6" s="191" t="s">
        <v>107</v>
      </c>
      <c r="J6" s="191" t="s">
        <v>3</v>
      </c>
    </row>
    <row r="7" spans="1:10" ht="39.75" customHeight="1" x14ac:dyDescent="0.3">
      <c r="A7" s="113" t="s">
        <v>29</v>
      </c>
      <c r="B7" s="113" t="s">
        <v>30</v>
      </c>
      <c r="C7" s="113" t="s">
        <v>31</v>
      </c>
      <c r="D7" s="46" t="s">
        <v>32</v>
      </c>
      <c r="E7" s="113" t="s">
        <v>33</v>
      </c>
      <c r="F7" s="191"/>
      <c r="G7" s="192"/>
      <c r="H7" s="192" t="s">
        <v>106</v>
      </c>
      <c r="I7" s="192" t="s">
        <v>107</v>
      </c>
      <c r="J7" s="192" t="s">
        <v>3</v>
      </c>
    </row>
    <row r="8" spans="1:10" ht="21.75" customHeight="1" x14ac:dyDescent="0.3">
      <c r="A8" s="76"/>
      <c r="B8" s="76"/>
      <c r="C8" s="76"/>
      <c r="D8" s="76"/>
      <c r="E8" s="76"/>
      <c r="F8" s="4" t="s">
        <v>34</v>
      </c>
      <c r="G8" s="133">
        <f>SUM(G9+G47)</f>
        <v>0</v>
      </c>
      <c r="H8" s="133">
        <f t="shared" ref="H8:J8" si="0">SUM(H9+H47)</f>
        <v>0</v>
      </c>
      <c r="I8" s="133">
        <f t="shared" si="0"/>
        <v>0</v>
      </c>
      <c r="J8" s="133">
        <f t="shared" si="0"/>
        <v>0</v>
      </c>
    </row>
    <row r="9" spans="1:10" ht="39" customHeight="1" x14ac:dyDescent="0.3">
      <c r="A9" s="97" t="s">
        <v>38</v>
      </c>
      <c r="B9" s="76"/>
      <c r="C9" s="76"/>
      <c r="D9" s="76"/>
      <c r="E9" s="76"/>
      <c r="F9" s="97" t="s">
        <v>74</v>
      </c>
      <c r="G9" s="133">
        <f>SUM(G11)</f>
        <v>0</v>
      </c>
      <c r="H9" s="133">
        <f t="shared" ref="H9:J9" si="1">SUM(H11)</f>
        <v>-54290</v>
      </c>
      <c r="I9" s="133">
        <f t="shared" si="1"/>
        <v>-65290</v>
      </c>
      <c r="J9" s="133">
        <f t="shared" si="1"/>
        <v>-76290</v>
      </c>
    </row>
    <row r="10" spans="1:10" ht="22.5" customHeight="1" x14ac:dyDescent="0.3">
      <c r="A10" s="76"/>
      <c r="B10" s="76"/>
      <c r="C10" s="76"/>
      <c r="D10" s="76"/>
      <c r="E10" s="76"/>
      <c r="F10" s="76" t="s">
        <v>37</v>
      </c>
      <c r="G10" s="133"/>
      <c r="H10" s="127"/>
      <c r="I10" s="127"/>
      <c r="J10" s="128"/>
    </row>
    <row r="11" spans="1:10" ht="21.75" customHeight="1" x14ac:dyDescent="0.3">
      <c r="A11" s="76"/>
      <c r="B11" s="97" t="s">
        <v>75</v>
      </c>
      <c r="C11" s="76"/>
      <c r="D11" s="76"/>
      <c r="E11" s="76"/>
      <c r="F11" s="97" t="s">
        <v>76</v>
      </c>
      <c r="G11" s="133">
        <f>SUM(G13)</f>
        <v>0</v>
      </c>
      <c r="H11" s="127">
        <f t="shared" ref="H11:J11" si="2">SUM(H13)</f>
        <v>-54290</v>
      </c>
      <c r="I11" s="127">
        <f t="shared" si="2"/>
        <v>-65290</v>
      </c>
      <c r="J11" s="127">
        <f t="shared" si="2"/>
        <v>-76290</v>
      </c>
    </row>
    <row r="12" spans="1:10" ht="21.75" customHeight="1" x14ac:dyDescent="0.3">
      <c r="A12" s="76"/>
      <c r="B12" s="76"/>
      <c r="C12" s="76"/>
      <c r="D12" s="76"/>
      <c r="E12" s="76"/>
      <c r="F12" s="76" t="s">
        <v>37</v>
      </c>
      <c r="G12" s="133"/>
      <c r="H12" s="127"/>
      <c r="I12" s="127"/>
      <c r="J12" s="128"/>
    </row>
    <row r="13" spans="1:10" ht="35.25" customHeight="1" x14ac:dyDescent="0.3">
      <c r="A13" s="76"/>
      <c r="B13" s="76"/>
      <c r="C13" s="97" t="s">
        <v>77</v>
      </c>
      <c r="D13" s="76"/>
      <c r="E13" s="76"/>
      <c r="F13" s="97" t="s">
        <v>78</v>
      </c>
      <c r="G13" s="133">
        <f>SUM(G15)</f>
        <v>0</v>
      </c>
      <c r="H13" s="127">
        <f t="shared" ref="H13:J13" si="3">SUM(H15)</f>
        <v>-54290</v>
      </c>
      <c r="I13" s="127">
        <f t="shared" si="3"/>
        <v>-65290</v>
      </c>
      <c r="J13" s="127">
        <f t="shared" si="3"/>
        <v>-76290</v>
      </c>
    </row>
    <row r="14" spans="1:10" ht="21.75" customHeight="1" x14ac:dyDescent="0.3">
      <c r="A14" s="76"/>
      <c r="B14" s="76"/>
      <c r="C14" s="76"/>
      <c r="D14" s="76"/>
      <c r="E14" s="76"/>
      <c r="F14" s="46" t="s">
        <v>37</v>
      </c>
      <c r="G14" s="130"/>
      <c r="H14" s="129"/>
      <c r="I14" s="129"/>
      <c r="J14" s="128"/>
    </row>
    <row r="15" spans="1:10" ht="35.25" customHeight="1" x14ac:dyDescent="0.3">
      <c r="A15" s="76"/>
      <c r="B15" s="76"/>
      <c r="C15" s="76"/>
      <c r="D15" s="76" t="s">
        <v>48</v>
      </c>
      <c r="E15" s="76"/>
      <c r="F15" s="77" t="s">
        <v>108</v>
      </c>
      <c r="G15" s="130">
        <f>SUM(G17+G26+G35)</f>
        <v>0</v>
      </c>
      <c r="H15" s="129">
        <f t="shared" ref="H15:J15" si="4">SUM(H17+H26+H35)</f>
        <v>-54290</v>
      </c>
      <c r="I15" s="129">
        <f t="shared" si="4"/>
        <v>-65290</v>
      </c>
      <c r="J15" s="129">
        <f t="shared" si="4"/>
        <v>-76290</v>
      </c>
    </row>
    <row r="16" spans="1:10" ht="21.75" customHeight="1" x14ac:dyDescent="0.3">
      <c r="A16" s="76"/>
      <c r="B16" s="76"/>
      <c r="C16" s="76"/>
      <c r="D16" s="76"/>
      <c r="E16" s="76"/>
      <c r="F16" s="77" t="s">
        <v>37</v>
      </c>
      <c r="G16" s="130"/>
      <c r="H16" s="129"/>
      <c r="I16" s="129"/>
      <c r="J16" s="128"/>
    </row>
    <row r="17" spans="1:10" ht="43.5" customHeight="1" x14ac:dyDescent="0.3">
      <c r="A17" s="76"/>
      <c r="B17" s="76"/>
      <c r="C17" s="76"/>
      <c r="D17" s="76"/>
      <c r="E17" s="76" t="s">
        <v>147</v>
      </c>
      <c r="F17" s="77" t="s">
        <v>148</v>
      </c>
      <c r="G17" s="130">
        <f>SUM(G19)</f>
        <v>-70000</v>
      </c>
      <c r="H17" s="129">
        <v>0</v>
      </c>
      <c r="I17" s="129">
        <v>0</v>
      </c>
      <c r="J17" s="128">
        <v>0</v>
      </c>
    </row>
    <row r="18" spans="1:10" ht="21.75" customHeight="1" x14ac:dyDescent="0.3">
      <c r="A18" s="76"/>
      <c r="B18" s="76"/>
      <c r="C18" s="76"/>
      <c r="D18" s="76"/>
      <c r="E18" s="76"/>
      <c r="F18" s="77" t="s">
        <v>39</v>
      </c>
      <c r="G18" s="130"/>
      <c r="H18" s="129"/>
      <c r="I18" s="129"/>
      <c r="J18" s="128"/>
    </row>
    <row r="19" spans="1:10" ht="47.25" customHeight="1" x14ac:dyDescent="0.3">
      <c r="A19" s="76"/>
      <c r="B19" s="76"/>
      <c r="C19" s="76"/>
      <c r="D19" s="76"/>
      <c r="E19" s="76"/>
      <c r="F19" s="77" t="s">
        <v>46</v>
      </c>
      <c r="G19" s="130">
        <f>SUM(G21)</f>
        <v>-70000</v>
      </c>
      <c r="H19" s="129">
        <v>0</v>
      </c>
      <c r="I19" s="129">
        <v>0</v>
      </c>
      <c r="J19" s="128">
        <v>0</v>
      </c>
    </row>
    <row r="20" spans="1:10" ht="39.75" customHeight="1" x14ac:dyDescent="0.3">
      <c r="A20" s="76"/>
      <c r="B20" s="76"/>
      <c r="C20" s="76"/>
      <c r="D20" s="76"/>
      <c r="E20" s="76"/>
      <c r="F20" s="77" t="s">
        <v>40</v>
      </c>
      <c r="G20" s="130"/>
      <c r="H20" s="129"/>
      <c r="I20" s="129"/>
      <c r="J20" s="128"/>
    </row>
    <row r="21" spans="1:10" ht="21.75" customHeight="1" x14ac:dyDescent="0.3">
      <c r="A21" s="76"/>
      <c r="B21" s="76"/>
      <c r="C21" s="76"/>
      <c r="D21" s="76"/>
      <c r="E21" s="76"/>
      <c r="F21" s="77" t="s">
        <v>34</v>
      </c>
      <c r="G21" s="130">
        <f>SUM(G22)</f>
        <v>-70000</v>
      </c>
      <c r="H21" s="129">
        <v>0</v>
      </c>
      <c r="I21" s="129">
        <v>0</v>
      </c>
      <c r="J21" s="128">
        <v>0</v>
      </c>
    </row>
    <row r="22" spans="1:10" ht="21.75" customHeight="1" x14ac:dyDescent="0.3">
      <c r="A22" s="76"/>
      <c r="B22" s="76"/>
      <c r="C22" s="76"/>
      <c r="D22" s="76"/>
      <c r="E22" s="76"/>
      <c r="F22" s="77" t="s">
        <v>118</v>
      </c>
      <c r="G22" s="130">
        <f>SUM(G23)</f>
        <v>-70000</v>
      </c>
      <c r="H22" s="129">
        <v>0</v>
      </c>
      <c r="I22" s="129">
        <v>0</v>
      </c>
      <c r="J22" s="128">
        <v>0</v>
      </c>
    </row>
    <row r="23" spans="1:10" ht="21.75" customHeight="1" x14ac:dyDescent="0.3">
      <c r="A23" s="76"/>
      <c r="B23" s="76"/>
      <c r="C23" s="76"/>
      <c r="D23" s="76"/>
      <c r="E23" s="76"/>
      <c r="F23" s="77" t="s">
        <v>149</v>
      </c>
      <c r="G23" s="130">
        <f>SUM(G24)</f>
        <v>-70000</v>
      </c>
      <c r="H23" s="129">
        <f t="shared" ref="H23:J24" si="5">SUM(H24)</f>
        <v>0</v>
      </c>
      <c r="I23" s="129">
        <f t="shared" si="5"/>
        <v>0</v>
      </c>
      <c r="J23" s="129">
        <f t="shared" si="5"/>
        <v>0</v>
      </c>
    </row>
    <row r="24" spans="1:10" ht="39" customHeight="1" x14ac:dyDescent="0.3">
      <c r="A24" s="76"/>
      <c r="B24" s="76"/>
      <c r="C24" s="76"/>
      <c r="D24" s="76"/>
      <c r="E24" s="76"/>
      <c r="F24" s="77" t="s">
        <v>150</v>
      </c>
      <c r="G24" s="130">
        <f>SUM(G25)</f>
        <v>-70000</v>
      </c>
      <c r="H24" s="129">
        <f t="shared" si="5"/>
        <v>0</v>
      </c>
      <c r="I24" s="129">
        <f t="shared" si="5"/>
        <v>0</v>
      </c>
      <c r="J24" s="129">
        <f t="shared" si="5"/>
        <v>0</v>
      </c>
    </row>
    <row r="25" spans="1:10" ht="21.75" customHeight="1" x14ac:dyDescent="0.3">
      <c r="A25" s="76"/>
      <c r="B25" s="76"/>
      <c r="C25" s="76"/>
      <c r="D25" s="76"/>
      <c r="E25" s="76"/>
      <c r="F25" s="77" t="s">
        <v>151</v>
      </c>
      <c r="G25" s="130">
        <v>-70000</v>
      </c>
      <c r="H25" s="129">
        <v>0</v>
      </c>
      <c r="I25" s="129">
        <v>0</v>
      </c>
      <c r="J25" s="128">
        <v>0</v>
      </c>
    </row>
    <row r="26" spans="1:10" ht="21.75" customHeight="1" x14ac:dyDescent="0.3">
      <c r="A26" s="76"/>
      <c r="B26" s="76"/>
      <c r="C26" s="76"/>
      <c r="D26" s="76"/>
      <c r="E26" s="76" t="s">
        <v>152</v>
      </c>
      <c r="F26" s="77" t="s">
        <v>153</v>
      </c>
      <c r="G26" s="130">
        <f>SUM(G28)</f>
        <v>-100000</v>
      </c>
      <c r="H26" s="129">
        <f t="shared" ref="H26:J26" si="6">SUM(H28)</f>
        <v>0</v>
      </c>
      <c r="I26" s="129">
        <f t="shared" si="6"/>
        <v>0</v>
      </c>
      <c r="J26" s="129">
        <f t="shared" si="6"/>
        <v>0</v>
      </c>
    </row>
    <row r="27" spans="1:10" ht="21.75" customHeight="1" x14ac:dyDescent="0.3">
      <c r="A27" s="76"/>
      <c r="B27" s="76"/>
      <c r="C27" s="76"/>
      <c r="D27" s="76"/>
      <c r="E27" s="76"/>
      <c r="F27" s="77" t="s">
        <v>39</v>
      </c>
      <c r="G27" s="130"/>
      <c r="H27" s="129"/>
      <c r="I27" s="129"/>
      <c r="J27" s="128"/>
    </row>
    <row r="28" spans="1:10" ht="37.5" customHeight="1" x14ac:dyDescent="0.3">
      <c r="A28" s="76"/>
      <c r="B28" s="76"/>
      <c r="C28" s="76"/>
      <c r="D28" s="76"/>
      <c r="E28" s="76"/>
      <c r="F28" s="77" t="s">
        <v>46</v>
      </c>
      <c r="G28" s="130">
        <f>SUM(G30)</f>
        <v>-100000</v>
      </c>
      <c r="H28" s="129">
        <f t="shared" ref="H28:J28" si="7">SUM(H30)</f>
        <v>0</v>
      </c>
      <c r="I28" s="129">
        <f t="shared" si="7"/>
        <v>0</v>
      </c>
      <c r="J28" s="129">
        <f t="shared" si="7"/>
        <v>0</v>
      </c>
    </row>
    <row r="29" spans="1:10" ht="39" customHeight="1" x14ac:dyDescent="0.3">
      <c r="A29" s="76"/>
      <c r="B29" s="76"/>
      <c r="C29" s="76"/>
      <c r="D29" s="76"/>
      <c r="E29" s="76"/>
      <c r="F29" s="77" t="s">
        <v>40</v>
      </c>
      <c r="G29" s="129"/>
      <c r="H29" s="129"/>
      <c r="I29" s="129"/>
      <c r="J29" s="128"/>
    </row>
    <row r="30" spans="1:10" ht="21.75" customHeight="1" x14ac:dyDescent="0.3">
      <c r="A30" s="76"/>
      <c r="B30" s="76"/>
      <c r="C30" s="76"/>
      <c r="D30" s="76"/>
      <c r="E30" s="76"/>
      <c r="F30" s="77" t="s">
        <v>34</v>
      </c>
      <c r="G30" s="130">
        <f>SUM(G31)</f>
        <v>-100000</v>
      </c>
      <c r="H30" s="129">
        <f t="shared" ref="H30:J31" si="8">SUM(H31)</f>
        <v>0</v>
      </c>
      <c r="I30" s="129">
        <f t="shared" si="8"/>
        <v>0</v>
      </c>
      <c r="J30" s="129">
        <f t="shared" si="8"/>
        <v>0</v>
      </c>
    </row>
    <row r="31" spans="1:10" ht="21.75" customHeight="1" x14ac:dyDescent="0.3">
      <c r="A31" s="76"/>
      <c r="B31" s="76"/>
      <c r="C31" s="76"/>
      <c r="D31" s="76"/>
      <c r="E31" s="76"/>
      <c r="F31" s="77" t="s">
        <v>118</v>
      </c>
      <c r="G31" s="130">
        <f>SUM(G32)</f>
        <v>-100000</v>
      </c>
      <c r="H31" s="129">
        <f t="shared" si="8"/>
        <v>0</v>
      </c>
      <c r="I31" s="129">
        <f t="shared" si="8"/>
        <v>0</v>
      </c>
      <c r="J31" s="129">
        <f t="shared" si="8"/>
        <v>0</v>
      </c>
    </row>
    <row r="32" spans="1:10" ht="21.75" customHeight="1" x14ac:dyDescent="0.3">
      <c r="A32" s="76"/>
      <c r="B32" s="76"/>
      <c r="C32" s="76"/>
      <c r="D32" s="76"/>
      <c r="E32" s="76"/>
      <c r="F32" s="77" t="s">
        <v>149</v>
      </c>
      <c r="G32" s="130">
        <f>SUM(G34)</f>
        <v>-100000</v>
      </c>
      <c r="H32" s="129">
        <f t="shared" ref="H32:J32" si="9">SUM(H34)</f>
        <v>0</v>
      </c>
      <c r="I32" s="129">
        <f t="shared" si="9"/>
        <v>0</v>
      </c>
      <c r="J32" s="129">
        <f t="shared" si="9"/>
        <v>0</v>
      </c>
    </row>
    <row r="33" spans="1:10" ht="39" customHeight="1" x14ac:dyDescent="0.3">
      <c r="A33" s="76"/>
      <c r="B33" s="76"/>
      <c r="C33" s="76"/>
      <c r="D33" s="76"/>
      <c r="E33" s="76"/>
      <c r="F33" s="77" t="s">
        <v>150</v>
      </c>
      <c r="G33" s="130"/>
      <c r="H33" s="130"/>
      <c r="I33" s="129"/>
      <c r="J33" s="128"/>
    </row>
    <row r="34" spans="1:10" ht="21.75" customHeight="1" x14ac:dyDescent="0.3">
      <c r="A34" s="76"/>
      <c r="B34" s="76"/>
      <c r="C34" s="76"/>
      <c r="D34" s="76"/>
      <c r="E34" s="76"/>
      <c r="F34" s="77" t="s">
        <v>151</v>
      </c>
      <c r="G34" s="130">
        <v>-100000</v>
      </c>
      <c r="H34" s="130"/>
      <c r="I34" s="129"/>
      <c r="J34" s="128"/>
    </row>
    <row r="35" spans="1:10" ht="21.75" customHeight="1" x14ac:dyDescent="0.3">
      <c r="A35" s="76"/>
      <c r="B35" s="76"/>
      <c r="C35" s="76"/>
      <c r="D35" s="76"/>
      <c r="E35" s="76" t="s">
        <v>102</v>
      </c>
      <c r="F35" s="77" t="s">
        <v>103</v>
      </c>
      <c r="G35" s="129">
        <f>SUM(G37)</f>
        <v>170000</v>
      </c>
      <c r="H35" s="130">
        <f t="shared" ref="H35:J35" si="10">SUM(H37)</f>
        <v>-54290</v>
      </c>
      <c r="I35" s="130">
        <f t="shared" si="10"/>
        <v>-65290</v>
      </c>
      <c r="J35" s="130">
        <f t="shared" si="10"/>
        <v>-76290</v>
      </c>
    </row>
    <row r="36" spans="1:10" ht="21.75" customHeight="1" x14ac:dyDescent="0.3">
      <c r="A36" s="76"/>
      <c r="B36" s="76"/>
      <c r="C36" s="76"/>
      <c r="D36" s="76"/>
      <c r="E36" s="76"/>
      <c r="F36" s="77" t="s">
        <v>39</v>
      </c>
      <c r="G36" s="129"/>
      <c r="H36" s="130"/>
      <c r="I36" s="130"/>
      <c r="J36" s="130"/>
    </row>
    <row r="37" spans="1:10" ht="40.5" customHeight="1" x14ac:dyDescent="0.3">
      <c r="A37" s="76"/>
      <c r="B37" s="76"/>
      <c r="C37" s="76"/>
      <c r="D37" s="76"/>
      <c r="E37" s="76"/>
      <c r="F37" s="77" t="s">
        <v>46</v>
      </c>
      <c r="G37" s="129">
        <f>SUM(G39+G46)</f>
        <v>170000</v>
      </c>
      <c r="H37" s="130">
        <f t="shared" ref="H37:J37" si="11">SUM(H39+H46)</f>
        <v>-54290</v>
      </c>
      <c r="I37" s="130">
        <f t="shared" si="11"/>
        <v>-65290</v>
      </c>
      <c r="J37" s="130">
        <f t="shared" si="11"/>
        <v>-76290</v>
      </c>
    </row>
    <row r="38" spans="1:10" ht="37.5" customHeight="1" x14ac:dyDescent="0.3">
      <c r="A38" s="76"/>
      <c r="B38" s="76"/>
      <c r="C38" s="76"/>
      <c r="D38" s="76"/>
      <c r="E38" s="76"/>
      <c r="F38" s="77" t="s">
        <v>40</v>
      </c>
      <c r="G38" s="129"/>
      <c r="H38" s="130"/>
      <c r="I38" s="129"/>
      <c r="J38" s="130"/>
    </row>
    <row r="39" spans="1:10" ht="21.75" customHeight="1" x14ac:dyDescent="0.3">
      <c r="A39" s="76"/>
      <c r="B39" s="76"/>
      <c r="C39" s="76"/>
      <c r="D39" s="76"/>
      <c r="E39" s="76"/>
      <c r="F39" s="77" t="s">
        <v>34</v>
      </c>
      <c r="G39" s="129">
        <f>SUM(G40)</f>
        <v>184560.2</v>
      </c>
      <c r="H39" s="130">
        <f t="shared" ref="H39:J39" si="12">SUM(H40)</f>
        <v>-1746.6999999999971</v>
      </c>
      <c r="I39" s="129">
        <f t="shared" si="12"/>
        <v>25236.5</v>
      </c>
      <c r="J39" s="130">
        <f t="shared" si="12"/>
        <v>-76290</v>
      </c>
    </row>
    <row r="40" spans="1:10" ht="21.75" customHeight="1" x14ac:dyDescent="0.3">
      <c r="A40" s="76"/>
      <c r="B40" s="76"/>
      <c r="C40" s="76"/>
      <c r="D40" s="76"/>
      <c r="E40" s="76"/>
      <c r="F40" s="77" t="s">
        <v>118</v>
      </c>
      <c r="G40" s="129">
        <f>SUM(G41)</f>
        <v>184560.2</v>
      </c>
      <c r="H40" s="130">
        <f t="shared" ref="H40:J40" si="13">SUM(H41)</f>
        <v>-1746.6999999999971</v>
      </c>
      <c r="I40" s="129">
        <f t="shared" si="13"/>
        <v>25236.5</v>
      </c>
      <c r="J40" s="130">
        <f t="shared" si="13"/>
        <v>-76290</v>
      </c>
    </row>
    <row r="41" spans="1:10" ht="39" customHeight="1" x14ac:dyDescent="0.3">
      <c r="A41" s="76"/>
      <c r="B41" s="76"/>
      <c r="C41" s="76"/>
      <c r="D41" s="76"/>
      <c r="E41" s="119"/>
      <c r="F41" s="77" t="s">
        <v>98</v>
      </c>
      <c r="G41" s="129">
        <f>SUM(G43)</f>
        <v>184560.2</v>
      </c>
      <c r="H41" s="130">
        <f t="shared" ref="H41:J41" si="14">SUM(H43)</f>
        <v>-1746.6999999999971</v>
      </c>
      <c r="I41" s="129">
        <f t="shared" si="14"/>
        <v>25236.5</v>
      </c>
      <c r="J41" s="130">
        <f t="shared" si="14"/>
        <v>-76290</v>
      </c>
    </row>
    <row r="42" spans="1:10" ht="33.75" customHeight="1" x14ac:dyDescent="0.3">
      <c r="A42" s="76"/>
      <c r="B42" s="76"/>
      <c r="C42" s="76"/>
      <c r="D42" s="76"/>
      <c r="E42" s="119"/>
      <c r="F42" s="77" t="s">
        <v>99</v>
      </c>
      <c r="G42" s="129"/>
      <c r="H42" s="129"/>
      <c r="I42" s="129"/>
      <c r="J42" s="130"/>
    </row>
    <row r="43" spans="1:10" ht="21.75" customHeight="1" x14ac:dyDescent="0.3">
      <c r="A43" s="76"/>
      <c r="B43" s="76"/>
      <c r="C43" s="76"/>
      <c r="D43" s="76"/>
      <c r="E43" s="119"/>
      <c r="F43" s="77" t="s">
        <v>100</v>
      </c>
      <c r="G43" s="92">
        <f>170000+14560.2</f>
        <v>184560.2</v>
      </c>
      <c r="H43" s="130">
        <f>52543.3-54290</f>
        <v>-1746.6999999999971</v>
      </c>
      <c r="I43" s="92">
        <f>90526.5-65290</f>
        <v>25236.5</v>
      </c>
      <c r="J43" s="130">
        <v>-76290</v>
      </c>
    </row>
    <row r="44" spans="1:10" ht="21.75" customHeight="1" x14ac:dyDescent="0.3">
      <c r="A44" s="76"/>
      <c r="B44" s="76"/>
      <c r="C44" s="76"/>
      <c r="D44" s="76"/>
      <c r="E44" s="119"/>
      <c r="F44" s="77" t="s">
        <v>149</v>
      </c>
      <c r="G44" s="130">
        <f>SUM(G46)</f>
        <v>-14560.2</v>
      </c>
      <c r="H44" s="130">
        <f>SUM(H46)</f>
        <v>-52543.3</v>
      </c>
      <c r="I44" s="130">
        <f t="shared" ref="I44:J44" si="15">SUM(I46)</f>
        <v>-90526.5</v>
      </c>
      <c r="J44" s="130">
        <f t="shared" si="15"/>
        <v>0</v>
      </c>
    </row>
    <row r="45" spans="1:10" ht="39" customHeight="1" x14ac:dyDescent="0.3">
      <c r="A45" s="76"/>
      <c r="B45" s="76"/>
      <c r="C45" s="76"/>
      <c r="D45" s="76"/>
      <c r="E45" s="119"/>
      <c r="F45" s="77" t="s">
        <v>150</v>
      </c>
      <c r="G45" s="129"/>
      <c r="H45" s="129"/>
      <c r="I45" s="129"/>
      <c r="J45" s="130"/>
    </row>
    <row r="46" spans="1:10" ht="24.75" customHeight="1" x14ac:dyDescent="0.3">
      <c r="A46" s="76"/>
      <c r="B46" s="76"/>
      <c r="C46" s="76"/>
      <c r="D46" s="76"/>
      <c r="E46" s="119"/>
      <c r="F46" s="77" t="s">
        <v>151</v>
      </c>
      <c r="G46" s="130">
        <v>-14560.2</v>
      </c>
      <c r="H46" s="130">
        <v>-52543.3</v>
      </c>
      <c r="I46" s="130">
        <v>-90526.5</v>
      </c>
      <c r="J46" s="130">
        <v>0</v>
      </c>
    </row>
    <row r="47" spans="1:10" x14ac:dyDescent="0.3">
      <c r="A47" s="97" t="s">
        <v>35</v>
      </c>
      <c r="B47" s="76"/>
      <c r="C47" s="76"/>
      <c r="D47" s="76"/>
      <c r="E47" s="76"/>
      <c r="F47" s="4" t="s">
        <v>36</v>
      </c>
      <c r="G47" s="90">
        <f>SUM(G49)</f>
        <v>0</v>
      </c>
      <c r="H47" s="90">
        <f t="shared" ref="H47:J47" si="16">SUM(H49)</f>
        <v>54290</v>
      </c>
      <c r="I47" s="90">
        <f t="shared" si="16"/>
        <v>65290</v>
      </c>
      <c r="J47" s="90">
        <f t="shared" si="16"/>
        <v>76290</v>
      </c>
    </row>
    <row r="48" spans="1:10" x14ac:dyDescent="0.3">
      <c r="A48" s="76"/>
      <c r="B48" s="76"/>
      <c r="C48" s="76"/>
      <c r="D48" s="76"/>
      <c r="E48" s="76"/>
      <c r="F48" s="77" t="s">
        <v>37</v>
      </c>
      <c r="G48" s="131"/>
      <c r="H48" s="126"/>
      <c r="I48" s="126"/>
      <c r="J48" s="128"/>
    </row>
    <row r="49" spans="1:10" ht="33" x14ac:dyDescent="0.3">
      <c r="A49" s="76"/>
      <c r="B49" s="97" t="s">
        <v>42</v>
      </c>
      <c r="C49" s="76"/>
      <c r="D49" s="76"/>
      <c r="E49" s="76"/>
      <c r="F49" s="4" t="s">
        <v>43</v>
      </c>
      <c r="G49" s="90">
        <f>SUM(G51)</f>
        <v>0</v>
      </c>
      <c r="H49" s="90">
        <f t="shared" ref="H49:J49" si="17">SUM(H51)</f>
        <v>54290</v>
      </c>
      <c r="I49" s="90">
        <f t="shared" si="17"/>
        <v>65290</v>
      </c>
      <c r="J49" s="90">
        <f t="shared" si="17"/>
        <v>76290</v>
      </c>
    </row>
    <row r="50" spans="1:10" x14ac:dyDescent="0.3">
      <c r="A50" s="76"/>
      <c r="B50" s="76"/>
      <c r="C50" s="76"/>
      <c r="D50" s="76"/>
      <c r="E50" s="76"/>
      <c r="F50" s="77" t="s">
        <v>37</v>
      </c>
      <c r="G50" s="131"/>
      <c r="H50" s="126"/>
      <c r="I50" s="126"/>
      <c r="J50" s="128"/>
    </row>
    <row r="51" spans="1:10" ht="33" x14ac:dyDescent="0.3">
      <c r="A51" s="76"/>
      <c r="B51" s="76"/>
      <c r="C51" s="97" t="s">
        <v>38</v>
      </c>
      <c r="E51" s="76"/>
      <c r="F51" s="4" t="s">
        <v>43</v>
      </c>
      <c r="G51" s="90">
        <f>SUM(G53)</f>
        <v>0</v>
      </c>
      <c r="H51" s="90">
        <f t="shared" ref="H51:J51" si="18">SUM(H53)</f>
        <v>54290</v>
      </c>
      <c r="I51" s="90">
        <f t="shared" si="18"/>
        <v>65290</v>
      </c>
      <c r="J51" s="90">
        <f t="shared" si="18"/>
        <v>76290</v>
      </c>
    </row>
    <row r="52" spans="1:10" x14ac:dyDescent="0.3">
      <c r="A52" s="76"/>
      <c r="B52" s="76"/>
      <c r="C52" s="76"/>
      <c r="D52" s="76"/>
      <c r="E52" s="76"/>
      <c r="F52" s="77" t="s">
        <v>37</v>
      </c>
      <c r="G52" s="131"/>
      <c r="H52" s="131"/>
      <c r="I52" s="131"/>
      <c r="J52" s="91"/>
    </row>
    <row r="53" spans="1:10" ht="66" x14ac:dyDescent="0.3">
      <c r="A53" s="76"/>
      <c r="B53" s="76"/>
      <c r="C53" s="76"/>
      <c r="D53" s="76">
        <v>1100</v>
      </c>
      <c r="E53" s="76"/>
      <c r="F53" s="77" t="s">
        <v>111</v>
      </c>
      <c r="G53" s="131">
        <f>SUM(G55+G65)</f>
        <v>0</v>
      </c>
      <c r="H53" s="131">
        <f>SUM(H55+H65)</f>
        <v>54290</v>
      </c>
      <c r="I53" s="131">
        <f>SUM(I55+I65)</f>
        <v>65290</v>
      </c>
      <c r="J53" s="131">
        <f>SUM(J55+J65)</f>
        <v>76290</v>
      </c>
    </row>
    <row r="54" spans="1:10" x14ac:dyDescent="0.3">
      <c r="A54" s="76"/>
      <c r="B54" s="76"/>
      <c r="C54" s="76"/>
      <c r="D54" s="76"/>
      <c r="E54" s="76"/>
      <c r="F54" s="45" t="s">
        <v>37</v>
      </c>
      <c r="G54" s="131"/>
      <c r="H54" s="131"/>
      <c r="I54" s="131"/>
      <c r="J54" s="91"/>
    </row>
    <row r="55" spans="1:10" ht="120.75" customHeight="1" x14ac:dyDescent="0.3">
      <c r="A55" s="76"/>
      <c r="B55" s="76"/>
      <c r="C55" s="76"/>
      <c r="D55" s="76"/>
      <c r="E55" s="119" t="s">
        <v>161</v>
      </c>
      <c r="F55" s="77" t="s">
        <v>164</v>
      </c>
      <c r="G55" s="131">
        <f>SUM(G57)</f>
        <v>0</v>
      </c>
      <c r="H55" s="131">
        <f t="shared" ref="H55:J55" si="19">SUM(H57)</f>
        <v>27850</v>
      </c>
      <c r="I55" s="131">
        <f t="shared" si="19"/>
        <v>38850</v>
      </c>
      <c r="J55" s="131">
        <f t="shared" si="19"/>
        <v>49850</v>
      </c>
    </row>
    <row r="56" spans="1:10" x14ac:dyDescent="0.3">
      <c r="A56" s="76"/>
      <c r="B56" s="76"/>
      <c r="C56" s="76"/>
      <c r="D56" s="76"/>
      <c r="E56" s="119"/>
      <c r="F56" s="45" t="s">
        <v>39</v>
      </c>
      <c r="G56" s="131"/>
      <c r="H56" s="131"/>
      <c r="I56" s="131"/>
      <c r="J56" s="91"/>
    </row>
    <row r="57" spans="1:10" ht="33" x14ac:dyDescent="0.3">
      <c r="A57" s="76"/>
      <c r="B57" s="76"/>
      <c r="C57" s="76"/>
      <c r="D57" s="76"/>
      <c r="E57" s="119"/>
      <c r="F57" s="77" t="s">
        <v>46</v>
      </c>
      <c r="G57" s="131">
        <f>SUM(G59)</f>
        <v>0</v>
      </c>
      <c r="H57" s="131">
        <f t="shared" ref="H57:J57" si="20">SUM(H59)</f>
        <v>27850</v>
      </c>
      <c r="I57" s="131">
        <f t="shared" si="20"/>
        <v>38850</v>
      </c>
      <c r="J57" s="131">
        <f t="shared" si="20"/>
        <v>49850</v>
      </c>
    </row>
    <row r="58" spans="1:10" ht="49.5" x14ac:dyDescent="0.3">
      <c r="A58" s="76"/>
      <c r="B58" s="76"/>
      <c r="C58" s="76"/>
      <c r="D58" s="76"/>
      <c r="E58" s="119"/>
      <c r="F58" s="45" t="s">
        <v>40</v>
      </c>
      <c r="G58" s="131"/>
      <c r="H58" s="131"/>
      <c r="I58" s="131"/>
      <c r="J58" s="91"/>
    </row>
    <row r="59" spans="1:10" x14ac:dyDescent="0.3">
      <c r="A59" s="76"/>
      <c r="B59" s="76"/>
      <c r="C59" s="76"/>
      <c r="D59" s="76"/>
      <c r="E59" s="119"/>
      <c r="F59" s="77" t="s">
        <v>34</v>
      </c>
      <c r="G59" s="131">
        <f>SUM(G60)</f>
        <v>0</v>
      </c>
      <c r="H59" s="131">
        <f t="shared" ref="H59:J59" si="21">SUM(H60)</f>
        <v>27850</v>
      </c>
      <c r="I59" s="131">
        <f t="shared" si="21"/>
        <v>38850</v>
      </c>
      <c r="J59" s="131">
        <f t="shared" si="21"/>
        <v>49850</v>
      </c>
    </row>
    <row r="60" spans="1:10" x14ac:dyDescent="0.3">
      <c r="A60" s="76"/>
      <c r="B60" s="76"/>
      <c r="C60" s="76"/>
      <c r="D60" s="76"/>
      <c r="E60" s="119"/>
      <c r="F60" s="45" t="s">
        <v>118</v>
      </c>
      <c r="G60" s="131">
        <f>SUM(G61)</f>
        <v>0</v>
      </c>
      <c r="H60" s="131">
        <f t="shared" ref="H60:J60" si="22">SUM(H61)</f>
        <v>27850</v>
      </c>
      <c r="I60" s="131">
        <f t="shared" si="22"/>
        <v>38850</v>
      </c>
      <c r="J60" s="131">
        <f t="shared" si="22"/>
        <v>49850</v>
      </c>
    </row>
    <row r="61" spans="1:10" ht="33" x14ac:dyDescent="0.3">
      <c r="A61" s="76"/>
      <c r="B61" s="76"/>
      <c r="C61" s="76"/>
      <c r="D61" s="76"/>
      <c r="E61" s="119"/>
      <c r="F61" s="45" t="s">
        <v>98</v>
      </c>
      <c r="G61" s="131">
        <f>SUM(G62)</f>
        <v>0</v>
      </c>
      <c r="H61" s="131">
        <f t="shared" ref="H61:J61" si="23">SUM(H62)</f>
        <v>27850</v>
      </c>
      <c r="I61" s="131">
        <f t="shared" si="23"/>
        <v>38850</v>
      </c>
      <c r="J61" s="131">
        <f t="shared" si="23"/>
        <v>49850</v>
      </c>
    </row>
    <row r="62" spans="1:10" ht="33" x14ac:dyDescent="0.3">
      <c r="A62" s="76"/>
      <c r="B62" s="76"/>
      <c r="C62" s="76"/>
      <c r="D62" s="76"/>
      <c r="E62" s="119"/>
      <c r="F62" s="147" t="s">
        <v>99</v>
      </c>
      <c r="G62" s="148">
        <f>SUM(G63:G64)</f>
        <v>0</v>
      </c>
      <c r="H62" s="148">
        <f>SUM(H63:H64)</f>
        <v>27850</v>
      </c>
      <c r="I62" s="148">
        <f>SUM(I63:I64)</f>
        <v>38850</v>
      </c>
      <c r="J62" s="148">
        <f>SUM(J63:J64)</f>
        <v>49850</v>
      </c>
    </row>
    <row r="63" spans="1:10" x14ac:dyDescent="0.3">
      <c r="A63" s="76"/>
      <c r="B63" s="76"/>
      <c r="C63" s="76"/>
      <c r="D63" s="76"/>
      <c r="E63" s="119"/>
      <c r="F63" s="149" t="s">
        <v>165</v>
      </c>
      <c r="G63" s="148"/>
      <c r="H63" s="148">
        <v>16000</v>
      </c>
      <c r="I63" s="148">
        <v>16000</v>
      </c>
      <c r="J63" s="148">
        <v>16000</v>
      </c>
    </row>
    <row r="64" spans="1:10" x14ac:dyDescent="0.3">
      <c r="A64" s="76"/>
      <c r="B64" s="76"/>
      <c r="C64" s="76"/>
      <c r="D64" s="76"/>
      <c r="E64" s="119"/>
      <c r="F64" s="147" t="s">
        <v>100</v>
      </c>
      <c r="G64" s="148"/>
      <c r="H64" s="148">
        <f>11000+800+50</f>
        <v>11850</v>
      </c>
      <c r="I64" s="148">
        <f>50+22800</f>
        <v>22850</v>
      </c>
      <c r="J64" s="148">
        <f>50+33800</f>
        <v>33850</v>
      </c>
    </row>
    <row r="65" spans="1:10" ht="66" x14ac:dyDescent="0.3">
      <c r="A65" s="32"/>
      <c r="B65" s="32"/>
      <c r="C65" s="32"/>
      <c r="D65" s="102"/>
      <c r="E65" s="124" t="s">
        <v>49</v>
      </c>
      <c r="F65" s="77" t="s">
        <v>68</v>
      </c>
      <c r="G65" s="92">
        <v>0</v>
      </c>
      <c r="H65" s="92">
        <v>26440</v>
      </c>
      <c r="I65" s="92">
        <v>26440</v>
      </c>
      <c r="J65" s="92">
        <v>26440</v>
      </c>
    </row>
    <row r="66" spans="1:10" ht="27.75" customHeight="1" x14ac:dyDescent="0.3">
      <c r="A66" s="32"/>
      <c r="B66" s="32"/>
      <c r="C66" s="32"/>
      <c r="D66" s="102"/>
      <c r="E66" s="124"/>
      <c r="F66" s="45" t="s">
        <v>69</v>
      </c>
      <c r="G66" s="92"/>
      <c r="H66" s="92"/>
      <c r="I66" s="92"/>
      <c r="J66" s="132"/>
    </row>
    <row r="67" spans="1:10" ht="33" x14ac:dyDescent="0.3">
      <c r="A67" s="32"/>
      <c r="B67" s="32"/>
      <c r="C67" s="32"/>
      <c r="D67" s="102"/>
      <c r="E67" s="124"/>
      <c r="F67" s="77" t="s">
        <v>45</v>
      </c>
      <c r="G67" s="92">
        <v>0</v>
      </c>
      <c r="H67" s="92">
        <v>26440</v>
      </c>
      <c r="I67" s="92">
        <v>26440</v>
      </c>
      <c r="J67" s="92">
        <v>26440</v>
      </c>
    </row>
    <row r="68" spans="1:10" ht="49.5" x14ac:dyDescent="0.3">
      <c r="A68" s="32"/>
      <c r="B68" s="32"/>
      <c r="C68" s="32"/>
      <c r="D68" s="102"/>
      <c r="E68" s="124"/>
      <c r="F68" s="77" t="s">
        <v>70</v>
      </c>
      <c r="G68" s="131"/>
      <c r="H68" s="131"/>
      <c r="I68" s="131"/>
      <c r="J68" s="132"/>
    </row>
    <row r="69" spans="1:10" ht="17.25" x14ac:dyDescent="0.3">
      <c r="A69" s="32"/>
      <c r="B69" s="32"/>
      <c r="C69" s="32"/>
      <c r="D69" s="102"/>
      <c r="E69" s="124"/>
      <c r="F69" s="77" t="s">
        <v>71</v>
      </c>
      <c r="G69" s="92">
        <v>0</v>
      </c>
      <c r="H69" s="92">
        <v>26440</v>
      </c>
      <c r="I69" s="92">
        <v>26440</v>
      </c>
      <c r="J69" s="92">
        <v>26440</v>
      </c>
    </row>
    <row r="70" spans="1:10" hidden="1" x14ac:dyDescent="0.3">
      <c r="A70" s="97" t="s">
        <v>77</v>
      </c>
      <c r="B70" s="76"/>
      <c r="C70" s="76"/>
      <c r="D70" s="76"/>
      <c r="E70" s="76"/>
      <c r="F70" s="97" t="s">
        <v>169</v>
      </c>
      <c r="G70" s="92"/>
      <c r="H70" s="92"/>
      <c r="I70" s="92"/>
      <c r="J70" s="92"/>
    </row>
    <row r="71" spans="1:10" hidden="1" x14ac:dyDescent="0.3">
      <c r="A71" s="76"/>
      <c r="B71" s="76"/>
      <c r="C71" s="76"/>
      <c r="D71" s="76"/>
      <c r="E71" s="76"/>
      <c r="F71" s="76" t="s">
        <v>37</v>
      </c>
      <c r="G71" s="92"/>
      <c r="H71" s="92"/>
      <c r="I71" s="92"/>
      <c r="J71" s="92"/>
    </row>
    <row r="72" spans="1:10" ht="49.5" hidden="1" x14ac:dyDescent="0.3">
      <c r="A72" s="32"/>
      <c r="B72" s="97" t="s">
        <v>35</v>
      </c>
      <c r="C72" s="76"/>
      <c r="D72" s="76"/>
      <c r="E72" s="76"/>
      <c r="F72" s="97" t="s">
        <v>168</v>
      </c>
      <c r="G72" s="92"/>
      <c r="H72" s="92"/>
      <c r="I72" s="92"/>
      <c r="J72" s="92"/>
    </row>
    <row r="73" spans="1:10" hidden="1" x14ac:dyDescent="0.3">
      <c r="A73" s="32"/>
      <c r="B73" s="76"/>
      <c r="C73" s="76"/>
      <c r="D73" s="76"/>
      <c r="E73" s="76"/>
      <c r="F73" s="76" t="s">
        <v>37</v>
      </c>
      <c r="G73" s="92"/>
      <c r="H73" s="92"/>
      <c r="I73" s="92"/>
      <c r="J73" s="92"/>
    </row>
    <row r="74" spans="1:10" ht="39" hidden="1" customHeight="1" x14ac:dyDescent="0.3">
      <c r="A74" s="32"/>
      <c r="B74" s="76"/>
      <c r="C74" s="97" t="s">
        <v>38</v>
      </c>
      <c r="D74" s="76"/>
      <c r="E74" s="76"/>
      <c r="F74" s="97" t="s">
        <v>168</v>
      </c>
      <c r="G74" s="92"/>
      <c r="H74" s="92"/>
      <c r="I74" s="92"/>
      <c r="J74" s="92"/>
    </row>
    <row r="75" spans="1:10" hidden="1" x14ac:dyDescent="0.3">
      <c r="A75" s="32"/>
      <c r="B75" s="76"/>
      <c r="C75" s="76"/>
      <c r="D75" s="76"/>
      <c r="E75" s="76"/>
      <c r="F75" s="76" t="s">
        <v>37</v>
      </c>
      <c r="G75" s="92"/>
      <c r="H75" s="92"/>
      <c r="I75" s="92"/>
      <c r="J75" s="92"/>
    </row>
    <row r="76" spans="1:10" ht="49.5" hidden="1" x14ac:dyDescent="0.3">
      <c r="A76" s="32"/>
      <c r="B76" s="32"/>
      <c r="C76" s="32"/>
      <c r="D76" s="45" t="s">
        <v>157</v>
      </c>
      <c r="E76" s="42"/>
      <c r="F76" s="76" t="s">
        <v>158</v>
      </c>
      <c r="G76" s="94"/>
      <c r="H76" s="94"/>
      <c r="I76" s="94"/>
      <c r="J76" s="94"/>
    </row>
    <row r="77" spans="1:10" hidden="1" x14ac:dyDescent="0.3">
      <c r="A77" s="32"/>
      <c r="B77" s="32"/>
      <c r="C77" s="32"/>
      <c r="D77" s="45"/>
      <c r="E77" s="42"/>
      <c r="F77" s="76" t="s">
        <v>37</v>
      </c>
      <c r="G77" s="94"/>
      <c r="H77" s="94"/>
      <c r="I77" s="94"/>
      <c r="J77" s="94"/>
    </row>
    <row r="78" spans="1:10" ht="89.25" hidden="1" customHeight="1" x14ac:dyDescent="0.3">
      <c r="A78" s="32"/>
      <c r="B78" s="32"/>
      <c r="C78" s="32"/>
      <c r="D78" s="45"/>
      <c r="E78" s="42" t="s">
        <v>161</v>
      </c>
      <c r="F78" s="76" t="s">
        <v>162</v>
      </c>
      <c r="G78" s="94"/>
      <c r="H78" s="94"/>
      <c r="I78" s="94"/>
      <c r="J78" s="94"/>
    </row>
    <row r="79" spans="1:10" hidden="1" x14ac:dyDescent="0.3">
      <c r="A79" s="32"/>
      <c r="B79" s="32"/>
      <c r="C79" s="32"/>
      <c r="D79" s="119"/>
      <c r="E79" s="119"/>
      <c r="F79" s="77" t="s">
        <v>39</v>
      </c>
      <c r="G79" s="94"/>
      <c r="H79" s="94"/>
      <c r="I79" s="94"/>
      <c r="J79" s="94"/>
    </row>
    <row r="80" spans="1:10" ht="33" hidden="1" x14ac:dyDescent="0.3">
      <c r="A80" s="32"/>
      <c r="B80" s="32"/>
      <c r="C80" s="32"/>
      <c r="D80" s="119"/>
      <c r="E80" s="119"/>
      <c r="F80" s="77" t="s">
        <v>46</v>
      </c>
      <c r="G80" s="94"/>
      <c r="H80" s="94"/>
      <c r="I80" s="94"/>
      <c r="J80" s="94"/>
    </row>
    <row r="81" spans="1:10" ht="39.75" hidden="1" customHeight="1" x14ac:dyDescent="0.3">
      <c r="A81" s="32"/>
      <c r="B81" s="32"/>
      <c r="C81" s="32"/>
      <c r="D81" s="119"/>
      <c r="E81" s="119"/>
      <c r="F81" s="77" t="s">
        <v>40</v>
      </c>
      <c r="G81" s="94"/>
      <c r="H81" s="94"/>
      <c r="I81" s="94"/>
      <c r="J81" s="94"/>
    </row>
    <row r="82" spans="1:10" hidden="1" x14ac:dyDescent="0.3">
      <c r="A82" s="32"/>
      <c r="B82" s="32"/>
      <c r="C82" s="32"/>
      <c r="D82" s="119"/>
      <c r="E82" s="119"/>
      <c r="F82" s="77" t="s">
        <v>34</v>
      </c>
      <c r="G82" s="94"/>
      <c r="H82" s="94"/>
      <c r="I82" s="94"/>
      <c r="J82" s="94"/>
    </row>
    <row r="83" spans="1:10" hidden="1" x14ac:dyDescent="0.3">
      <c r="A83" s="32"/>
      <c r="B83" s="32"/>
      <c r="C83" s="32"/>
      <c r="D83" s="119"/>
      <c r="E83" s="119"/>
      <c r="F83" s="77" t="s">
        <v>118</v>
      </c>
      <c r="G83" s="94"/>
      <c r="H83" s="94"/>
      <c r="I83" s="94"/>
      <c r="J83" s="94"/>
    </row>
    <row r="84" spans="1:10" hidden="1" x14ac:dyDescent="0.3">
      <c r="A84" s="32"/>
      <c r="B84" s="32"/>
      <c r="C84" s="32"/>
      <c r="D84" s="119"/>
      <c r="E84" s="119"/>
      <c r="F84" s="77" t="s">
        <v>166</v>
      </c>
      <c r="G84" s="94"/>
      <c r="H84" s="94"/>
      <c r="I84" s="94"/>
      <c r="J84" s="94"/>
    </row>
    <row r="85" spans="1:10" hidden="1" x14ac:dyDescent="0.3">
      <c r="A85" s="32"/>
      <c r="B85" s="32"/>
      <c r="C85" s="32"/>
      <c r="D85" s="119"/>
      <c r="E85" s="119"/>
      <c r="F85" s="77" t="s">
        <v>167</v>
      </c>
      <c r="G85" s="94"/>
      <c r="H85" s="94"/>
      <c r="I85" s="94"/>
      <c r="J85" s="94"/>
    </row>
  </sheetData>
  <mergeCells count="10">
    <mergeCell ref="H2:J2"/>
    <mergeCell ref="B3:J3"/>
    <mergeCell ref="A5:C6"/>
    <mergeCell ref="D5:E6"/>
    <mergeCell ref="F5:F7"/>
    <mergeCell ref="J6:J7"/>
    <mergeCell ref="G5:J5"/>
    <mergeCell ref="G6:G7"/>
    <mergeCell ref="H6:H7"/>
    <mergeCell ref="I6:I7"/>
  </mergeCells>
  <pageMargins left="0.25" right="0.25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topLeftCell="A4" zoomScale="115" zoomScaleNormal="100" zoomScaleSheetLayoutView="115" workbookViewId="0">
      <selection activeCell="E10" sqref="E10:G10"/>
    </sheetView>
  </sheetViews>
  <sheetFormatPr defaultRowHeight="17.25" x14ac:dyDescent="0.2"/>
  <cols>
    <col min="1" max="1" width="7.42578125" style="20" customWidth="1"/>
    <col min="2" max="2" width="8.7109375" style="20" customWidth="1"/>
    <col min="3" max="3" width="57.85546875" style="10" customWidth="1"/>
    <col min="4" max="4" width="13.5703125" style="10" customWidth="1"/>
    <col min="5" max="6" width="14.85546875" style="10" customWidth="1"/>
    <col min="7" max="7" width="14.85546875" style="30" customWidth="1"/>
    <col min="8" max="8" width="9.5703125" style="10" customWidth="1"/>
    <col min="9" max="9" width="16.42578125" style="33" bestFit="1" customWidth="1"/>
    <col min="10" max="11" width="18.28515625" style="33" bestFit="1" customWidth="1"/>
    <col min="12" max="12" width="18.5703125" style="33" bestFit="1" customWidth="1"/>
    <col min="13" max="13" width="16.42578125" style="10" customWidth="1"/>
    <col min="14" max="16384" width="9.140625" style="10"/>
  </cols>
  <sheetData>
    <row r="1" spans="1:12" x14ac:dyDescent="0.2">
      <c r="A1" s="186" t="s">
        <v>119</v>
      </c>
      <c r="B1" s="186"/>
      <c r="C1" s="186"/>
      <c r="D1" s="186"/>
      <c r="E1" s="186"/>
      <c r="F1" s="186"/>
      <c r="G1" s="186"/>
      <c r="H1" s="9"/>
      <c r="I1" s="9"/>
    </row>
    <row r="2" spans="1:12" x14ac:dyDescent="0.2">
      <c r="A2" s="186" t="s">
        <v>115</v>
      </c>
      <c r="B2" s="186"/>
      <c r="C2" s="186"/>
      <c r="D2" s="186"/>
      <c r="E2" s="186"/>
      <c r="F2" s="186"/>
      <c r="G2" s="186"/>
      <c r="H2" s="9"/>
      <c r="I2" s="9"/>
    </row>
    <row r="3" spans="1:12" x14ac:dyDescent="0.2">
      <c r="A3" s="186" t="s">
        <v>54</v>
      </c>
      <c r="B3" s="186"/>
      <c r="C3" s="186"/>
      <c r="D3" s="186"/>
      <c r="E3" s="186"/>
      <c r="F3" s="186"/>
      <c r="G3" s="186"/>
      <c r="H3" s="9"/>
      <c r="I3" s="9"/>
    </row>
    <row r="4" spans="1:12" x14ac:dyDescent="0.2">
      <c r="A4" s="34"/>
      <c r="B4" s="34"/>
      <c r="C4" s="34"/>
      <c r="D4" s="73"/>
      <c r="E4" s="73"/>
      <c r="F4" s="73"/>
      <c r="G4" s="34"/>
      <c r="H4" s="9"/>
      <c r="I4" s="9"/>
    </row>
    <row r="5" spans="1:12" ht="52.5" customHeight="1" x14ac:dyDescent="0.2">
      <c r="A5" s="197" t="s">
        <v>120</v>
      </c>
      <c r="B5" s="197"/>
      <c r="C5" s="197"/>
      <c r="D5" s="197"/>
      <c r="E5" s="197"/>
      <c r="F5" s="197"/>
      <c r="G5" s="197"/>
      <c r="H5" s="9"/>
      <c r="I5" s="9"/>
    </row>
    <row r="6" spans="1:12" x14ac:dyDescent="0.2">
      <c r="A6" s="34"/>
      <c r="B6" s="34"/>
      <c r="C6" s="34"/>
      <c r="D6" s="73"/>
      <c r="E6" s="73"/>
      <c r="F6" s="73"/>
      <c r="G6" s="34"/>
      <c r="H6" s="9"/>
      <c r="I6" s="9"/>
    </row>
    <row r="7" spans="1:12" x14ac:dyDescent="0.2">
      <c r="A7" s="11"/>
      <c r="B7" s="11"/>
      <c r="C7" s="12"/>
      <c r="D7" s="74"/>
      <c r="E7" s="74"/>
      <c r="F7" s="74"/>
      <c r="G7" s="14"/>
    </row>
    <row r="8" spans="1:12" s="15" customFormat="1" ht="47.25" customHeight="1" x14ac:dyDescent="0.2">
      <c r="A8" s="195" t="s">
        <v>55</v>
      </c>
      <c r="B8" s="195"/>
      <c r="C8" s="196" t="s">
        <v>72</v>
      </c>
      <c r="D8" s="198" t="s">
        <v>4</v>
      </c>
      <c r="E8" s="199"/>
      <c r="F8" s="199"/>
      <c r="G8" s="199"/>
      <c r="I8" s="35"/>
      <c r="J8" s="35"/>
      <c r="K8" s="35"/>
      <c r="L8" s="35"/>
    </row>
    <row r="9" spans="1:12" s="15" customFormat="1" ht="78.75" customHeight="1" x14ac:dyDescent="0.2">
      <c r="A9" s="16" t="s">
        <v>1</v>
      </c>
      <c r="B9" s="16" t="s">
        <v>2</v>
      </c>
      <c r="C9" s="196"/>
      <c r="D9" s="95" t="s">
        <v>105</v>
      </c>
      <c r="E9" s="95" t="s">
        <v>106</v>
      </c>
      <c r="F9" s="95" t="s">
        <v>107</v>
      </c>
      <c r="G9" s="95" t="s">
        <v>3</v>
      </c>
      <c r="I9" s="35"/>
      <c r="J9" s="35"/>
      <c r="K9" s="35"/>
      <c r="L9" s="35"/>
    </row>
    <row r="10" spans="1:12" s="20" customFormat="1" ht="17.25" customHeight="1" x14ac:dyDescent="0.2">
      <c r="A10" s="18"/>
      <c r="B10" s="18"/>
      <c r="C10" s="19" t="s">
        <v>64</v>
      </c>
      <c r="D10" s="96"/>
      <c r="E10" s="80">
        <v>49850</v>
      </c>
      <c r="F10" s="80">
        <v>49850</v>
      </c>
      <c r="G10" s="80">
        <v>49850</v>
      </c>
      <c r="I10" s="36"/>
      <c r="J10" s="36"/>
      <c r="K10" s="36"/>
      <c r="L10" s="36"/>
    </row>
    <row r="11" spans="1:12" x14ac:dyDescent="0.2">
      <c r="A11" s="18"/>
      <c r="B11" s="18"/>
      <c r="C11" s="19" t="s">
        <v>65</v>
      </c>
      <c r="D11" s="141"/>
      <c r="E11" s="80"/>
      <c r="F11" s="80"/>
      <c r="G11" s="80"/>
    </row>
    <row r="12" spans="1:12" s="20" customFormat="1" ht="34.5" x14ac:dyDescent="0.2">
      <c r="A12" s="21"/>
      <c r="B12" s="22"/>
      <c r="C12" s="31" t="s">
        <v>67</v>
      </c>
      <c r="D12" s="31"/>
      <c r="E12" s="80">
        <v>49850</v>
      </c>
      <c r="F12" s="80">
        <v>49850</v>
      </c>
      <c r="G12" s="80">
        <v>49850</v>
      </c>
      <c r="I12" s="36"/>
      <c r="J12" s="36"/>
      <c r="K12" s="36"/>
      <c r="L12" s="36"/>
    </row>
    <row r="13" spans="1:12" s="20" customFormat="1" x14ac:dyDescent="0.2">
      <c r="A13" s="21"/>
      <c r="B13" s="21"/>
      <c r="C13" s="21" t="s">
        <v>66</v>
      </c>
      <c r="D13" s="21"/>
      <c r="E13" s="24"/>
      <c r="F13" s="24"/>
      <c r="G13" s="123"/>
      <c r="I13" s="36"/>
      <c r="J13" s="36"/>
      <c r="K13" s="36"/>
      <c r="L13" s="36"/>
    </row>
    <row r="14" spans="1:12" s="26" customFormat="1" ht="51.75" x14ac:dyDescent="0.2">
      <c r="A14" s="24">
        <v>1001</v>
      </c>
      <c r="B14" s="24">
        <v>31001</v>
      </c>
      <c r="C14" s="25" t="s">
        <v>68</v>
      </c>
      <c r="D14" s="25"/>
      <c r="E14" s="80">
        <v>49850</v>
      </c>
      <c r="F14" s="80">
        <v>49850</v>
      </c>
      <c r="G14" s="80">
        <v>49850</v>
      </c>
      <c r="I14" s="37"/>
      <c r="J14" s="37"/>
      <c r="K14" s="37"/>
      <c r="L14" s="37"/>
    </row>
    <row r="15" spans="1:12" s="26" customFormat="1" x14ac:dyDescent="0.2">
      <c r="A15" s="24"/>
      <c r="B15" s="24"/>
      <c r="C15" s="21" t="s">
        <v>69</v>
      </c>
      <c r="D15" s="21"/>
      <c r="E15" s="21"/>
      <c r="F15" s="21"/>
      <c r="G15" s="123"/>
      <c r="I15" s="37"/>
      <c r="J15" s="37"/>
      <c r="K15" s="37"/>
      <c r="L15" s="37"/>
    </row>
    <row r="16" spans="1:12" s="39" customFormat="1" ht="33" x14ac:dyDescent="0.2">
      <c r="A16" s="38"/>
      <c r="B16" s="38"/>
      <c r="C16" s="8" t="s">
        <v>45</v>
      </c>
      <c r="D16" s="76"/>
      <c r="E16" s="81">
        <v>49850</v>
      </c>
      <c r="F16" s="81">
        <v>49850</v>
      </c>
      <c r="G16" s="81">
        <v>49850</v>
      </c>
      <c r="I16" s="40"/>
      <c r="J16" s="40"/>
      <c r="K16" s="40"/>
      <c r="L16" s="40"/>
    </row>
    <row r="17" spans="1:7" x14ac:dyDescent="0.2">
      <c r="A17" s="27"/>
      <c r="B17" s="27"/>
      <c r="C17" s="28"/>
      <c r="D17" s="28"/>
      <c r="E17" s="28"/>
      <c r="F17" s="28"/>
      <c r="G17" s="29"/>
    </row>
    <row r="18" spans="1:7" x14ac:dyDescent="0.2">
      <c r="A18" s="27"/>
      <c r="B18" s="27"/>
      <c r="C18" s="28"/>
      <c r="D18" s="28"/>
      <c r="E18" s="28"/>
      <c r="F18" s="28"/>
      <c r="G18" s="29"/>
    </row>
    <row r="19" spans="1:7" x14ac:dyDescent="0.2">
      <c r="A19" s="27"/>
      <c r="B19" s="27"/>
      <c r="C19" s="28"/>
      <c r="D19" s="28"/>
      <c r="E19" s="28"/>
      <c r="F19" s="28"/>
      <c r="G19" s="29"/>
    </row>
    <row r="20" spans="1:7" x14ac:dyDescent="0.2">
      <c r="A20" s="27"/>
      <c r="B20" s="27"/>
      <c r="C20" s="28"/>
      <c r="D20" s="28"/>
      <c r="E20" s="28"/>
      <c r="F20" s="28"/>
      <c r="G20" s="29"/>
    </row>
  </sheetData>
  <mergeCells count="7">
    <mergeCell ref="A8:B8"/>
    <mergeCell ref="C8:C9"/>
    <mergeCell ref="A1:G1"/>
    <mergeCell ref="A2:G2"/>
    <mergeCell ref="A3:G3"/>
    <mergeCell ref="A5:G5"/>
    <mergeCell ref="D8:G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zoomScale="115" zoomScaleNormal="100" zoomScaleSheetLayoutView="115" workbookViewId="0">
      <selection activeCell="D77" sqref="D77:F77"/>
    </sheetView>
  </sheetViews>
  <sheetFormatPr defaultRowHeight="16.5" x14ac:dyDescent="0.2"/>
  <cols>
    <col min="1" max="1" width="28.5703125" style="1" customWidth="1"/>
    <col min="2" max="2" width="59.140625" style="1" customWidth="1"/>
    <col min="3" max="5" width="13.7109375" style="1" customWidth="1"/>
    <col min="6" max="6" width="16.85546875" style="41" customWidth="1"/>
    <col min="7" max="16384" width="9.140625" style="1"/>
  </cols>
  <sheetData>
    <row r="1" spans="1:6" x14ac:dyDescent="0.2">
      <c r="F1" s="7" t="s">
        <v>121</v>
      </c>
    </row>
    <row r="2" spans="1:6" ht="47.25" customHeight="1" x14ac:dyDescent="0.2">
      <c r="E2" s="169" t="s">
        <v>101</v>
      </c>
      <c r="F2" s="169"/>
    </row>
    <row r="3" spans="1:6" ht="43.5" customHeight="1" x14ac:dyDescent="0.2">
      <c r="A3" s="205" t="s">
        <v>122</v>
      </c>
      <c r="B3" s="205"/>
      <c r="C3" s="205"/>
      <c r="D3" s="205"/>
      <c r="E3" s="205"/>
      <c r="F3" s="205"/>
    </row>
    <row r="4" spans="1:6" ht="20.25" customHeight="1" x14ac:dyDescent="0.2">
      <c r="A4" s="98"/>
      <c r="B4" s="98"/>
      <c r="C4" s="98"/>
      <c r="D4" s="98"/>
      <c r="E4" s="98"/>
      <c r="F4" s="98"/>
    </row>
    <row r="5" spans="1:6" ht="20.25" customHeight="1" x14ac:dyDescent="0.2">
      <c r="A5" s="206" t="s">
        <v>47</v>
      </c>
      <c r="B5" s="206"/>
      <c r="C5" s="206"/>
      <c r="D5" s="206"/>
      <c r="E5" s="206"/>
      <c r="F5" s="206"/>
    </row>
    <row r="6" spans="1:6" ht="14.25" x14ac:dyDescent="0.2">
      <c r="A6" s="202" t="s">
        <v>5</v>
      </c>
      <c r="B6" s="202"/>
      <c r="C6" s="202"/>
      <c r="D6" s="202"/>
      <c r="E6" s="202"/>
      <c r="F6" s="202"/>
    </row>
    <row r="7" spans="1:6" ht="13.5" x14ac:dyDescent="0.2">
      <c r="F7" s="1"/>
    </row>
    <row r="8" spans="1:6" ht="14.25" x14ac:dyDescent="0.2">
      <c r="A8" s="106" t="s">
        <v>94</v>
      </c>
      <c r="B8" s="202" t="s">
        <v>95</v>
      </c>
      <c r="C8" s="202"/>
      <c r="D8" s="202"/>
      <c r="E8" s="202"/>
      <c r="F8" s="202"/>
    </row>
    <row r="9" spans="1:6" ht="13.5" x14ac:dyDescent="0.2">
      <c r="A9" s="104" t="s">
        <v>96</v>
      </c>
      <c r="B9" s="200" t="s">
        <v>170</v>
      </c>
      <c r="C9" s="200"/>
      <c r="D9" s="200"/>
      <c r="E9" s="200"/>
      <c r="F9" s="200"/>
    </row>
    <row r="10" spans="1:6" ht="13.5" x14ac:dyDescent="0.2">
      <c r="F10" s="1"/>
    </row>
    <row r="11" spans="1:6" ht="14.25" x14ac:dyDescent="0.2">
      <c r="A11" s="202" t="s">
        <v>6</v>
      </c>
      <c r="B11" s="202"/>
      <c r="C11" s="202"/>
      <c r="D11" s="202"/>
      <c r="E11" s="202"/>
      <c r="F11" s="202"/>
    </row>
    <row r="12" spans="1:6" ht="13.5" x14ac:dyDescent="0.2">
      <c r="F12" s="1"/>
    </row>
    <row r="13" spans="1:6" ht="36.75" customHeight="1" x14ac:dyDescent="0.2">
      <c r="A13" s="1" t="s">
        <v>7</v>
      </c>
      <c r="B13" s="104" t="s">
        <v>96</v>
      </c>
      <c r="C13" s="203" t="s">
        <v>4</v>
      </c>
      <c r="D13" s="203"/>
      <c r="E13" s="203"/>
      <c r="F13" s="203"/>
    </row>
    <row r="14" spans="1:6" ht="27" x14ac:dyDescent="0.2">
      <c r="A14" s="1" t="s">
        <v>8</v>
      </c>
      <c r="B14" s="104" t="s">
        <v>171</v>
      </c>
      <c r="C14" s="103" t="s">
        <v>172</v>
      </c>
      <c r="D14" s="103" t="s">
        <v>173</v>
      </c>
      <c r="E14" s="103" t="s">
        <v>174</v>
      </c>
      <c r="F14" s="103" t="s">
        <v>175</v>
      </c>
    </row>
    <row r="15" spans="1:6" ht="40.5" x14ac:dyDescent="0.2">
      <c r="A15" s="1" t="s">
        <v>9</v>
      </c>
      <c r="B15" s="104" t="s">
        <v>176</v>
      </c>
      <c r="F15" s="1"/>
    </row>
    <row r="16" spans="1:6" ht="81" x14ac:dyDescent="0.2">
      <c r="A16" s="1" t="s">
        <v>10</v>
      </c>
      <c r="B16" s="104" t="s">
        <v>177</v>
      </c>
      <c r="F16" s="1"/>
    </row>
    <row r="17" spans="1:6" ht="13.5" x14ac:dyDescent="0.2">
      <c r="A17" s="1" t="s">
        <v>11</v>
      </c>
      <c r="B17" s="104" t="s">
        <v>12</v>
      </c>
      <c r="F17" s="1"/>
    </row>
    <row r="18" spans="1:6" ht="27" x14ac:dyDescent="0.2">
      <c r="A18" s="1" t="s">
        <v>15</v>
      </c>
      <c r="B18" s="104" t="s">
        <v>47</v>
      </c>
      <c r="F18" s="1"/>
    </row>
    <row r="19" spans="1:6" ht="13.5" x14ac:dyDescent="0.2">
      <c r="A19" s="203" t="s">
        <v>13</v>
      </c>
      <c r="B19" s="203"/>
      <c r="F19" s="1"/>
    </row>
    <row r="20" spans="1:6" ht="13.5" x14ac:dyDescent="0.2">
      <c r="A20" s="200" t="s">
        <v>178</v>
      </c>
      <c r="B20" s="200"/>
      <c r="C20" s="151"/>
      <c r="D20" s="151"/>
      <c r="E20" s="151"/>
      <c r="F20" s="151"/>
    </row>
    <row r="21" spans="1:6" ht="13.5" x14ac:dyDescent="0.2">
      <c r="A21" s="200" t="s">
        <v>180</v>
      </c>
      <c r="B21" s="200"/>
      <c r="C21" s="151"/>
      <c r="D21" s="151"/>
      <c r="E21" s="151"/>
      <c r="F21" s="151"/>
    </row>
    <row r="22" spans="1:6" ht="13.5" x14ac:dyDescent="0.2">
      <c r="A22" s="201" t="s">
        <v>14</v>
      </c>
      <c r="B22" s="201"/>
      <c r="C22" s="166">
        <v>-70000</v>
      </c>
      <c r="D22" s="166">
        <v>0</v>
      </c>
      <c r="E22" s="166">
        <v>0</v>
      </c>
      <c r="F22" s="166">
        <v>0</v>
      </c>
    </row>
    <row r="23" spans="1:6" ht="13.5" x14ac:dyDescent="0.2">
      <c r="F23" s="1"/>
    </row>
    <row r="24" spans="1:6" ht="33" customHeight="1" x14ac:dyDescent="0.2">
      <c r="A24" s="1" t="s">
        <v>7</v>
      </c>
      <c r="B24" s="104" t="s">
        <v>96</v>
      </c>
      <c r="C24" s="203" t="s">
        <v>4</v>
      </c>
      <c r="D24" s="203"/>
      <c r="E24" s="203"/>
      <c r="F24" s="203"/>
    </row>
    <row r="25" spans="1:6" ht="27" x14ac:dyDescent="0.2">
      <c r="A25" s="1" t="s">
        <v>8</v>
      </c>
      <c r="B25" s="104" t="s">
        <v>181</v>
      </c>
      <c r="C25" s="103" t="s">
        <v>172</v>
      </c>
      <c r="D25" s="103" t="s">
        <v>173</v>
      </c>
      <c r="E25" s="103" t="s">
        <v>174</v>
      </c>
      <c r="F25" s="103" t="s">
        <v>175</v>
      </c>
    </row>
    <row r="26" spans="1:6" ht="27" x14ac:dyDescent="0.2">
      <c r="A26" s="1" t="s">
        <v>9</v>
      </c>
      <c r="B26" s="104" t="s">
        <v>182</v>
      </c>
      <c r="F26" s="1"/>
    </row>
    <row r="27" spans="1:6" ht="54" x14ac:dyDescent="0.2">
      <c r="A27" s="1" t="s">
        <v>10</v>
      </c>
      <c r="B27" s="104" t="s">
        <v>183</v>
      </c>
      <c r="F27" s="1"/>
    </row>
    <row r="28" spans="1:6" ht="13.5" x14ac:dyDescent="0.2">
      <c r="A28" s="1" t="s">
        <v>11</v>
      </c>
      <c r="B28" s="104" t="s">
        <v>12</v>
      </c>
      <c r="F28" s="1"/>
    </row>
    <row r="29" spans="1:6" ht="27" x14ac:dyDescent="0.2">
      <c r="A29" s="1" t="s">
        <v>15</v>
      </c>
      <c r="B29" s="104" t="s">
        <v>47</v>
      </c>
      <c r="F29" s="1"/>
    </row>
    <row r="30" spans="1:6" ht="13.5" x14ac:dyDescent="0.2">
      <c r="A30" s="203" t="s">
        <v>13</v>
      </c>
      <c r="B30" s="203"/>
      <c r="F30" s="1"/>
    </row>
    <row r="31" spans="1:6" ht="13.5" x14ac:dyDescent="0.2">
      <c r="A31" s="200" t="s">
        <v>184</v>
      </c>
      <c r="B31" s="200"/>
      <c r="C31" s="105" t="s">
        <v>179</v>
      </c>
      <c r="D31" s="105"/>
      <c r="E31" s="105"/>
      <c r="F31" s="105"/>
    </row>
    <row r="32" spans="1:6" ht="13.5" x14ac:dyDescent="0.2">
      <c r="A32" s="200" t="s">
        <v>185</v>
      </c>
      <c r="B32" s="200"/>
      <c r="C32" s="105" t="s">
        <v>179</v>
      </c>
      <c r="D32" s="105"/>
      <c r="E32" s="105"/>
      <c r="F32" s="105"/>
    </row>
    <row r="33" spans="1:6" ht="13.5" x14ac:dyDescent="0.2">
      <c r="A33" s="201" t="s">
        <v>14</v>
      </c>
      <c r="B33" s="201"/>
      <c r="C33" s="166">
        <v>-100000</v>
      </c>
      <c r="D33" s="166">
        <v>0</v>
      </c>
      <c r="E33" s="166">
        <v>0</v>
      </c>
      <c r="F33" s="166">
        <v>0</v>
      </c>
    </row>
    <row r="34" spans="1:6" ht="13.5" x14ac:dyDescent="0.2">
      <c r="F34" s="1"/>
    </row>
    <row r="35" spans="1:6" ht="42" customHeight="1" x14ac:dyDescent="0.2">
      <c r="A35" s="1" t="s">
        <v>7</v>
      </c>
      <c r="B35" s="104" t="s">
        <v>96</v>
      </c>
      <c r="C35" s="203" t="s">
        <v>4</v>
      </c>
      <c r="D35" s="203"/>
      <c r="E35" s="203"/>
      <c r="F35" s="203"/>
    </row>
    <row r="36" spans="1:6" ht="27" x14ac:dyDescent="0.2">
      <c r="A36" s="1" t="s">
        <v>8</v>
      </c>
      <c r="B36" s="104" t="s">
        <v>186</v>
      </c>
      <c r="C36" s="103" t="s">
        <v>172</v>
      </c>
      <c r="D36" s="103" t="s">
        <v>173</v>
      </c>
      <c r="E36" s="103" t="s">
        <v>174</v>
      </c>
      <c r="F36" s="103" t="s">
        <v>175</v>
      </c>
    </row>
    <row r="37" spans="1:6" ht="13.5" x14ac:dyDescent="0.2">
      <c r="A37" s="1" t="s">
        <v>9</v>
      </c>
      <c r="B37" s="104" t="s">
        <v>187</v>
      </c>
      <c r="F37" s="1"/>
    </row>
    <row r="38" spans="1:6" ht="94.5" x14ac:dyDescent="0.2">
      <c r="A38" s="1" t="s">
        <v>10</v>
      </c>
      <c r="B38" s="104" t="s">
        <v>188</v>
      </c>
      <c r="F38" s="1"/>
    </row>
    <row r="39" spans="1:6" ht="13.5" x14ac:dyDescent="0.2">
      <c r="A39" s="1" t="s">
        <v>11</v>
      </c>
      <c r="B39" s="104" t="s">
        <v>12</v>
      </c>
      <c r="F39" s="1"/>
    </row>
    <row r="40" spans="1:6" ht="40.5" x14ac:dyDescent="0.2">
      <c r="A40" s="1" t="s">
        <v>15</v>
      </c>
      <c r="B40" s="104" t="s">
        <v>189</v>
      </c>
      <c r="F40" s="1"/>
    </row>
    <row r="41" spans="1:6" ht="13.5" x14ac:dyDescent="0.2">
      <c r="A41" s="203" t="s">
        <v>13</v>
      </c>
      <c r="B41" s="203"/>
      <c r="F41" s="1"/>
    </row>
    <row r="42" spans="1:6" ht="13.5" x14ac:dyDescent="0.2">
      <c r="A42" s="200" t="s">
        <v>190</v>
      </c>
      <c r="B42" s="200"/>
      <c r="C42" s="105"/>
      <c r="D42" s="105"/>
      <c r="E42" s="105"/>
      <c r="F42" s="105"/>
    </row>
    <row r="43" spans="1:6" ht="13.5" x14ac:dyDescent="0.2">
      <c r="A43" s="200" t="s">
        <v>191</v>
      </c>
      <c r="B43" s="200"/>
      <c r="C43" s="105"/>
      <c r="D43" s="105"/>
      <c r="E43" s="105"/>
      <c r="F43" s="105"/>
    </row>
    <row r="44" spans="1:6" ht="13.5" x14ac:dyDescent="0.2">
      <c r="A44" s="200" t="s">
        <v>192</v>
      </c>
      <c r="B44" s="200"/>
      <c r="C44" s="105"/>
      <c r="D44" s="105"/>
      <c r="E44" s="105"/>
      <c r="F44" s="105"/>
    </row>
    <row r="45" spans="1:6" ht="13.5" x14ac:dyDescent="0.2">
      <c r="A45" s="200" t="s">
        <v>193</v>
      </c>
      <c r="B45" s="200"/>
      <c r="C45" s="105"/>
      <c r="D45" s="105"/>
      <c r="E45" s="105"/>
      <c r="F45" s="105"/>
    </row>
    <row r="46" spans="1:6" ht="13.5" x14ac:dyDescent="0.2">
      <c r="A46" s="200" t="s">
        <v>194</v>
      </c>
      <c r="B46" s="200"/>
      <c r="C46" s="105"/>
      <c r="D46" s="105"/>
      <c r="E46" s="105"/>
      <c r="F46" s="105"/>
    </row>
    <row r="47" spans="1:6" ht="13.5" x14ac:dyDescent="0.2">
      <c r="A47" s="201" t="s">
        <v>14</v>
      </c>
      <c r="B47" s="201"/>
      <c r="C47" s="166">
        <v>170000</v>
      </c>
      <c r="D47" s="166">
        <v>-54290</v>
      </c>
      <c r="E47" s="166">
        <v>-65290</v>
      </c>
      <c r="F47" s="166">
        <v>-76290</v>
      </c>
    </row>
    <row r="48" spans="1:6" ht="13.5" x14ac:dyDescent="0.2">
      <c r="F48" s="1"/>
    </row>
    <row r="49" spans="1:6" ht="13.5" x14ac:dyDescent="0.2">
      <c r="F49" s="1"/>
    </row>
    <row r="50" spans="1:6" ht="14.25" x14ac:dyDescent="0.2">
      <c r="A50" s="106" t="s">
        <v>94</v>
      </c>
      <c r="B50" s="202" t="s">
        <v>95</v>
      </c>
      <c r="C50" s="202"/>
      <c r="D50" s="202"/>
      <c r="E50" s="202"/>
      <c r="F50" s="202"/>
    </row>
    <row r="51" spans="1:6" ht="13.5" x14ac:dyDescent="0.2">
      <c r="A51" s="104" t="s">
        <v>44</v>
      </c>
      <c r="B51" s="200" t="s">
        <v>196</v>
      </c>
      <c r="C51" s="200"/>
      <c r="D51" s="200"/>
      <c r="E51" s="200"/>
      <c r="F51" s="200"/>
    </row>
    <row r="52" spans="1:6" ht="13.5" x14ac:dyDescent="0.2">
      <c r="F52" s="1"/>
    </row>
    <row r="53" spans="1:6" ht="14.25" x14ac:dyDescent="0.2">
      <c r="A53" s="202" t="s">
        <v>6</v>
      </c>
      <c r="B53" s="202"/>
      <c r="C53" s="202"/>
      <c r="D53" s="202"/>
      <c r="E53" s="202"/>
      <c r="F53" s="202"/>
    </row>
    <row r="54" spans="1:6" ht="13.5" x14ac:dyDescent="0.2">
      <c r="F54" s="1"/>
    </row>
    <row r="55" spans="1:6" ht="41.25" customHeight="1" x14ac:dyDescent="0.2">
      <c r="A55" s="1" t="s">
        <v>7</v>
      </c>
      <c r="B55" s="104" t="s">
        <v>44</v>
      </c>
      <c r="C55" s="203" t="s">
        <v>4</v>
      </c>
      <c r="D55" s="203"/>
      <c r="E55" s="203"/>
      <c r="F55" s="203"/>
    </row>
    <row r="56" spans="1:6" ht="27" x14ac:dyDescent="0.2">
      <c r="A56" s="1" t="s">
        <v>8</v>
      </c>
      <c r="B56" s="104" t="s">
        <v>197</v>
      </c>
      <c r="C56" s="103" t="s">
        <v>172</v>
      </c>
      <c r="D56" s="103" t="s">
        <v>173</v>
      </c>
      <c r="E56" s="103" t="s">
        <v>174</v>
      </c>
      <c r="F56" s="103" t="s">
        <v>175</v>
      </c>
    </row>
    <row r="57" spans="1:6" ht="67.5" x14ac:dyDescent="0.2">
      <c r="A57" s="1" t="s">
        <v>9</v>
      </c>
      <c r="B57" s="104" t="s">
        <v>198</v>
      </c>
      <c r="F57" s="1"/>
    </row>
    <row r="58" spans="1:6" ht="94.5" x14ac:dyDescent="0.2">
      <c r="A58" s="1" t="s">
        <v>10</v>
      </c>
      <c r="B58" s="104" t="s">
        <v>199</v>
      </c>
      <c r="F58" s="1"/>
    </row>
    <row r="59" spans="1:6" ht="13.5" x14ac:dyDescent="0.2">
      <c r="A59" s="1" t="s">
        <v>11</v>
      </c>
      <c r="B59" s="104" t="s">
        <v>12</v>
      </c>
      <c r="F59" s="1"/>
    </row>
    <row r="60" spans="1:6" ht="27" x14ac:dyDescent="0.2">
      <c r="A60" s="1" t="s">
        <v>15</v>
      </c>
      <c r="B60" s="104" t="s">
        <v>47</v>
      </c>
      <c r="F60" s="1"/>
    </row>
    <row r="61" spans="1:6" ht="13.5" x14ac:dyDescent="0.2">
      <c r="A61" s="203" t="s">
        <v>13</v>
      </c>
      <c r="B61" s="203"/>
      <c r="F61" s="1"/>
    </row>
    <row r="62" spans="1:6" ht="13.5" x14ac:dyDescent="0.2">
      <c r="A62" s="201" t="s">
        <v>14</v>
      </c>
      <c r="B62" s="201"/>
      <c r="C62" s="166">
        <v>0</v>
      </c>
      <c r="D62" s="166">
        <v>27850</v>
      </c>
      <c r="E62" s="166">
        <v>38850</v>
      </c>
      <c r="F62" s="166">
        <v>49850</v>
      </c>
    </row>
    <row r="63" spans="1:6" s="144" customFormat="1" ht="13.5" x14ac:dyDescent="0.2"/>
    <row r="64" spans="1:6" s="144" customFormat="1" ht="13.5" x14ac:dyDescent="0.2"/>
    <row r="65" spans="1:6" s="144" customFormat="1" ht="14.25" x14ac:dyDescent="0.2">
      <c r="A65" s="204" t="s">
        <v>6</v>
      </c>
      <c r="B65" s="204"/>
      <c r="C65" s="204"/>
      <c r="D65" s="150"/>
      <c r="E65" s="150"/>
      <c r="F65" s="150"/>
    </row>
    <row r="66" spans="1:6" s="158" customFormat="1" ht="48" customHeight="1" x14ac:dyDescent="0.2">
      <c r="A66" s="164" t="s">
        <v>7</v>
      </c>
      <c r="B66" s="164">
        <v>1100</v>
      </c>
      <c r="C66" s="203" t="s">
        <v>4</v>
      </c>
      <c r="D66" s="203"/>
      <c r="E66" s="203"/>
      <c r="F66" s="203"/>
    </row>
    <row r="67" spans="1:6" s="158" customFormat="1" ht="32.25" customHeight="1" x14ac:dyDescent="0.2">
      <c r="A67" s="164" t="s">
        <v>8</v>
      </c>
      <c r="B67" s="165" t="s">
        <v>49</v>
      </c>
      <c r="C67" s="146" t="s">
        <v>172</v>
      </c>
      <c r="D67" s="146" t="s">
        <v>173</v>
      </c>
      <c r="E67" s="146" t="s">
        <v>174</v>
      </c>
      <c r="F67" s="146" t="s">
        <v>175</v>
      </c>
    </row>
    <row r="68" spans="1:6" s="158" customFormat="1" ht="48" customHeight="1" x14ac:dyDescent="0.2">
      <c r="A68" s="144" t="s">
        <v>9</v>
      </c>
      <c r="B68" s="143" t="s">
        <v>225</v>
      </c>
      <c r="C68" s="160"/>
      <c r="D68" s="161"/>
      <c r="E68" s="161"/>
      <c r="F68" s="159"/>
    </row>
    <row r="69" spans="1:6" s="158" customFormat="1" ht="48" customHeight="1" x14ac:dyDescent="0.2">
      <c r="A69" s="144" t="s">
        <v>10</v>
      </c>
      <c r="B69" s="143" t="s">
        <v>224</v>
      </c>
      <c r="C69" s="162"/>
      <c r="D69" s="163"/>
      <c r="E69" s="163"/>
      <c r="F69" s="159"/>
    </row>
    <row r="70" spans="1:6" s="158" customFormat="1" ht="27" x14ac:dyDescent="0.2">
      <c r="A70" s="144" t="s">
        <v>11</v>
      </c>
      <c r="B70" s="143" t="s">
        <v>50</v>
      </c>
      <c r="C70" s="162"/>
      <c r="D70" s="163"/>
      <c r="E70" s="163"/>
      <c r="F70" s="159"/>
    </row>
    <row r="71" spans="1:6" s="158" customFormat="1" ht="27" x14ac:dyDescent="0.2">
      <c r="A71" s="144" t="s">
        <v>15</v>
      </c>
      <c r="B71" s="143" t="s">
        <v>45</v>
      </c>
      <c r="C71" s="162"/>
      <c r="D71" s="163"/>
      <c r="E71" s="163"/>
      <c r="F71" s="159"/>
    </row>
    <row r="72" spans="1:6" s="158" customFormat="1" ht="17.25" customHeight="1" x14ac:dyDescent="0.2">
      <c r="A72" s="203" t="s">
        <v>13</v>
      </c>
      <c r="B72" s="203"/>
      <c r="C72" s="162"/>
      <c r="D72" s="163"/>
      <c r="E72" s="163"/>
      <c r="F72" s="159"/>
    </row>
    <row r="73" spans="1:6" s="144" customFormat="1" ht="13.5" x14ac:dyDescent="0.2">
      <c r="A73" s="203"/>
      <c r="B73" s="203"/>
    </row>
    <row r="74" spans="1:6" s="144" customFormat="1" ht="13.5" x14ac:dyDescent="0.2">
      <c r="A74" s="200" t="s">
        <v>226</v>
      </c>
      <c r="B74" s="200"/>
      <c r="C74" s="105"/>
      <c r="D74" s="105">
        <v>42</v>
      </c>
      <c r="E74" s="105">
        <v>42</v>
      </c>
      <c r="F74" s="105">
        <v>42</v>
      </c>
    </row>
    <row r="75" spans="1:6" s="144" customFormat="1" ht="13.5" x14ac:dyDescent="0.2">
      <c r="A75" s="200" t="s">
        <v>228</v>
      </c>
      <c r="B75" s="200"/>
      <c r="C75" s="105"/>
      <c r="D75" s="105">
        <v>3</v>
      </c>
      <c r="E75" s="105">
        <v>3</v>
      </c>
      <c r="F75" s="105">
        <v>3</v>
      </c>
    </row>
    <row r="76" spans="1:6" s="144" customFormat="1" ht="13.5" x14ac:dyDescent="0.2">
      <c r="A76" s="200" t="s">
        <v>227</v>
      </c>
      <c r="B76" s="200"/>
      <c r="C76" s="105"/>
      <c r="D76" s="105">
        <v>90</v>
      </c>
      <c r="E76" s="105">
        <v>90</v>
      </c>
      <c r="F76" s="105">
        <v>90</v>
      </c>
    </row>
    <row r="77" spans="1:6" s="158" customFormat="1" ht="17.25" customHeight="1" x14ac:dyDescent="0.2">
      <c r="A77" s="201" t="s">
        <v>14</v>
      </c>
      <c r="B77" s="201"/>
      <c r="D77" s="166">
        <v>54290</v>
      </c>
      <c r="E77" s="166">
        <v>65290</v>
      </c>
      <c r="F77" s="166">
        <v>76290</v>
      </c>
    </row>
    <row r="78" spans="1:6" ht="13.5" x14ac:dyDescent="0.2">
      <c r="F78" s="1"/>
    </row>
    <row r="79" spans="1:6" ht="13.5" x14ac:dyDescent="0.2">
      <c r="F79" s="1"/>
    </row>
    <row r="80" spans="1:6" ht="14.25" x14ac:dyDescent="0.2">
      <c r="A80" s="106" t="s">
        <v>94</v>
      </c>
      <c r="B80" s="202" t="s">
        <v>95</v>
      </c>
      <c r="C80" s="202"/>
      <c r="D80" s="202"/>
      <c r="E80" s="202"/>
      <c r="F80" s="202"/>
    </row>
    <row r="81" spans="1:6" ht="13.5" x14ac:dyDescent="0.2">
      <c r="A81" s="104" t="s">
        <v>200</v>
      </c>
      <c r="B81" s="200" t="s">
        <v>201</v>
      </c>
      <c r="C81" s="200"/>
      <c r="D81" s="200"/>
      <c r="E81" s="200"/>
      <c r="F81" s="200"/>
    </row>
    <row r="82" spans="1:6" ht="13.5" x14ac:dyDescent="0.2">
      <c r="F82" s="1"/>
    </row>
    <row r="83" spans="1:6" ht="14.25" x14ac:dyDescent="0.2">
      <c r="A83" s="202" t="s">
        <v>6</v>
      </c>
      <c r="B83" s="202"/>
      <c r="C83" s="202"/>
      <c r="D83" s="202"/>
      <c r="E83" s="202"/>
      <c r="F83" s="202"/>
    </row>
    <row r="84" spans="1:6" ht="13.5" x14ac:dyDescent="0.2">
      <c r="F84" s="1"/>
    </row>
    <row r="85" spans="1:6" ht="31.5" customHeight="1" x14ac:dyDescent="0.2">
      <c r="A85" s="1" t="s">
        <v>7</v>
      </c>
      <c r="B85" s="104" t="s">
        <v>200</v>
      </c>
      <c r="C85" s="203" t="s">
        <v>4</v>
      </c>
      <c r="D85" s="203"/>
      <c r="E85" s="203"/>
      <c r="F85" s="203"/>
    </row>
    <row r="86" spans="1:6" ht="27" x14ac:dyDescent="0.2">
      <c r="A86" s="1" t="s">
        <v>8</v>
      </c>
      <c r="B86" s="104" t="s">
        <v>197</v>
      </c>
      <c r="C86" s="103" t="s">
        <v>172</v>
      </c>
      <c r="D86" s="103" t="s">
        <v>173</v>
      </c>
      <c r="E86" s="103" t="s">
        <v>174</v>
      </c>
      <c r="F86" s="103" t="s">
        <v>175</v>
      </c>
    </row>
    <row r="87" spans="1:6" ht="54" x14ac:dyDescent="0.2">
      <c r="A87" s="1" t="s">
        <v>9</v>
      </c>
      <c r="B87" s="104" t="s">
        <v>202</v>
      </c>
      <c r="F87" s="1"/>
    </row>
    <row r="88" spans="1:6" ht="40.5" x14ac:dyDescent="0.2">
      <c r="A88" s="1" t="s">
        <v>10</v>
      </c>
      <c r="B88" s="104" t="s">
        <v>203</v>
      </c>
      <c r="F88" s="1"/>
    </row>
    <row r="89" spans="1:6" ht="13.5" x14ac:dyDescent="0.2">
      <c r="A89" s="1" t="s">
        <v>11</v>
      </c>
      <c r="B89" s="104" t="s">
        <v>12</v>
      </c>
      <c r="C89" s="154"/>
      <c r="D89" s="154"/>
      <c r="E89" s="154"/>
      <c r="F89" s="154"/>
    </row>
    <row r="90" spans="1:6" ht="27" x14ac:dyDescent="0.2">
      <c r="A90" s="1" t="s">
        <v>204</v>
      </c>
      <c r="B90" s="104" t="s">
        <v>47</v>
      </c>
      <c r="C90" s="155"/>
      <c r="D90" s="156"/>
      <c r="E90" s="156"/>
      <c r="F90" s="156"/>
    </row>
    <row r="91" spans="1:6" ht="13.5" x14ac:dyDescent="0.2">
      <c r="A91" s="203" t="s">
        <v>13</v>
      </c>
      <c r="B91" s="203"/>
      <c r="C91" s="155"/>
      <c r="D91" s="156"/>
      <c r="E91" s="156"/>
      <c r="F91" s="156"/>
    </row>
    <row r="92" spans="1:6" ht="13.5" x14ac:dyDescent="0.2">
      <c r="A92" s="200" t="s">
        <v>205</v>
      </c>
      <c r="B92" s="200"/>
      <c r="C92" s="152">
        <v>-2</v>
      </c>
      <c r="D92" s="153">
        <v>-2</v>
      </c>
      <c r="E92" s="153">
        <v>-2</v>
      </c>
      <c r="F92" s="153" t="s">
        <v>195</v>
      </c>
    </row>
    <row r="93" spans="1:6" ht="13.5" x14ac:dyDescent="0.2">
      <c r="A93" s="200" t="s">
        <v>206</v>
      </c>
      <c r="B93" s="200"/>
      <c r="C93" s="152">
        <v>-40</v>
      </c>
      <c r="D93" s="153">
        <v>-40</v>
      </c>
      <c r="E93" s="153">
        <v>-40</v>
      </c>
      <c r="F93" s="153">
        <v>-8</v>
      </c>
    </row>
    <row r="94" spans="1:6" ht="13.5" x14ac:dyDescent="0.2">
      <c r="A94" s="200" t="s">
        <v>207</v>
      </c>
      <c r="B94" s="200"/>
      <c r="C94" s="152">
        <v>-7</v>
      </c>
      <c r="D94" s="153">
        <v>-7</v>
      </c>
      <c r="E94" s="153">
        <v>-7</v>
      </c>
      <c r="F94" s="153">
        <v>15</v>
      </c>
    </row>
    <row r="95" spans="1:6" ht="13.5" x14ac:dyDescent="0.2">
      <c r="A95" s="200" t="s">
        <v>208</v>
      </c>
      <c r="B95" s="200"/>
      <c r="C95" s="152" t="s">
        <v>209</v>
      </c>
      <c r="D95" s="153" t="s">
        <v>209</v>
      </c>
      <c r="E95" s="153" t="s">
        <v>209</v>
      </c>
      <c r="F95" s="153" t="s">
        <v>209</v>
      </c>
    </row>
    <row r="96" spans="1:6" ht="13.5" x14ac:dyDescent="0.2">
      <c r="A96" s="201" t="s">
        <v>14</v>
      </c>
      <c r="B96" s="201"/>
      <c r="C96" s="157"/>
      <c r="D96" s="157"/>
      <c r="E96" s="157"/>
      <c r="F96" s="156"/>
    </row>
  </sheetData>
  <mergeCells count="49">
    <mergeCell ref="B9:F9"/>
    <mergeCell ref="A11:F11"/>
    <mergeCell ref="A19:B19"/>
    <mergeCell ref="A20:B20"/>
    <mergeCell ref="A21:B21"/>
    <mergeCell ref="C13:F13"/>
    <mergeCell ref="E2:F2"/>
    <mergeCell ref="A3:F3"/>
    <mergeCell ref="A5:F5"/>
    <mergeCell ref="A6:F6"/>
    <mergeCell ref="B8:F8"/>
    <mergeCell ref="A22:B22"/>
    <mergeCell ref="C24:F24"/>
    <mergeCell ref="A30:B30"/>
    <mergeCell ref="A33:B33"/>
    <mergeCell ref="A32:B32"/>
    <mergeCell ref="A31:B31"/>
    <mergeCell ref="C35:F35"/>
    <mergeCell ref="A41:B41"/>
    <mergeCell ref="A42:B42"/>
    <mergeCell ref="A43:B43"/>
    <mergeCell ref="A44:B44"/>
    <mergeCell ref="B50:F50"/>
    <mergeCell ref="B51:F51"/>
    <mergeCell ref="A53:F53"/>
    <mergeCell ref="A45:B45"/>
    <mergeCell ref="A46:B46"/>
    <mergeCell ref="A47:B47"/>
    <mergeCell ref="B80:F80"/>
    <mergeCell ref="B81:F81"/>
    <mergeCell ref="C55:F55"/>
    <mergeCell ref="A61:B61"/>
    <mergeCell ref="A62:B62"/>
    <mergeCell ref="A65:C65"/>
    <mergeCell ref="A72:B72"/>
    <mergeCell ref="A77:B77"/>
    <mergeCell ref="C66:F66"/>
    <mergeCell ref="A73:B73"/>
    <mergeCell ref="A74:B74"/>
    <mergeCell ref="A75:B75"/>
    <mergeCell ref="A76:B76"/>
    <mergeCell ref="A94:B94"/>
    <mergeCell ref="A95:B95"/>
    <mergeCell ref="A96:B96"/>
    <mergeCell ref="A83:F83"/>
    <mergeCell ref="C85:F85"/>
    <mergeCell ref="A91:B91"/>
    <mergeCell ref="A92:B92"/>
    <mergeCell ref="A93:B93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topLeftCell="A31" zoomScale="130" zoomScaleNormal="100" zoomScaleSheetLayoutView="130" workbookViewId="0">
      <selection activeCell="F40" sqref="F40"/>
    </sheetView>
  </sheetViews>
  <sheetFormatPr defaultRowHeight="16.5" x14ac:dyDescent="0.2"/>
  <cols>
    <col min="1" max="1" width="28.5703125" style="144" customWidth="1"/>
    <col min="2" max="2" width="59.140625" style="144" customWidth="1"/>
    <col min="3" max="5" width="13.7109375" style="144" customWidth="1"/>
    <col min="6" max="6" width="16.85546875" style="41" customWidth="1"/>
    <col min="7" max="16384" width="9.140625" style="144"/>
  </cols>
  <sheetData>
    <row r="1" spans="1:6" x14ac:dyDescent="0.2">
      <c r="F1" s="142" t="s">
        <v>97</v>
      </c>
    </row>
    <row r="2" spans="1:6" ht="47.25" customHeight="1" x14ac:dyDescent="0.2">
      <c r="E2" s="169" t="s">
        <v>101</v>
      </c>
      <c r="F2" s="169"/>
    </row>
    <row r="3" spans="1:6" ht="43.5" customHeight="1" x14ac:dyDescent="0.2">
      <c r="A3" s="205" t="s">
        <v>229</v>
      </c>
      <c r="B3" s="205"/>
      <c r="C3" s="205"/>
      <c r="D3" s="205"/>
      <c r="E3" s="205"/>
      <c r="F3" s="205"/>
    </row>
    <row r="4" spans="1:6" ht="20.25" customHeight="1" x14ac:dyDescent="0.2">
      <c r="A4" s="206" t="s">
        <v>47</v>
      </c>
      <c r="B4" s="206"/>
      <c r="C4" s="206"/>
      <c r="D4" s="206"/>
      <c r="E4" s="206"/>
      <c r="F4" s="206"/>
    </row>
    <row r="5" spans="1:6" ht="14.25" x14ac:dyDescent="0.2">
      <c r="A5" s="202" t="s">
        <v>5</v>
      </c>
      <c r="B5" s="202"/>
      <c r="C5" s="202"/>
      <c r="D5" s="202"/>
      <c r="E5" s="202"/>
      <c r="F5" s="202"/>
    </row>
    <row r="6" spans="1:6" ht="13.5" x14ac:dyDescent="0.2">
      <c r="F6" s="144"/>
    </row>
    <row r="7" spans="1:6" ht="14.25" x14ac:dyDescent="0.2">
      <c r="A7" s="145" t="s">
        <v>94</v>
      </c>
      <c r="B7" s="202" t="s">
        <v>95</v>
      </c>
      <c r="C7" s="202"/>
      <c r="D7" s="202"/>
      <c r="E7" s="202"/>
      <c r="F7" s="202"/>
    </row>
    <row r="8" spans="1:6" ht="13.5" x14ac:dyDescent="0.2">
      <c r="A8" s="143" t="s">
        <v>96</v>
      </c>
      <c r="B8" s="200" t="s">
        <v>170</v>
      </c>
      <c r="C8" s="200"/>
      <c r="D8" s="200"/>
      <c r="E8" s="200"/>
      <c r="F8" s="200"/>
    </row>
    <row r="9" spans="1:6" ht="13.5" x14ac:dyDescent="0.2">
      <c r="F9" s="144"/>
    </row>
    <row r="10" spans="1:6" ht="14.25" x14ac:dyDescent="0.2">
      <c r="A10" s="202" t="s">
        <v>6</v>
      </c>
      <c r="B10" s="202"/>
      <c r="C10" s="202"/>
      <c r="D10" s="202"/>
      <c r="E10" s="202"/>
      <c r="F10" s="202"/>
    </row>
    <row r="11" spans="1:6" ht="13.5" x14ac:dyDescent="0.2">
      <c r="F11" s="144"/>
    </row>
    <row r="12" spans="1:6" ht="36.75" customHeight="1" x14ac:dyDescent="0.2">
      <c r="A12" s="144" t="s">
        <v>7</v>
      </c>
      <c r="B12" s="143" t="s">
        <v>96</v>
      </c>
      <c r="C12" s="203" t="s">
        <v>4</v>
      </c>
      <c r="D12" s="203"/>
      <c r="E12" s="203"/>
      <c r="F12" s="203"/>
    </row>
    <row r="13" spans="1:6" ht="27" x14ac:dyDescent="0.2">
      <c r="A13" s="144" t="s">
        <v>8</v>
      </c>
      <c r="B13" s="143" t="s">
        <v>171</v>
      </c>
      <c r="C13" s="146" t="s">
        <v>172</v>
      </c>
      <c r="D13" s="146" t="s">
        <v>173</v>
      </c>
      <c r="E13" s="146" t="s">
        <v>174</v>
      </c>
      <c r="F13" s="146" t="s">
        <v>175</v>
      </c>
    </row>
    <row r="14" spans="1:6" ht="40.5" x14ac:dyDescent="0.2">
      <c r="A14" s="144" t="s">
        <v>9</v>
      </c>
      <c r="B14" s="143" t="s">
        <v>176</v>
      </c>
      <c r="F14" s="144"/>
    </row>
    <row r="15" spans="1:6" ht="81" x14ac:dyDescent="0.2">
      <c r="A15" s="144" t="s">
        <v>10</v>
      </c>
      <c r="B15" s="143" t="s">
        <v>177</v>
      </c>
      <c r="F15" s="144"/>
    </row>
    <row r="16" spans="1:6" ht="13.5" x14ac:dyDescent="0.2">
      <c r="A16" s="144" t="s">
        <v>11</v>
      </c>
      <c r="B16" s="143" t="s">
        <v>12</v>
      </c>
      <c r="F16" s="144"/>
    </row>
    <row r="17" spans="1:6" ht="27" x14ac:dyDescent="0.2">
      <c r="A17" s="144" t="s">
        <v>15</v>
      </c>
      <c r="B17" s="143" t="s">
        <v>47</v>
      </c>
      <c r="F17" s="144"/>
    </row>
    <row r="18" spans="1:6" ht="13.5" x14ac:dyDescent="0.2">
      <c r="A18" s="203" t="s">
        <v>13</v>
      </c>
      <c r="B18" s="203"/>
      <c r="F18" s="144"/>
    </row>
    <row r="19" spans="1:6" ht="13.5" x14ac:dyDescent="0.2">
      <c r="A19" s="200" t="s">
        <v>178</v>
      </c>
      <c r="B19" s="200"/>
      <c r="C19" s="151"/>
      <c r="D19" s="151"/>
      <c r="E19" s="151"/>
      <c r="F19" s="151"/>
    </row>
    <row r="20" spans="1:6" ht="13.5" x14ac:dyDescent="0.2">
      <c r="A20" s="200" t="s">
        <v>180</v>
      </c>
      <c r="B20" s="200"/>
      <c r="C20" s="151"/>
      <c r="D20" s="151"/>
      <c r="E20" s="151"/>
      <c r="F20" s="151"/>
    </row>
    <row r="21" spans="1:6" ht="13.5" x14ac:dyDescent="0.2">
      <c r="A21" s="201" t="s">
        <v>14</v>
      </c>
      <c r="B21" s="201"/>
      <c r="C21" s="166">
        <v>-70000</v>
      </c>
      <c r="D21" s="166">
        <v>0</v>
      </c>
      <c r="E21" s="166">
        <v>0</v>
      </c>
      <c r="F21" s="166">
        <v>0</v>
      </c>
    </row>
    <row r="22" spans="1:6" ht="13.5" x14ac:dyDescent="0.2">
      <c r="F22" s="144"/>
    </row>
    <row r="23" spans="1:6" ht="33" customHeight="1" x14ac:dyDescent="0.2">
      <c r="A23" s="144" t="s">
        <v>7</v>
      </c>
      <c r="B23" s="143" t="s">
        <v>96</v>
      </c>
      <c r="C23" s="203" t="s">
        <v>4</v>
      </c>
      <c r="D23" s="203"/>
      <c r="E23" s="203"/>
      <c r="F23" s="203"/>
    </row>
    <row r="24" spans="1:6" ht="27" x14ac:dyDescent="0.2">
      <c r="A24" s="144" t="s">
        <v>8</v>
      </c>
      <c r="B24" s="143" t="s">
        <v>181</v>
      </c>
      <c r="C24" s="146" t="s">
        <v>172</v>
      </c>
      <c r="D24" s="146" t="s">
        <v>173</v>
      </c>
      <c r="E24" s="146" t="s">
        <v>174</v>
      </c>
      <c r="F24" s="146" t="s">
        <v>175</v>
      </c>
    </row>
    <row r="25" spans="1:6" ht="27" x14ac:dyDescent="0.2">
      <c r="A25" s="144" t="s">
        <v>9</v>
      </c>
      <c r="B25" s="143" t="s">
        <v>182</v>
      </c>
      <c r="F25" s="144"/>
    </row>
    <row r="26" spans="1:6" ht="54" x14ac:dyDescent="0.2">
      <c r="A26" s="144" t="s">
        <v>10</v>
      </c>
      <c r="B26" s="143" t="s">
        <v>230</v>
      </c>
      <c r="F26" s="144"/>
    </row>
    <row r="27" spans="1:6" ht="13.5" x14ac:dyDescent="0.2">
      <c r="A27" s="144" t="s">
        <v>11</v>
      </c>
      <c r="B27" s="143" t="s">
        <v>12</v>
      </c>
      <c r="F27" s="144"/>
    </row>
    <row r="28" spans="1:6" ht="27" x14ac:dyDescent="0.2">
      <c r="A28" s="144" t="s">
        <v>15</v>
      </c>
      <c r="B28" s="143" t="s">
        <v>47</v>
      </c>
      <c r="F28" s="144"/>
    </row>
    <row r="29" spans="1:6" ht="13.5" x14ac:dyDescent="0.2">
      <c r="A29" s="203" t="s">
        <v>13</v>
      </c>
      <c r="B29" s="203"/>
      <c r="F29" s="144"/>
    </row>
    <row r="30" spans="1:6" ht="13.5" x14ac:dyDescent="0.2">
      <c r="A30" s="200" t="s">
        <v>184</v>
      </c>
      <c r="B30" s="200"/>
      <c r="C30" s="105" t="s">
        <v>179</v>
      </c>
      <c r="D30" s="105"/>
      <c r="E30" s="105"/>
      <c r="F30" s="105"/>
    </row>
    <row r="31" spans="1:6" ht="13.5" x14ac:dyDescent="0.2">
      <c r="A31" s="200" t="s">
        <v>185</v>
      </c>
      <c r="B31" s="200"/>
      <c r="C31" s="105" t="s">
        <v>179</v>
      </c>
      <c r="D31" s="105"/>
      <c r="E31" s="105"/>
      <c r="F31" s="105"/>
    </row>
    <row r="32" spans="1:6" ht="13.5" x14ac:dyDescent="0.2">
      <c r="A32" s="201" t="s">
        <v>14</v>
      </c>
      <c r="B32" s="201"/>
      <c r="C32" s="166">
        <v>-100000</v>
      </c>
      <c r="D32" s="166">
        <v>0</v>
      </c>
      <c r="E32" s="166">
        <v>0</v>
      </c>
      <c r="F32" s="166">
        <v>0</v>
      </c>
    </row>
    <row r="33" spans="1:6" ht="13.5" x14ac:dyDescent="0.2">
      <c r="F33" s="144"/>
    </row>
    <row r="34" spans="1:6" ht="42" customHeight="1" x14ac:dyDescent="0.2">
      <c r="A34" s="144" t="s">
        <v>7</v>
      </c>
      <c r="B34" s="143" t="s">
        <v>96</v>
      </c>
      <c r="C34" s="203" t="s">
        <v>4</v>
      </c>
      <c r="D34" s="203"/>
      <c r="E34" s="203"/>
      <c r="F34" s="203"/>
    </row>
    <row r="35" spans="1:6" ht="27" x14ac:dyDescent="0.2">
      <c r="A35" s="144" t="s">
        <v>8</v>
      </c>
      <c r="B35" s="143" t="s">
        <v>186</v>
      </c>
      <c r="C35" s="146" t="s">
        <v>172</v>
      </c>
      <c r="D35" s="146" t="s">
        <v>173</v>
      </c>
      <c r="E35" s="146" t="s">
        <v>174</v>
      </c>
      <c r="F35" s="146" t="s">
        <v>175</v>
      </c>
    </row>
    <row r="36" spans="1:6" ht="13.5" x14ac:dyDescent="0.2">
      <c r="A36" s="144" t="s">
        <v>9</v>
      </c>
      <c r="B36" s="143" t="s">
        <v>187</v>
      </c>
      <c r="F36" s="144"/>
    </row>
    <row r="37" spans="1:6" ht="94.5" x14ac:dyDescent="0.2">
      <c r="A37" s="144" t="s">
        <v>10</v>
      </c>
      <c r="B37" s="143" t="s">
        <v>188</v>
      </c>
      <c r="F37" s="144"/>
    </row>
    <row r="38" spans="1:6" ht="13.5" x14ac:dyDescent="0.2">
      <c r="A38" s="144" t="s">
        <v>11</v>
      </c>
      <c r="B38" s="143" t="s">
        <v>12</v>
      </c>
      <c r="F38" s="144"/>
    </row>
    <row r="39" spans="1:6" ht="40.5" x14ac:dyDescent="0.2">
      <c r="A39" s="144" t="s">
        <v>15</v>
      </c>
      <c r="B39" s="143" t="s">
        <v>189</v>
      </c>
      <c r="F39" s="144"/>
    </row>
    <row r="40" spans="1:6" ht="13.5" x14ac:dyDescent="0.2">
      <c r="A40" s="203" t="s">
        <v>13</v>
      </c>
      <c r="B40" s="203"/>
      <c r="F40" s="144"/>
    </row>
    <row r="41" spans="1:6" ht="13.5" x14ac:dyDescent="0.2">
      <c r="A41" s="200" t="s">
        <v>190</v>
      </c>
      <c r="B41" s="200"/>
      <c r="C41" s="105"/>
      <c r="D41" s="105"/>
      <c r="E41" s="105"/>
      <c r="F41" s="105"/>
    </row>
    <row r="42" spans="1:6" ht="13.5" x14ac:dyDescent="0.2">
      <c r="A42" s="200" t="s">
        <v>191</v>
      </c>
      <c r="B42" s="200"/>
      <c r="C42" s="105"/>
      <c r="D42" s="105"/>
      <c r="E42" s="105"/>
      <c r="F42" s="105"/>
    </row>
    <row r="43" spans="1:6" ht="13.5" x14ac:dyDescent="0.2">
      <c r="A43" s="200" t="s">
        <v>192</v>
      </c>
      <c r="B43" s="200"/>
      <c r="C43" s="105"/>
      <c r="D43" s="105"/>
      <c r="E43" s="105"/>
      <c r="F43" s="105"/>
    </row>
    <row r="44" spans="1:6" ht="13.5" x14ac:dyDescent="0.2">
      <c r="A44" s="200" t="s">
        <v>193</v>
      </c>
      <c r="B44" s="200"/>
      <c r="C44" s="105"/>
      <c r="D44" s="105"/>
      <c r="E44" s="105"/>
      <c r="F44" s="105"/>
    </row>
    <row r="45" spans="1:6" ht="13.5" x14ac:dyDescent="0.2">
      <c r="A45" s="200" t="s">
        <v>194</v>
      </c>
      <c r="B45" s="200"/>
      <c r="C45" s="105"/>
      <c r="D45" s="105"/>
      <c r="E45" s="105"/>
      <c r="F45" s="105"/>
    </row>
    <row r="46" spans="1:6" ht="13.5" x14ac:dyDescent="0.2">
      <c r="A46" s="201" t="s">
        <v>14</v>
      </c>
      <c r="B46" s="201"/>
      <c r="C46" s="166">
        <v>170000</v>
      </c>
      <c r="D46" s="166">
        <v>-54290</v>
      </c>
      <c r="E46" s="166">
        <v>-65290</v>
      </c>
      <c r="F46" s="166">
        <v>-76290</v>
      </c>
    </row>
    <row r="47" spans="1:6" ht="13.5" x14ac:dyDescent="0.2">
      <c r="F47" s="144"/>
    </row>
    <row r="48" spans="1:6" ht="13.5" x14ac:dyDescent="0.2">
      <c r="F48" s="144"/>
    </row>
    <row r="49" spans="1:6" ht="14.25" x14ac:dyDescent="0.2">
      <c r="A49" s="145" t="s">
        <v>94</v>
      </c>
      <c r="B49" s="202" t="s">
        <v>95</v>
      </c>
      <c r="C49" s="202"/>
      <c r="D49" s="202"/>
      <c r="E49" s="202"/>
      <c r="F49" s="202"/>
    </row>
    <row r="50" spans="1:6" ht="13.5" x14ac:dyDescent="0.2">
      <c r="A50" s="143" t="s">
        <v>44</v>
      </c>
      <c r="B50" s="200" t="s">
        <v>196</v>
      </c>
      <c r="C50" s="200"/>
      <c r="D50" s="200"/>
      <c r="E50" s="200"/>
      <c r="F50" s="200"/>
    </row>
    <row r="51" spans="1:6" ht="13.5" x14ac:dyDescent="0.2">
      <c r="F51" s="144"/>
    </row>
    <row r="52" spans="1:6" ht="14.25" x14ac:dyDescent="0.2">
      <c r="A52" s="202" t="s">
        <v>6</v>
      </c>
      <c r="B52" s="202"/>
      <c r="C52" s="202"/>
      <c r="D52" s="202"/>
      <c r="E52" s="202"/>
      <c r="F52" s="202"/>
    </row>
    <row r="53" spans="1:6" ht="13.5" x14ac:dyDescent="0.2">
      <c r="F53" s="144"/>
    </row>
    <row r="54" spans="1:6" ht="41.25" customHeight="1" x14ac:dyDescent="0.2">
      <c r="A54" s="144" t="s">
        <v>7</v>
      </c>
      <c r="B54" s="143" t="s">
        <v>44</v>
      </c>
      <c r="C54" s="203" t="s">
        <v>4</v>
      </c>
      <c r="D54" s="203"/>
      <c r="E54" s="203"/>
      <c r="F54" s="203"/>
    </row>
    <row r="55" spans="1:6" ht="27" x14ac:dyDescent="0.2">
      <c r="A55" s="144" t="s">
        <v>8</v>
      </c>
      <c r="B55" s="143" t="s">
        <v>197</v>
      </c>
      <c r="C55" s="146" t="s">
        <v>172</v>
      </c>
      <c r="D55" s="146" t="s">
        <v>173</v>
      </c>
      <c r="E55" s="146" t="s">
        <v>174</v>
      </c>
      <c r="F55" s="146" t="s">
        <v>175</v>
      </c>
    </row>
    <row r="56" spans="1:6" ht="67.5" x14ac:dyDescent="0.2">
      <c r="A56" s="144" t="s">
        <v>9</v>
      </c>
      <c r="B56" s="143" t="s">
        <v>198</v>
      </c>
      <c r="F56" s="144"/>
    </row>
    <row r="57" spans="1:6" ht="94.5" x14ac:dyDescent="0.2">
      <c r="A57" s="144" t="s">
        <v>10</v>
      </c>
      <c r="B57" s="143" t="s">
        <v>199</v>
      </c>
      <c r="F57" s="144"/>
    </row>
    <row r="58" spans="1:6" ht="13.5" x14ac:dyDescent="0.2">
      <c r="A58" s="144" t="s">
        <v>11</v>
      </c>
      <c r="B58" s="143" t="s">
        <v>12</v>
      </c>
      <c r="F58" s="144"/>
    </row>
    <row r="59" spans="1:6" ht="27" x14ac:dyDescent="0.2">
      <c r="A59" s="144" t="s">
        <v>15</v>
      </c>
      <c r="B59" s="143" t="s">
        <v>47</v>
      </c>
      <c r="F59" s="144"/>
    </row>
    <row r="60" spans="1:6" ht="13.5" x14ac:dyDescent="0.2">
      <c r="A60" s="203" t="s">
        <v>13</v>
      </c>
      <c r="B60" s="203"/>
      <c r="F60" s="144"/>
    </row>
    <row r="61" spans="1:6" ht="13.5" x14ac:dyDescent="0.2">
      <c r="A61" s="201" t="s">
        <v>14</v>
      </c>
      <c r="B61" s="201"/>
      <c r="C61" s="166">
        <v>0</v>
      </c>
      <c r="D61" s="166">
        <v>27850</v>
      </c>
      <c r="E61" s="166">
        <v>38850</v>
      </c>
      <c r="F61" s="166">
        <v>49850</v>
      </c>
    </row>
    <row r="62" spans="1:6" ht="13.5" x14ac:dyDescent="0.2">
      <c r="F62" s="144"/>
    </row>
    <row r="63" spans="1:6" ht="13.5" x14ac:dyDescent="0.2">
      <c r="F63" s="144"/>
    </row>
    <row r="64" spans="1:6" ht="14.25" x14ac:dyDescent="0.2">
      <c r="A64" s="204" t="s">
        <v>6</v>
      </c>
      <c r="B64" s="204"/>
      <c r="C64" s="204"/>
      <c r="D64" s="150"/>
      <c r="E64" s="150"/>
      <c r="F64" s="150"/>
    </row>
    <row r="65" spans="1:6" s="158" customFormat="1" ht="48" customHeight="1" x14ac:dyDescent="0.2">
      <c r="A65" s="164" t="s">
        <v>7</v>
      </c>
      <c r="B65" s="164">
        <v>1100</v>
      </c>
      <c r="C65" s="203" t="s">
        <v>4</v>
      </c>
      <c r="D65" s="203"/>
      <c r="E65" s="203"/>
      <c r="F65" s="203"/>
    </row>
    <row r="66" spans="1:6" s="158" customFormat="1" ht="32.25" customHeight="1" x14ac:dyDescent="0.2">
      <c r="A66" s="164" t="s">
        <v>8</v>
      </c>
      <c r="B66" s="165" t="s">
        <v>49</v>
      </c>
      <c r="C66" s="146" t="s">
        <v>172</v>
      </c>
      <c r="D66" s="146" t="s">
        <v>173</v>
      </c>
      <c r="E66" s="146" t="s">
        <v>174</v>
      </c>
      <c r="F66" s="146" t="s">
        <v>175</v>
      </c>
    </row>
    <row r="67" spans="1:6" s="158" customFormat="1" ht="48" customHeight="1" x14ac:dyDescent="0.2">
      <c r="A67" s="144" t="s">
        <v>9</v>
      </c>
      <c r="B67" s="143" t="s">
        <v>225</v>
      </c>
      <c r="C67" s="160"/>
      <c r="D67" s="161"/>
      <c r="E67" s="161"/>
      <c r="F67" s="159"/>
    </row>
    <row r="68" spans="1:6" s="158" customFormat="1" ht="48" customHeight="1" x14ac:dyDescent="0.2">
      <c r="A68" s="144" t="s">
        <v>10</v>
      </c>
      <c r="B68" s="143" t="s">
        <v>224</v>
      </c>
      <c r="C68" s="162"/>
      <c r="D68" s="163"/>
      <c r="E68" s="163"/>
      <c r="F68" s="159"/>
    </row>
    <row r="69" spans="1:6" s="158" customFormat="1" ht="27" x14ac:dyDescent="0.2">
      <c r="A69" s="144" t="s">
        <v>11</v>
      </c>
      <c r="B69" s="143" t="s">
        <v>50</v>
      </c>
      <c r="C69" s="162"/>
      <c r="D69" s="163"/>
      <c r="E69" s="163"/>
      <c r="F69" s="159"/>
    </row>
    <row r="70" spans="1:6" s="158" customFormat="1" ht="27" x14ac:dyDescent="0.2">
      <c r="A70" s="144" t="s">
        <v>15</v>
      </c>
      <c r="B70" s="143" t="s">
        <v>45</v>
      </c>
      <c r="C70" s="162"/>
      <c r="D70" s="163"/>
      <c r="E70" s="163"/>
      <c r="F70" s="159"/>
    </row>
    <row r="71" spans="1:6" s="158" customFormat="1" ht="17.25" customHeight="1" x14ac:dyDescent="0.2">
      <c r="A71" s="203" t="s">
        <v>13</v>
      </c>
      <c r="B71" s="203"/>
      <c r="C71" s="162"/>
      <c r="D71" s="163"/>
      <c r="E71" s="163"/>
      <c r="F71" s="159"/>
    </row>
    <row r="72" spans="1:6" ht="13.5" x14ac:dyDescent="0.2">
      <c r="A72" s="203"/>
      <c r="B72" s="203"/>
      <c r="F72" s="144"/>
    </row>
    <row r="73" spans="1:6" ht="13.5" x14ac:dyDescent="0.2">
      <c r="A73" s="200" t="s">
        <v>226</v>
      </c>
      <c r="B73" s="200"/>
      <c r="C73" s="105"/>
      <c r="D73" s="105">
        <v>42</v>
      </c>
      <c r="E73" s="105">
        <v>42</v>
      </c>
      <c r="F73" s="105">
        <v>42</v>
      </c>
    </row>
    <row r="74" spans="1:6" ht="13.5" x14ac:dyDescent="0.2">
      <c r="A74" s="200" t="s">
        <v>228</v>
      </c>
      <c r="B74" s="200"/>
      <c r="C74" s="105"/>
      <c r="D74" s="105">
        <v>3</v>
      </c>
      <c r="E74" s="105">
        <v>3</v>
      </c>
      <c r="F74" s="105">
        <v>3</v>
      </c>
    </row>
    <row r="75" spans="1:6" ht="13.5" x14ac:dyDescent="0.2">
      <c r="A75" s="200" t="s">
        <v>227</v>
      </c>
      <c r="B75" s="200"/>
      <c r="C75" s="105"/>
      <c r="D75" s="105">
        <v>90</v>
      </c>
      <c r="E75" s="105">
        <v>90</v>
      </c>
      <c r="F75" s="105">
        <v>90</v>
      </c>
    </row>
    <row r="76" spans="1:6" s="158" customFormat="1" ht="17.25" customHeight="1" x14ac:dyDescent="0.2">
      <c r="A76" s="201" t="s">
        <v>14</v>
      </c>
      <c r="B76" s="201"/>
      <c r="D76" s="166">
        <v>54290</v>
      </c>
      <c r="E76" s="166">
        <v>65290</v>
      </c>
      <c r="F76" s="166">
        <v>76290</v>
      </c>
    </row>
    <row r="77" spans="1:6" ht="13.5" x14ac:dyDescent="0.2">
      <c r="F77" s="144"/>
    </row>
    <row r="78" spans="1:6" ht="13.5" x14ac:dyDescent="0.2">
      <c r="F78" s="144"/>
    </row>
    <row r="79" spans="1:6" ht="14.25" x14ac:dyDescent="0.2">
      <c r="A79" s="145" t="s">
        <v>94</v>
      </c>
      <c r="B79" s="202" t="s">
        <v>95</v>
      </c>
      <c r="C79" s="202"/>
      <c r="D79" s="202"/>
      <c r="E79" s="202"/>
      <c r="F79" s="202"/>
    </row>
    <row r="80" spans="1:6" ht="13.5" x14ac:dyDescent="0.2">
      <c r="A80" s="143" t="s">
        <v>200</v>
      </c>
      <c r="B80" s="200" t="s">
        <v>201</v>
      </c>
      <c r="C80" s="200"/>
      <c r="D80" s="200"/>
      <c r="E80" s="200"/>
      <c r="F80" s="200"/>
    </row>
    <row r="81" spans="1:6" ht="13.5" x14ac:dyDescent="0.2">
      <c r="F81" s="144"/>
    </row>
    <row r="82" spans="1:6" ht="14.25" x14ac:dyDescent="0.2">
      <c r="A82" s="202" t="s">
        <v>6</v>
      </c>
      <c r="B82" s="202"/>
      <c r="C82" s="202"/>
      <c r="D82" s="202"/>
      <c r="E82" s="202"/>
      <c r="F82" s="202"/>
    </row>
    <row r="83" spans="1:6" ht="13.5" x14ac:dyDescent="0.2">
      <c r="F83" s="144"/>
    </row>
    <row r="84" spans="1:6" ht="31.5" customHeight="1" x14ac:dyDescent="0.2">
      <c r="A84" s="144" t="s">
        <v>7</v>
      </c>
      <c r="B84" s="143" t="s">
        <v>200</v>
      </c>
      <c r="C84" s="203" t="s">
        <v>4</v>
      </c>
      <c r="D84" s="203"/>
      <c r="E84" s="203"/>
      <c r="F84" s="203"/>
    </row>
    <row r="85" spans="1:6" ht="27" x14ac:dyDescent="0.2">
      <c r="A85" s="144" t="s">
        <v>8</v>
      </c>
      <c r="B85" s="143" t="s">
        <v>197</v>
      </c>
      <c r="C85" s="146" t="s">
        <v>172</v>
      </c>
      <c r="D85" s="146" t="s">
        <v>173</v>
      </c>
      <c r="E85" s="146" t="s">
        <v>174</v>
      </c>
      <c r="F85" s="146" t="s">
        <v>175</v>
      </c>
    </row>
    <row r="86" spans="1:6" ht="54" x14ac:dyDescent="0.2">
      <c r="A86" s="144" t="s">
        <v>9</v>
      </c>
      <c r="B86" s="143" t="s">
        <v>202</v>
      </c>
      <c r="F86" s="144"/>
    </row>
    <row r="87" spans="1:6" ht="40.5" x14ac:dyDescent="0.2">
      <c r="A87" s="144" t="s">
        <v>10</v>
      </c>
      <c r="B87" s="143" t="s">
        <v>203</v>
      </c>
      <c r="F87" s="144"/>
    </row>
    <row r="88" spans="1:6" ht="13.5" x14ac:dyDescent="0.2">
      <c r="A88" s="144" t="s">
        <v>11</v>
      </c>
      <c r="B88" s="143" t="s">
        <v>12</v>
      </c>
      <c r="C88" s="154"/>
      <c r="D88" s="154"/>
      <c r="E88" s="154"/>
      <c r="F88" s="154"/>
    </row>
    <row r="89" spans="1:6" ht="27" x14ac:dyDescent="0.2">
      <c r="A89" s="144" t="s">
        <v>204</v>
      </c>
      <c r="B89" s="143" t="s">
        <v>47</v>
      </c>
      <c r="C89" s="155"/>
      <c r="D89" s="156"/>
      <c r="E89" s="156"/>
      <c r="F89" s="156"/>
    </row>
    <row r="90" spans="1:6" ht="13.5" x14ac:dyDescent="0.2">
      <c r="A90" s="203" t="s">
        <v>13</v>
      </c>
      <c r="B90" s="203"/>
      <c r="C90" s="155"/>
      <c r="D90" s="156"/>
      <c r="E90" s="156"/>
      <c r="F90" s="156"/>
    </row>
    <row r="91" spans="1:6" ht="13.5" x14ac:dyDescent="0.2">
      <c r="A91" s="200" t="s">
        <v>205</v>
      </c>
      <c r="B91" s="200"/>
      <c r="C91" s="152">
        <v>-2</v>
      </c>
      <c r="D91" s="153">
        <v>-2</v>
      </c>
      <c r="E91" s="153">
        <v>-2</v>
      </c>
      <c r="F91" s="153" t="s">
        <v>195</v>
      </c>
    </row>
    <row r="92" spans="1:6" ht="13.5" x14ac:dyDescent="0.2">
      <c r="A92" s="200" t="s">
        <v>206</v>
      </c>
      <c r="B92" s="200"/>
      <c r="C92" s="152">
        <v>-40</v>
      </c>
      <c r="D92" s="153">
        <v>-40</v>
      </c>
      <c r="E92" s="153">
        <v>-40</v>
      </c>
      <c r="F92" s="153">
        <v>-8</v>
      </c>
    </row>
    <row r="93" spans="1:6" ht="13.5" x14ac:dyDescent="0.2">
      <c r="A93" s="200" t="s">
        <v>207</v>
      </c>
      <c r="B93" s="200"/>
      <c r="C93" s="152">
        <v>-7</v>
      </c>
      <c r="D93" s="153">
        <v>-7</v>
      </c>
      <c r="E93" s="153">
        <v>-7</v>
      </c>
      <c r="F93" s="153">
        <v>15</v>
      </c>
    </row>
    <row r="94" spans="1:6" ht="13.5" x14ac:dyDescent="0.2">
      <c r="A94" s="200" t="s">
        <v>208</v>
      </c>
      <c r="B94" s="200"/>
      <c r="C94" s="152" t="s">
        <v>209</v>
      </c>
      <c r="D94" s="153" t="s">
        <v>209</v>
      </c>
      <c r="E94" s="153" t="s">
        <v>209</v>
      </c>
      <c r="F94" s="153" t="s">
        <v>209</v>
      </c>
    </row>
    <row r="95" spans="1:6" ht="13.5" x14ac:dyDescent="0.2">
      <c r="A95" s="201" t="s">
        <v>14</v>
      </c>
      <c r="B95" s="201"/>
      <c r="C95" s="157"/>
      <c r="D95" s="157"/>
      <c r="E95" s="157"/>
      <c r="F95" s="156"/>
    </row>
  </sheetData>
  <mergeCells count="49">
    <mergeCell ref="A21:B21"/>
    <mergeCell ref="A32:B32"/>
    <mergeCell ref="A18:B18"/>
    <mergeCell ref="A31:B31"/>
    <mergeCell ref="C23:F23"/>
    <mergeCell ref="A29:B29"/>
    <mergeCell ref="A30:B30"/>
    <mergeCell ref="B8:F8"/>
    <mergeCell ref="A10:F10"/>
    <mergeCell ref="C12:F12"/>
    <mergeCell ref="A19:B19"/>
    <mergeCell ref="A20:B20"/>
    <mergeCell ref="E2:F2"/>
    <mergeCell ref="A3:F3"/>
    <mergeCell ref="A4:F4"/>
    <mergeCell ref="A5:F5"/>
    <mergeCell ref="B7:F7"/>
    <mergeCell ref="A52:F52"/>
    <mergeCell ref="C54:F54"/>
    <mergeCell ref="C34:F34"/>
    <mergeCell ref="A40:B40"/>
    <mergeCell ref="A41:B41"/>
    <mergeCell ref="A42:B42"/>
    <mergeCell ref="A43:B43"/>
    <mergeCell ref="A44:B44"/>
    <mergeCell ref="A45:B45"/>
    <mergeCell ref="A46:B46"/>
    <mergeCell ref="B49:F49"/>
    <mergeCell ref="B50:F50"/>
    <mergeCell ref="B79:F79"/>
    <mergeCell ref="A60:B60"/>
    <mergeCell ref="A61:B61"/>
    <mergeCell ref="A64:C64"/>
    <mergeCell ref="C65:F65"/>
    <mergeCell ref="A75:B75"/>
    <mergeCell ref="A76:B76"/>
    <mergeCell ref="A71:B71"/>
    <mergeCell ref="A72:B72"/>
    <mergeCell ref="A73:B73"/>
    <mergeCell ref="A74:B74"/>
    <mergeCell ref="A92:B92"/>
    <mergeCell ref="A93:B93"/>
    <mergeCell ref="A94:B94"/>
    <mergeCell ref="A95:B95"/>
    <mergeCell ref="B80:F80"/>
    <mergeCell ref="A82:F82"/>
    <mergeCell ref="C84:F84"/>
    <mergeCell ref="A90:B90"/>
    <mergeCell ref="A91:B91"/>
  </mergeCells>
  <pageMargins left="0.7" right="0.7" top="0.75" bottom="0.75" header="0.3" footer="0.3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J17" sqref="J17"/>
    </sheetView>
  </sheetViews>
  <sheetFormatPr defaultRowHeight="17.25" x14ac:dyDescent="0.2"/>
  <cols>
    <col min="1" max="1" width="15.28515625" style="57" customWidth="1"/>
    <col min="2" max="2" width="76.28515625" style="49" customWidth="1"/>
    <col min="3" max="3" width="12" style="107" customWidth="1"/>
    <col min="4" max="4" width="16.7109375" style="107" customWidth="1"/>
    <col min="5" max="5" width="20.140625" style="58" customWidth="1"/>
    <col min="6" max="6" width="15" style="58" customWidth="1"/>
    <col min="7" max="7" width="22.7109375" style="59" customWidth="1"/>
    <col min="8" max="8" width="12.42578125" style="49" customWidth="1"/>
    <col min="9" max="9" width="12.85546875" style="49" bestFit="1" customWidth="1"/>
    <col min="10" max="16384" width="9.140625" style="49"/>
  </cols>
  <sheetData>
    <row r="1" spans="1:9" s="48" customFormat="1" ht="17.25" customHeight="1" x14ac:dyDescent="0.2">
      <c r="A1" s="47"/>
      <c r="B1" s="212" t="s">
        <v>123</v>
      </c>
      <c r="C1" s="212"/>
      <c r="D1" s="212"/>
      <c r="E1" s="212"/>
      <c r="F1" s="212"/>
      <c r="G1" s="212"/>
    </row>
    <row r="2" spans="1:9" s="48" customFormat="1" ht="17.25" customHeight="1" x14ac:dyDescent="0.2">
      <c r="A2" s="212" t="s">
        <v>124</v>
      </c>
      <c r="B2" s="212"/>
      <c r="C2" s="212"/>
      <c r="D2" s="212"/>
      <c r="E2" s="212"/>
      <c r="F2" s="212"/>
      <c r="G2" s="212"/>
    </row>
    <row r="3" spans="1:9" s="48" customFormat="1" ht="17.25" customHeight="1" x14ac:dyDescent="0.2">
      <c r="A3" s="212" t="s">
        <v>54</v>
      </c>
      <c r="B3" s="212"/>
      <c r="C3" s="212"/>
      <c r="D3" s="212"/>
      <c r="E3" s="212"/>
      <c r="F3" s="212"/>
      <c r="G3" s="212"/>
    </row>
    <row r="5" spans="1:9" ht="58.5" customHeight="1" x14ac:dyDescent="0.2">
      <c r="A5" s="213" t="s">
        <v>125</v>
      </c>
      <c r="B5" s="213"/>
      <c r="C5" s="213"/>
      <c r="D5" s="213"/>
      <c r="E5" s="213"/>
      <c r="F5" s="213"/>
      <c r="G5" s="213"/>
    </row>
    <row r="6" spans="1:9" ht="102.75" customHeight="1" x14ac:dyDescent="0.2">
      <c r="A6" s="214" t="s">
        <v>79</v>
      </c>
      <c r="B6" s="214" t="s">
        <v>80</v>
      </c>
      <c r="C6" s="214" t="s">
        <v>81</v>
      </c>
      <c r="D6" s="214" t="s">
        <v>82</v>
      </c>
      <c r="E6" s="215" t="s">
        <v>83</v>
      </c>
      <c r="F6" s="216" t="s">
        <v>4</v>
      </c>
      <c r="G6" s="216"/>
    </row>
    <row r="7" spans="1:9" ht="34.5" x14ac:dyDescent="0.2">
      <c r="A7" s="214"/>
      <c r="B7" s="214"/>
      <c r="C7" s="214"/>
      <c r="D7" s="214"/>
      <c r="E7" s="215"/>
      <c r="F7" s="109" t="s">
        <v>84</v>
      </c>
      <c r="G7" s="50" t="s">
        <v>85</v>
      </c>
    </row>
    <row r="8" spans="1:9" s="51" customFormat="1" ht="33.75" customHeight="1" x14ac:dyDescent="0.2">
      <c r="A8" s="207" t="s">
        <v>45</v>
      </c>
      <c r="B8" s="207"/>
      <c r="C8" s="207"/>
      <c r="D8" s="207"/>
      <c r="E8" s="207"/>
      <c r="F8" s="207"/>
      <c r="G8" s="63">
        <v>0</v>
      </c>
    </row>
    <row r="9" spans="1:9" ht="17.25" customHeight="1" x14ac:dyDescent="0.2">
      <c r="A9" s="52" t="s">
        <v>86</v>
      </c>
      <c r="B9" s="53" t="s">
        <v>87</v>
      </c>
      <c r="C9" s="53" t="s">
        <v>88</v>
      </c>
      <c r="D9" s="208"/>
      <c r="E9" s="208"/>
      <c r="F9" s="208"/>
      <c r="G9" s="63">
        <v>0</v>
      </c>
    </row>
    <row r="10" spans="1:9" s="60" customFormat="1" ht="45" customHeight="1" x14ac:dyDescent="0.2">
      <c r="A10" s="65" t="s">
        <v>92</v>
      </c>
      <c r="B10" s="209" t="s">
        <v>68</v>
      </c>
      <c r="C10" s="210"/>
      <c r="D10" s="210"/>
      <c r="E10" s="210"/>
      <c r="F10" s="211"/>
      <c r="G10" s="62">
        <f>SUM(G12:G24)</f>
        <v>76290</v>
      </c>
    </row>
    <row r="11" spans="1:9" s="61" customFormat="1" ht="26.25" customHeight="1" x14ac:dyDescent="0.2">
      <c r="A11" s="209" t="s">
        <v>93</v>
      </c>
      <c r="B11" s="210"/>
      <c r="C11" s="210"/>
      <c r="D11" s="210"/>
      <c r="E11" s="210"/>
      <c r="F11" s="211"/>
      <c r="G11" s="64"/>
    </row>
    <row r="12" spans="1:9" s="61" customFormat="1" ht="24.75" customHeight="1" x14ac:dyDescent="0.2">
      <c r="A12" s="85" t="s">
        <v>138</v>
      </c>
      <c r="B12" s="85" t="s">
        <v>139</v>
      </c>
      <c r="C12" s="55" t="s">
        <v>90</v>
      </c>
      <c r="D12" s="88" t="s">
        <v>89</v>
      </c>
      <c r="E12" s="87">
        <v>720000</v>
      </c>
      <c r="F12" s="85">
        <v>7</v>
      </c>
      <c r="G12" s="84">
        <v>5040</v>
      </c>
    </row>
    <row r="13" spans="1:9" s="61" customFormat="1" ht="39" customHeight="1" x14ac:dyDescent="0.2">
      <c r="A13" s="85" t="s">
        <v>210</v>
      </c>
      <c r="B13" s="85" t="s">
        <v>211</v>
      </c>
      <c r="C13" s="55" t="s">
        <v>90</v>
      </c>
      <c r="D13" s="88" t="s">
        <v>89</v>
      </c>
      <c r="E13" s="87">
        <v>800000</v>
      </c>
      <c r="F13" s="85">
        <v>3</v>
      </c>
      <c r="G13" s="84">
        <v>2400</v>
      </c>
    </row>
    <row r="14" spans="1:9" s="61" customFormat="1" ht="29.25" customHeight="1" x14ac:dyDescent="0.2">
      <c r="A14" s="85" t="s">
        <v>212</v>
      </c>
      <c r="B14" s="85" t="s">
        <v>213</v>
      </c>
      <c r="C14" s="55" t="s">
        <v>90</v>
      </c>
      <c r="D14" s="88" t="s">
        <v>89</v>
      </c>
      <c r="E14" s="87">
        <v>150000</v>
      </c>
      <c r="F14" s="85">
        <v>10</v>
      </c>
      <c r="G14" s="84">
        <v>1500</v>
      </c>
    </row>
    <row r="15" spans="1:9" s="61" customFormat="1" ht="21" customHeight="1" x14ac:dyDescent="0.2">
      <c r="A15" s="115" t="s">
        <v>214</v>
      </c>
      <c r="B15" s="116" t="s">
        <v>215</v>
      </c>
      <c r="C15" s="55" t="s">
        <v>90</v>
      </c>
      <c r="D15" s="88" t="s">
        <v>89</v>
      </c>
      <c r="E15" s="87">
        <v>100000</v>
      </c>
      <c r="F15" s="85">
        <v>22</v>
      </c>
      <c r="G15" s="84">
        <v>2200</v>
      </c>
      <c r="H15" s="118"/>
      <c r="I15" s="118"/>
    </row>
    <row r="16" spans="1:9" s="61" customFormat="1" ht="38.25" customHeight="1" x14ac:dyDescent="0.2">
      <c r="A16" s="117" t="s">
        <v>136</v>
      </c>
      <c r="B16" s="117" t="s">
        <v>137</v>
      </c>
      <c r="C16" s="55" t="s">
        <v>90</v>
      </c>
      <c r="D16" s="88" t="s">
        <v>89</v>
      </c>
      <c r="E16" s="87">
        <v>900000</v>
      </c>
      <c r="F16" s="85">
        <v>1</v>
      </c>
      <c r="G16" s="84">
        <v>900</v>
      </c>
    </row>
    <row r="17" spans="1:7" s="61" customFormat="1" x14ac:dyDescent="0.2">
      <c r="A17" s="82" t="s">
        <v>140</v>
      </c>
      <c r="B17" s="85" t="s">
        <v>141</v>
      </c>
      <c r="C17" s="55" t="s">
        <v>90</v>
      </c>
      <c r="D17" s="88" t="s">
        <v>89</v>
      </c>
      <c r="E17" s="87">
        <v>900000</v>
      </c>
      <c r="F17" s="86">
        <v>2</v>
      </c>
      <c r="G17" s="84">
        <v>1800</v>
      </c>
    </row>
    <row r="18" spans="1:7" s="61" customFormat="1" x14ac:dyDescent="0.2">
      <c r="A18" s="54" t="s">
        <v>135</v>
      </c>
      <c r="B18" s="56" t="s">
        <v>91</v>
      </c>
      <c r="C18" s="55" t="s">
        <v>90</v>
      </c>
      <c r="D18" s="55" t="s">
        <v>89</v>
      </c>
      <c r="E18" s="83">
        <v>140000</v>
      </c>
      <c r="F18" s="84">
        <v>90</v>
      </c>
      <c r="G18" s="84">
        <f t="shared" ref="G18" si="0">SUM(E18*F18/1000)</f>
        <v>12600</v>
      </c>
    </row>
    <row r="19" spans="1:7" s="61" customFormat="1" ht="17.25" customHeight="1" x14ac:dyDescent="0.2">
      <c r="A19" s="217" t="s">
        <v>216</v>
      </c>
      <c r="B19" s="218"/>
      <c r="C19" s="218"/>
      <c r="D19" s="218"/>
      <c r="E19" s="218"/>
      <c r="F19" s="219"/>
      <c r="G19" s="84"/>
    </row>
    <row r="20" spans="1:7" s="61" customFormat="1" ht="33" x14ac:dyDescent="0.2">
      <c r="A20" s="82" t="s">
        <v>142</v>
      </c>
      <c r="B20" s="85" t="s">
        <v>143</v>
      </c>
      <c r="C20" s="55" t="s">
        <v>144</v>
      </c>
      <c r="D20" s="55" t="s">
        <v>134</v>
      </c>
      <c r="E20" s="87">
        <v>50000</v>
      </c>
      <c r="F20" s="86">
        <v>1</v>
      </c>
      <c r="G20" s="84">
        <v>50</v>
      </c>
    </row>
    <row r="21" spans="1:7" s="61" customFormat="1" x14ac:dyDescent="0.2">
      <c r="A21" s="82" t="s">
        <v>217</v>
      </c>
      <c r="B21" s="85" t="s">
        <v>218</v>
      </c>
      <c r="C21" s="55" t="s">
        <v>90</v>
      </c>
      <c r="D21" s="55" t="s">
        <v>134</v>
      </c>
      <c r="E21" s="87">
        <v>800000</v>
      </c>
      <c r="F21" s="86">
        <v>1</v>
      </c>
      <c r="G21" s="84">
        <v>800</v>
      </c>
    </row>
    <row r="22" spans="1:7" s="61" customFormat="1" x14ac:dyDescent="0.2">
      <c r="A22" s="82" t="s">
        <v>219</v>
      </c>
      <c r="B22" s="85" t="s">
        <v>220</v>
      </c>
      <c r="C22" s="55" t="s">
        <v>144</v>
      </c>
      <c r="D22" s="55" t="s">
        <v>134</v>
      </c>
      <c r="E22" s="87">
        <v>33000000</v>
      </c>
      <c r="F22" s="86">
        <v>1</v>
      </c>
      <c r="G22" s="84">
        <v>33000</v>
      </c>
    </row>
    <row r="23" spans="1:7" s="61" customFormat="1" ht="33" x14ac:dyDescent="0.2">
      <c r="A23" s="82" t="s">
        <v>145</v>
      </c>
      <c r="B23" s="85" t="s">
        <v>146</v>
      </c>
      <c r="C23" s="55" t="s">
        <v>90</v>
      </c>
      <c r="D23" s="88" t="s">
        <v>134</v>
      </c>
      <c r="E23" s="87">
        <v>13000000</v>
      </c>
      <c r="F23" s="86">
        <v>1</v>
      </c>
      <c r="G23" s="84">
        <v>13000</v>
      </c>
    </row>
    <row r="24" spans="1:7" s="61" customFormat="1" x14ac:dyDescent="0.2">
      <c r="A24" s="82" t="s">
        <v>221</v>
      </c>
      <c r="B24" s="167" t="s">
        <v>222</v>
      </c>
      <c r="C24" s="55" t="s">
        <v>90</v>
      </c>
      <c r="D24" s="88" t="s">
        <v>134</v>
      </c>
      <c r="E24" s="87">
        <v>3000000</v>
      </c>
      <c r="F24" s="86">
        <v>1</v>
      </c>
      <c r="G24" s="84">
        <v>3000</v>
      </c>
    </row>
    <row r="25" spans="1:7" customFormat="1" x14ac:dyDescent="0.2">
      <c r="A25" s="69" t="s">
        <v>126</v>
      </c>
      <c r="B25" s="70" t="s">
        <v>127</v>
      </c>
      <c r="C25" s="70" t="s">
        <v>128</v>
      </c>
      <c r="D25" s="207"/>
      <c r="E25" s="207"/>
      <c r="F25" s="207"/>
      <c r="G25" s="71">
        <v>-76290</v>
      </c>
    </row>
    <row r="26" spans="1:7" customFormat="1" x14ac:dyDescent="0.2">
      <c r="A26" s="72" t="s">
        <v>129</v>
      </c>
      <c r="B26" s="207" t="s">
        <v>130</v>
      </c>
      <c r="C26" s="207"/>
      <c r="D26" s="207"/>
      <c r="E26" s="207"/>
      <c r="F26" s="207"/>
      <c r="G26" s="108"/>
    </row>
    <row r="27" spans="1:7" customFormat="1" x14ac:dyDescent="0.2">
      <c r="A27" s="220"/>
      <c r="B27" s="220"/>
      <c r="C27" s="220"/>
      <c r="D27" s="220"/>
      <c r="E27" s="220"/>
      <c r="F27" s="220"/>
      <c r="G27" s="108"/>
    </row>
    <row r="28" spans="1:7" customFormat="1" x14ac:dyDescent="0.2">
      <c r="A28" s="66" t="s">
        <v>131</v>
      </c>
      <c r="B28" s="67" t="s">
        <v>132</v>
      </c>
      <c r="C28" s="89" t="s">
        <v>133</v>
      </c>
      <c r="D28" s="89" t="s">
        <v>134</v>
      </c>
      <c r="E28" s="68"/>
      <c r="F28" s="108"/>
      <c r="G28" s="108">
        <f>G25</f>
        <v>-76290</v>
      </c>
    </row>
  </sheetData>
  <mergeCells count="18">
    <mergeCell ref="A11:F11"/>
    <mergeCell ref="A19:F19"/>
    <mergeCell ref="D25:F25"/>
    <mergeCell ref="B26:F26"/>
    <mergeCell ref="A27:F27"/>
    <mergeCell ref="A8:F8"/>
    <mergeCell ref="D9:F9"/>
    <mergeCell ref="B10:F10"/>
    <mergeCell ref="B1:G1"/>
    <mergeCell ref="A2:G2"/>
    <mergeCell ref="A3:G3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https:/mul-mtc.gov.am/tasks/docs/attachment.php?id=193553&amp;fn=Voroshum+2019-3-NEW.xlsx&amp;out=1&amp;token=</cp:keywords>
  <cp:lastModifiedBy>Lilit Harutyunyan</cp:lastModifiedBy>
  <cp:lastPrinted>2020-02-13T05:49:49Z</cp:lastPrinted>
  <dcterms:created xsi:type="dcterms:W3CDTF">2019-03-14T07:25:24Z</dcterms:created>
  <dcterms:modified xsi:type="dcterms:W3CDTF">2020-02-13T13:08:58Z</dcterms:modified>
</cp:coreProperties>
</file>