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aravarutyan voroshumner\"/>
    </mc:Choice>
  </mc:AlternateContent>
  <bookViews>
    <workbookView xWindow="0" yWindow="0" windowWidth="28800" windowHeight="12435" activeTab="7"/>
  </bookViews>
  <sheets>
    <sheet name="1" sheetId="3" r:id="rId1"/>
    <sheet name="2" sheetId="9" r:id="rId2"/>
    <sheet name="3" sheetId="8" r:id="rId3"/>
    <sheet name="4" sheetId="12" r:id="rId4"/>
    <sheet name="5" sheetId="10" r:id="rId5"/>
    <sheet name="6" sheetId="5" r:id="rId6"/>
    <sheet name="7" sheetId="6" r:id="rId7"/>
    <sheet name="8" sheetId="11" r:id="rId8"/>
  </sheets>
  <externalReferences>
    <externalReference r:id="rId9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8" l="1"/>
  <c r="G53" i="8" l="1"/>
  <c r="G57" i="8"/>
  <c r="G71" i="11"/>
  <c r="G19" i="8" l="1"/>
  <c r="G80" i="8" l="1"/>
  <c r="G78" i="8" s="1"/>
  <c r="G74" i="8" l="1"/>
  <c r="G72" i="8" s="1"/>
  <c r="G76" i="8"/>
  <c r="G102" i="11"/>
  <c r="E73" i="11" l="1"/>
  <c r="G27" i="8"/>
  <c r="G28" i="8" l="1"/>
  <c r="G17" i="8" s="1"/>
  <c r="G21" i="8"/>
  <c r="G26" i="8"/>
  <c r="H10" i="12" l="1"/>
  <c r="G69" i="8"/>
  <c r="D8" i="3"/>
  <c r="D26" i="3"/>
  <c r="G100" i="11" l="1"/>
  <c r="H12" i="12" l="1"/>
  <c r="H8" i="12" s="1"/>
  <c r="G70" i="11"/>
  <c r="G15" i="8"/>
  <c r="G36" i="8"/>
  <c r="G33" i="8" s="1"/>
  <c r="G31" i="8" s="1"/>
  <c r="G46" i="8"/>
  <c r="G44" i="8" s="1"/>
  <c r="G42" i="8" s="1"/>
  <c r="G40" i="8" s="1"/>
  <c r="G38" i="8" s="1"/>
  <c r="G8" i="8" s="1"/>
  <c r="G59" i="8"/>
  <c r="G64" i="8"/>
  <c r="G67" i="8"/>
  <c r="D44" i="3"/>
  <c r="D7" i="3" s="1"/>
  <c r="G14" i="11"/>
  <c r="G68" i="11"/>
  <c r="G69" i="11"/>
  <c r="G13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1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77" i="11"/>
  <c r="E54" i="5"/>
  <c r="D54" i="5"/>
  <c r="D14" i="10"/>
  <c r="D12" i="10" s="1"/>
  <c r="D10" i="10" s="1"/>
  <c r="D13" i="9"/>
  <c r="D11" i="9" s="1"/>
  <c r="D9" i="9" s="1"/>
  <c r="H11" i="9"/>
  <c r="H9" i="9" s="1"/>
  <c r="G11" i="9"/>
  <c r="G9" i="9"/>
  <c r="F11" i="9"/>
  <c r="E11" i="9"/>
  <c r="F9" i="9"/>
  <c r="E9" i="9"/>
  <c r="G55" i="8" l="1"/>
  <c r="G51" i="8"/>
  <c r="G49" i="8" s="1"/>
  <c r="G35" i="8"/>
  <c r="G13" i="8"/>
  <c r="G11" i="8" s="1"/>
  <c r="G9" i="8" s="1"/>
  <c r="G50" i="11"/>
  <c r="G75" i="11"/>
  <c r="G15" i="11"/>
  <c r="G67" i="11"/>
  <c r="G12" i="11" l="1"/>
  <c r="G11" i="11" s="1"/>
  <c r="G10" i="11" s="1"/>
  <c r="G9" i="11" s="1"/>
</calcChain>
</file>

<file path=xl/sharedStrings.xml><?xml version="1.0" encoding="utf-8"?>
<sst xmlns="http://schemas.openxmlformats.org/spreadsheetml/2006/main" count="906" uniqueCount="366">
  <si>
    <t>հազար  դրամներով</t>
  </si>
  <si>
    <t>Ծրագիր</t>
  </si>
  <si>
    <t>Միջոցառում</t>
  </si>
  <si>
    <t xml:space="preserve"> Տարի</t>
  </si>
  <si>
    <t xml:space="preserve">ՀՀ կառավարության 2019 թվականի
-ի  N       -Ն որոշման 
</t>
  </si>
  <si>
    <t>Ցուցանիշների փոփոխությունը (ավելացումները նշված են դրական նշանով, իսկ նվազեցումները` փակագծերում)</t>
  </si>
  <si>
    <t xml:space="preserve"> ՄԱՍ 2. ՊԵՏԱԿԱՆ ՄԱՐՄՆԻ ԳԾՈՎ ԱՐԴՅՈՒՆՔԱՅԻՆ (ԿԱՏԱՐՈՂԱԿԱՆ) ՑՈՒՑԱՆԻՇՆԵՐԸ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</si>
  <si>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</si>
  <si>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</si>
  <si>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</si>
  <si>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11001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</si>
  <si>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</si>
  <si>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</si>
  <si>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</si>
  <si>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</si>
  <si>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Ծառայությունների մատուցում </t>
  </si>
  <si>
    <t xml:space="preserve"> Արդյունքի չափորոշիչներ </t>
  </si>
  <si>
    <t xml:space="preserve"> Միջոցառման վրա կատարվող ծախսը (հազար դրամ) </t>
  </si>
  <si>
    <t xml:space="preserve">  </t>
  </si>
  <si>
    <t xml:space="preserve"> Միջոցառումն իրականացնողի անվանումը </t>
  </si>
  <si>
    <t xml:space="preserve"> ՄԱՍ 1. ՊԵՏԱԿԱՆ ՄԱՐՄՆԻ ԳԾՈՎ ԱՐԴՅՈՒՆՔԱՅԻՆ (ԿԱՏԱՐՈՂԱԿԱՆ) ՑՈՒՑԱՆԻՇՆԵՐԸ </t>
  </si>
  <si>
    <t xml:space="preserve"> Հավելված N 1
</t>
  </si>
  <si>
    <t>«ՀԱՅԱՍՏԱՆԻ  ՀԱՆՐԱՊԵՏՈՒԹՅԱՆ 2019 ԹՎԱԿԱՆԻ ՊԵՏԱԿԱՆ ԲՅՈՒՋԵԻ ՄԱՍԻՆ» ՀԱՅԱՍՏԱՆԻ  ՀԱՆՐԱՊԵՏՈՒԹՅԱՆ ՕՐԵՆՔԻ N 1 ՀԱՎԵԼՎԱԾԻ N2  ԱՂՅՈՒՍԱԿՈՒՄ ԿԱՏԱՐՎՈՂ ՎԵՐԱԲԱՇԽՈՒՄԸ ԵՎ ՀԱՅԱՍՏԱՆԻ  ՀԱՆՐԱՊԵՏՈՒԹՅԱՆ ԿԱՌԱՎԱՐՈՒԹՅԱՆ 2018 ԹՎԱԿԱՆԻ ԴԵԿՏԵՄԲԵՐԻ 27-Ի N 1515-Ն ՈՐՈՇՄԱՆ N 5 ՀԱՎԵԼՎԱԾԻ N1  ԱՂՅՈՒՍԱԿՈՒՄ ԿԱՏԱՐՎՈՂ ՓՈՓՈԽՈՒԹՅՈՒՆՆԵՐԸ</t>
  </si>
  <si>
    <t>Ծրագրային դասիչը</t>
  </si>
  <si>
    <t>Բյուջետային գլխավոր կարգադրիչների, ծրագրերի և միջոցառումների անվանումները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</si>
  <si>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</si>
  <si>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</si>
  <si>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</si>
  <si>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</si>
  <si>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</si>
  <si>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</si>
  <si>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11001</t>
  </si>
  <si>
    <t xml:space="preserve"> Ծառայությունների մատուցում</t>
  </si>
  <si>
    <t>ՀԱՅԱՍՏԱՆԻ ՀԱՆՐԱՊԵՏՈՒԹՅԱՆ ԿԱՌԱՎԱՐՈՒԹՅԱՆ 2018 ԹՎԱԿԱՆԻ ԴԵԿՏԵՄԲԵՐԻ 27-Ի N 1515-Ն ՈՐՈՇՄԱՆ N 3 ԵՎ 4 ՀԱՎԵԼՎԱԾՆԵՐՈՒՄ ԿԱՏԱՐՎՈՂ ՓՈՓՈԽՈՒԹՅՈՒՆՆԵՐԸ ԵՎ ԼՐԱՑՈՒՄՆԵՐԸ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</si>
  <si>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</si>
  <si>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</si>
  <si>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</si>
  <si>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</si>
  <si>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</si>
  <si>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</si>
  <si>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</si>
  <si>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</si>
  <si>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</si>
  <si>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04</t>
  </si>
  <si>
    <t xml:space="preserve"> ՏՆՏԵՍԱԿԱՆ ՀԱՐԱԲԵՐՈՒԹՅՈՒՆՆԵՐ</t>
  </si>
  <si>
    <t xml:space="preserve"> այդ թվում`</t>
  </si>
  <si>
    <t xml:space="preserve"> 01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</si>
  <si>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</si>
  <si>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</si>
  <si>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1100</t>
  </si>
  <si>
    <t xml:space="preserve"> Տրանսպորտի՝ կապի և տեղեկատվական տեխնոլոգիաների բնագավառում պետական քաղաքականության մշակում՝ ծրագրերի համակարգում և մոնիտորինգ</t>
  </si>
  <si>
    <t xml:space="preserve"> Ոլորտի արդիականացում՝  ճանապարհների որակի բարձրացում՝ պատշաճ տրանսպորտային ենթակառուցվածքների և որակյալ ու անվտանգ ծառայությունների ապահովում՝ տրանսպորտային միջոցների հարմարավետութուն և հասանելիության ապահովում</t>
  </si>
  <si>
    <t xml:space="preserve"> Տրանսպորտի՝ կապի և տեղեկատվական տեխնոլոգիաների բնագավառում իրականացվող ծրագրերի ազդեցության և արդյունավետության բարելավում</t>
  </si>
  <si>
    <t xml:space="preserve"> Տրանսպորտի՝ կապի և տեղեկատվական տեխնոլոգիաների բնագավառում պետական քաղաքականության մշակում՝ խորհրդատվական՝ մոնիտորինգի և աջակցության ծառայություններ՝ ծրագրերի համակարգում</t>
  </si>
  <si>
    <t xml:space="preserve"> Ոլորտի քաղաքականության՝ խորհրդատվության՝ մոնիտորինգի՝ գնման և աջակցության ծառայություններ</t>
  </si>
  <si>
    <t xml:space="preserve"> 09</t>
  </si>
  <si>
    <t xml:space="preserve"> Տնտեսական հարաբերություններ (այլ դասերին չպատկանող)</t>
  </si>
  <si>
    <t xml:space="preserve"> 1100 </t>
  </si>
  <si>
    <t xml:space="preserve"> Տրանսպորտի՝ կապի և տեղեկատվական տեխնոլոգիաների բնագավառում պետական քաղաքականության մշակում՝ ծրագրերի համակարգում և մոնիտորինգ </t>
  </si>
  <si>
    <t xml:space="preserve"> Տրանսպորտի՝ կապի և տեղեկատվական տեխնոլոգիաների բնագավառում պետական քաղաքականության մշակում՝ խորհրդատվական՝ մոնիտորինգի և աջակցության ծառայություններ՝ ծրագրերի համակարգում </t>
  </si>
  <si>
    <t xml:space="preserve"> Ոլորտի քաղաքականության՝ խորհրդատվության՝ մոնիտորինգի՝ գնման և աջակցության ծառայություններ </t>
  </si>
  <si>
    <t>Աղյուսակ 1.</t>
  </si>
  <si>
    <t>ՀՀ բարձր տեխնոլոգիական արդյունաբերության նախարարություն</t>
  </si>
  <si>
    <t xml:space="preserve"> ՀՀ բարձր տեխնոլոգիական արդյունաբերության նախարարություն</t>
  </si>
  <si>
    <t xml:space="preserve"> ՀՀ բարձր տեխնոլոգիական արդյունաբերության նախարարություն </t>
  </si>
  <si>
    <t xml:space="preserve">ՀՀ բարձր տեխնոլոգիական արդյունաբերության նախարարություն  </t>
  </si>
  <si>
    <t>Տարի</t>
  </si>
  <si>
    <t xml:space="preserve"> 1043</t>
  </si>
  <si>
    <t xml:space="preserve"> Տեղեկատվական տեխնոլոգիաների ոլորտի խթանում</t>
  </si>
  <si>
    <t xml:space="preserve"> ՏՀՏ ենթակառուցվածքների բարելավում</t>
  </si>
  <si>
    <t xml:space="preserve"> ՏՀՏ ոլորտի աճ</t>
  </si>
  <si>
    <t xml:space="preserve"> Աջակցություն Հայաստանի ՏՏ ոլորտի մրցունակության բարձրացմանը</t>
  </si>
  <si>
    <t xml:space="preserve"> Ոլորտի ներկայացում Հայաստանում և արտերկրում՝  միջազգային կառույցների հետ համագործակցության խթանում ու ապահովում՝ միջազգային ՏՏ կազմակերպություններին անդամակցում՝ համատեղ ներդրումային և կրթական ծրագրերի մշակում և իրականացում</t>
  </si>
  <si>
    <t xml:space="preserve"> 11003</t>
  </si>
  <si>
    <t xml:space="preserve"> 2019թ. Տեղեկատվական տեխնոլոգիաների համաշխարհային համաժողովի կազմակերպում</t>
  </si>
  <si>
    <t xml:space="preserve"> Համաժողովի կազմակերպման իրավունքի ձեռքբերման համար Համաշխարհային տեղեկատվական տեխնոլոգիաների և ծառայությունների ալյանսին կանխավճարի վճարում, ինչպես նաև միջոցառման կազմակերպում_x000D_
</t>
  </si>
  <si>
    <t xml:space="preserve"> 1119</t>
  </si>
  <si>
    <t xml:space="preserve"> Պաշտպանության բնագավառում գիտական և գիտատեխնիկական նպատակային հետազոտություններ</t>
  </si>
  <si>
    <t xml:space="preserve"> Նպաստել ՀՀ պաշտպանության և անվտանգության համակարգերի զարգացմանը</t>
  </si>
  <si>
    <t xml:space="preserve"> Գիտահետազոտական և փորձակոնստրուկտորական աշխատանքների արդյունավետության բարձրացում և ՍՌՏ նոր նմուշների ստեղծում</t>
  </si>
  <si>
    <t>Ծրագրի միջոցառումները</t>
  </si>
  <si>
    <t xml:space="preserve"> «Գիտական և գիտատեխնիկական նպատակային ծրագրային հետազոտություններ» ծրագրի շրջանակներում կատարվող հատուկ գիտահետազոտական և փորձակոնստրուկտորական աշխատանքներ</t>
  </si>
  <si>
    <t xml:space="preserve"> Գիտահետազոտական և փորձակոնստրուկտորական աշխատանքների իրականացում պաշտպանության համակարգի ապահովման համար</t>
  </si>
  <si>
    <t xml:space="preserve"> 31001</t>
  </si>
  <si>
    <t xml:space="preserve"> Պետական մարմինների կողմից օգտագործվող ոչ ֆինանսական ակտիվների հետ գործառնություններ</t>
  </si>
  <si>
    <t xml:space="preserve"> Բարձր տեխնոլոգիական արդյունաբերության նախարարության կարողությունների զարգացում և տեխնիկական հագեցվածության ապահովում</t>
  </si>
  <si>
    <t>Բարձր տեխնոլոգիական արդյունաբերության նախարարության աշխատանքային պայմանների բարելավման համար վարչական սարքավորումների ձեռք բերում_x000D_</t>
  </si>
  <si>
    <t>Հավելված 2</t>
  </si>
  <si>
    <t xml:space="preserve">ՀՀ կառավարության  2019 թվականի </t>
  </si>
  <si>
    <t>______________ ի    ___Ն որոշման</t>
  </si>
  <si>
    <t>«ՀԱՅԱՍՏԱՆԻ ՀԱՆՐԱՊԵՏՈՒԹՅԱՆ 2019 ԹՎԱԿԱՆԻ ՊԵՏԱԿԱՆ ԲՅՈՒՋԵԻ ՄԱՍԻՆ» ՀԱՅԱՍՏԱՆԻ ՀԱՆՐԱՊԵՏՈՒԹՅԱՆ
ՕՐԵՆՔԻ N 1 ՀԱՎԵԼՎԱԾԻ N 3 ԱՂՅՈՒՍԱԿՈՒՄ ԿԱՏԱՐՎՈՂ ՓՈՓՈԽՈՒԹՅՈՒՆԸ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</si>
  <si>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</si>
  <si>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</si>
  <si>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 xml:space="preserve">Ցուցանիշների փոփոխությունը 
(ավելացումները նշված են դրական նշանով) </t>
  </si>
  <si>
    <t>Ընդամենը,</t>
  </si>
  <si>
    <t>այդ թվում՝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</si>
  <si>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</si>
  <si>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</si>
  <si>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</si>
  <si>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</si>
  <si>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</si>
  <si>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</si>
  <si>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</si>
  <si>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>ՀՀ ԲԱՐՁՐ ՏԵԽՆՈԼՈԳԻԱԿԱՆ ԱՐԴՅՈԻՆԱԲԵՐՈՒԹՅԱՆ ՆԱԽԱՐԱՐՈՒԹՅՈՒՆ</t>
  </si>
  <si>
    <t>ՀՀ բարձր տեխնոլոգիական արդյունաբերության նախարարության կարողությունների զարգացում և տեխնիկական հագեցվածության ապահովում</t>
  </si>
  <si>
    <t>այդ թվում` ըստ կատարողների</t>
  </si>
  <si>
    <t>այդ թվում` բյուջետային ծախսերի տնտեսագիտական դասակարգման հոդվածների</t>
  </si>
  <si>
    <t xml:space="preserve"> - Վարչական սարքավորումներ</t>
  </si>
  <si>
    <t>ՀԱՅԱՍՏԱՆԻ ՀԱՆՐԱՊԵՏՈՒԹՅԱՆ ԿԱՌԱՎԱՐՈՒԹՅԱՆ 2018 ԹՎԱԿԱՆԻ ԴԵԿՏԵՄԲԵՐԻ 27-Ի  N 1515-Ն ՈՐՈՇՄԱՆ N 5 ՀԱՎԵԼՎԱԾԻ N 2 ԱՂՅՈՒՍԱԿՈՒՄ ԿԱՏԱՐՎՈՂ ԼՐԱՑՈՒՄՆԵՐԸ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</si>
  <si>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</si>
  <si>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 xml:space="preserve"> 1001 </t>
  </si>
  <si>
    <t xml:space="preserve"> Ինն ամիս </t>
  </si>
  <si>
    <t xml:space="preserve"> Հավելված N3
</t>
  </si>
  <si>
    <t xml:space="preserve"> ԸՆԴՀԱՆՈՒՐ ԲՆՈՒՅԹԻ ՀԱՆՐԱՅԻՆ ԾԱՌԱՅՈՒԹՅՈՒՆՆԵՐ</t>
  </si>
  <si>
    <t xml:space="preserve"> 03</t>
  </si>
  <si>
    <t xml:space="preserve"> Ընդհանուր բնույթի ծառայություններ</t>
  </si>
  <si>
    <t xml:space="preserve"> 02</t>
  </si>
  <si>
    <t xml:space="preserve"> Ծրագրման և վիճակագրական ընդհանուր ծառայություններ</t>
  </si>
  <si>
    <t xml:space="preserve"> ՊԱՇՏՊԱՆՈՒԹՅՈՒՆ</t>
  </si>
  <si>
    <t xml:space="preserve"> Հետազոտական և նախագծային աշխատանքներ պաշտպանության ոլորտում</t>
  </si>
  <si>
    <t>այդ թվում` բյուջետային ծախսերի տնտեսագիտական դասակարգման հոդվածներ</t>
  </si>
  <si>
    <t>Այլ ծախսեր</t>
  </si>
  <si>
    <t xml:space="preserve"> - Ներկայացուցչական ծախսեր</t>
  </si>
  <si>
    <t xml:space="preserve"> այդ թվում` բյուջետային ծախսերի տնտեսագիտական դասակարգման հոդվածների</t>
  </si>
  <si>
    <t xml:space="preserve"> ԴՐԱՄԱՇՆՈՐՀՆԵՐ</t>
  </si>
  <si>
    <t xml:space="preserve"> Ընթացիկ դրամաշնորհներ պետական հատվածի այլ մակարդակներին</t>
  </si>
  <si>
    <t xml:space="preserve"> - Այլ ընթացիկ դրամաշնորհներ</t>
  </si>
  <si>
    <t>ՀՀ կառավարության  2019 թվականի</t>
  </si>
  <si>
    <t>ՀԱՅԱՍՏԱՆԻ ՀԱՆՐԱՊԵՏՈՒԹՅԱՆ ԿԱՌԱՎԱՐՈՒԹՅԱՆ 2018 ԹՎԱԿԱՆԻ ԴԵԿՏԵՄԲԵՐԻ 27-Ի N 1515-Ն ՈՐՈՇՄԱՆ N 12 ՀԱՎԵԼՎԱԾՈՒՄ ԿԱՏԱՐՎՈՂ ՓՈՓՈԽՈՒԹՅՈՒՆՆԵՐԸ ԵՎ ԼՐԱՑՈՒՄՆԵՐԸ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</si>
  <si>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</si>
  <si>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</si>
  <si>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</si>
  <si>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</si>
  <si>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</si>
  <si>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</si>
  <si>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Գումարը
(հազար դրամով)</t>
  </si>
  <si>
    <t>Բաժին N 04</t>
  </si>
  <si>
    <t>Խումբ N 09</t>
  </si>
  <si>
    <t>Դաս N 01</t>
  </si>
  <si>
    <t>1100,    11001</t>
  </si>
  <si>
    <r>
      <t xml:space="preserve">Գործադիր իշխանության, պետական կառավարման հանրապետական և տարածքային կառավարման մարմինների պահպանում </t>
    </r>
    <r>
      <rPr>
        <sz val="12"/>
        <color rgb="FF000000"/>
        <rFont val="Calibri"/>
        <family val="2"/>
      </rPr>
      <t>«</t>
    </r>
    <r>
      <rPr>
        <sz val="12"/>
        <color rgb="FF000000"/>
        <rFont val="GHEA Grapalat"/>
        <family val="3"/>
      </rPr>
      <t>Տրանսպորտի՝ կապի և տեղեկատվական տեխնոլոգիաների բնագավառում պետական քաղաքականության մշակում՝ խորհրդատվական՝ մոնիտորինգի և աջակցության ծառայություններ՝ ծրագրերի համակարգում</t>
    </r>
    <r>
      <rPr>
        <sz val="12"/>
        <color rgb="FF000000"/>
        <rFont val="Calibri"/>
        <family val="2"/>
      </rPr>
      <t>»</t>
    </r>
  </si>
  <si>
    <t xml:space="preserve"> ՄԱՍ I. ԱՊՐԱՆՔՆԵՐ</t>
  </si>
  <si>
    <t>Վկայականներ</t>
  </si>
  <si>
    <t>ՄԱ</t>
  </si>
  <si>
    <t>հատ</t>
  </si>
  <si>
    <t>22811150</t>
  </si>
  <si>
    <t>Նոթատետրեր</t>
  </si>
  <si>
    <t>22811151</t>
  </si>
  <si>
    <t>30141200</t>
  </si>
  <si>
    <t>Հաշվասարք գրասենյակային</t>
  </si>
  <si>
    <t>ԳՀ</t>
  </si>
  <si>
    <t>Քարտերով աշխատող պտտադռնակ</t>
  </si>
  <si>
    <t>դրամ</t>
  </si>
  <si>
    <t>30192100</t>
  </si>
  <si>
    <t>Ռետին հասարակ</t>
  </si>
  <si>
    <t>30192128</t>
  </si>
  <si>
    <t>Գրիչ գելային</t>
  </si>
  <si>
    <t>30192130</t>
  </si>
  <si>
    <t>Մատիտներ</t>
  </si>
  <si>
    <t>30192133</t>
  </si>
  <si>
    <t>Սրիչներ</t>
  </si>
  <si>
    <t>30192710</t>
  </si>
  <si>
    <t>Սոսնձամատիտ, գրասենյակային</t>
  </si>
  <si>
    <t>30192720</t>
  </si>
  <si>
    <t>Գծանշիչ</t>
  </si>
  <si>
    <t>30193700</t>
  </si>
  <si>
    <t>Թղթադարակ, հարկերով, պլաստմասե</t>
  </si>
  <si>
    <t>30195931</t>
  </si>
  <si>
    <t>Գրատախտակ մարկերով գրելու համար, կախովի</t>
  </si>
  <si>
    <t>30197111</t>
  </si>
  <si>
    <t>Կարիչի մետաղալարե կապեր փոքր</t>
  </si>
  <si>
    <t>տուփ</t>
  </si>
  <si>
    <t>Թղթապանակ</t>
  </si>
  <si>
    <t>30197231</t>
  </si>
  <si>
    <t>Թղթապանակ, պոլիմերային թաղանթ, ֆայլ</t>
  </si>
  <si>
    <t>Թղթապանակ, կոշտ կազմով</t>
  </si>
  <si>
    <t>30197322</t>
  </si>
  <si>
    <t>Կարիչ 20-50 թերթի համար</t>
  </si>
  <si>
    <t>30197332</t>
  </si>
  <si>
    <t>Դակիչ միջին</t>
  </si>
  <si>
    <t>30197340</t>
  </si>
  <si>
    <t>Ապակարիչ</t>
  </si>
  <si>
    <t>30199430</t>
  </si>
  <si>
    <t>Թուղթ նշումների, տրցակներով</t>
  </si>
  <si>
    <t>30211200</t>
  </si>
  <si>
    <t>Դյուրակիր համակարգիչներ</t>
  </si>
  <si>
    <t>30211280</t>
  </si>
  <si>
    <t>Համակարգիչ ամբողջը մեկում</t>
  </si>
  <si>
    <t>30216110</t>
  </si>
  <si>
    <t>Սկաներներ համակարգիչների համար</t>
  </si>
  <si>
    <t>30232130</t>
  </si>
  <si>
    <t>Գունավոր տպիչ</t>
  </si>
  <si>
    <t>Ֆլեշ հիշողություն, 32GB</t>
  </si>
  <si>
    <t>30236100</t>
  </si>
  <si>
    <t>Համակարգչային հիշողությունը մեծացնող սարքեր</t>
  </si>
  <si>
    <t>Սնուցման մարտկոց</t>
  </si>
  <si>
    <t xml:space="preserve">Արտաքին սարքերի միացման լարեր (usb)             </t>
  </si>
  <si>
    <t>30237132</t>
  </si>
  <si>
    <t xml:space="preserve">Արտաքին սարքերի միացման լարեր (usb)            </t>
  </si>
  <si>
    <t>30237260</t>
  </si>
  <si>
    <t>Էկրանները պատերին ամրացնելու կախիչներ</t>
  </si>
  <si>
    <t>30237411</t>
  </si>
  <si>
    <t>Մկնիկ, համակարգչային, լարով</t>
  </si>
  <si>
    <t>30237460</t>
  </si>
  <si>
    <t>Համակարգչային ստեղնաշարեր</t>
  </si>
  <si>
    <t>Բազմաֆունկցիոնալ սարք՝ լազերային</t>
  </si>
  <si>
    <t>Փոխակերպիչների մասեր</t>
  </si>
  <si>
    <t>Տնտեսող լամպեր</t>
  </si>
  <si>
    <t>Տեսահսկողության համակարգ</t>
  </si>
  <si>
    <t>Տեսագրող սարքեր</t>
  </si>
  <si>
    <t xml:space="preserve">Ցանցային բաժանարար </t>
  </si>
  <si>
    <t>32421900</t>
  </si>
  <si>
    <t>Հեռախոսային ցանցի սարքեր</t>
  </si>
  <si>
    <t>Անլար հեռահաղորդակցման համակարգեր</t>
  </si>
  <si>
    <t>Հեռահաղորդակցության սարքեր</t>
  </si>
  <si>
    <t>32551170</t>
  </si>
  <si>
    <t>Անլար հեռախոսներ</t>
  </si>
  <si>
    <t>32551190</t>
  </si>
  <si>
    <t>Հանրային հեռախոսներ</t>
  </si>
  <si>
    <t>Թղթե անձեռոցիկներ</t>
  </si>
  <si>
    <t>35821400</t>
  </si>
  <si>
    <t>Դրոշներ</t>
  </si>
  <si>
    <t>37411580</t>
  </si>
  <si>
    <t>Դյուրակիր սառնարաններ</t>
  </si>
  <si>
    <t>37451640</t>
  </si>
  <si>
    <t>Սկավառակներ</t>
  </si>
  <si>
    <t>38651200</t>
  </si>
  <si>
    <t xml:space="preserve">Պրոյեկտոր </t>
  </si>
  <si>
    <t>39111140</t>
  </si>
  <si>
    <t>Աթոռներ</t>
  </si>
  <si>
    <t>Աթոռ՝ գրասենյակային</t>
  </si>
  <si>
    <t>39111190</t>
  </si>
  <si>
    <t>Բազկաթոռներ</t>
  </si>
  <si>
    <t>39121200</t>
  </si>
  <si>
    <t>Սեղաններ</t>
  </si>
  <si>
    <t>Սեղան նախագահության</t>
  </si>
  <si>
    <t>Գրապահարաններ</t>
  </si>
  <si>
    <t>Ցուցափեղկեր (պահարաններ)</t>
  </si>
  <si>
    <t>Կախիչներ</t>
  </si>
  <si>
    <t>Մեկանգամյա օգտագործման բաժակներ</t>
  </si>
  <si>
    <t>39241210</t>
  </si>
  <si>
    <t>Մկրատ գրասենյակային</t>
  </si>
  <si>
    <t>Թուղթ կտրող սարք</t>
  </si>
  <si>
    <t>Գրասենյակային լրակազմ</t>
  </si>
  <si>
    <t>39263310</t>
  </si>
  <si>
    <t>Օրացույց, սեղանի</t>
  </si>
  <si>
    <t>39263400</t>
  </si>
  <si>
    <t>Ամրակ միջին</t>
  </si>
  <si>
    <t>39263521</t>
  </si>
  <si>
    <t>Սեղմակ միջին</t>
  </si>
  <si>
    <t>39263600</t>
  </si>
  <si>
    <t>Գրչատուփ, գրասենյակային</t>
  </si>
  <si>
    <t>39292510</t>
  </si>
  <si>
    <t>Քանոն, պլաստիկ</t>
  </si>
  <si>
    <t>39711140</t>
  </si>
  <si>
    <t>Կենցաղային սառնարաններ</t>
  </si>
  <si>
    <t>Փոշեկուլ</t>
  </si>
  <si>
    <t>Հեղուկ օճառի բաշխիչ սարք</t>
  </si>
  <si>
    <t>Դիսպենսերներ</t>
  </si>
  <si>
    <t>Լամինացիայի պարագաներ</t>
  </si>
  <si>
    <t>44221140</t>
  </si>
  <si>
    <t>Դռներ</t>
  </si>
  <si>
    <t>44411100</t>
  </si>
  <si>
    <t>Ծորակներ</t>
  </si>
  <si>
    <t>44423400</t>
  </si>
  <si>
    <t>Ցուցանակներ և հարակից առարկաներ</t>
  </si>
  <si>
    <t>Դռան փականներ</t>
  </si>
  <si>
    <t>44521121</t>
  </si>
  <si>
    <t>Դռան փականի միջուկ</t>
  </si>
  <si>
    <t>48761200</t>
  </si>
  <si>
    <t>Համացանցային կայքի անվտանգության հավաստագիր</t>
  </si>
  <si>
    <t>48821100</t>
  </si>
  <si>
    <t>Ցանցային սերվեր</t>
  </si>
  <si>
    <t>ՄԱՍ II. ԾԱՌԱՅՈՒԹՅՈՒՆՆԵՐ</t>
  </si>
  <si>
    <t>45311122</t>
  </si>
  <si>
    <t>Հեռահաղորդակցման սարքավորումների տեղադրում</t>
  </si>
  <si>
    <t>Բեռների փոխադրման ծառայություն</t>
  </si>
  <si>
    <t>1001    31001</t>
  </si>
  <si>
    <t>ՄԱՍ I. ԱՊՐԱՆՔՆԵՐ</t>
  </si>
  <si>
    <t>Պայմանագրային ծառայությունների ձեռքբերում</t>
  </si>
  <si>
    <t xml:space="preserve"> Նյութեր (Ապրանքներ)</t>
  </si>
  <si>
    <t xml:space="preserve"> - Տեղեկատվական ծառայություններ</t>
  </si>
  <si>
    <t xml:space="preserve"> - Համակարգչային ծառայություններ</t>
  </si>
  <si>
    <t xml:space="preserve"> - Գրասենյակային նյութեր և հագուստ</t>
  </si>
  <si>
    <t xml:space="preserve"> - Կենցաղային և հանրային սննդի նյութեր</t>
  </si>
  <si>
    <t xml:space="preserve"> - Մասնագիտական ծառայություններ</t>
  </si>
  <si>
    <t xml:space="preserve"> Ծրագրի դասիչը </t>
  </si>
  <si>
    <t xml:space="preserve"> Ծրագրի անվանումը </t>
  </si>
  <si>
    <t xml:space="preserve"> 1043 </t>
  </si>
  <si>
    <t xml:space="preserve"> Տեղեկատվական տեխնոլոգիաների ոլորտի խթանում </t>
  </si>
  <si>
    <t xml:space="preserve"> Աջակցություն Հայաստանի ՏՏ ոլորտի մրցունակության բարձրացմանը </t>
  </si>
  <si>
    <t xml:space="preserve"> Ոլորտի ներկայացում Հայաստանում և արտերկրում՝  միջազգային կառույցների հետ համագործակցության խթանում ու ապահովում՝ միջազգային ՏՏ կազմակերպություններին անդամակցում՝ համատեղ ներդրումային և կրթական ծրագրերի մշակում և իրականացում </t>
  </si>
  <si>
    <t xml:space="preserve"> Միջազգային և տեղական միջոցառումներ, հատ </t>
  </si>
  <si>
    <t xml:space="preserve"> Իրականացվող հետազոտություններ, հատ </t>
  </si>
  <si>
    <t xml:space="preserve"> ՏՏ ոլորտում անցկացվող մրցույթներ, հատ </t>
  </si>
  <si>
    <t xml:space="preserve"> Վերազգային ՏՏ կազմակերպությունների հետ համագործակցության հաստատում, հատ </t>
  </si>
  <si>
    <t xml:space="preserve"> Համաժողովի կազմակերպման իրավունքի ձեռքբերման համար Համաշխարհային տեղեկատվական տեխնոլոգիաների և ծառայությունների ալյանսին կանխավճարի վճարում, ինչպես նաև միջոցառման կազմակերպում_x000D_
 </t>
  </si>
  <si>
    <t xml:space="preserve"> 2019թ. Տեղեկատվական տեխնոլոգիաների համաշխարհային համաժողովի կազմակերպում </t>
  </si>
  <si>
    <t xml:space="preserve"> 2019թ. Տեղեկատվական տեխնոլոգիաների համաշխարհային համաժողովի կազմակերպում, հատ </t>
  </si>
  <si>
    <t xml:space="preserve"> ՀՀՀ բարձր տեխնոլոգիական արդյունաբերության նախարարության կարողությունների զարգացում և տեխնիկական հագեցվածության ապահովում</t>
  </si>
  <si>
    <t>ՀՀ բարձր տեխնոլոգիական արդյունաբերության  նախարարության աշխատանքային պայմանների բարելավման համար վարչական սարքավորումների ձեռք բերում_x000D_</t>
  </si>
  <si>
    <t xml:space="preserve"> 1119 </t>
  </si>
  <si>
    <t xml:space="preserve"> Պաշտպանության բնագավառում գիտական և գիտատեխնիկական նպատակային հետազոտություններ </t>
  </si>
  <si>
    <t xml:space="preserve"> «Գիտական և գիտատեխնիկական նպատակային ծրագրային հետազոտություններ» ծրագրի շրջանակներում կատարվող հատուկ գիտահետազոտական և փորձակոնստրուկտորական աշխատանքներ </t>
  </si>
  <si>
    <t xml:space="preserve"> Գիտահետազոտական և փորձակոնստրուկտորական աշխատանքների իրականացում պաշտպանության համակարգի ապահովման համար </t>
  </si>
  <si>
    <t xml:space="preserve"> Միջոցառումն իրականացնողի անվանումը՛ </t>
  </si>
  <si>
    <t xml:space="preserve"> ՍՌՏ և ՌՏՈՒ արդիականացում, թեմաների քանակ </t>
  </si>
  <si>
    <t xml:space="preserve"> 2 </t>
  </si>
  <si>
    <t xml:space="preserve"> Նոր նմուշների մշակում, թեմաների քանակ </t>
  </si>
  <si>
    <t xml:space="preserve"> 32 </t>
  </si>
  <si>
    <t xml:space="preserve"> Նոր և արդիականացված նմուշների փորձնական խմբաքանակների արտադրություն, նմուշների քանակ </t>
  </si>
  <si>
    <t xml:space="preserve"> 6 </t>
  </si>
  <si>
    <t xml:space="preserve"> ՌԱՀ պատվերներ կատարող ընկերությունների կարողությունների զարգացում, ընկերությունների քանակ </t>
  </si>
  <si>
    <t xml:space="preserve"> 0 </t>
  </si>
  <si>
    <t>Հավելված N 6</t>
  </si>
  <si>
    <t>ՀՀ կառավարության 2019 թվականի ---------------- թիվ ------- որոշման</t>
  </si>
  <si>
    <t xml:space="preserve"> ՀԱՅԱՍՏԱՆԻ ՀԱՆՐԱՊԵՏՈՒԹՅԱՆ ԿԱՌԱՎԱՐՈՒԹՅԱՆ 2018 ԹՎԱԿԱՆԻ ԴԵԿՏԵՄԲԵՐԻ 27-Ի N 1515-Ն ՈՐՈՇՄԱՆ N 8 ՀԱՎԵԼՎԱԾՈՒՄ ԿԱՏԱՐՎՈՂ  ՓՈՓՈԽՈՒԹՅՈՒՆՆԵՐԸ</t>
  </si>
  <si>
    <t>հազար դրամներով</t>
  </si>
  <si>
    <t>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</si>
  <si>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</si>
  <si>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Տեղեկատվական տեխնոլոգիաների ոլորտի խթանում</t>
  </si>
  <si>
    <t>Աջակցություն Հայաստանի ՏՏ ոլորտի մրցունակության բարձրացմանը</t>
  </si>
  <si>
    <t>Մրցույթով ընտրված կազմակերպություն</t>
  </si>
  <si>
    <t>2019թ. տեղեկատվական տեխնոլոգիաների համաշխարհային համաժողովի կազմակերպում</t>
  </si>
  <si>
    <t>Հավելված 5</t>
  </si>
  <si>
    <t>Հավելված N 7</t>
  </si>
  <si>
    <t xml:space="preserve">Հավելված 8  </t>
  </si>
  <si>
    <t>Ներկայացուցչական ծառայություններ</t>
  </si>
  <si>
    <t>Հավելված N4</t>
  </si>
  <si>
    <t>ՄԱՍ I. ԾԱՌԱՅՈՒԹՅՈՒՆՆԵՐ</t>
  </si>
  <si>
    <t>Համացանցային էջի խմբագրման համակարգչային ծրագրային փաթեթներ</t>
  </si>
  <si>
    <t>Ներկայացուցչական, արարողակարգային ծառայություններ</t>
  </si>
  <si>
    <t xml:space="preserve">  1043   11001</t>
  </si>
  <si>
    <t>«Առաջատար տեխնոլոգիաների ձեռնարկությունների միություն»</t>
  </si>
  <si>
    <t xml:space="preserve"> ԾԱՌԱՅՈՒԹՅՈՒՆՆԵՐԻ  ԵՎ   ԱՊՐԱՆՔՆԵՐԻ  ՁԵՌՔԲԵՐՈՒՄ</t>
  </si>
  <si>
    <t xml:space="preserve"> Շարունակական ծախսեր</t>
  </si>
  <si>
    <t xml:space="preserve"> - Կապի ծառայություններ</t>
  </si>
  <si>
    <t xml:space="preserve"> Պայմանագրային այլ ծառայությունների ձեռքբերում</t>
  </si>
  <si>
    <t xml:space="preserve"> ԱՅԼ  ԾԱԽՍԵՐ</t>
  </si>
  <si>
    <t>38651160</t>
  </si>
  <si>
    <t>Թվային լուսանկարչական ապարատներ</t>
  </si>
  <si>
    <t xml:space="preserve"> 08</t>
  </si>
  <si>
    <t xml:space="preserve"> ՀԱՆԳԻՍՏ, ՄՇԱԿՈՒՅԹ ԵՎ ԿՐՈՆ</t>
  </si>
  <si>
    <t xml:space="preserve"> Կրոնական և հասարակական  այլ ծառայություններ</t>
  </si>
  <si>
    <t xml:space="preserve"> Երիտասարդական ծրագրեր</t>
  </si>
  <si>
    <t xml:space="preserve"> 1194</t>
  </si>
  <si>
    <t xml:space="preserve"> - Ընդհանուր բնույթի այլ ծառայություններ</t>
  </si>
  <si>
    <t>Նորարարական թիմերի խթանում, ձեռներեցության և նորարարության աջակցման մրցույթի և ամփոփիչ վենչուրային համաժողովի կազմակերպում, դրամաշնորհների տրամադրում</t>
  </si>
  <si>
    <t xml:space="preserve"> Դրամով վճարվող աշխատավարձեր և հավելավճարներ</t>
  </si>
  <si>
    <t xml:space="preserve"> - Աշխատողների աշխատավարձեր և հավելավճարներ</t>
  </si>
  <si>
    <t xml:space="preserve"> Հայրենադարձության ծրագիր</t>
  </si>
  <si>
    <t xml:space="preserve"> Հայրենադարձության խրախուսում և վերաբնակեցված հայրենակիցների համախմբման ու ինտեգրման միջոցով հայության զգալի մասի ներուժի կենտրոնացում ՀՀ-ում</t>
  </si>
  <si>
    <t xml:space="preserve"> Հայրենադարձության և հայրենաշինության գործում սփյուռքահայերի մասնակցության ու ներդրումների ընդլայնում</t>
  </si>
  <si>
    <t>«Գիտության և տեխնոլոգիաների ձեռներեցության ծրագրի (STEP) շրջանակում «VC» վենչուրային համաժողովի ֆինանսավորում» միջոցառման կազմակերպում և իրականացում</t>
  </si>
  <si>
    <t>Հայրենադարձության ծրագիր</t>
  </si>
  <si>
    <t xml:space="preserve"> «Գնումների մասին» ՀՀ օրենքի համաձայն ընտրված կազմակերպություն </t>
  </si>
  <si>
    <t xml:space="preserve"> Տրամադրվող դրամաշնորհների քանակը, հատ</t>
  </si>
  <si>
    <t xml:space="preserve">ՀԱՅԱՍՏԱՆԻ ՀԱՆՐԱՊԵՏՈՒԹՅԱՆ ԿԱՌԱՎԱՐՈՒԹՅԱՆ 2018 ԹՎԱԿԱՆԻ ԴԵԿՏԵՄԲԵՐԻ 27-Ի N 1515-Ն ՈՐՈՇՄԱՆ NN 11.1 ՀԱՎԵԼՎԱԾԻ  NN 11.1.18, 11.1.20 և 11.1.24 ԱՂՅՈՒՍԱԿՆԵՐՈՒՄ ԿԱՏԱՐՎՈՂ ՓՈՓՈԽՈՒԹՅՈՒՆՆԵՐԸ </t>
  </si>
  <si>
    <t xml:space="preserve">ՀԱՅԱՍՏԱՆԻ ՀԱՆՐԱՊԵՏՈՒԹՅԱՆ ԿԱՌԱՎԱՐՈՒԹՅԱՆ 2018 ԹՎԱԿԱՆԻ ԴԵԿՏԵՄԲԵՐԻ 27-Ի N 1515-Ն ՈՐՈՇՄԱՆ N 11 ՀԱՎԵԼՎԱԾԻ  NN 11.18,   11.20 ԵՎ 11.24  ԱՂՅՈՒՍԱԿՆԵՐՈՒՄ  ԿԱՏԱՐՎՈՂ ՓՈՓՈԽՈՒԹՅՈՒՆՆԵՐԸ </t>
  </si>
  <si>
    <t>Միջազգային և տեղական հարթակներում ներկայացվող տաղավարների քանակը</t>
  </si>
  <si>
    <t xml:space="preserve"> ՄԱՍ I. ԾԱՌԱՅՈՒԹՅՈՒՆՆԵՐ</t>
  </si>
  <si>
    <t>գործարար միջոցառումների կազմակերպման ծառայություններ</t>
  </si>
  <si>
    <t>ՀԲՄ</t>
  </si>
  <si>
    <t>1194   1104</t>
  </si>
  <si>
    <t>Բաժին N 08</t>
  </si>
  <si>
    <t>Խումբ N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</si>
</sst>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-* #,##0.00\ _₽_-;\-* #,##0.00\ _₽_-;_-* &quot;-&quot;??\ _₽_-;_-@_-"/>
    <numFmt numFmtId="165" formatCode="#,##0.0_);\(#,##0.0\)"/>
    <numFmt numFmtId="166" formatCode="##,##0.0;\(##,##0.0\);\-"/>
    <numFmt numFmtId="167" formatCode="_-* #,##0.0\ _₽_-;\-* #,##0.0\ _₽_-;_-* &quot;-&quot;??\ _₽_-;_-@_-"/>
    <numFmt numFmtId="168" formatCode="_-* #,##0.00_р_._-;\-* #,##0.00_р_._-;_-* &quot;-&quot;??_р_._-;_-@_-"/>
    <numFmt numFmtId="169" formatCode="0.0"/>
    <numFmt numFmtId="170" formatCode="_(* #,##0.0_);_(* \(#,##0.0\);_(* &quot;-&quot;??_);_(@_)"/>
    <numFmt numFmtId="171" formatCode="_(* #,##0_);_(* \(#,##0\);_(* &quot;-&quot;??_);_(@_)"/>
    <numFmt numFmtId="172" formatCode="_(* #,##0.0_);_(* \(#,##0.0\);_(* &quot;-&quot;?_);_(@_)"/>
    <numFmt numFmtId="173" formatCode="#,##0.0"/>
  </numFmts>
  <fonts count="39" x14ac:knownFonts="1">
    <font>
      <sz val="10"/>
      <name val="Arial Armenian"/>
      <family val="2"/>
    </font>
    <font>
      <b/>
      <sz val="10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sz val="8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b/>
      <sz val="14"/>
      <name val="GHEA Grapalat"/>
      <family val="3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1"/>
      <name val="Arial Armenian"/>
      <family val="2"/>
    </font>
    <font>
      <b/>
      <sz val="11"/>
      <color theme="1"/>
      <name val="GHEA Grapalat"/>
      <family val="3"/>
    </font>
    <font>
      <i/>
      <sz val="11"/>
      <name val="GHEA Grapalat"/>
      <family val="2"/>
    </font>
    <font>
      <b/>
      <sz val="11"/>
      <name val="GHEA Grapalat"/>
      <family val="2"/>
    </font>
    <font>
      <sz val="12"/>
      <name val="GHEA Grapalat"/>
      <family val="2"/>
    </font>
    <font>
      <i/>
      <sz val="12"/>
      <name val="GHEA Grapalat"/>
      <family val="2"/>
    </font>
    <font>
      <b/>
      <sz val="12"/>
      <name val="GHEA Grapalat"/>
      <family val="2"/>
    </font>
    <font>
      <sz val="12"/>
      <name val="GHEA Grapalat"/>
      <family val="3"/>
    </font>
    <font>
      <b/>
      <sz val="10"/>
      <color indexed="8"/>
      <name val="GHEA Grapalat"/>
      <family val="3"/>
    </font>
    <font>
      <b/>
      <sz val="12"/>
      <color indexed="8"/>
      <name val="GHEA Grapalat"/>
      <family val="3"/>
    </font>
    <font>
      <b/>
      <u/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2"/>
      <name val="GHEA Grapalat"/>
      <family val="3"/>
    </font>
    <font>
      <b/>
      <u/>
      <sz val="12"/>
      <name val="GHEA Grapalat"/>
      <family val="3"/>
    </font>
    <font>
      <b/>
      <i/>
      <sz val="12"/>
      <name val="GHEA Grapalat"/>
      <family val="3"/>
    </font>
    <font>
      <sz val="11"/>
      <color theme="1"/>
      <name val="GHEA Grapalat"/>
      <family val="3"/>
    </font>
    <font>
      <i/>
      <sz val="12"/>
      <name val="GHEA Grapalat"/>
      <family val="3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rgb="FF000000"/>
      <name val="GHEA Grapalat"/>
      <family val="3"/>
    </font>
    <font>
      <sz val="12"/>
      <color rgb="FF000000"/>
      <name val="Calibri"/>
      <family val="2"/>
    </font>
    <font>
      <sz val="11"/>
      <color rgb="FF000000"/>
      <name val="GHEA Grapalat"/>
      <family val="3"/>
    </font>
    <font>
      <sz val="11"/>
      <name val="GHEA Grapalat"/>
      <family val="2"/>
    </font>
    <font>
      <sz val="10"/>
      <color theme="1"/>
      <name val="GHEA Grapalat"/>
      <family val="3"/>
    </font>
    <font>
      <sz val="8"/>
      <name val="GHEA Grapalat"/>
      <family val="3"/>
    </font>
    <font>
      <b/>
      <sz val="10"/>
      <color theme="1"/>
      <name val="GHEA Grapalat"/>
      <family val="3"/>
    </font>
    <font>
      <i/>
      <sz val="8"/>
      <color theme="1"/>
      <name val="GHEA Grapalat"/>
      <family val="3"/>
    </font>
    <font>
      <i/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2">
    <xf numFmtId="0" fontId="0" fillId="0" borderId="0"/>
    <xf numFmtId="164" fontId="4" fillId="0" borderId="0" applyFont="0" applyFill="0" applyBorder="0" applyAlignment="0" applyProtection="0"/>
    <xf numFmtId="166" fontId="5" fillId="0" borderId="0" applyFill="0" applyBorder="0" applyProtection="0">
      <alignment horizontal="right" vertical="top"/>
    </xf>
    <xf numFmtId="0" fontId="4" fillId="0" borderId="0"/>
    <xf numFmtId="0" fontId="9" fillId="0" borderId="0"/>
    <xf numFmtId="0" fontId="10" fillId="0" borderId="0"/>
    <xf numFmtId="168" fontId="4" fillId="0" borderId="0" applyFont="0" applyFill="0" applyBorder="0" applyAlignment="0" applyProtection="0"/>
    <xf numFmtId="0" fontId="5" fillId="0" borderId="0">
      <alignment horizontal="left" vertical="top" wrapText="1"/>
    </xf>
    <xf numFmtId="0" fontId="4" fillId="0" borderId="0"/>
    <xf numFmtId="43" fontId="4" fillId="0" borderId="0" applyFont="0" applyFill="0" applyBorder="0" applyAlignment="0" applyProtection="0"/>
    <xf numFmtId="0" fontId="5" fillId="0" borderId="0">
      <alignment horizontal="left" vertical="top" wrapText="1"/>
    </xf>
    <xf numFmtId="164" fontId="4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/>
    <xf numFmtId="166" fontId="6" fillId="0" borderId="4" xfId="2" applyNumberFormat="1" applyFont="1" applyBorder="1" applyAlignment="1">
      <alignment horizontal="right" vertical="top"/>
    </xf>
    <xf numFmtId="0" fontId="11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2" fontId="2" fillId="2" borderId="0" xfId="0" applyNumberFormat="1" applyFont="1" applyFill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167" fontId="6" fillId="0" borderId="4" xfId="1" applyNumberFormat="1" applyFont="1" applyBorder="1" applyAlignment="1">
      <alignment vertical="top"/>
    </xf>
    <xf numFmtId="166" fontId="6" fillId="0" borderId="4" xfId="2" applyNumberFormat="1" applyFont="1" applyBorder="1" applyAlignment="1">
      <alignment vertical="top"/>
    </xf>
    <xf numFmtId="166" fontId="2" fillId="0" borderId="4" xfId="2" applyNumberFormat="1" applyFont="1" applyBorder="1" applyAlignment="1">
      <alignment vertical="top"/>
    </xf>
    <xf numFmtId="165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15" fillId="0" borderId="4" xfId="7" applyFont="1" applyFill="1" applyBorder="1" applyAlignment="1">
      <alignment horizontal="center" vertical="center" wrapText="1"/>
    </xf>
    <xf numFmtId="0" fontId="15" fillId="0" borderId="0" xfId="7" applyFont="1" applyAlignment="1">
      <alignment horizontal="left" vertical="center" wrapText="1"/>
    </xf>
    <xf numFmtId="0" fontId="17" fillId="0" borderId="0" xfId="7" applyFont="1" applyAlignment="1">
      <alignment vertical="center" wrapText="1"/>
    </xf>
    <xf numFmtId="0" fontId="18" fillId="0" borderId="0" xfId="8" applyFont="1" applyAlignment="1">
      <alignment vertical="center" wrapText="1"/>
    </xf>
    <xf numFmtId="49" fontId="1" fillId="0" borderId="0" xfId="8" applyNumberFormat="1" applyFont="1" applyFill="1" applyAlignment="1">
      <alignment horizontal="center" vertical="center" wrapText="1"/>
    </xf>
    <xf numFmtId="0" fontId="2" fillId="0" borderId="0" xfId="8" applyNumberFormat="1" applyFont="1" applyFill="1" applyAlignment="1">
      <alignment horizontal="center" vertical="center" wrapText="1"/>
    </xf>
    <xf numFmtId="165" fontId="1" fillId="0" borderId="0" xfId="8" applyNumberFormat="1" applyFont="1" applyFill="1" applyAlignment="1">
      <alignment horizontal="center" vertical="center" wrapText="1"/>
    </xf>
    <xf numFmtId="165" fontId="3" fillId="0" borderId="1" xfId="8" applyNumberFormat="1" applyFont="1" applyFill="1" applyBorder="1" applyAlignment="1">
      <alignment horizontal="right" vertical="center" wrapText="1"/>
    </xf>
    <xf numFmtId="0" fontId="3" fillId="0" borderId="0" xfId="8" applyFont="1" applyAlignment="1">
      <alignment horizontal="center" vertical="center" wrapText="1"/>
    </xf>
    <xf numFmtId="49" fontId="19" fillId="0" borderId="4" xfId="8" applyNumberFormat="1" applyFont="1" applyFill="1" applyBorder="1" applyAlignment="1">
      <alignment horizontal="center" vertical="center" textRotation="90" wrapText="1"/>
    </xf>
    <xf numFmtId="165" fontId="19" fillId="0" borderId="4" xfId="8" applyNumberFormat="1" applyFont="1" applyFill="1" applyBorder="1" applyAlignment="1">
      <alignment horizontal="center" vertical="center" wrapText="1"/>
    </xf>
    <xf numFmtId="49" fontId="20" fillId="0" borderId="4" xfId="8" applyNumberFormat="1" applyFont="1" applyFill="1" applyBorder="1" applyAlignment="1">
      <alignment horizontal="center" vertical="center" textRotation="90" wrapText="1"/>
    </xf>
    <xf numFmtId="0" fontId="20" fillId="0" borderId="4" xfId="8" applyNumberFormat="1" applyFont="1" applyFill="1" applyBorder="1" applyAlignment="1">
      <alignment horizontal="center" vertical="center" wrapText="1"/>
    </xf>
    <xf numFmtId="165" fontId="20" fillId="0" borderId="8" xfId="8" applyNumberFormat="1" applyFont="1" applyFill="1" applyBorder="1" applyAlignment="1">
      <alignment horizontal="center" vertical="center" wrapText="1"/>
    </xf>
    <xf numFmtId="0" fontId="18" fillId="0" borderId="0" xfId="8" applyFont="1" applyAlignment="1">
      <alignment horizontal="center" vertical="center" wrapText="1"/>
    </xf>
    <xf numFmtId="0" fontId="18" fillId="0" borderId="4" xfId="8" applyFont="1" applyFill="1" applyBorder="1" applyAlignment="1">
      <alignment horizontal="center" vertical="center" wrapText="1"/>
    </xf>
    <xf numFmtId="0" fontId="21" fillId="0" borderId="4" xfId="8" applyFont="1" applyFill="1" applyBorder="1" applyAlignment="1">
      <alignment horizontal="center" vertical="center" wrapText="1"/>
    </xf>
    <xf numFmtId="165" fontId="22" fillId="0" borderId="4" xfId="8" applyNumberFormat="1" applyFont="1" applyFill="1" applyBorder="1" applyAlignment="1">
      <alignment horizontal="center" vertical="center" wrapText="1"/>
    </xf>
    <xf numFmtId="165" fontId="18" fillId="0" borderId="4" xfId="8" applyNumberFormat="1" applyFont="1" applyFill="1" applyBorder="1" applyAlignment="1">
      <alignment horizontal="center" vertical="center" wrapText="1"/>
    </xf>
    <xf numFmtId="0" fontId="23" fillId="0" borderId="4" xfId="8" applyFont="1" applyFill="1" applyBorder="1" applyAlignment="1">
      <alignment horizontal="center" vertical="center" wrapText="1"/>
    </xf>
    <xf numFmtId="0" fontId="23" fillId="0" borderId="4" xfId="8" applyFont="1" applyFill="1" applyBorder="1" applyAlignment="1">
      <alignment horizontal="left" vertical="center" wrapText="1"/>
    </xf>
    <xf numFmtId="165" fontId="23" fillId="0" borderId="4" xfId="8" applyNumberFormat="1" applyFont="1" applyFill="1" applyBorder="1" applyAlignment="1">
      <alignment horizontal="center" vertical="center" wrapText="1"/>
    </xf>
    <xf numFmtId="0" fontId="23" fillId="0" borderId="0" xfId="8" applyFont="1" applyAlignment="1">
      <alignment vertical="center" wrapText="1"/>
    </xf>
    <xf numFmtId="0" fontId="18" fillId="0" borderId="0" xfId="8" applyFont="1" applyFill="1" applyAlignment="1">
      <alignment horizontal="center" vertical="center" wrapText="1"/>
    </xf>
    <xf numFmtId="0" fontId="18" fillId="0" borderId="0" xfId="8" applyFont="1" applyFill="1" applyAlignment="1">
      <alignment vertical="center" wrapText="1"/>
    </xf>
    <xf numFmtId="165" fontId="18" fillId="0" borderId="0" xfId="8" applyNumberFormat="1" applyFont="1" applyFill="1" applyAlignment="1">
      <alignment vertical="center" wrapText="1"/>
    </xf>
    <xf numFmtId="165" fontId="18" fillId="0" borderId="0" xfId="8" applyNumberFormat="1" applyFont="1" applyAlignment="1">
      <alignment vertical="center" wrapText="1"/>
    </xf>
    <xf numFmtId="0" fontId="24" fillId="0" borderId="4" xfId="0" applyFont="1" applyBorder="1" applyAlignment="1">
      <alignment horizontal="center" vertical="top" wrapText="1"/>
    </xf>
    <xf numFmtId="0" fontId="6" fillId="0" borderId="4" xfId="0" applyFont="1" applyBorder="1"/>
    <xf numFmtId="43" fontId="18" fillId="0" borderId="0" xfId="9" applyFont="1" applyAlignment="1">
      <alignment vertical="center" wrapText="1"/>
    </xf>
    <xf numFmtId="0" fontId="17" fillId="0" borderId="0" xfId="7" applyFont="1" applyFill="1" applyAlignment="1">
      <alignment horizontal="right" vertical="center" wrapText="1"/>
    </xf>
    <xf numFmtId="165" fontId="20" fillId="0" borderId="2" xfId="8" applyNumberFormat="1" applyFont="1" applyFill="1" applyBorder="1" applyAlignment="1">
      <alignment horizontal="center" vertical="center" wrapText="1"/>
    </xf>
    <xf numFmtId="43" fontId="3" fillId="0" borderId="0" xfId="9" applyFont="1" applyAlignment="1">
      <alignment horizontal="center" vertical="center" wrapText="1"/>
    </xf>
    <xf numFmtId="165" fontId="20" fillId="0" borderId="4" xfId="8" applyNumberFormat="1" applyFont="1" applyFill="1" applyBorder="1" applyAlignment="1">
      <alignment horizontal="center" vertical="center" wrapText="1"/>
    </xf>
    <xf numFmtId="43" fontId="18" fillId="0" borderId="0" xfId="9" applyFont="1" applyAlignment="1">
      <alignment horizontal="center" vertical="center" wrapText="1"/>
    </xf>
    <xf numFmtId="43" fontId="23" fillId="0" borderId="0" xfId="9" applyFont="1" applyAlignment="1">
      <alignment vertical="center" wrapText="1"/>
    </xf>
    <xf numFmtId="0" fontId="25" fillId="0" borderId="4" xfId="8" applyFont="1" applyFill="1" applyBorder="1" applyAlignment="1">
      <alignment horizontal="center" vertical="center" wrapText="1"/>
    </xf>
    <xf numFmtId="0" fontId="25" fillId="0" borderId="0" xfId="8" applyFont="1" applyAlignment="1">
      <alignment vertical="center" wrapText="1"/>
    </xf>
    <xf numFmtId="43" fontId="25" fillId="0" borderId="0" xfId="9" applyFont="1" applyAlignment="1">
      <alignment vertical="center" wrapText="1"/>
    </xf>
    <xf numFmtId="0" fontId="15" fillId="0" borderId="4" xfId="7" applyFont="1" applyFill="1" applyBorder="1" applyAlignment="1">
      <alignment horizontal="left" vertical="top" wrapText="1"/>
    </xf>
    <xf numFmtId="0" fontId="16" fillId="0" borderId="4" xfId="7" applyFont="1" applyFill="1" applyBorder="1" applyAlignment="1">
      <alignment horizontal="left" vertical="top" wrapText="1"/>
    </xf>
    <xf numFmtId="0" fontId="15" fillId="0" borderId="0" xfId="7" applyFont="1" applyFill="1">
      <alignment horizontal="left" vertical="top" wrapText="1"/>
    </xf>
    <xf numFmtId="170" fontId="15" fillId="0" borderId="4" xfId="1" applyNumberFormat="1" applyFont="1" applyFill="1" applyBorder="1" applyAlignment="1">
      <alignment horizontal="left" vertical="top" wrapText="1"/>
    </xf>
    <xf numFmtId="170" fontId="16" fillId="0" borderId="4" xfId="1" applyNumberFormat="1" applyFont="1" applyFill="1" applyBorder="1" applyAlignment="1">
      <alignment horizontal="right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167" fontId="6" fillId="0" borderId="4" xfId="1" applyNumberFormat="1" applyFont="1" applyBorder="1" applyAlignment="1">
      <alignment horizontal="right" vertical="top" wrapText="1"/>
    </xf>
    <xf numFmtId="0" fontId="7" fillId="0" borderId="5" xfId="0" applyFont="1" applyBorder="1" applyAlignment="1">
      <alignment horizontal="left" vertical="top" wrapText="1"/>
    </xf>
    <xf numFmtId="0" fontId="6" fillId="0" borderId="4" xfId="7" applyFont="1" applyFill="1" applyBorder="1" applyAlignment="1">
      <alignment horizontal="center" vertical="center" wrapText="1"/>
    </xf>
    <xf numFmtId="0" fontId="6" fillId="0" borderId="4" xfId="7" quotePrefix="1" applyFont="1" applyFill="1" applyBorder="1" applyAlignment="1">
      <alignment horizontal="center" vertical="center" wrapText="1"/>
    </xf>
    <xf numFmtId="0" fontId="7" fillId="0" borderId="4" xfId="7" applyFont="1" applyFill="1" applyBorder="1" applyAlignment="1">
      <alignment horizontal="left" vertical="center" wrapText="1"/>
    </xf>
    <xf numFmtId="170" fontId="6" fillId="0" borderId="4" xfId="1" applyNumberFormat="1" applyFont="1" applyFill="1" applyBorder="1" applyAlignment="1">
      <alignment horizontal="right" vertical="center"/>
    </xf>
    <xf numFmtId="0" fontId="6" fillId="0" borderId="4" xfId="7" applyFont="1" applyFill="1" applyBorder="1" applyAlignment="1">
      <alignment horizontal="left" vertical="center" wrapText="1"/>
    </xf>
    <xf numFmtId="170" fontId="6" fillId="0" borderId="4" xfId="1" applyNumberFormat="1" applyFont="1" applyFill="1" applyBorder="1" applyAlignment="1">
      <alignment horizontal="left" vertical="center" wrapText="1"/>
    </xf>
    <xf numFmtId="166" fontId="2" fillId="0" borderId="4" xfId="2" applyNumberFormat="1" applyFont="1" applyBorder="1" applyAlignment="1">
      <alignment horizontal="right" vertical="top"/>
    </xf>
    <xf numFmtId="0" fontId="6" fillId="0" borderId="3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2" fillId="0" borderId="12" xfId="10" applyFont="1" applyBorder="1" applyAlignment="1">
      <alignment horizontal="left" vertical="top" wrapText="1"/>
    </xf>
    <xf numFmtId="0" fontId="6" fillId="0" borderId="12" xfId="10" applyFont="1" applyBorder="1">
      <alignment horizontal="left" vertical="top" wrapText="1"/>
    </xf>
    <xf numFmtId="0" fontId="6" fillId="0" borderId="12" xfId="1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169" fontId="12" fillId="0" borderId="4" xfId="0" applyNumberFormat="1" applyFont="1" applyBorder="1" applyAlignment="1">
      <alignment horizontal="right" vertical="top" wrapText="1"/>
    </xf>
    <xf numFmtId="0" fontId="26" fillId="0" borderId="4" xfId="0" applyFont="1" applyBorder="1" applyAlignment="1">
      <alignment horizontal="left" vertical="top" wrapText="1"/>
    </xf>
    <xf numFmtId="0" fontId="26" fillId="0" borderId="4" xfId="0" applyFont="1" applyBorder="1" applyAlignment="1">
      <alignment wrapText="1"/>
    </xf>
    <xf numFmtId="166" fontId="6" fillId="0" borderId="4" xfId="0" applyNumberFormat="1" applyFont="1" applyBorder="1"/>
    <xf numFmtId="167" fontId="12" fillId="0" borderId="4" xfId="1" applyNumberFormat="1" applyFont="1" applyBorder="1" applyAlignment="1">
      <alignment horizontal="righ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167" fontId="6" fillId="0" borderId="4" xfId="1" applyNumberFormat="1" applyFont="1" applyBorder="1" applyAlignment="1">
      <alignment horizontal="left" vertical="top" wrapText="1"/>
    </xf>
    <xf numFmtId="0" fontId="18" fillId="0" borderId="4" xfId="7" applyFont="1" applyFill="1" applyBorder="1" applyAlignment="1">
      <alignment horizontal="left" vertical="top" wrapText="1"/>
    </xf>
    <xf numFmtId="0" fontId="27" fillId="0" borderId="4" xfId="7" applyFont="1" applyFill="1" applyBorder="1" applyAlignment="1">
      <alignment horizontal="left" vertical="top" wrapText="1"/>
    </xf>
    <xf numFmtId="170" fontId="18" fillId="0" borderId="4" xfId="1" applyNumberFormat="1" applyFont="1" applyFill="1" applyBorder="1" applyAlignment="1">
      <alignment horizontal="center" vertical="top" wrapText="1"/>
    </xf>
    <xf numFmtId="170" fontId="18" fillId="0" borderId="4" xfId="1" applyNumberFormat="1" applyFont="1" applyFill="1" applyBorder="1" applyAlignment="1">
      <alignment horizontal="left" vertical="top" wrapText="1"/>
    </xf>
    <xf numFmtId="0" fontId="23" fillId="0" borderId="0" xfId="7" applyFont="1" applyAlignment="1">
      <alignment vertical="top" wrapText="1"/>
    </xf>
    <xf numFmtId="0" fontId="23" fillId="0" borderId="0" xfId="7" applyFont="1" applyAlignment="1">
      <alignment horizontal="left" vertical="top" wrapText="1"/>
    </xf>
    <xf numFmtId="0" fontId="28" fillId="0" borderId="0" xfId="0" applyFont="1" applyAlignment="1">
      <alignment vertical="center" wrapText="1"/>
    </xf>
    <xf numFmtId="170" fontId="29" fillId="0" borderId="4" xfId="1" applyNumberFormat="1" applyFont="1" applyBorder="1" applyAlignment="1">
      <alignment horizontal="center" vertical="center" wrapText="1"/>
    </xf>
    <xf numFmtId="171" fontId="29" fillId="0" borderId="4" xfId="1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2" borderId="4" xfId="0" applyFont="1" applyFill="1" applyBorder="1" applyAlignment="1">
      <alignment horizontal="right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vertical="center" wrapText="1"/>
    </xf>
    <xf numFmtId="0" fontId="29" fillId="2" borderId="4" xfId="0" applyFont="1" applyFill="1" applyBorder="1" applyAlignment="1">
      <alignment horizontal="center" vertical="center" wrapText="1"/>
    </xf>
    <xf numFmtId="170" fontId="30" fillId="3" borderId="4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left" vertical="center"/>
    </xf>
    <xf numFmtId="0" fontId="26" fillId="0" borderId="4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center" vertical="center" wrapText="1"/>
    </xf>
    <xf numFmtId="170" fontId="26" fillId="0" borderId="4" xfId="1" applyNumberFormat="1" applyFont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/>
    </xf>
    <xf numFmtId="0" fontId="32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70" fontId="26" fillId="0" borderId="4" xfId="1" applyNumberFormat="1" applyFont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left"/>
    </xf>
    <xf numFmtId="0" fontId="26" fillId="0" borderId="4" xfId="0" applyFont="1" applyBorder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170" fontId="28" fillId="0" borderId="0" xfId="1" applyNumberFormat="1" applyFont="1" applyAlignment="1">
      <alignment vertical="center" wrapText="1"/>
    </xf>
    <xf numFmtId="171" fontId="28" fillId="0" borderId="0" xfId="1" applyNumberFormat="1" applyFont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172" fontId="22" fillId="0" borderId="4" xfId="0" applyNumberFormat="1" applyFont="1" applyFill="1" applyBorder="1" applyAlignment="1">
      <alignment horizontal="center" vertical="center" wrapText="1"/>
    </xf>
    <xf numFmtId="170" fontId="30" fillId="2" borderId="4" xfId="1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5" fillId="0" borderId="4" xfId="7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70" fontId="22" fillId="0" borderId="4" xfId="0" applyNumberFormat="1" applyFont="1" applyFill="1" applyBorder="1" applyAlignment="1">
      <alignment horizontal="center" vertical="center" wrapText="1"/>
    </xf>
    <xf numFmtId="172" fontId="29" fillId="2" borderId="4" xfId="0" applyNumberFormat="1" applyFont="1" applyFill="1" applyBorder="1" applyAlignment="1">
      <alignment vertical="center" wrapText="1"/>
    </xf>
    <xf numFmtId="170" fontId="26" fillId="0" borderId="4" xfId="11" applyNumberFormat="1" applyFont="1" applyBorder="1" applyAlignment="1">
      <alignment horizontal="left" vertical="center" wrapText="1"/>
    </xf>
    <xf numFmtId="170" fontId="12" fillId="0" borderId="4" xfId="1" applyNumberFormat="1" applyFont="1" applyBorder="1" applyAlignment="1">
      <alignment horizontal="left" vertical="center" wrapText="1"/>
    </xf>
    <xf numFmtId="170" fontId="12" fillId="0" borderId="4" xfId="11" applyNumberFormat="1" applyFont="1" applyBorder="1" applyAlignment="1">
      <alignment horizontal="left" vertical="center" wrapText="1"/>
    </xf>
    <xf numFmtId="165" fontId="6" fillId="0" borderId="4" xfId="1" applyNumberFormat="1" applyFont="1" applyBorder="1" applyAlignment="1">
      <alignment horizontal="right" vertical="top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right" vertical="top" wrapText="1"/>
    </xf>
    <xf numFmtId="166" fontId="3" fillId="0" borderId="4" xfId="2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right" vertical="top" wrapText="1"/>
    </xf>
    <xf numFmtId="0" fontId="33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right" vertical="top" wrapText="1"/>
    </xf>
    <xf numFmtId="0" fontId="2" fillId="2" borderId="0" xfId="0" applyFont="1" applyFill="1" applyAlignment="1">
      <alignment horizontal="center" vertical="top" wrapText="1"/>
    </xf>
    <xf numFmtId="170" fontId="6" fillId="0" borderId="4" xfId="1" applyNumberFormat="1" applyFont="1" applyFill="1" applyBorder="1" applyAlignment="1">
      <alignment horizontal="center" vertical="top" wrapText="1"/>
    </xf>
    <xf numFmtId="170" fontId="6" fillId="0" borderId="4" xfId="1" applyNumberFormat="1" applyFont="1" applyFill="1" applyBorder="1" applyAlignment="1">
      <alignment horizontal="left" vertical="top" wrapText="1"/>
    </xf>
    <xf numFmtId="170" fontId="33" fillId="0" borderId="4" xfId="1" applyNumberFormat="1" applyFont="1" applyFill="1" applyBorder="1" applyAlignment="1">
      <alignment horizontal="left" vertical="top" wrapText="1"/>
    </xf>
    <xf numFmtId="171" fontId="33" fillId="0" borderId="4" xfId="1" applyNumberFormat="1" applyFont="1" applyFill="1" applyBorder="1" applyAlignment="1">
      <alignment horizontal="right" vertical="top" wrapText="1"/>
    </xf>
    <xf numFmtId="170" fontId="33" fillId="0" borderId="4" xfId="1" applyNumberFormat="1" applyFont="1" applyFill="1" applyBorder="1" applyAlignment="1">
      <alignment horizontal="right" vertical="top" wrapText="1"/>
    </xf>
    <xf numFmtId="0" fontId="7" fillId="0" borderId="4" xfId="7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Fill="1"/>
    <xf numFmtId="0" fontId="34" fillId="0" borderId="0" xfId="0" applyFont="1" applyFill="1" applyAlignment="1">
      <alignment vertical="center"/>
    </xf>
    <xf numFmtId="173" fontId="35" fillId="0" borderId="0" xfId="1" applyNumberFormat="1" applyFont="1" applyFill="1" applyAlignment="1">
      <alignment horizontal="center" vertical="center"/>
    </xf>
    <xf numFmtId="0" fontId="36" fillId="0" borderId="4" xfId="0" applyFont="1" applyFill="1" applyBorder="1" applyAlignment="1">
      <alignment horizontal="center" vertical="center" wrapText="1"/>
    </xf>
    <xf numFmtId="1" fontId="37" fillId="0" borderId="6" xfId="0" applyNumberFormat="1" applyFont="1" applyFill="1" applyBorder="1" applyAlignment="1">
      <alignment horizontal="center" vertical="center"/>
    </xf>
    <xf numFmtId="1" fontId="37" fillId="0" borderId="8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173" fontId="34" fillId="0" borderId="0" xfId="0" applyNumberFormat="1" applyFont="1" applyFill="1"/>
    <xf numFmtId="0" fontId="36" fillId="0" borderId="4" xfId="0" applyFont="1" applyFill="1" applyBorder="1" applyAlignment="1">
      <alignment vertical="center" wrapText="1"/>
    </xf>
    <xf numFmtId="0" fontId="38" fillId="2" borderId="4" xfId="0" applyFont="1" applyFill="1" applyBorder="1" applyAlignment="1">
      <alignment vertical="center" wrapText="1"/>
    </xf>
    <xf numFmtId="0" fontId="38" fillId="0" borderId="13" xfId="0" applyFont="1" applyFill="1" applyBorder="1" applyAlignment="1">
      <alignment horizontal="left" vertical="center" wrapText="1"/>
    </xf>
    <xf numFmtId="173" fontId="34" fillId="0" borderId="0" xfId="0" applyNumberFormat="1" applyFont="1" applyFill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166" fontId="1" fillId="0" borderId="4" xfId="2" applyNumberFormat="1" applyFont="1" applyBorder="1" applyAlignment="1">
      <alignment horizontal="right" vertical="top"/>
    </xf>
    <xf numFmtId="0" fontId="30" fillId="0" borderId="4" xfId="0" applyFont="1" applyFill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165" fontId="2" fillId="0" borderId="4" xfId="1" applyNumberFormat="1" applyFont="1" applyBorder="1" applyAlignment="1">
      <alignment horizontal="right" vertical="top" wrapText="1"/>
    </xf>
    <xf numFmtId="0" fontId="6" fillId="0" borderId="15" xfId="0" applyFont="1" applyBorder="1" applyAlignment="1">
      <alignment horizontal="left" vertical="top" wrapText="1"/>
    </xf>
    <xf numFmtId="0" fontId="32" fillId="0" borderId="0" xfId="0" applyFont="1"/>
    <xf numFmtId="37" fontId="6" fillId="0" borderId="4" xfId="1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horizontal="left" vertical="top" wrapText="1"/>
    </xf>
    <xf numFmtId="170" fontId="28" fillId="0" borderId="4" xfId="1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9" fillId="0" borderId="4" xfId="8" applyNumberFormat="1" applyFont="1" applyFill="1" applyBorder="1" applyAlignment="1">
      <alignment horizontal="center" vertical="center" wrapText="1"/>
    </xf>
    <xf numFmtId="0" fontId="19" fillId="0" borderId="3" xfId="8" applyNumberFormat="1" applyFont="1" applyFill="1" applyBorder="1" applyAlignment="1">
      <alignment horizontal="center" vertical="center" wrapText="1"/>
    </xf>
    <xf numFmtId="0" fontId="19" fillId="0" borderId="6" xfId="8" applyNumberFormat="1" applyFont="1" applyFill="1" applyBorder="1" applyAlignment="1">
      <alignment horizontal="center" vertical="center" wrapText="1"/>
    </xf>
    <xf numFmtId="0" fontId="19" fillId="0" borderId="8" xfId="8" applyNumberFormat="1" applyFont="1" applyFill="1" applyBorder="1" applyAlignment="1">
      <alignment horizontal="center" vertical="center" wrapText="1"/>
    </xf>
    <xf numFmtId="165" fontId="19" fillId="0" borderId="2" xfId="8" applyNumberFormat="1" applyFont="1" applyFill="1" applyBorder="1" applyAlignment="1">
      <alignment horizontal="center" vertical="center" wrapText="1"/>
    </xf>
    <xf numFmtId="165" fontId="19" fillId="0" borderId="9" xfId="8" applyNumberFormat="1" applyFont="1" applyFill="1" applyBorder="1" applyAlignment="1">
      <alignment horizontal="center" vertical="center" wrapText="1"/>
    </xf>
    <xf numFmtId="165" fontId="19" fillId="0" borderId="10" xfId="8" applyNumberFormat="1" applyFont="1" applyFill="1" applyBorder="1" applyAlignment="1">
      <alignment horizontal="center" vertical="center" wrapText="1"/>
    </xf>
    <xf numFmtId="165" fontId="19" fillId="0" borderId="3" xfId="8" applyNumberFormat="1" applyFont="1" applyFill="1" applyBorder="1" applyAlignment="1">
      <alignment horizontal="center" vertical="center" wrapText="1"/>
    </xf>
    <xf numFmtId="165" fontId="19" fillId="0" borderId="8" xfId="8" applyNumberFormat="1" applyFont="1" applyFill="1" applyBorder="1" applyAlignment="1">
      <alignment horizontal="center" vertical="center" wrapText="1"/>
    </xf>
    <xf numFmtId="0" fontId="17" fillId="0" borderId="0" xfId="7" applyFont="1" applyFill="1" applyAlignment="1">
      <alignment horizontal="right" vertical="center" wrapText="1"/>
    </xf>
    <xf numFmtId="0" fontId="2" fillId="0" borderId="0" xfId="8" applyNumberFormat="1" applyFont="1" applyFill="1" applyAlignment="1">
      <alignment horizontal="center" vertical="center" wrapText="1"/>
    </xf>
    <xf numFmtId="165" fontId="3" fillId="0" borderId="1" xfId="8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1" fontId="37" fillId="0" borderId="6" xfId="0" applyNumberFormat="1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left" vertical="center" wrapText="1"/>
    </xf>
    <xf numFmtId="165" fontId="1" fillId="0" borderId="0" xfId="0" applyNumberFormat="1" applyFont="1" applyFill="1" applyAlignment="1">
      <alignment horizontal="right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 wrapText="1"/>
    </xf>
    <xf numFmtId="173" fontId="36" fillId="0" borderId="4" xfId="0" applyNumberFormat="1" applyFont="1" applyFill="1" applyBorder="1" applyAlignment="1">
      <alignment horizontal="center" vertical="center" wrapText="1"/>
    </xf>
    <xf numFmtId="49" fontId="20" fillId="0" borderId="4" xfId="8" applyNumberFormat="1" applyFont="1" applyFill="1" applyBorder="1" applyAlignment="1">
      <alignment horizontal="center" vertical="center" wrapText="1"/>
    </xf>
    <xf numFmtId="0" fontId="20" fillId="0" borderId="4" xfId="8" applyNumberFormat="1" applyFont="1" applyFill="1" applyBorder="1" applyAlignment="1">
      <alignment horizontal="center" vertical="center" wrapText="1"/>
    </xf>
    <xf numFmtId="0" fontId="17" fillId="0" borderId="0" xfId="7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3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170" fontId="6" fillId="0" borderId="4" xfId="1" applyNumberFormat="1" applyFont="1" applyFill="1" applyBorder="1" applyAlignment="1">
      <alignment horizontal="center" vertical="top" wrapText="1"/>
    </xf>
    <xf numFmtId="0" fontId="15" fillId="0" borderId="4" xfId="7" applyFont="1" applyFill="1" applyBorder="1" applyAlignment="1">
      <alignment horizontal="left" vertical="top" wrapText="1"/>
    </xf>
    <xf numFmtId="0" fontId="15" fillId="0" borderId="2" xfId="7" applyFont="1" applyFill="1" applyBorder="1" applyAlignment="1">
      <alignment horizontal="center" vertical="top" wrapText="1"/>
    </xf>
    <xf numFmtId="0" fontId="15" fillId="0" borderId="10" xfId="7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16" fillId="0" borderId="4" xfId="7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0" fillId="0" borderId="4" xfId="0" applyFont="1" applyBorder="1" applyAlignment="1">
      <alignment vertical="center" wrapText="1"/>
    </xf>
    <xf numFmtId="0" fontId="29" fillId="2" borderId="4" xfId="0" applyFont="1" applyFill="1" applyBorder="1" applyAlignment="1">
      <alignment vertical="center" wrapText="1"/>
    </xf>
    <xf numFmtId="0" fontId="23" fillId="0" borderId="0" xfId="7" applyFont="1" applyAlignment="1">
      <alignment horizontal="right" vertical="top" wrapText="1"/>
    </xf>
    <xf numFmtId="0" fontId="28" fillId="0" borderId="0" xfId="0" applyFont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170" fontId="28" fillId="0" borderId="4" xfId="1" applyNumberFormat="1" applyFont="1" applyBorder="1" applyAlignment="1">
      <alignment horizontal="center" vertical="center" wrapText="1"/>
    </xf>
    <xf numFmtId="170" fontId="29" fillId="0" borderId="4" xfId="1" applyNumberFormat="1" applyFont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left" vertical="center" wrapText="1"/>
    </xf>
    <xf numFmtId="0" fontId="30" fillId="3" borderId="9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vertical="center" wrapText="1"/>
    </xf>
    <xf numFmtId="0" fontId="30" fillId="0" borderId="9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vertical="center" wrapText="1"/>
    </xf>
    <xf numFmtId="170" fontId="26" fillId="0" borderId="2" xfId="1" applyNumberFormat="1" applyFont="1" applyBorder="1" applyAlignment="1">
      <alignment horizontal="center" vertical="center" wrapText="1"/>
    </xf>
    <xf numFmtId="170" fontId="26" fillId="0" borderId="10" xfId="1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right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right" vertical="center" wrapText="1"/>
    </xf>
    <xf numFmtId="0" fontId="29" fillId="3" borderId="4" xfId="0" applyFont="1" applyFill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4" xfId="0" applyFont="1" applyBorder="1" applyAlignment="1">
      <alignment vertical="center" wrapText="1"/>
    </xf>
    <xf numFmtId="170" fontId="29" fillId="0" borderId="4" xfId="1" applyNumberFormat="1" applyFont="1" applyBorder="1" applyAlignment="1">
      <alignment vertical="center" wrapText="1"/>
    </xf>
  </cellXfs>
  <cellStyles count="12">
    <cellStyle name="Comma" xfId="1" builtinId="3"/>
    <cellStyle name="Comma 2" xfId="9"/>
    <cellStyle name="Comma 3" xfId="11"/>
    <cellStyle name="Normal" xfId="0" builtinId="0"/>
    <cellStyle name="Normal 2" xfId="10"/>
    <cellStyle name="Normal 4" xfId="5"/>
    <cellStyle name="Normal 5" xfId="8"/>
    <cellStyle name="Normal 8" xfId="7"/>
    <cellStyle name="SN_241" xfId="2"/>
    <cellStyle name="Style 1" xfId="4"/>
    <cellStyle name="Обычный 2" xf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Post\Users\lilit.harutyunyan\Downloads\3.Havelvac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</sheetNames>
    <sheetDataSet>
      <sheetData sheetId="0"/>
      <sheetData sheetId="1"/>
      <sheetData sheetId="2">
        <row r="27">
          <cell r="H27">
            <v>5358.3</v>
          </cell>
          <cell r="I27">
            <v>10716.7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view="pageBreakPreview" topLeftCell="A52" zoomScale="115" zoomScaleNormal="100" zoomScaleSheetLayoutView="115" workbookViewId="0">
      <selection activeCell="C58" sqref="C58"/>
    </sheetView>
  </sheetViews>
  <sheetFormatPr defaultRowHeight="14.25" x14ac:dyDescent="0.2"/>
  <cols>
    <col min="1" max="1" width="9.85546875" style="1" customWidth="1"/>
    <col min="2" max="2" width="13.85546875" style="1" customWidth="1"/>
    <col min="3" max="3" width="106.140625" style="2" customWidth="1"/>
    <col min="4" max="4" width="37" style="11" customWidth="1"/>
    <col min="5" max="252" width="9.140625" style="1"/>
    <col min="253" max="254" width="5.7109375" style="1" customWidth="1"/>
    <col min="255" max="255" width="76.28515625" style="1" customWidth="1"/>
    <col min="256" max="256" width="17.85546875" style="1" customWidth="1"/>
    <col min="257" max="508" width="9.140625" style="1"/>
    <col min="509" max="510" width="5.7109375" style="1" customWidth="1"/>
    <col min="511" max="511" width="76.28515625" style="1" customWidth="1"/>
    <col min="512" max="512" width="17.85546875" style="1" customWidth="1"/>
    <col min="513" max="764" width="9.140625" style="1"/>
    <col min="765" max="766" width="5.7109375" style="1" customWidth="1"/>
    <col min="767" max="767" width="76.28515625" style="1" customWidth="1"/>
    <col min="768" max="768" width="17.85546875" style="1" customWidth="1"/>
    <col min="769" max="1020" width="9.140625" style="1"/>
    <col min="1021" max="1022" width="5.7109375" style="1" customWidth="1"/>
    <col min="1023" max="1023" width="76.28515625" style="1" customWidth="1"/>
    <col min="1024" max="1024" width="17.85546875" style="1" customWidth="1"/>
    <col min="1025" max="1276" width="9.140625" style="1"/>
    <col min="1277" max="1278" width="5.7109375" style="1" customWidth="1"/>
    <col min="1279" max="1279" width="76.28515625" style="1" customWidth="1"/>
    <col min="1280" max="1280" width="17.85546875" style="1" customWidth="1"/>
    <col min="1281" max="1532" width="9.140625" style="1"/>
    <col min="1533" max="1534" width="5.7109375" style="1" customWidth="1"/>
    <col min="1535" max="1535" width="76.28515625" style="1" customWidth="1"/>
    <col min="1536" max="1536" width="17.85546875" style="1" customWidth="1"/>
    <col min="1537" max="1788" width="9.140625" style="1"/>
    <col min="1789" max="1790" width="5.7109375" style="1" customWidth="1"/>
    <col min="1791" max="1791" width="76.28515625" style="1" customWidth="1"/>
    <col min="1792" max="1792" width="17.85546875" style="1" customWidth="1"/>
    <col min="1793" max="2044" width="9.140625" style="1"/>
    <col min="2045" max="2046" width="5.7109375" style="1" customWidth="1"/>
    <col min="2047" max="2047" width="76.28515625" style="1" customWidth="1"/>
    <col min="2048" max="2048" width="17.85546875" style="1" customWidth="1"/>
    <col min="2049" max="2300" width="9.140625" style="1"/>
    <col min="2301" max="2302" width="5.7109375" style="1" customWidth="1"/>
    <col min="2303" max="2303" width="76.28515625" style="1" customWidth="1"/>
    <col min="2304" max="2304" width="17.85546875" style="1" customWidth="1"/>
    <col min="2305" max="2556" width="9.140625" style="1"/>
    <col min="2557" max="2558" width="5.7109375" style="1" customWidth="1"/>
    <col min="2559" max="2559" width="76.28515625" style="1" customWidth="1"/>
    <col min="2560" max="2560" width="17.85546875" style="1" customWidth="1"/>
    <col min="2561" max="2812" width="9.140625" style="1"/>
    <col min="2813" max="2814" width="5.7109375" style="1" customWidth="1"/>
    <col min="2815" max="2815" width="76.28515625" style="1" customWidth="1"/>
    <col min="2816" max="2816" width="17.85546875" style="1" customWidth="1"/>
    <col min="2817" max="3068" width="9.140625" style="1"/>
    <col min="3069" max="3070" width="5.7109375" style="1" customWidth="1"/>
    <col min="3071" max="3071" width="76.28515625" style="1" customWidth="1"/>
    <col min="3072" max="3072" width="17.85546875" style="1" customWidth="1"/>
    <col min="3073" max="3324" width="9.140625" style="1"/>
    <col min="3325" max="3326" width="5.7109375" style="1" customWidth="1"/>
    <col min="3327" max="3327" width="76.28515625" style="1" customWidth="1"/>
    <col min="3328" max="3328" width="17.85546875" style="1" customWidth="1"/>
    <col min="3329" max="3580" width="9.140625" style="1"/>
    <col min="3581" max="3582" width="5.7109375" style="1" customWidth="1"/>
    <col min="3583" max="3583" width="76.28515625" style="1" customWidth="1"/>
    <col min="3584" max="3584" width="17.85546875" style="1" customWidth="1"/>
    <col min="3585" max="3836" width="9.140625" style="1"/>
    <col min="3837" max="3838" width="5.7109375" style="1" customWidth="1"/>
    <col min="3839" max="3839" width="76.28515625" style="1" customWidth="1"/>
    <col min="3840" max="3840" width="17.85546875" style="1" customWidth="1"/>
    <col min="3841" max="4092" width="9.140625" style="1"/>
    <col min="4093" max="4094" width="5.7109375" style="1" customWidth="1"/>
    <col min="4095" max="4095" width="76.28515625" style="1" customWidth="1"/>
    <col min="4096" max="4096" width="17.85546875" style="1" customWidth="1"/>
    <col min="4097" max="4348" width="9.140625" style="1"/>
    <col min="4349" max="4350" width="5.7109375" style="1" customWidth="1"/>
    <col min="4351" max="4351" width="76.28515625" style="1" customWidth="1"/>
    <col min="4352" max="4352" width="17.85546875" style="1" customWidth="1"/>
    <col min="4353" max="4604" width="9.140625" style="1"/>
    <col min="4605" max="4606" width="5.7109375" style="1" customWidth="1"/>
    <col min="4607" max="4607" width="76.28515625" style="1" customWidth="1"/>
    <col min="4608" max="4608" width="17.85546875" style="1" customWidth="1"/>
    <col min="4609" max="4860" width="9.140625" style="1"/>
    <col min="4861" max="4862" width="5.7109375" style="1" customWidth="1"/>
    <col min="4863" max="4863" width="76.28515625" style="1" customWidth="1"/>
    <col min="4864" max="4864" width="17.85546875" style="1" customWidth="1"/>
    <col min="4865" max="5116" width="9.140625" style="1"/>
    <col min="5117" max="5118" width="5.7109375" style="1" customWidth="1"/>
    <col min="5119" max="5119" width="76.28515625" style="1" customWidth="1"/>
    <col min="5120" max="5120" width="17.85546875" style="1" customWidth="1"/>
    <col min="5121" max="5372" width="9.140625" style="1"/>
    <col min="5373" max="5374" width="5.7109375" style="1" customWidth="1"/>
    <col min="5375" max="5375" width="76.28515625" style="1" customWidth="1"/>
    <col min="5376" max="5376" width="17.85546875" style="1" customWidth="1"/>
    <col min="5377" max="5628" width="9.140625" style="1"/>
    <col min="5629" max="5630" width="5.7109375" style="1" customWidth="1"/>
    <col min="5631" max="5631" width="76.28515625" style="1" customWidth="1"/>
    <col min="5632" max="5632" width="17.85546875" style="1" customWidth="1"/>
    <col min="5633" max="5884" width="9.140625" style="1"/>
    <col min="5885" max="5886" width="5.7109375" style="1" customWidth="1"/>
    <col min="5887" max="5887" width="76.28515625" style="1" customWidth="1"/>
    <col min="5888" max="5888" width="17.85546875" style="1" customWidth="1"/>
    <col min="5889" max="6140" width="9.140625" style="1"/>
    <col min="6141" max="6142" width="5.7109375" style="1" customWidth="1"/>
    <col min="6143" max="6143" width="76.28515625" style="1" customWidth="1"/>
    <col min="6144" max="6144" width="17.85546875" style="1" customWidth="1"/>
    <col min="6145" max="6396" width="9.140625" style="1"/>
    <col min="6397" max="6398" width="5.7109375" style="1" customWidth="1"/>
    <col min="6399" max="6399" width="76.28515625" style="1" customWidth="1"/>
    <col min="6400" max="6400" width="17.85546875" style="1" customWidth="1"/>
    <col min="6401" max="6652" width="9.140625" style="1"/>
    <col min="6653" max="6654" width="5.7109375" style="1" customWidth="1"/>
    <col min="6655" max="6655" width="76.28515625" style="1" customWidth="1"/>
    <col min="6656" max="6656" width="17.85546875" style="1" customWidth="1"/>
    <col min="6657" max="6908" width="9.140625" style="1"/>
    <col min="6909" max="6910" width="5.7109375" style="1" customWidth="1"/>
    <col min="6911" max="6911" width="76.28515625" style="1" customWidth="1"/>
    <col min="6912" max="6912" width="17.85546875" style="1" customWidth="1"/>
    <col min="6913" max="7164" width="9.140625" style="1"/>
    <col min="7165" max="7166" width="5.7109375" style="1" customWidth="1"/>
    <col min="7167" max="7167" width="76.28515625" style="1" customWidth="1"/>
    <col min="7168" max="7168" width="17.85546875" style="1" customWidth="1"/>
    <col min="7169" max="7420" width="9.140625" style="1"/>
    <col min="7421" max="7422" width="5.7109375" style="1" customWidth="1"/>
    <col min="7423" max="7423" width="76.28515625" style="1" customWidth="1"/>
    <col min="7424" max="7424" width="17.85546875" style="1" customWidth="1"/>
    <col min="7425" max="7676" width="9.140625" style="1"/>
    <col min="7677" max="7678" width="5.7109375" style="1" customWidth="1"/>
    <col min="7679" max="7679" width="76.28515625" style="1" customWidth="1"/>
    <col min="7680" max="7680" width="17.85546875" style="1" customWidth="1"/>
    <col min="7681" max="7932" width="9.140625" style="1"/>
    <col min="7933" max="7934" width="5.7109375" style="1" customWidth="1"/>
    <col min="7935" max="7935" width="76.28515625" style="1" customWidth="1"/>
    <col min="7936" max="7936" width="17.85546875" style="1" customWidth="1"/>
    <col min="7937" max="8188" width="9.140625" style="1"/>
    <col min="8189" max="8190" width="5.7109375" style="1" customWidth="1"/>
    <col min="8191" max="8191" width="76.28515625" style="1" customWidth="1"/>
    <col min="8192" max="8192" width="17.85546875" style="1" customWidth="1"/>
    <col min="8193" max="8444" width="9.140625" style="1"/>
    <col min="8445" max="8446" width="5.7109375" style="1" customWidth="1"/>
    <col min="8447" max="8447" width="76.28515625" style="1" customWidth="1"/>
    <col min="8448" max="8448" width="17.85546875" style="1" customWidth="1"/>
    <col min="8449" max="8700" width="9.140625" style="1"/>
    <col min="8701" max="8702" width="5.7109375" style="1" customWidth="1"/>
    <col min="8703" max="8703" width="76.28515625" style="1" customWidth="1"/>
    <col min="8704" max="8704" width="17.85546875" style="1" customWidth="1"/>
    <col min="8705" max="8956" width="9.140625" style="1"/>
    <col min="8957" max="8958" width="5.7109375" style="1" customWidth="1"/>
    <col min="8959" max="8959" width="76.28515625" style="1" customWidth="1"/>
    <col min="8960" max="8960" width="17.85546875" style="1" customWidth="1"/>
    <col min="8961" max="9212" width="9.140625" style="1"/>
    <col min="9213" max="9214" width="5.7109375" style="1" customWidth="1"/>
    <col min="9215" max="9215" width="76.28515625" style="1" customWidth="1"/>
    <col min="9216" max="9216" width="17.85546875" style="1" customWidth="1"/>
    <col min="9217" max="9468" width="9.140625" style="1"/>
    <col min="9469" max="9470" width="5.7109375" style="1" customWidth="1"/>
    <col min="9471" max="9471" width="76.28515625" style="1" customWidth="1"/>
    <col min="9472" max="9472" width="17.85546875" style="1" customWidth="1"/>
    <col min="9473" max="9724" width="9.140625" style="1"/>
    <col min="9725" max="9726" width="5.7109375" style="1" customWidth="1"/>
    <col min="9727" max="9727" width="76.28515625" style="1" customWidth="1"/>
    <col min="9728" max="9728" width="17.85546875" style="1" customWidth="1"/>
    <col min="9729" max="9980" width="9.140625" style="1"/>
    <col min="9981" max="9982" width="5.7109375" style="1" customWidth="1"/>
    <col min="9983" max="9983" width="76.28515625" style="1" customWidth="1"/>
    <col min="9984" max="9984" width="17.85546875" style="1" customWidth="1"/>
    <col min="9985" max="10236" width="9.140625" style="1"/>
    <col min="10237" max="10238" width="5.7109375" style="1" customWidth="1"/>
    <col min="10239" max="10239" width="76.28515625" style="1" customWidth="1"/>
    <col min="10240" max="10240" width="17.85546875" style="1" customWidth="1"/>
    <col min="10241" max="10492" width="9.140625" style="1"/>
    <col min="10493" max="10494" width="5.7109375" style="1" customWidth="1"/>
    <col min="10495" max="10495" width="76.28515625" style="1" customWidth="1"/>
    <col min="10496" max="10496" width="17.85546875" style="1" customWidth="1"/>
    <col min="10497" max="10748" width="9.140625" style="1"/>
    <col min="10749" max="10750" width="5.7109375" style="1" customWidth="1"/>
    <col min="10751" max="10751" width="76.28515625" style="1" customWidth="1"/>
    <col min="10752" max="10752" width="17.85546875" style="1" customWidth="1"/>
    <col min="10753" max="11004" width="9.140625" style="1"/>
    <col min="11005" max="11006" width="5.7109375" style="1" customWidth="1"/>
    <col min="11007" max="11007" width="76.28515625" style="1" customWidth="1"/>
    <col min="11008" max="11008" width="17.85546875" style="1" customWidth="1"/>
    <col min="11009" max="11260" width="9.140625" style="1"/>
    <col min="11261" max="11262" width="5.7109375" style="1" customWidth="1"/>
    <col min="11263" max="11263" width="76.28515625" style="1" customWidth="1"/>
    <col min="11264" max="11264" width="17.85546875" style="1" customWidth="1"/>
    <col min="11265" max="11516" width="9.140625" style="1"/>
    <col min="11517" max="11518" width="5.7109375" style="1" customWidth="1"/>
    <col min="11519" max="11519" width="76.28515625" style="1" customWidth="1"/>
    <col min="11520" max="11520" width="17.85546875" style="1" customWidth="1"/>
    <col min="11521" max="11772" width="9.140625" style="1"/>
    <col min="11773" max="11774" width="5.7109375" style="1" customWidth="1"/>
    <col min="11775" max="11775" width="76.28515625" style="1" customWidth="1"/>
    <col min="11776" max="11776" width="17.85546875" style="1" customWidth="1"/>
    <col min="11777" max="12028" width="9.140625" style="1"/>
    <col min="12029" max="12030" width="5.7109375" style="1" customWidth="1"/>
    <col min="12031" max="12031" width="76.28515625" style="1" customWidth="1"/>
    <col min="12032" max="12032" width="17.85546875" style="1" customWidth="1"/>
    <col min="12033" max="12284" width="9.140625" style="1"/>
    <col min="12285" max="12286" width="5.7109375" style="1" customWidth="1"/>
    <col min="12287" max="12287" width="76.28515625" style="1" customWidth="1"/>
    <col min="12288" max="12288" width="17.85546875" style="1" customWidth="1"/>
    <col min="12289" max="12540" width="9.140625" style="1"/>
    <col min="12541" max="12542" width="5.7109375" style="1" customWidth="1"/>
    <col min="12543" max="12543" width="76.28515625" style="1" customWidth="1"/>
    <col min="12544" max="12544" width="17.85546875" style="1" customWidth="1"/>
    <col min="12545" max="12796" width="9.140625" style="1"/>
    <col min="12797" max="12798" width="5.7109375" style="1" customWidth="1"/>
    <col min="12799" max="12799" width="76.28515625" style="1" customWidth="1"/>
    <col min="12800" max="12800" width="17.85546875" style="1" customWidth="1"/>
    <col min="12801" max="13052" width="9.140625" style="1"/>
    <col min="13053" max="13054" width="5.7109375" style="1" customWidth="1"/>
    <col min="13055" max="13055" width="76.28515625" style="1" customWidth="1"/>
    <col min="13056" max="13056" width="17.85546875" style="1" customWidth="1"/>
    <col min="13057" max="13308" width="9.140625" style="1"/>
    <col min="13309" max="13310" width="5.7109375" style="1" customWidth="1"/>
    <col min="13311" max="13311" width="76.28515625" style="1" customWidth="1"/>
    <col min="13312" max="13312" width="17.85546875" style="1" customWidth="1"/>
    <col min="13313" max="13564" width="9.140625" style="1"/>
    <col min="13565" max="13566" width="5.7109375" style="1" customWidth="1"/>
    <col min="13567" max="13567" width="76.28515625" style="1" customWidth="1"/>
    <col min="13568" max="13568" width="17.85546875" style="1" customWidth="1"/>
    <col min="13569" max="13820" width="9.140625" style="1"/>
    <col min="13821" max="13822" width="5.7109375" style="1" customWidth="1"/>
    <col min="13823" max="13823" width="76.28515625" style="1" customWidth="1"/>
    <col min="13824" max="13824" width="17.85546875" style="1" customWidth="1"/>
    <col min="13825" max="14076" width="9.140625" style="1"/>
    <col min="14077" max="14078" width="5.7109375" style="1" customWidth="1"/>
    <col min="14079" max="14079" width="76.28515625" style="1" customWidth="1"/>
    <col min="14080" max="14080" width="17.85546875" style="1" customWidth="1"/>
    <col min="14081" max="14332" width="9.140625" style="1"/>
    <col min="14333" max="14334" width="5.7109375" style="1" customWidth="1"/>
    <col min="14335" max="14335" width="76.28515625" style="1" customWidth="1"/>
    <col min="14336" max="14336" width="17.85546875" style="1" customWidth="1"/>
    <col min="14337" max="14588" width="9.140625" style="1"/>
    <col min="14589" max="14590" width="5.7109375" style="1" customWidth="1"/>
    <col min="14591" max="14591" width="76.28515625" style="1" customWidth="1"/>
    <col min="14592" max="14592" width="17.85546875" style="1" customWidth="1"/>
    <col min="14593" max="14844" width="9.140625" style="1"/>
    <col min="14845" max="14846" width="5.7109375" style="1" customWidth="1"/>
    <col min="14847" max="14847" width="76.28515625" style="1" customWidth="1"/>
    <col min="14848" max="14848" width="17.85546875" style="1" customWidth="1"/>
    <col min="14849" max="15100" width="9.140625" style="1"/>
    <col min="15101" max="15102" width="5.7109375" style="1" customWidth="1"/>
    <col min="15103" max="15103" width="76.28515625" style="1" customWidth="1"/>
    <col min="15104" max="15104" width="17.85546875" style="1" customWidth="1"/>
    <col min="15105" max="15356" width="9.140625" style="1"/>
    <col min="15357" max="15358" width="5.7109375" style="1" customWidth="1"/>
    <col min="15359" max="15359" width="76.28515625" style="1" customWidth="1"/>
    <col min="15360" max="15360" width="17.85546875" style="1" customWidth="1"/>
    <col min="15361" max="15612" width="9.140625" style="1"/>
    <col min="15613" max="15614" width="5.7109375" style="1" customWidth="1"/>
    <col min="15615" max="15615" width="76.28515625" style="1" customWidth="1"/>
    <col min="15616" max="15616" width="17.85546875" style="1" customWidth="1"/>
    <col min="15617" max="15868" width="9.140625" style="1"/>
    <col min="15869" max="15870" width="5.7109375" style="1" customWidth="1"/>
    <col min="15871" max="15871" width="76.28515625" style="1" customWidth="1"/>
    <col min="15872" max="15872" width="17.85546875" style="1" customWidth="1"/>
    <col min="15873" max="16124" width="9.140625" style="1"/>
    <col min="16125" max="16126" width="5.7109375" style="1" customWidth="1"/>
    <col min="16127" max="16127" width="76.28515625" style="1" customWidth="1"/>
    <col min="16128" max="16128" width="17.85546875" style="1" customWidth="1"/>
    <col min="16129" max="16384" width="9.140625" style="1"/>
  </cols>
  <sheetData>
    <row r="1" spans="1:4" ht="22.5" customHeight="1" x14ac:dyDescent="0.2">
      <c r="D1" s="29" t="s">
        <v>21</v>
      </c>
    </row>
    <row r="2" spans="1:4" ht="46.5" customHeight="1" x14ac:dyDescent="0.2">
      <c r="D2" s="19" t="s">
        <v>4</v>
      </c>
    </row>
    <row r="3" spans="1:4" ht="63.75" customHeight="1" x14ac:dyDescent="0.2">
      <c r="A3" s="214" t="s">
        <v>22</v>
      </c>
      <c r="B3" s="214"/>
      <c r="C3" s="214"/>
      <c r="D3" s="214"/>
    </row>
    <row r="4" spans="1:4" ht="24.75" customHeight="1" x14ac:dyDescent="0.2">
      <c r="A4" s="6"/>
      <c r="B4" s="6"/>
      <c r="C4" s="6"/>
      <c r="D4" s="20"/>
    </row>
    <row r="5" spans="1:4" ht="69" customHeight="1" x14ac:dyDescent="0.2">
      <c r="A5" s="212" t="s">
        <v>23</v>
      </c>
      <c r="B5" s="212"/>
      <c r="C5" s="212" t="s">
        <v>24</v>
      </c>
      <c r="D5" s="36" t="s">
        <v>5</v>
      </c>
    </row>
    <row r="6" spans="1:4" ht="34.5" customHeight="1" x14ac:dyDescent="0.2">
      <c r="A6" s="81" t="s">
        <v>1</v>
      </c>
      <c r="B6" s="81" t="s">
        <v>2</v>
      </c>
      <c r="C6" s="213"/>
      <c r="D6" s="30" t="s">
        <v>3</v>
      </c>
    </row>
    <row r="7" spans="1:4" s="4" customFormat="1" ht="16.5" x14ac:dyDescent="0.2">
      <c r="A7" s="82"/>
      <c r="B7" s="82"/>
      <c r="C7" s="32" t="s">
        <v>62</v>
      </c>
      <c r="D7" s="10">
        <f>SUM(D8+D26+D44+D57)</f>
        <v>1.1641532182693481E-10</v>
      </c>
    </row>
    <row r="8" spans="1:4" s="4" customFormat="1" ht="20.25" customHeight="1" x14ac:dyDescent="0.2">
      <c r="A8" s="31" t="s">
        <v>67</v>
      </c>
      <c r="B8" s="14"/>
      <c r="C8" s="33" t="s">
        <v>25</v>
      </c>
      <c r="D8" s="10">
        <f>SUM(D14+D20)</f>
        <v>-1117271.3999999999</v>
      </c>
    </row>
    <row r="9" spans="1:4" s="4" customFormat="1" ht="20.25" customHeight="1" x14ac:dyDescent="0.2">
      <c r="A9" s="31"/>
      <c r="B9" s="14"/>
      <c r="C9" s="31" t="s">
        <v>68</v>
      </c>
      <c r="D9" s="30"/>
    </row>
    <row r="10" spans="1:4" s="4" customFormat="1" ht="20.25" customHeight="1" x14ac:dyDescent="0.2">
      <c r="A10" s="31"/>
      <c r="B10" s="14"/>
      <c r="C10" s="33" t="s">
        <v>26</v>
      </c>
      <c r="D10" s="30"/>
    </row>
    <row r="11" spans="1:4" s="4" customFormat="1" ht="20.25" customHeight="1" x14ac:dyDescent="0.2">
      <c r="A11" s="31"/>
      <c r="B11" s="14"/>
      <c r="C11" s="31" t="s">
        <v>69</v>
      </c>
      <c r="D11" s="30"/>
    </row>
    <row r="12" spans="1:4" s="4" customFormat="1" ht="20.25" customHeight="1" x14ac:dyDescent="0.2">
      <c r="A12" s="31"/>
      <c r="B12" s="14"/>
      <c r="C12" s="33" t="s">
        <v>27</v>
      </c>
      <c r="D12" s="30"/>
    </row>
    <row r="13" spans="1:4" s="4" customFormat="1" ht="20.25" customHeight="1" x14ac:dyDescent="0.2">
      <c r="A13" s="31"/>
      <c r="B13" s="31"/>
      <c r="C13" s="31" t="s">
        <v>70</v>
      </c>
      <c r="D13" s="30"/>
    </row>
    <row r="14" spans="1:4" s="4" customFormat="1" ht="20.25" customHeight="1" x14ac:dyDescent="0.2">
      <c r="A14" s="81"/>
      <c r="B14" s="31" t="s">
        <v>31</v>
      </c>
      <c r="C14" s="33" t="s">
        <v>28</v>
      </c>
      <c r="D14" s="10">
        <v>94314</v>
      </c>
    </row>
    <row r="15" spans="1:4" s="4" customFormat="1" ht="16.5" x14ac:dyDescent="0.2">
      <c r="A15" s="81"/>
      <c r="B15" s="31"/>
      <c r="C15" s="31" t="s">
        <v>71</v>
      </c>
      <c r="D15" s="30"/>
    </row>
    <row r="16" spans="1:4" s="4" customFormat="1" ht="16.5" x14ac:dyDescent="0.2">
      <c r="A16" s="81"/>
      <c r="B16" s="31"/>
      <c r="C16" s="33" t="s">
        <v>29</v>
      </c>
      <c r="D16" s="30"/>
    </row>
    <row r="17" spans="1:4" s="4" customFormat="1" ht="67.5" customHeight="1" x14ac:dyDescent="0.2">
      <c r="A17" s="81"/>
      <c r="B17" s="31"/>
      <c r="C17" s="31" t="s">
        <v>72</v>
      </c>
      <c r="D17" s="30"/>
    </row>
    <row r="18" spans="1:4" s="4" customFormat="1" ht="22.5" customHeight="1" x14ac:dyDescent="0.2">
      <c r="A18" s="81"/>
      <c r="B18" s="31"/>
      <c r="C18" s="33" t="s">
        <v>30</v>
      </c>
      <c r="D18" s="30"/>
    </row>
    <row r="19" spans="1:4" s="4" customFormat="1" ht="21.75" customHeight="1" x14ac:dyDescent="0.2">
      <c r="A19" s="81"/>
      <c r="B19" s="31"/>
      <c r="C19" s="31" t="s">
        <v>32</v>
      </c>
      <c r="D19" s="10"/>
    </row>
    <row r="20" spans="1:4" s="4" customFormat="1" ht="24" customHeight="1" x14ac:dyDescent="0.2">
      <c r="A20" s="31"/>
      <c r="B20" s="31" t="s">
        <v>73</v>
      </c>
      <c r="C20" s="33" t="s">
        <v>28</v>
      </c>
      <c r="D20" s="10">
        <v>-1211585.3999999999</v>
      </c>
    </row>
    <row r="21" spans="1:4" s="4" customFormat="1" ht="16.5" x14ac:dyDescent="0.2">
      <c r="A21" s="31"/>
      <c r="B21" s="31"/>
      <c r="C21" s="31" t="s">
        <v>74</v>
      </c>
      <c r="D21" s="31"/>
    </row>
    <row r="22" spans="1:4" s="4" customFormat="1" ht="16.5" x14ac:dyDescent="0.2">
      <c r="A22" s="31"/>
      <c r="B22" s="31"/>
      <c r="C22" s="33" t="s">
        <v>29</v>
      </c>
      <c r="D22" s="31"/>
    </row>
    <row r="23" spans="1:4" s="4" customFormat="1" ht="51" customHeight="1" x14ac:dyDescent="0.2">
      <c r="A23" s="31"/>
      <c r="B23" s="31"/>
      <c r="C23" s="31" t="s">
        <v>75</v>
      </c>
      <c r="D23" s="31"/>
    </row>
    <row r="24" spans="1:4" s="4" customFormat="1" ht="16.5" x14ac:dyDescent="0.2">
      <c r="A24" s="31"/>
      <c r="B24" s="31"/>
      <c r="C24" s="33" t="s">
        <v>30</v>
      </c>
      <c r="D24" s="31"/>
    </row>
    <row r="25" spans="1:4" s="4" customFormat="1" ht="16.5" x14ac:dyDescent="0.2">
      <c r="A25" s="31"/>
      <c r="B25" s="31"/>
      <c r="C25" s="31" t="s">
        <v>32</v>
      </c>
      <c r="D25" s="31"/>
    </row>
    <row r="26" spans="1:4" s="4" customFormat="1" ht="15.75" customHeight="1" x14ac:dyDescent="0.2">
      <c r="A26" s="31" t="s">
        <v>49</v>
      </c>
      <c r="B26" s="33"/>
      <c r="C26" s="33" t="s">
        <v>25</v>
      </c>
      <c r="D26" s="83">
        <f>SUM(D32+D38)</f>
        <v>109771.5</v>
      </c>
    </row>
    <row r="27" spans="1:4" s="4" customFormat="1" ht="34.5" customHeight="1" x14ac:dyDescent="0.2">
      <c r="A27" s="31"/>
      <c r="B27" s="31"/>
      <c r="C27" s="31" t="s">
        <v>50</v>
      </c>
      <c r="D27" s="30"/>
    </row>
    <row r="28" spans="1:4" s="4" customFormat="1" ht="18" customHeight="1" x14ac:dyDescent="0.2">
      <c r="A28" s="33"/>
      <c r="B28" s="33"/>
      <c r="C28" s="33" t="s">
        <v>26</v>
      </c>
      <c r="D28" s="30"/>
    </row>
    <row r="29" spans="1:4" s="4" customFormat="1" ht="49.5" x14ac:dyDescent="0.2">
      <c r="A29" s="31"/>
      <c r="B29" s="31"/>
      <c r="C29" s="31" t="s">
        <v>51</v>
      </c>
      <c r="D29" s="30"/>
    </row>
    <row r="30" spans="1:4" s="4" customFormat="1" ht="17.25" customHeight="1" x14ac:dyDescent="0.2">
      <c r="A30" s="33"/>
      <c r="B30" s="33"/>
      <c r="C30" s="33" t="s">
        <v>27</v>
      </c>
      <c r="D30" s="30"/>
    </row>
    <row r="31" spans="1:4" s="4" customFormat="1" ht="34.5" customHeight="1" x14ac:dyDescent="0.2">
      <c r="A31" s="31"/>
      <c r="B31" s="31"/>
      <c r="C31" s="31" t="s">
        <v>52</v>
      </c>
      <c r="D31" s="30"/>
    </row>
    <row r="32" spans="1:4" s="4" customFormat="1" ht="21" customHeight="1" x14ac:dyDescent="0.2">
      <c r="A32" s="31"/>
      <c r="B32" s="31" t="s">
        <v>31</v>
      </c>
      <c r="C32" s="33" t="s">
        <v>28</v>
      </c>
      <c r="D32" s="83">
        <v>8905.5</v>
      </c>
    </row>
    <row r="33" spans="1:4" s="4" customFormat="1" ht="50.25" customHeight="1" x14ac:dyDescent="0.2">
      <c r="A33" s="33"/>
      <c r="B33" s="33"/>
      <c r="C33" s="31" t="s">
        <v>53</v>
      </c>
      <c r="D33" s="30"/>
    </row>
    <row r="34" spans="1:4" s="4" customFormat="1" ht="15" customHeight="1" x14ac:dyDescent="0.2">
      <c r="A34" s="31"/>
      <c r="B34" s="31"/>
      <c r="C34" s="33" t="s">
        <v>29</v>
      </c>
      <c r="D34" s="30"/>
    </row>
    <row r="35" spans="1:4" s="4" customFormat="1" ht="34.5" customHeight="1" x14ac:dyDescent="0.2">
      <c r="A35" s="33"/>
      <c r="B35" s="33"/>
      <c r="C35" s="31" t="s">
        <v>54</v>
      </c>
      <c r="D35" s="30"/>
    </row>
    <row r="36" spans="1:4" s="4" customFormat="1" ht="18" customHeight="1" x14ac:dyDescent="0.2">
      <c r="A36" s="31"/>
      <c r="B36" s="31"/>
      <c r="C36" s="33" t="s">
        <v>30</v>
      </c>
      <c r="D36" s="30"/>
    </row>
    <row r="37" spans="1:4" s="4" customFormat="1" ht="18" customHeight="1" x14ac:dyDescent="0.2">
      <c r="A37" s="84"/>
      <c r="B37" s="84"/>
      <c r="C37" s="31" t="s">
        <v>32</v>
      </c>
      <c r="D37" s="30"/>
    </row>
    <row r="38" spans="1:4" s="38" customFormat="1" ht="17.25" x14ac:dyDescent="0.2">
      <c r="A38" s="85"/>
      <c r="B38" s="86" t="s">
        <v>83</v>
      </c>
      <c r="C38" s="87" t="s">
        <v>28</v>
      </c>
      <c r="D38" s="88">
        <v>100866</v>
      </c>
    </row>
    <row r="39" spans="1:4" s="38" customFormat="1" ht="33" x14ac:dyDescent="0.2">
      <c r="A39" s="85"/>
      <c r="B39" s="85"/>
      <c r="C39" s="89" t="s">
        <v>85</v>
      </c>
      <c r="D39" s="90"/>
    </row>
    <row r="40" spans="1:4" s="38" customFormat="1" ht="17.25" x14ac:dyDescent="0.2">
      <c r="A40" s="85"/>
      <c r="B40" s="85"/>
      <c r="C40" s="87" t="s">
        <v>29</v>
      </c>
      <c r="D40" s="90"/>
    </row>
    <row r="41" spans="1:4" s="38" customFormat="1" ht="33" x14ac:dyDescent="0.2">
      <c r="A41" s="85"/>
      <c r="B41" s="85"/>
      <c r="C41" s="89" t="s">
        <v>86</v>
      </c>
      <c r="D41" s="90"/>
    </row>
    <row r="42" spans="1:4" s="38" customFormat="1" ht="17.25" x14ac:dyDescent="0.2">
      <c r="A42" s="85"/>
      <c r="B42" s="85"/>
      <c r="C42" s="87" t="s">
        <v>30</v>
      </c>
      <c r="D42" s="90"/>
    </row>
    <row r="43" spans="1:4" s="38" customFormat="1" ht="17.25" x14ac:dyDescent="0.2">
      <c r="A43" s="85"/>
      <c r="B43" s="85"/>
      <c r="C43" s="89" t="s">
        <v>84</v>
      </c>
      <c r="D43" s="90"/>
    </row>
    <row r="44" spans="1:4" s="4" customFormat="1" ht="16.5" x14ac:dyDescent="0.2">
      <c r="A44" s="31" t="s">
        <v>76</v>
      </c>
      <c r="B44" s="31"/>
      <c r="C44" s="33" t="s">
        <v>25</v>
      </c>
      <c r="D44" s="10">
        <f>SUM(D51)</f>
        <v>984059.9</v>
      </c>
    </row>
    <row r="45" spans="1:4" s="4" customFormat="1" ht="40.5" customHeight="1" x14ac:dyDescent="0.2">
      <c r="A45" s="31"/>
      <c r="B45" s="31"/>
      <c r="C45" s="31" t="s">
        <v>77</v>
      </c>
      <c r="D45" s="83"/>
    </row>
    <row r="46" spans="1:4" s="4" customFormat="1" ht="16.5" x14ac:dyDescent="0.2">
      <c r="A46" s="31"/>
      <c r="B46" s="31"/>
      <c r="C46" s="33" t="s">
        <v>26</v>
      </c>
      <c r="D46" s="83"/>
    </row>
    <row r="47" spans="1:4" s="4" customFormat="1" ht="20.25" customHeight="1" x14ac:dyDescent="0.2">
      <c r="A47" s="31"/>
      <c r="B47" s="31"/>
      <c r="C47" s="31" t="s">
        <v>78</v>
      </c>
      <c r="D47" s="83"/>
    </row>
    <row r="48" spans="1:4" s="4" customFormat="1" ht="16.5" x14ac:dyDescent="0.2">
      <c r="A48" s="31"/>
      <c r="B48" s="31"/>
      <c r="C48" s="33" t="s">
        <v>27</v>
      </c>
      <c r="D48" s="83"/>
    </row>
    <row r="49" spans="1:4" s="4" customFormat="1" ht="36.75" customHeight="1" x14ac:dyDescent="0.2">
      <c r="A49" s="31"/>
      <c r="B49" s="31"/>
      <c r="C49" s="205" t="s">
        <v>79</v>
      </c>
      <c r="D49" s="83"/>
    </row>
    <row r="50" spans="1:4" s="4" customFormat="1" ht="16.5" x14ac:dyDescent="0.2">
      <c r="A50" s="31"/>
      <c r="B50" s="31"/>
      <c r="C50" s="205" t="s">
        <v>80</v>
      </c>
      <c r="D50" s="83"/>
    </row>
    <row r="51" spans="1:4" s="4" customFormat="1" ht="16.5" x14ac:dyDescent="0.2">
      <c r="A51" s="31"/>
      <c r="B51" s="31" t="s">
        <v>31</v>
      </c>
      <c r="C51" s="204" t="s">
        <v>28</v>
      </c>
      <c r="D51" s="10">
        <v>984059.9</v>
      </c>
    </row>
    <row r="52" spans="1:4" s="4" customFormat="1" ht="54" customHeight="1" x14ac:dyDescent="0.2">
      <c r="A52" s="31"/>
      <c r="B52" s="31"/>
      <c r="C52" s="205" t="s">
        <v>81</v>
      </c>
      <c r="D52" s="83"/>
    </row>
    <row r="53" spans="1:4" s="4" customFormat="1" ht="16.5" x14ac:dyDescent="0.2">
      <c r="A53" s="31"/>
      <c r="B53" s="31"/>
      <c r="C53" s="204" t="s">
        <v>29</v>
      </c>
      <c r="D53" s="83"/>
    </row>
    <row r="54" spans="1:4" s="4" customFormat="1" ht="36" customHeight="1" x14ac:dyDescent="0.2">
      <c r="A54" s="205"/>
      <c r="B54" s="205"/>
      <c r="C54" s="205" t="s">
        <v>82</v>
      </c>
      <c r="D54" s="83"/>
    </row>
    <row r="55" spans="1:4" s="4" customFormat="1" ht="16.5" x14ac:dyDescent="0.2">
      <c r="A55" s="205"/>
      <c r="B55" s="205"/>
      <c r="C55" s="204" t="s">
        <v>30</v>
      </c>
      <c r="D55" s="83"/>
    </row>
    <row r="56" spans="1:4" s="4" customFormat="1" ht="16.5" x14ac:dyDescent="0.2">
      <c r="A56" s="205"/>
      <c r="B56" s="205"/>
      <c r="C56" s="205" t="s">
        <v>32</v>
      </c>
      <c r="D56" s="83"/>
    </row>
    <row r="57" spans="1:4" ht="16.5" x14ac:dyDescent="0.2">
      <c r="A57" s="205" t="s">
        <v>345</v>
      </c>
      <c r="B57" s="204"/>
      <c r="C57" s="204" t="s">
        <v>25</v>
      </c>
      <c r="D57" s="167">
        <v>23440</v>
      </c>
    </row>
    <row r="58" spans="1:4" ht="16.5" x14ac:dyDescent="0.2">
      <c r="A58" s="205"/>
      <c r="B58" s="205"/>
      <c r="C58" s="205" t="s">
        <v>350</v>
      </c>
      <c r="D58" s="205"/>
    </row>
    <row r="59" spans="1:4" ht="16.5" x14ac:dyDescent="0.2">
      <c r="A59" s="84"/>
      <c r="B59" s="84"/>
      <c r="C59" s="84" t="s">
        <v>26</v>
      </c>
      <c r="D59" s="84"/>
    </row>
    <row r="60" spans="1:4" ht="33" x14ac:dyDescent="0.2">
      <c r="A60" s="204"/>
      <c r="B60" s="204"/>
      <c r="C60" s="204" t="s">
        <v>351</v>
      </c>
      <c r="D60" s="204"/>
    </row>
    <row r="61" spans="1:4" ht="16.5" x14ac:dyDescent="0.2">
      <c r="A61" s="205"/>
      <c r="B61" s="205"/>
      <c r="C61" s="205" t="s">
        <v>27</v>
      </c>
      <c r="D61" s="205"/>
    </row>
    <row r="62" spans="1:4" ht="33" x14ac:dyDescent="0.2">
      <c r="A62" s="84"/>
      <c r="B62" s="84"/>
      <c r="C62" s="84" t="s">
        <v>352</v>
      </c>
      <c r="D62" s="84"/>
    </row>
    <row r="63" spans="1:4" ht="13.5" customHeight="1" x14ac:dyDescent="0.2">
      <c r="A63" s="204"/>
      <c r="B63" s="204"/>
      <c r="C63" s="204"/>
      <c r="D63" s="204"/>
    </row>
    <row r="64" spans="1:4" ht="16.5" x14ac:dyDescent="0.2">
      <c r="A64" s="205"/>
      <c r="B64" s="205">
        <v>11004</v>
      </c>
      <c r="C64" s="204" t="s">
        <v>28</v>
      </c>
      <c r="D64" s="167">
        <v>23440</v>
      </c>
    </row>
    <row r="65" spans="1:4" ht="33" x14ac:dyDescent="0.3">
      <c r="A65" s="207"/>
      <c r="B65" s="208"/>
      <c r="C65" s="205" t="s">
        <v>353</v>
      </c>
      <c r="D65" s="207"/>
    </row>
    <row r="66" spans="1:4" ht="16.5" x14ac:dyDescent="0.2">
      <c r="A66" s="207"/>
      <c r="B66" s="205"/>
      <c r="C66" s="204" t="s">
        <v>29</v>
      </c>
      <c r="D66" s="207"/>
    </row>
    <row r="67" spans="1:4" ht="33" x14ac:dyDescent="0.2">
      <c r="A67" s="207"/>
      <c r="B67" s="204"/>
      <c r="C67" s="205" t="s">
        <v>347</v>
      </c>
      <c r="D67" s="207"/>
    </row>
    <row r="68" spans="1:4" ht="16.5" x14ac:dyDescent="0.2">
      <c r="A68" s="207"/>
      <c r="B68" s="205"/>
      <c r="C68" s="204" t="s">
        <v>30</v>
      </c>
      <c r="D68" s="207"/>
    </row>
    <row r="69" spans="1:4" ht="16.5" x14ac:dyDescent="0.2">
      <c r="A69" s="207"/>
      <c r="B69" s="84"/>
      <c r="C69" s="205" t="s">
        <v>32</v>
      </c>
      <c r="D69" s="207"/>
    </row>
  </sheetData>
  <mergeCells count="3">
    <mergeCell ref="A5:B5"/>
    <mergeCell ref="C5:C6"/>
    <mergeCell ref="A3:D3"/>
  </mergeCells>
  <pageMargins left="0.25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view="pageBreakPreview" topLeftCell="A4" zoomScale="115" zoomScaleNormal="100" zoomScaleSheetLayoutView="115" workbookViewId="0">
      <selection activeCell="I13" sqref="I13"/>
    </sheetView>
  </sheetViews>
  <sheetFormatPr defaultRowHeight="17.25" x14ac:dyDescent="0.2"/>
  <cols>
    <col min="1" max="1" width="7.42578125" style="51" customWidth="1"/>
    <col min="2" max="2" width="8.7109375" style="51" customWidth="1"/>
    <col min="3" max="3" width="44.7109375" style="40" customWidth="1"/>
    <col min="4" max="4" width="17.140625" style="63" customWidth="1"/>
    <col min="5" max="5" width="18.140625" style="63" customWidth="1"/>
    <col min="6" max="6" width="18.7109375" style="63" bestFit="1" customWidth="1"/>
    <col min="7" max="8" width="15.5703125" style="63" customWidth="1"/>
    <col min="9" max="9" width="9.5703125" style="40" customWidth="1"/>
    <col min="10" max="10" width="9.85546875" style="40" bestFit="1" customWidth="1"/>
    <col min="11" max="16384" width="9.140625" style="40"/>
  </cols>
  <sheetData>
    <row r="1" spans="1:9" x14ac:dyDescent="0.2">
      <c r="A1" s="224" t="s">
        <v>87</v>
      </c>
      <c r="B1" s="224"/>
      <c r="C1" s="224"/>
      <c r="D1" s="224"/>
      <c r="E1" s="224"/>
      <c r="F1" s="224"/>
      <c r="G1" s="224"/>
      <c r="H1" s="224"/>
      <c r="I1" s="39"/>
    </row>
    <row r="2" spans="1:9" x14ac:dyDescent="0.2">
      <c r="A2" s="224" t="s">
        <v>88</v>
      </c>
      <c r="B2" s="224"/>
      <c r="C2" s="224"/>
      <c r="D2" s="224"/>
      <c r="E2" s="224"/>
      <c r="F2" s="224"/>
      <c r="G2" s="224"/>
      <c r="H2" s="224"/>
      <c r="I2" s="39"/>
    </row>
    <row r="3" spans="1:9" x14ac:dyDescent="0.2">
      <c r="A3" s="224" t="s">
        <v>89</v>
      </c>
      <c r="B3" s="224"/>
      <c r="C3" s="224"/>
      <c r="D3" s="224"/>
      <c r="E3" s="224"/>
      <c r="F3" s="224"/>
      <c r="G3" s="224"/>
      <c r="H3" s="224"/>
      <c r="I3" s="39"/>
    </row>
    <row r="4" spans="1:9" ht="51" customHeight="1" x14ac:dyDescent="0.2">
      <c r="A4" s="225" t="s">
        <v>90</v>
      </c>
      <c r="B4" s="225"/>
      <c r="C4" s="225"/>
      <c r="D4" s="225"/>
      <c r="E4" s="225"/>
      <c r="F4" s="225"/>
      <c r="G4" s="225"/>
      <c r="H4" s="225"/>
    </row>
    <row r="5" spans="1:9" x14ac:dyDescent="0.2">
      <c r="A5" s="41"/>
      <c r="B5" s="41"/>
      <c r="C5" s="42"/>
      <c r="D5" s="43"/>
      <c r="E5" s="43"/>
      <c r="F5" s="43"/>
      <c r="G5" s="226" t="s">
        <v>0</v>
      </c>
      <c r="H5" s="226"/>
    </row>
    <row r="6" spans="1:9" s="45" customFormat="1" ht="37.5" customHeight="1" x14ac:dyDescent="0.2">
      <c r="A6" s="215" t="s">
        <v>91</v>
      </c>
      <c r="B6" s="215"/>
      <c r="C6" s="216" t="s">
        <v>92</v>
      </c>
      <c r="D6" s="219" t="s">
        <v>93</v>
      </c>
      <c r="E6" s="220"/>
      <c r="F6" s="220"/>
      <c r="G6" s="220"/>
      <c r="H6" s="221"/>
    </row>
    <row r="7" spans="1:9" s="45" customFormat="1" ht="14.25" x14ac:dyDescent="0.2">
      <c r="A7" s="215"/>
      <c r="B7" s="215"/>
      <c r="C7" s="217"/>
      <c r="D7" s="222" t="s">
        <v>94</v>
      </c>
      <c r="E7" s="219" t="s">
        <v>95</v>
      </c>
      <c r="F7" s="220"/>
      <c r="G7" s="220"/>
      <c r="H7" s="221"/>
    </row>
    <row r="8" spans="1:9" s="45" customFormat="1" ht="85.5" x14ac:dyDescent="0.2">
      <c r="A8" s="46" t="s">
        <v>1</v>
      </c>
      <c r="B8" s="46" t="s">
        <v>2</v>
      </c>
      <c r="C8" s="218"/>
      <c r="D8" s="223"/>
      <c r="E8" s="47" t="s">
        <v>96</v>
      </c>
      <c r="F8" s="47" t="s">
        <v>97</v>
      </c>
      <c r="G8" s="47" t="s">
        <v>98</v>
      </c>
      <c r="H8" s="47" t="s">
        <v>99</v>
      </c>
    </row>
    <row r="9" spans="1:9" s="51" customFormat="1" x14ac:dyDescent="0.2">
      <c r="A9" s="48"/>
      <c r="B9" s="48"/>
      <c r="C9" s="49" t="s">
        <v>100</v>
      </c>
      <c r="D9" s="50">
        <f>D11</f>
        <v>100866</v>
      </c>
      <c r="E9" s="50">
        <f t="shared" ref="E9:H9" si="0">E11</f>
        <v>0</v>
      </c>
      <c r="F9" s="50">
        <f t="shared" si="0"/>
        <v>0</v>
      </c>
      <c r="G9" s="50">
        <f t="shared" si="0"/>
        <v>0</v>
      </c>
      <c r="H9" s="50">
        <f t="shared" si="0"/>
        <v>100866</v>
      </c>
    </row>
    <row r="10" spans="1:9" x14ac:dyDescent="0.2">
      <c r="A10" s="48"/>
      <c r="B10" s="48"/>
      <c r="C10" s="49" t="s">
        <v>101</v>
      </c>
      <c r="D10" s="50"/>
      <c r="E10" s="50"/>
      <c r="F10" s="50"/>
      <c r="G10" s="50"/>
      <c r="H10" s="50"/>
    </row>
    <row r="11" spans="1:9" s="51" customFormat="1" ht="51.75" x14ac:dyDescent="0.2">
      <c r="A11" s="52"/>
      <c r="B11" s="53"/>
      <c r="C11" s="64" t="s">
        <v>103</v>
      </c>
      <c r="D11" s="54">
        <f>D13</f>
        <v>100866</v>
      </c>
      <c r="E11" s="54">
        <f t="shared" ref="E11:H11" si="1">E13</f>
        <v>0</v>
      </c>
      <c r="F11" s="54">
        <f t="shared" si="1"/>
        <v>0</v>
      </c>
      <c r="G11" s="54">
        <f t="shared" si="1"/>
        <v>0</v>
      </c>
      <c r="H11" s="54">
        <f t="shared" si="1"/>
        <v>100866</v>
      </c>
    </row>
    <row r="12" spans="1:9" s="51" customFormat="1" x14ac:dyDescent="0.2">
      <c r="A12" s="52"/>
      <c r="B12" s="52"/>
      <c r="C12" s="52" t="s">
        <v>102</v>
      </c>
      <c r="D12" s="55"/>
      <c r="E12" s="55"/>
      <c r="F12" s="55"/>
      <c r="G12" s="55"/>
      <c r="H12" s="55"/>
    </row>
    <row r="13" spans="1:9" s="59" customFormat="1" ht="90.75" customHeight="1" x14ac:dyDescent="0.2">
      <c r="A13" s="56">
        <v>1001</v>
      </c>
      <c r="B13" s="56">
        <v>31001</v>
      </c>
      <c r="C13" s="57" t="s">
        <v>104</v>
      </c>
      <c r="D13" s="58">
        <f>SUM(E13:H13)</f>
        <v>100866</v>
      </c>
      <c r="E13" s="58"/>
      <c r="F13" s="58"/>
      <c r="G13" s="58"/>
      <c r="H13" s="58">
        <v>100866</v>
      </c>
    </row>
    <row r="14" spans="1:9" x14ac:dyDescent="0.2">
      <c r="A14" s="60"/>
      <c r="B14" s="60"/>
      <c r="C14" s="61"/>
      <c r="D14" s="62"/>
      <c r="E14" s="62"/>
      <c r="F14" s="62"/>
      <c r="G14" s="62"/>
      <c r="H14" s="62"/>
    </row>
    <row r="15" spans="1:9" x14ac:dyDescent="0.2">
      <c r="A15" s="60"/>
      <c r="B15" s="60"/>
      <c r="C15" s="61"/>
      <c r="D15" s="62"/>
      <c r="E15" s="62"/>
      <c r="F15" s="62"/>
      <c r="G15" s="62"/>
      <c r="H15" s="62"/>
    </row>
    <row r="16" spans="1:9" x14ac:dyDescent="0.2">
      <c r="A16" s="60"/>
      <c r="B16" s="60"/>
      <c r="C16" s="61"/>
      <c r="D16" s="62"/>
      <c r="E16" s="62"/>
      <c r="F16" s="62"/>
      <c r="G16" s="62"/>
      <c r="H16" s="62"/>
    </row>
  </sheetData>
  <mergeCells count="10">
    <mergeCell ref="A1:H1"/>
    <mergeCell ref="A2:H2"/>
    <mergeCell ref="A3:H3"/>
    <mergeCell ref="A4:H4"/>
    <mergeCell ref="G5:H5"/>
    <mergeCell ref="A6:B7"/>
    <mergeCell ref="C6:C8"/>
    <mergeCell ref="D6:H6"/>
    <mergeCell ref="D7:D8"/>
    <mergeCell ref="E7:H7"/>
  </mergeCells>
  <pageMargins left="0.7" right="0.7" top="0.75" bottom="0.75" header="0.3" footer="0.3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view="pageBreakPreview" topLeftCell="A70" zoomScale="115" zoomScaleNormal="100" zoomScaleSheetLayoutView="115" workbookViewId="0">
      <selection activeCell="F78" sqref="F78"/>
    </sheetView>
  </sheetViews>
  <sheetFormatPr defaultRowHeight="16.5" x14ac:dyDescent="0.3"/>
  <cols>
    <col min="1" max="4" width="9.140625" style="9"/>
    <col min="5" max="5" width="11.28515625" style="9" customWidth="1"/>
    <col min="6" max="6" width="47" style="9" customWidth="1"/>
    <col min="7" max="7" width="30.7109375" style="9" customWidth="1"/>
    <col min="8" max="16384" width="9.140625" style="9"/>
  </cols>
  <sheetData>
    <row r="1" spans="1:7" ht="15" customHeight="1" x14ac:dyDescent="0.3">
      <c r="G1" s="29" t="s">
        <v>112</v>
      </c>
    </row>
    <row r="2" spans="1:7" ht="60" customHeight="1" x14ac:dyDescent="0.3">
      <c r="G2" s="19" t="s">
        <v>4</v>
      </c>
    </row>
    <row r="3" spans="1:7" ht="45" customHeight="1" x14ac:dyDescent="0.3">
      <c r="B3" s="227" t="s">
        <v>33</v>
      </c>
      <c r="C3" s="227"/>
      <c r="D3" s="227"/>
      <c r="E3" s="227"/>
      <c r="F3" s="227"/>
      <c r="G3" s="227"/>
    </row>
    <row r="4" spans="1:7" x14ac:dyDescent="0.3">
      <c r="G4" s="28" t="s">
        <v>0</v>
      </c>
    </row>
    <row r="5" spans="1:7" ht="96" customHeight="1" x14ac:dyDescent="0.3">
      <c r="A5" s="228" t="s">
        <v>34</v>
      </c>
      <c r="B5" s="228"/>
      <c r="C5" s="228"/>
      <c r="D5" s="228" t="s">
        <v>35</v>
      </c>
      <c r="E5" s="228"/>
      <c r="F5" s="228" t="s">
        <v>36</v>
      </c>
      <c r="G5" s="22" t="s">
        <v>5</v>
      </c>
    </row>
    <row r="6" spans="1:7" ht="16.5" customHeight="1" x14ac:dyDescent="0.3">
      <c r="A6" s="228"/>
      <c r="B6" s="228"/>
      <c r="C6" s="228"/>
      <c r="D6" s="228"/>
      <c r="E6" s="228"/>
      <c r="F6" s="228"/>
      <c r="G6" s="230" t="s">
        <v>3</v>
      </c>
    </row>
    <row r="7" spans="1:7" ht="39.75" customHeight="1" x14ac:dyDescent="0.3">
      <c r="A7" s="12" t="s">
        <v>37</v>
      </c>
      <c r="B7" s="12" t="s">
        <v>38</v>
      </c>
      <c r="C7" s="12" t="s">
        <v>39</v>
      </c>
      <c r="D7" s="12" t="s">
        <v>40</v>
      </c>
      <c r="E7" s="12" t="s">
        <v>41</v>
      </c>
      <c r="F7" s="229"/>
      <c r="G7" s="231"/>
    </row>
    <row r="8" spans="1:7" ht="21.75" customHeight="1" x14ac:dyDescent="0.3">
      <c r="A8" s="8"/>
      <c r="B8" s="8"/>
      <c r="C8" s="8"/>
      <c r="D8" s="8"/>
      <c r="E8" s="8"/>
      <c r="F8" s="13" t="s">
        <v>42</v>
      </c>
      <c r="G8" s="91">
        <f>SUM(G9+G38+G49+G72)</f>
        <v>1.1641532182693481E-10</v>
      </c>
    </row>
    <row r="9" spans="1:7" ht="39" customHeight="1" x14ac:dyDescent="0.3">
      <c r="A9" s="32" t="s">
        <v>46</v>
      </c>
      <c r="B9" s="31"/>
      <c r="C9" s="31"/>
      <c r="D9" s="31"/>
      <c r="E9" s="31"/>
      <c r="F9" s="203" t="s">
        <v>113</v>
      </c>
      <c r="G9" s="91">
        <f>SUM(G11)</f>
        <v>-1117271.3999999999</v>
      </c>
    </row>
    <row r="10" spans="1:7" ht="22.5" customHeight="1" x14ac:dyDescent="0.3">
      <c r="A10" s="31"/>
      <c r="B10" s="31"/>
      <c r="C10" s="31"/>
      <c r="D10" s="31"/>
      <c r="E10" s="31"/>
      <c r="F10" s="205" t="s">
        <v>45</v>
      </c>
      <c r="G10" s="91"/>
    </row>
    <row r="11" spans="1:7" ht="21.75" customHeight="1" x14ac:dyDescent="0.3">
      <c r="A11" s="31"/>
      <c r="B11" s="32" t="s">
        <v>114</v>
      </c>
      <c r="C11" s="31"/>
      <c r="D11" s="31"/>
      <c r="E11" s="31"/>
      <c r="F11" s="203" t="s">
        <v>115</v>
      </c>
      <c r="G11" s="91">
        <f>SUM(G13)</f>
        <v>-1117271.3999999999</v>
      </c>
    </row>
    <row r="12" spans="1:7" ht="21.75" customHeight="1" x14ac:dyDescent="0.3">
      <c r="A12" s="31"/>
      <c r="B12" s="31"/>
      <c r="C12" s="31"/>
      <c r="D12" s="31"/>
      <c r="E12" s="31"/>
      <c r="F12" s="205" t="s">
        <v>45</v>
      </c>
      <c r="G12" s="91"/>
    </row>
    <row r="13" spans="1:7" ht="35.25" customHeight="1" x14ac:dyDescent="0.3">
      <c r="A13" s="31"/>
      <c r="B13" s="31"/>
      <c r="C13" s="32" t="s">
        <v>116</v>
      </c>
      <c r="D13" s="31"/>
      <c r="E13" s="31"/>
      <c r="F13" s="203" t="s">
        <v>117</v>
      </c>
      <c r="G13" s="91">
        <f>SUM(G15+G31)</f>
        <v>-1117271.3999999999</v>
      </c>
    </row>
    <row r="14" spans="1:7" ht="21.75" customHeight="1" x14ac:dyDescent="0.3">
      <c r="A14" s="31"/>
      <c r="B14" s="31"/>
      <c r="C14" s="31"/>
      <c r="D14" s="31"/>
      <c r="E14" s="31"/>
      <c r="F14" s="92" t="s">
        <v>45</v>
      </c>
      <c r="G14" s="91"/>
    </row>
    <row r="15" spans="1:7" ht="45.75" customHeight="1" x14ac:dyDescent="0.3">
      <c r="A15" s="31"/>
      <c r="B15" s="31"/>
      <c r="C15" s="31"/>
      <c r="D15" s="31" t="s">
        <v>67</v>
      </c>
      <c r="E15" s="93" t="s">
        <v>31</v>
      </c>
      <c r="F15" s="205" t="s">
        <v>71</v>
      </c>
      <c r="G15" s="10">
        <f>SUM(G17)</f>
        <v>94314</v>
      </c>
    </row>
    <row r="16" spans="1:7" ht="19.5" customHeight="1" x14ac:dyDescent="0.3">
      <c r="A16" s="31"/>
      <c r="B16" s="31"/>
      <c r="C16" s="31"/>
      <c r="D16" s="31"/>
      <c r="E16" s="93"/>
      <c r="F16" s="205" t="s">
        <v>47</v>
      </c>
      <c r="G16" s="91"/>
    </row>
    <row r="17" spans="1:7" ht="45" customHeight="1" x14ac:dyDescent="0.3">
      <c r="A17" s="31"/>
      <c r="B17" s="31"/>
      <c r="C17" s="31"/>
      <c r="D17" s="31"/>
      <c r="E17" s="14"/>
      <c r="F17" s="205" t="s">
        <v>62</v>
      </c>
      <c r="G17" s="10">
        <f>SUM(G27+G28+G19)</f>
        <v>94314</v>
      </c>
    </row>
    <row r="18" spans="1:7" ht="49.5" x14ac:dyDescent="0.3">
      <c r="A18" s="34"/>
      <c r="B18" s="34"/>
      <c r="C18" s="34"/>
      <c r="D18" s="34"/>
      <c r="E18" s="34"/>
      <c r="F18" s="205" t="s">
        <v>123</v>
      </c>
      <c r="G18" s="10"/>
    </row>
    <row r="19" spans="1:7" ht="36.75" customHeight="1" x14ac:dyDescent="0.3">
      <c r="A19" s="205"/>
      <c r="B19" s="205"/>
      <c r="C19" s="205"/>
      <c r="D19" s="205"/>
      <c r="E19" s="205"/>
      <c r="F19" s="14" t="s">
        <v>348</v>
      </c>
      <c r="G19" s="26">
        <f>SUM(G20)</f>
        <v>2000</v>
      </c>
    </row>
    <row r="20" spans="1:7" ht="36.75" customHeight="1" x14ac:dyDescent="0.3">
      <c r="A20" s="205"/>
      <c r="B20" s="205"/>
      <c r="C20" s="205"/>
      <c r="D20" s="205"/>
      <c r="E20" s="205"/>
      <c r="F20" s="14" t="s">
        <v>349</v>
      </c>
      <c r="G20" s="26">
        <v>2000</v>
      </c>
    </row>
    <row r="21" spans="1:7" ht="33" x14ac:dyDescent="0.3">
      <c r="A21" s="201"/>
      <c r="B21" s="201"/>
      <c r="C21" s="201"/>
      <c r="D21" s="201"/>
      <c r="E21" s="201"/>
      <c r="F21" s="205" t="s">
        <v>334</v>
      </c>
      <c r="G21" s="10">
        <f>SUM(G23:G25)</f>
        <v>0</v>
      </c>
    </row>
    <row r="22" spans="1:7" x14ac:dyDescent="0.3">
      <c r="A22" s="201"/>
      <c r="B22" s="201"/>
      <c r="C22" s="201"/>
      <c r="D22" s="201"/>
      <c r="E22" s="201"/>
      <c r="F22" s="205" t="s">
        <v>335</v>
      </c>
      <c r="G22" s="10"/>
    </row>
    <row r="23" spans="1:7" x14ac:dyDescent="0.3">
      <c r="A23" s="201"/>
      <c r="B23" s="201"/>
      <c r="C23" s="201"/>
      <c r="D23" s="201"/>
      <c r="E23" s="201"/>
      <c r="F23" s="205" t="s">
        <v>336</v>
      </c>
      <c r="G23" s="10">
        <v>-50</v>
      </c>
    </row>
    <row r="24" spans="1:7" ht="33" x14ac:dyDescent="0.3">
      <c r="A24" s="201"/>
      <c r="B24" s="201"/>
      <c r="C24" s="201"/>
      <c r="D24" s="201"/>
      <c r="E24" s="201"/>
      <c r="F24" s="205" t="s">
        <v>337</v>
      </c>
      <c r="G24" s="10"/>
    </row>
    <row r="25" spans="1:7" x14ac:dyDescent="0.3">
      <c r="A25" s="201"/>
      <c r="B25" s="201"/>
      <c r="C25" s="201"/>
      <c r="D25" s="201"/>
      <c r="E25" s="201"/>
      <c r="F25" s="205" t="s">
        <v>282</v>
      </c>
      <c r="G25" s="10">
        <v>50</v>
      </c>
    </row>
    <row r="26" spans="1:7" x14ac:dyDescent="0.3">
      <c r="A26" s="201"/>
      <c r="B26" s="201"/>
      <c r="C26" s="201"/>
      <c r="D26" s="201"/>
      <c r="E26" s="201"/>
      <c r="F26" s="205" t="s">
        <v>338</v>
      </c>
      <c r="G26" s="10">
        <f>SUM(G27)</f>
        <v>149000</v>
      </c>
    </row>
    <row r="27" spans="1:7" x14ac:dyDescent="0.3">
      <c r="A27" s="181"/>
      <c r="B27" s="181"/>
      <c r="C27" s="181"/>
      <c r="D27" s="181"/>
      <c r="E27" s="181"/>
      <c r="F27" s="205" t="s">
        <v>121</v>
      </c>
      <c r="G27" s="10">
        <f>148950+50</f>
        <v>149000</v>
      </c>
    </row>
    <row r="28" spans="1:7" x14ac:dyDescent="0.3">
      <c r="A28" s="34"/>
      <c r="B28" s="34"/>
      <c r="C28" s="34"/>
      <c r="D28" s="34"/>
      <c r="E28" s="34"/>
      <c r="F28" s="205" t="s">
        <v>124</v>
      </c>
      <c r="G28" s="10">
        <f>SUM(G30)</f>
        <v>-56686</v>
      </c>
    </row>
    <row r="29" spans="1:7" ht="33" x14ac:dyDescent="0.3">
      <c r="A29" s="34"/>
      <c r="B29" s="34"/>
      <c r="C29" s="34"/>
      <c r="D29" s="34"/>
      <c r="E29" s="34"/>
      <c r="F29" s="205" t="s">
        <v>125</v>
      </c>
      <c r="G29" s="10"/>
    </row>
    <row r="30" spans="1:7" x14ac:dyDescent="0.3">
      <c r="A30" s="34"/>
      <c r="B30" s="34"/>
      <c r="C30" s="34"/>
      <c r="D30" s="34"/>
      <c r="E30" s="34"/>
      <c r="F30" s="205" t="s">
        <v>126</v>
      </c>
      <c r="G30" s="10">
        <v>-56686</v>
      </c>
    </row>
    <row r="31" spans="1:7" ht="45.75" customHeight="1" x14ac:dyDescent="0.3">
      <c r="A31" s="34"/>
      <c r="B31" s="34"/>
      <c r="C31" s="34"/>
      <c r="D31" s="104" t="s">
        <v>67</v>
      </c>
      <c r="E31" s="105">
        <v>11003</v>
      </c>
      <c r="F31" s="205" t="s">
        <v>71</v>
      </c>
      <c r="G31" s="10">
        <f>SUM(G33)</f>
        <v>-1211585.3999999999</v>
      </c>
    </row>
    <row r="32" spans="1:7" ht="19.5" customHeight="1" x14ac:dyDescent="0.3">
      <c r="A32" s="34"/>
      <c r="B32" s="34"/>
      <c r="C32" s="34"/>
      <c r="D32" s="34"/>
      <c r="E32" s="93"/>
      <c r="F32" s="205" t="s">
        <v>47</v>
      </c>
      <c r="G32" s="91"/>
    </row>
    <row r="33" spans="1:7" ht="45" customHeight="1" x14ac:dyDescent="0.3">
      <c r="A33" s="34"/>
      <c r="B33" s="34"/>
      <c r="C33" s="34"/>
      <c r="D33" s="34"/>
      <c r="E33" s="14"/>
      <c r="F33" s="205" t="s">
        <v>62</v>
      </c>
      <c r="G33" s="10">
        <f>SUM(G36)</f>
        <v>-1211585.3999999999</v>
      </c>
    </row>
    <row r="34" spans="1:7" ht="49.5" x14ac:dyDescent="0.3">
      <c r="A34" s="34"/>
      <c r="B34" s="34"/>
      <c r="C34" s="34"/>
      <c r="D34" s="34"/>
      <c r="E34" s="34"/>
      <c r="F34" s="205" t="s">
        <v>123</v>
      </c>
      <c r="G34" s="10"/>
    </row>
    <row r="35" spans="1:7" x14ac:dyDescent="0.3">
      <c r="A35" s="34"/>
      <c r="B35" s="34"/>
      <c r="C35" s="34"/>
      <c r="D35" s="34"/>
      <c r="E35" s="34"/>
      <c r="F35" s="205" t="s">
        <v>124</v>
      </c>
      <c r="G35" s="10">
        <f>SUM(G36)</f>
        <v>-1211585.3999999999</v>
      </c>
    </row>
    <row r="36" spans="1:7" ht="33" x14ac:dyDescent="0.3">
      <c r="A36" s="34"/>
      <c r="B36" s="34"/>
      <c r="C36" s="34"/>
      <c r="D36" s="34"/>
      <c r="E36" s="34"/>
      <c r="F36" s="205" t="s">
        <v>125</v>
      </c>
      <c r="G36" s="10">
        <f>SUM(G37)</f>
        <v>-1211585.3999999999</v>
      </c>
    </row>
    <row r="37" spans="1:7" x14ac:dyDescent="0.3">
      <c r="A37" s="34"/>
      <c r="B37" s="34"/>
      <c r="C37" s="34"/>
      <c r="D37" s="34"/>
      <c r="E37" s="34"/>
      <c r="F37" s="205" t="s">
        <v>126</v>
      </c>
      <c r="G37" s="10">
        <v>-1211585.3999999999</v>
      </c>
    </row>
    <row r="38" spans="1:7" x14ac:dyDescent="0.3">
      <c r="A38" s="94" t="s">
        <v>116</v>
      </c>
      <c r="B38" s="95"/>
      <c r="C38" s="95"/>
      <c r="D38" s="95"/>
      <c r="E38" s="95"/>
      <c r="F38" s="94" t="s">
        <v>118</v>
      </c>
      <c r="G38" s="103">
        <f>SUM(G40)</f>
        <v>984059.9</v>
      </c>
    </row>
    <row r="39" spans="1:7" x14ac:dyDescent="0.3">
      <c r="A39" s="95"/>
      <c r="B39" s="95"/>
      <c r="C39" s="95"/>
      <c r="D39" s="95"/>
      <c r="E39" s="95"/>
      <c r="F39" s="96" t="s">
        <v>45</v>
      </c>
      <c r="G39" s="103"/>
    </row>
    <row r="40" spans="1:7" ht="49.5" x14ac:dyDescent="0.3">
      <c r="A40" s="95"/>
      <c r="B40" s="97" t="s">
        <v>43</v>
      </c>
      <c r="C40" s="98"/>
      <c r="D40" s="98"/>
      <c r="E40" s="98"/>
      <c r="F40" s="97" t="s">
        <v>119</v>
      </c>
      <c r="G40" s="103">
        <f>SUM(G42)</f>
        <v>984059.9</v>
      </c>
    </row>
    <row r="41" spans="1:7" x14ac:dyDescent="0.3">
      <c r="A41" s="95"/>
      <c r="B41" s="98"/>
      <c r="C41" s="98"/>
      <c r="D41" s="98"/>
      <c r="E41" s="98"/>
      <c r="F41" s="98" t="s">
        <v>45</v>
      </c>
      <c r="G41" s="99"/>
    </row>
    <row r="42" spans="1:7" ht="36.75" customHeight="1" x14ac:dyDescent="0.3">
      <c r="A42" s="95"/>
      <c r="B42" s="98"/>
      <c r="C42" s="97" t="s">
        <v>46</v>
      </c>
      <c r="D42" s="98"/>
      <c r="E42" s="98"/>
      <c r="F42" s="97" t="s">
        <v>119</v>
      </c>
      <c r="G42" s="103">
        <f>SUM(G44)</f>
        <v>984059.9</v>
      </c>
    </row>
    <row r="43" spans="1:7" x14ac:dyDescent="0.3">
      <c r="A43" s="95"/>
      <c r="B43" s="98"/>
      <c r="C43" s="98"/>
      <c r="D43" s="98"/>
      <c r="E43" s="98"/>
      <c r="F43" s="98" t="s">
        <v>45</v>
      </c>
      <c r="G43" s="100"/>
    </row>
    <row r="44" spans="1:7" ht="93" customHeight="1" x14ac:dyDescent="0.3">
      <c r="A44" s="34"/>
      <c r="B44" s="98"/>
      <c r="C44" s="98"/>
      <c r="D44" s="98" t="s">
        <v>76</v>
      </c>
      <c r="E44" s="98" t="s">
        <v>31</v>
      </c>
      <c r="F44" s="98" t="s">
        <v>81</v>
      </c>
      <c r="G44" s="10">
        <f>SUM(G46)</f>
        <v>984059.9</v>
      </c>
    </row>
    <row r="45" spans="1:7" x14ac:dyDescent="0.3">
      <c r="A45" s="34"/>
      <c r="B45" s="98"/>
      <c r="C45" s="98"/>
      <c r="D45" s="98"/>
      <c r="E45" s="98"/>
      <c r="F45" s="101" t="s">
        <v>105</v>
      </c>
      <c r="G45" s="10"/>
    </row>
    <row r="46" spans="1:7" ht="33" x14ac:dyDescent="0.3">
      <c r="A46" s="34"/>
      <c r="B46" s="98"/>
      <c r="C46" s="98"/>
      <c r="D46" s="98"/>
      <c r="E46" s="98"/>
      <c r="F46" s="98" t="s">
        <v>62</v>
      </c>
      <c r="G46" s="10">
        <f>SUM(G48)</f>
        <v>984059.9</v>
      </c>
    </row>
    <row r="47" spans="1:7" ht="41.25" customHeight="1" x14ac:dyDescent="0.3">
      <c r="A47" s="34"/>
      <c r="B47" s="98"/>
      <c r="C47" s="98"/>
      <c r="D47" s="98"/>
      <c r="E47" s="98"/>
      <c r="F47" s="101" t="s">
        <v>120</v>
      </c>
      <c r="G47" s="10"/>
    </row>
    <row r="48" spans="1:7" x14ac:dyDescent="0.3">
      <c r="A48" s="34"/>
      <c r="B48" s="98"/>
      <c r="C48" s="98"/>
      <c r="D48" s="98"/>
      <c r="E48" s="98"/>
      <c r="F48" s="101" t="s">
        <v>121</v>
      </c>
      <c r="G48" s="10">
        <v>984059.9</v>
      </c>
    </row>
    <row r="49" spans="1:7" x14ac:dyDescent="0.3">
      <c r="A49" s="7" t="s">
        <v>43</v>
      </c>
      <c r="B49" s="8"/>
      <c r="C49" s="8"/>
      <c r="D49" s="8"/>
      <c r="E49" s="8"/>
      <c r="F49" s="13" t="s">
        <v>44</v>
      </c>
      <c r="G49" s="27">
        <f t="shared" ref="G49" si="0">SUM(G51)</f>
        <v>109771.5</v>
      </c>
    </row>
    <row r="50" spans="1:7" x14ac:dyDescent="0.3">
      <c r="A50" s="8"/>
      <c r="B50" s="8"/>
      <c r="C50" s="8"/>
      <c r="D50" s="8"/>
      <c r="E50" s="8"/>
      <c r="F50" s="14" t="s">
        <v>45</v>
      </c>
      <c r="G50" s="27"/>
    </row>
    <row r="51" spans="1:7" ht="33" x14ac:dyDescent="0.3">
      <c r="A51" s="8"/>
      <c r="B51" s="7" t="s">
        <v>55</v>
      </c>
      <c r="C51" s="8"/>
      <c r="D51" s="8"/>
      <c r="E51" s="8"/>
      <c r="F51" s="13" t="s">
        <v>56</v>
      </c>
      <c r="G51" s="27">
        <f t="shared" ref="G51" si="1">SUM(G53)</f>
        <v>109771.5</v>
      </c>
    </row>
    <row r="52" spans="1:7" x14ac:dyDescent="0.3">
      <c r="A52" s="8"/>
      <c r="B52" s="8"/>
      <c r="C52" s="8"/>
      <c r="D52" s="8"/>
      <c r="E52" s="8"/>
      <c r="F52" s="14" t="s">
        <v>45</v>
      </c>
      <c r="G52" s="27"/>
    </row>
    <row r="53" spans="1:7" ht="33" x14ac:dyDescent="0.3">
      <c r="A53" s="8"/>
      <c r="B53" s="8"/>
      <c r="C53" s="7" t="s">
        <v>46</v>
      </c>
      <c r="D53" s="8"/>
      <c r="E53" s="8"/>
      <c r="F53" s="13" t="s">
        <v>56</v>
      </c>
      <c r="G53" s="27">
        <f>SUM(G57+G67)</f>
        <v>109771.5</v>
      </c>
    </row>
    <row r="54" spans="1:7" x14ac:dyDescent="0.3">
      <c r="A54" s="8"/>
      <c r="B54" s="8"/>
      <c r="C54" s="8"/>
      <c r="D54" s="8"/>
      <c r="E54" s="8"/>
      <c r="F54" s="14" t="s">
        <v>45</v>
      </c>
      <c r="G54" s="25"/>
    </row>
    <row r="55" spans="1:7" ht="103.5" customHeight="1" x14ac:dyDescent="0.3">
      <c r="A55" s="8"/>
      <c r="B55" s="8"/>
      <c r="C55" s="8"/>
      <c r="D55" s="8" t="s">
        <v>49</v>
      </c>
      <c r="E55" s="8" t="s">
        <v>31</v>
      </c>
      <c r="F55" s="14" t="s">
        <v>53</v>
      </c>
      <c r="G55" s="10">
        <f t="shared" ref="G55" si="2">SUM(G57)</f>
        <v>8905.5</v>
      </c>
    </row>
    <row r="56" spans="1:7" ht="26.25" customHeight="1" x14ac:dyDescent="0.3">
      <c r="A56" s="8"/>
      <c r="B56" s="8"/>
      <c r="C56" s="8"/>
      <c r="D56" s="8"/>
      <c r="E56" s="8"/>
      <c r="F56" s="14" t="s">
        <v>47</v>
      </c>
      <c r="G56" s="26"/>
    </row>
    <row r="57" spans="1:7" ht="39.75" customHeight="1" x14ac:dyDescent="0.3">
      <c r="A57" s="8"/>
      <c r="B57" s="8"/>
      <c r="C57" s="8"/>
      <c r="D57" s="8"/>
      <c r="E57" s="8"/>
      <c r="F57" s="14" t="s">
        <v>62</v>
      </c>
      <c r="G57" s="26">
        <f>SUM(G59+G64)</f>
        <v>8905.5</v>
      </c>
    </row>
    <row r="58" spans="1:7" ht="36.75" customHeight="1" x14ac:dyDescent="0.3">
      <c r="A58" s="8"/>
      <c r="B58" s="8"/>
      <c r="C58" s="8"/>
      <c r="D58" s="8"/>
      <c r="E58" s="8"/>
      <c r="F58" s="14" t="s">
        <v>48</v>
      </c>
      <c r="G58" s="26"/>
    </row>
    <row r="59" spans="1:7" ht="20.25" customHeight="1" x14ac:dyDescent="0.3">
      <c r="A59" s="34"/>
      <c r="B59" s="34"/>
      <c r="C59" s="34"/>
      <c r="D59" s="34"/>
      <c r="E59" s="34"/>
      <c r="F59" s="14" t="s">
        <v>279</v>
      </c>
      <c r="G59" s="26">
        <f>SUM(G60:G63)</f>
        <v>4350</v>
      </c>
    </row>
    <row r="60" spans="1:7" ht="20.25" customHeight="1" x14ac:dyDescent="0.3">
      <c r="A60" s="151"/>
      <c r="B60" s="151"/>
      <c r="C60" s="151"/>
      <c r="D60" s="151"/>
      <c r="E60" s="151"/>
      <c r="F60" s="14" t="s">
        <v>282</v>
      </c>
      <c r="G60" s="26">
        <v>100</v>
      </c>
    </row>
    <row r="61" spans="1:7" ht="20.25" customHeight="1" x14ac:dyDescent="0.3">
      <c r="A61" s="151"/>
      <c r="B61" s="151"/>
      <c r="C61" s="151"/>
      <c r="D61" s="151"/>
      <c r="E61" s="151"/>
      <c r="F61" s="14" t="s">
        <v>281</v>
      </c>
      <c r="G61" s="26">
        <v>600</v>
      </c>
    </row>
    <row r="62" spans="1:7" x14ac:dyDescent="0.3">
      <c r="A62" s="24"/>
      <c r="B62" s="24"/>
      <c r="C62" s="24"/>
      <c r="D62" s="24"/>
      <c r="E62" s="24"/>
      <c r="F62" s="14" t="s">
        <v>122</v>
      </c>
      <c r="G62" s="10">
        <v>3000</v>
      </c>
    </row>
    <row r="63" spans="1:7" x14ac:dyDescent="0.3">
      <c r="A63" s="151"/>
      <c r="B63" s="151"/>
      <c r="C63" s="151"/>
      <c r="D63" s="151"/>
      <c r="E63" s="151"/>
      <c r="F63" s="14" t="s">
        <v>285</v>
      </c>
      <c r="G63" s="10">
        <v>650</v>
      </c>
    </row>
    <row r="64" spans="1:7" ht="20.25" customHeight="1" x14ac:dyDescent="0.3">
      <c r="A64" s="151"/>
      <c r="B64" s="151"/>
      <c r="C64" s="151"/>
      <c r="D64" s="151"/>
      <c r="E64" s="151"/>
      <c r="F64" s="14" t="s">
        <v>280</v>
      </c>
      <c r="G64" s="26">
        <f>SUM(G65:G66)</f>
        <v>4555.5</v>
      </c>
    </row>
    <row r="65" spans="1:7" ht="20.25" customHeight="1" x14ac:dyDescent="0.3">
      <c r="A65" s="151"/>
      <c r="B65" s="151"/>
      <c r="C65" s="151"/>
      <c r="D65" s="151"/>
      <c r="E65" s="151"/>
      <c r="F65" s="14" t="s">
        <v>283</v>
      </c>
      <c r="G65" s="26">
        <v>3710.5</v>
      </c>
    </row>
    <row r="66" spans="1:7" ht="20.25" customHeight="1" x14ac:dyDescent="0.3">
      <c r="A66" s="151"/>
      <c r="B66" s="151"/>
      <c r="C66" s="151"/>
      <c r="D66" s="151"/>
      <c r="E66" s="151"/>
      <c r="F66" s="14" t="s">
        <v>284</v>
      </c>
      <c r="G66" s="26">
        <v>845</v>
      </c>
    </row>
    <row r="67" spans="1:7" ht="66" x14ac:dyDescent="0.3">
      <c r="A67" s="65"/>
      <c r="B67" s="65"/>
      <c r="C67" s="65"/>
      <c r="D67" s="65"/>
      <c r="E67" s="37" t="s">
        <v>83</v>
      </c>
      <c r="F67" s="14" t="s">
        <v>104</v>
      </c>
      <c r="G67" s="102">
        <f>SUM(G69)</f>
        <v>100866</v>
      </c>
    </row>
    <row r="68" spans="1:7" ht="27.75" customHeight="1" x14ac:dyDescent="0.3">
      <c r="A68" s="65"/>
      <c r="B68" s="65"/>
      <c r="C68" s="65"/>
      <c r="D68" s="65"/>
      <c r="E68" s="37"/>
      <c r="F68" s="89" t="s">
        <v>105</v>
      </c>
      <c r="G68" s="65"/>
    </row>
    <row r="69" spans="1:7" ht="33" x14ac:dyDescent="0.3">
      <c r="A69" s="65"/>
      <c r="B69" s="65"/>
      <c r="C69" s="65"/>
      <c r="D69" s="65"/>
      <c r="E69" s="37"/>
      <c r="F69" s="14" t="s">
        <v>62</v>
      </c>
      <c r="G69" s="102">
        <f>SUM(G71)</f>
        <v>100866</v>
      </c>
    </row>
    <row r="70" spans="1:7" ht="49.5" x14ac:dyDescent="0.3">
      <c r="A70" s="65"/>
      <c r="B70" s="65"/>
      <c r="C70" s="65"/>
      <c r="D70" s="65"/>
      <c r="E70" s="37"/>
      <c r="F70" s="14" t="s">
        <v>106</v>
      </c>
      <c r="G70" s="65"/>
    </row>
    <row r="71" spans="1:7" ht="17.25" x14ac:dyDescent="0.3">
      <c r="A71" s="65"/>
      <c r="B71" s="65"/>
      <c r="C71" s="65"/>
      <c r="D71" s="65"/>
      <c r="E71" s="37"/>
      <c r="F71" s="14" t="s">
        <v>107</v>
      </c>
      <c r="G71" s="10">
        <v>100866</v>
      </c>
    </row>
    <row r="72" spans="1:7" x14ac:dyDescent="0.3">
      <c r="A72" s="203" t="s">
        <v>341</v>
      </c>
      <c r="B72" s="203"/>
      <c r="C72" s="203"/>
      <c r="D72" s="203"/>
      <c r="E72" s="203"/>
      <c r="F72" s="13" t="s">
        <v>342</v>
      </c>
      <c r="G72" s="206">
        <f>SUM(G74)</f>
        <v>23440</v>
      </c>
    </row>
    <row r="73" spans="1:7" x14ac:dyDescent="0.3">
      <c r="A73" s="203"/>
      <c r="B73" s="203"/>
      <c r="C73" s="203"/>
      <c r="D73" s="203"/>
      <c r="E73" s="203"/>
      <c r="F73" s="205" t="s">
        <v>45</v>
      </c>
      <c r="G73" s="205"/>
    </row>
    <row r="74" spans="1:7" ht="40.5" customHeight="1" x14ac:dyDescent="0.3">
      <c r="A74" s="203"/>
      <c r="B74" s="203" t="s">
        <v>43</v>
      </c>
      <c r="C74" s="203"/>
      <c r="D74" s="203"/>
      <c r="E74" s="203"/>
      <c r="F74" s="13" t="s">
        <v>343</v>
      </c>
      <c r="G74" s="206">
        <f>SUM(G78)</f>
        <v>23440</v>
      </c>
    </row>
    <row r="75" spans="1:7" x14ac:dyDescent="0.3">
      <c r="A75" s="203"/>
      <c r="B75" s="203"/>
      <c r="C75" s="203"/>
      <c r="D75" s="203"/>
      <c r="E75" s="203"/>
      <c r="F75" s="205" t="s">
        <v>45</v>
      </c>
      <c r="G75" s="205"/>
    </row>
    <row r="76" spans="1:7" ht="18.75" customHeight="1" x14ac:dyDescent="0.3">
      <c r="A76" s="203"/>
      <c r="B76" s="203"/>
      <c r="C76" s="203" t="s">
        <v>46</v>
      </c>
      <c r="D76" s="203"/>
      <c r="E76" s="203"/>
      <c r="F76" s="203" t="s">
        <v>344</v>
      </c>
      <c r="G76" s="206">
        <f>SUM(G78)</f>
        <v>23440</v>
      </c>
    </row>
    <row r="77" spans="1:7" x14ac:dyDescent="0.3">
      <c r="A77" s="203"/>
      <c r="B77" s="203"/>
      <c r="C77" s="203"/>
      <c r="D77" s="203"/>
      <c r="E77" s="203"/>
      <c r="F77" s="205" t="s">
        <v>45</v>
      </c>
      <c r="G77" s="205"/>
    </row>
    <row r="78" spans="1:7" ht="82.5" x14ac:dyDescent="0.3">
      <c r="A78" s="203"/>
      <c r="B78" s="203"/>
      <c r="C78" s="203"/>
      <c r="D78" s="205" t="s">
        <v>345</v>
      </c>
      <c r="E78" s="205">
        <v>11004</v>
      </c>
      <c r="F78" s="210" t="s">
        <v>353</v>
      </c>
      <c r="G78" s="167">
        <f>SUM(G80)</f>
        <v>23440</v>
      </c>
    </row>
    <row r="79" spans="1:7" x14ac:dyDescent="0.3">
      <c r="A79" s="203"/>
      <c r="B79" s="203"/>
      <c r="C79" s="203"/>
      <c r="D79" s="203"/>
      <c r="E79" s="203"/>
      <c r="F79" s="205" t="s">
        <v>47</v>
      </c>
      <c r="G79" s="10"/>
    </row>
    <row r="80" spans="1:7" ht="33" x14ac:dyDescent="0.3">
      <c r="A80" s="203"/>
      <c r="B80" s="203"/>
      <c r="C80" s="203"/>
      <c r="D80" s="203"/>
      <c r="E80" s="203"/>
      <c r="F80" s="14" t="s">
        <v>62</v>
      </c>
      <c r="G80" s="167">
        <f>SUM(G82)</f>
        <v>23440</v>
      </c>
    </row>
    <row r="81" spans="1:7" ht="49.5" x14ac:dyDescent="0.3">
      <c r="A81" s="203"/>
      <c r="B81" s="203"/>
      <c r="C81" s="203"/>
      <c r="D81" s="203"/>
      <c r="E81" s="203"/>
      <c r="F81" s="205" t="s">
        <v>48</v>
      </c>
      <c r="G81" s="10"/>
    </row>
    <row r="82" spans="1:7" ht="27" customHeight="1" x14ac:dyDescent="0.3">
      <c r="A82" s="205"/>
      <c r="B82" s="205"/>
      <c r="C82" s="205"/>
      <c r="D82" s="205"/>
      <c r="E82" s="205"/>
      <c r="F82" s="14" t="s">
        <v>346</v>
      </c>
      <c r="G82" s="167">
        <f>20640+2800</f>
        <v>23440</v>
      </c>
    </row>
  </sheetData>
  <mergeCells count="5">
    <mergeCell ref="B3:G3"/>
    <mergeCell ref="A5:C6"/>
    <mergeCell ref="D5:E6"/>
    <mergeCell ref="F5:F7"/>
    <mergeCell ref="G6:G7"/>
  </mergeCells>
  <pageMargins left="0.25" right="0.25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view="pageBreakPreview" topLeftCell="B1" zoomScale="130" zoomScaleNormal="130" zoomScaleSheetLayoutView="130" workbookViewId="0">
      <selection activeCell="D18" sqref="D18"/>
    </sheetView>
  </sheetViews>
  <sheetFormatPr defaultRowHeight="13.5" x14ac:dyDescent="0.25"/>
  <cols>
    <col min="1" max="1" width="6.28515625" style="183" hidden="1" customWidth="1"/>
    <col min="2" max="2" width="10.85546875" style="182" customWidth="1"/>
    <col min="3" max="3" width="9.7109375" style="182" customWidth="1"/>
    <col min="4" max="4" width="7.140625" style="184" customWidth="1"/>
    <col min="5" max="5" width="6.7109375" style="184" customWidth="1"/>
    <col min="6" max="6" width="44.28515625" style="184" customWidth="1"/>
    <col min="7" max="7" width="40.85546875" style="182" customWidth="1"/>
    <col min="8" max="8" width="14.28515625" style="195" customWidth="1"/>
    <col min="9" max="9" width="14.42578125" style="183" customWidth="1"/>
    <col min="10" max="10" width="9.5703125" style="183" bestFit="1" customWidth="1"/>
    <col min="11" max="20" width="9.140625" style="183"/>
    <col min="21" max="21" width="7.28515625" style="183" customWidth="1"/>
    <col min="22" max="16384" width="9.140625" style="183"/>
  </cols>
  <sheetData>
    <row r="1" spans="2:10" ht="14.25" x14ac:dyDescent="0.25">
      <c r="C1" s="1"/>
      <c r="D1" s="1"/>
      <c r="E1" s="2"/>
      <c r="F1" s="2"/>
      <c r="H1" s="5" t="s">
        <v>328</v>
      </c>
    </row>
    <row r="2" spans="2:10" ht="14.25" x14ac:dyDescent="0.25">
      <c r="C2" s="235" t="s">
        <v>315</v>
      </c>
      <c r="D2" s="235"/>
      <c r="E2" s="235"/>
      <c r="F2" s="235"/>
      <c r="G2" s="235"/>
      <c r="H2" s="235"/>
    </row>
    <row r="3" spans="2:10" ht="46.5" customHeight="1" x14ac:dyDescent="0.25">
      <c r="C3" s="214" t="s">
        <v>316</v>
      </c>
      <c r="D3" s="214"/>
      <c r="E3" s="214"/>
      <c r="F3" s="214"/>
      <c r="G3" s="214"/>
      <c r="H3" s="1"/>
    </row>
    <row r="4" spans="2:10" x14ac:dyDescent="0.25">
      <c r="H4" s="185" t="s">
        <v>317</v>
      </c>
    </row>
    <row r="5" spans="2:10" ht="14.25" x14ac:dyDescent="0.25">
      <c r="B5" s="236" t="s">
        <v>91</v>
      </c>
      <c r="C5" s="237"/>
      <c r="D5" s="233" t="s">
        <v>318</v>
      </c>
      <c r="E5" s="233"/>
      <c r="F5" s="233"/>
      <c r="G5" s="233" t="s">
        <v>319</v>
      </c>
      <c r="H5" s="238" t="s">
        <v>66</v>
      </c>
    </row>
    <row r="6" spans="2:10" ht="28.5" x14ac:dyDescent="0.25">
      <c r="B6" s="186" t="s">
        <v>1</v>
      </c>
      <c r="C6" s="186" t="s">
        <v>2</v>
      </c>
      <c r="D6" s="233"/>
      <c r="E6" s="233"/>
      <c r="F6" s="233"/>
      <c r="G6" s="233"/>
      <c r="H6" s="238"/>
    </row>
    <row r="7" spans="2:10" x14ac:dyDescent="0.25">
      <c r="B7" s="187">
        <v>1</v>
      </c>
      <c r="C7" s="187">
        <v>2</v>
      </c>
      <c r="D7" s="232">
        <v>3</v>
      </c>
      <c r="E7" s="232"/>
      <c r="F7" s="232"/>
      <c r="G7" s="187">
        <v>4</v>
      </c>
      <c r="H7" s="188">
        <v>5</v>
      </c>
    </row>
    <row r="8" spans="2:10" ht="14.25" x14ac:dyDescent="0.25">
      <c r="B8" s="189"/>
      <c r="C8" s="233" t="s">
        <v>62</v>
      </c>
      <c r="D8" s="233"/>
      <c r="E8" s="233"/>
      <c r="F8" s="233"/>
      <c r="G8" s="233"/>
      <c r="H8" s="197">
        <f>SUM(H10+H12)</f>
        <v>-1268271.3999999999</v>
      </c>
    </row>
    <row r="9" spans="2:10" ht="14.25" x14ac:dyDescent="0.25">
      <c r="B9" s="190">
        <v>1043</v>
      </c>
      <c r="C9" s="233" t="s">
        <v>320</v>
      </c>
      <c r="D9" s="233"/>
      <c r="E9" s="233"/>
      <c r="F9" s="233"/>
      <c r="G9" s="190"/>
      <c r="H9" s="170"/>
    </row>
    <row r="10" spans="2:10" ht="28.5" x14ac:dyDescent="0.25">
      <c r="B10" s="190"/>
      <c r="C10" s="190">
        <v>11001</v>
      </c>
      <c r="D10" s="234" t="s">
        <v>321</v>
      </c>
      <c r="E10" s="234"/>
      <c r="F10" s="234"/>
      <c r="G10" s="196" t="s">
        <v>62</v>
      </c>
      <c r="H10" s="197">
        <f>SUM(H11:H11)</f>
        <v>-56686</v>
      </c>
    </row>
    <row r="11" spans="2:10" ht="23.25" customHeight="1" x14ac:dyDescent="0.25">
      <c r="B11" s="190"/>
      <c r="C11" s="190"/>
      <c r="D11" s="192"/>
      <c r="E11" s="192"/>
      <c r="F11" s="193"/>
      <c r="G11" s="194" t="s">
        <v>322</v>
      </c>
      <c r="H11" s="170">
        <v>-56686</v>
      </c>
      <c r="J11" s="191"/>
    </row>
    <row r="12" spans="2:10" ht="28.5" x14ac:dyDescent="0.25">
      <c r="B12" s="190"/>
      <c r="C12" s="190">
        <v>11003</v>
      </c>
      <c r="D12" s="234" t="s">
        <v>323</v>
      </c>
      <c r="E12" s="234"/>
      <c r="F12" s="234"/>
      <c r="G12" s="196" t="s">
        <v>62</v>
      </c>
      <c r="H12" s="197">
        <f>SUM(H13:H13)</f>
        <v>-1211585.3999999999</v>
      </c>
    </row>
    <row r="13" spans="2:10" ht="36.75" customHeight="1" x14ac:dyDescent="0.25">
      <c r="B13" s="190"/>
      <c r="C13" s="190"/>
      <c r="D13" s="192"/>
      <c r="E13" s="192"/>
      <c r="F13" s="192"/>
      <c r="G13" s="194" t="s">
        <v>333</v>
      </c>
      <c r="H13" s="170">
        <v>-1211585.3999999999</v>
      </c>
    </row>
  </sheetData>
  <mergeCells count="11">
    <mergeCell ref="C2:H2"/>
    <mergeCell ref="C3:G3"/>
    <mergeCell ref="B5:C5"/>
    <mergeCell ref="D5:F6"/>
    <mergeCell ref="G5:G6"/>
    <mergeCell ref="H5:H6"/>
    <mergeCell ref="D7:F7"/>
    <mergeCell ref="C8:G8"/>
    <mergeCell ref="C9:F9"/>
    <mergeCell ref="D10:F10"/>
    <mergeCell ref="D12:F12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BreakPreview" topLeftCell="A7" zoomScale="115" zoomScaleNormal="100" zoomScaleSheetLayoutView="115" workbookViewId="0">
      <selection activeCell="E16" sqref="E16"/>
    </sheetView>
  </sheetViews>
  <sheetFormatPr defaultRowHeight="17.25" x14ac:dyDescent="0.2"/>
  <cols>
    <col min="1" max="1" width="7.42578125" style="51" customWidth="1"/>
    <col min="2" max="2" width="8.7109375" style="51" customWidth="1"/>
    <col min="3" max="3" width="60.28515625" style="40" customWidth="1"/>
    <col min="4" max="4" width="31.85546875" style="63" customWidth="1"/>
    <col min="5" max="5" width="9.5703125" style="40" customWidth="1"/>
    <col min="6" max="6" width="16.42578125" style="66" bestFit="1" customWidth="1"/>
    <col min="7" max="8" width="18.28515625" style="66" bestFit="1" customWidth="1"/>
    <col min="9" max="9" width="18.5703125" style="66" bestFit="1" customWidth="1"/>
    <col min="10" max="10" width="16.42578125" style="40" customWidth="1"/>
    <col min="11" max="16384" width="9.140625" style="40"/>
  </cols>
  <sheetData>
    <row r="1" spans="1:9" x14ac:dyDescent="0.2">
      <c r="A1" s="224" t="s">
        <v>324</v>
      </c>
      <c r="B1" s="224"/>
      <c r="C1" s="224"/>
      <c r="D1" s="224"/>
      <c r="E1" s="39"/>
      <c r="F1" s="39"/>
    </row>
    <row r="2" spans="1:9" x14ac:dyDescent="0.2">
      <c r="A2" s="224" t="s">
        <v>88</v>
      </c>
      <c r="B2" s="224"/>
      <c r="C2" s="224"/>
      <c r="D2" s="224"/>
      <c r="E2" s="39"/>
      <c r="F2" s="39"/>
    </row>
    <row r="3" spans="1:9" x14ac:dyDescent="0.2">
      <c r="A3" s="224" t="s">
        <v>89</v>
      </c>
      <c r="B3" s="224"/>
      <c r="C3" s="224"/>
      <c r="D3" s="224"/>
      <c r="E3" s="39"/>
      <c r="F3" s="39"/>
    </row>
    <row r="4" spans="1:9" x14ac:dyDescent="0.2">
      <c r="A4" s="67"/>
      <c r="B4" s="67"/>
      <c r="C4" s="67"/>
      <c r="D4" s="67"/>
      <c r="E4" s="39"/>
      <c r="F4" s="39"/>
    </row>
    <row r="5" spans="1:9" ht="52.5" customHeight="1" x14ac:dyDescent="0.2">
      <c r="A5" s="241" t="s">
        <v>108</v>
      </c>
      <c r="B5" s="241"/>
      <c r="C5" s="241"/>
      <c r="D5" s="241"/>
      <c r="E5" s="39"/>
      <c r="F5" s="39"/>
    </row>
    <row r="6" spans="1:9" x14ac:dyDescent="0.2">
      <c r="A6" s="67"/>
      <c r="B6" s="67"/>
      <c r="C6" s="67"/>
      <c r="D6" s="67"/>
      <c r="E6" s="39"/>
      <c r="F6" s="39"/>
    </row>
    <row r="7" spans="1:9" x14ac:dyDescent="0.2">
      <c r="A7" s="41"/>
      <c r="B7" s="41"/>
      <c r="C7" s="42"/>
      <c r="D7" s="44"/>
    </row>
    <row r="8" spans="1:9" s="45" customFormat="1" ht="81.75" customHeight="1" x14ac:dyDescent="0.2">
      <c r="A8" s="239" t="s">
        <v>91</v>
      </c>
      <c r="B8" s="239"/>
      <c r="C8" s="240" t="s">
        <v>109</v>
      </c>
      <c r="D8" s="68" t="s">
        <v>93</v>
      </c>
      <c r="F8" s="69"/>
      <c r="G8" s="69"/>
      <c r="H8" s="69"/>
      <c r="I8" s="69"/>
    </row>
    <row r="9" spans="1:9" s="45" customFormat="1" ht="52.5" x14ac:dyDescent="0.2">
      <c r="A9" s="46" t="s">
        <v>1</v>
      </c>
      <c r="B9" s="46" t="s">
        <v>2</v>
      </c>
      <c r="C9" s="240"/>
      <c r="D9" s="70" t="s">
        <v>66</v>
      </c>
      <c r="F9" s="69"/>
      <c r="G9" s="69"/>
      <c r="H9" s="69"/>
      <c r="I9" s="69"/>
    </row>
    <row r="10" spans="1:9" s="51" customFormat="1" x14ac:dyDescent="0.2">
      <c r="A10" s="48"/>
      <c r="B10" s="48"/>
      <c r="C10" s="49" t="s">
        <v>100</v>
      </c>
      <c r="D10" s="70">
        <f t="shared" ref="D10" si="0">D12</f>
        <v>100866</v>
      </c>
      <c r="F10" s="71"/>
      <c r="G10" s="71"/>
      <c r="H10" s="71"/>
      <c r="I10" s="71"/>
    </row>
    <row r="11" spans="1:9" x14ac:dyDescent="0.2">
      <c r="A11" s="48"/>
      <c r="B11" s="48"/>
      <c r="C11" s="49" t="s">
        <v>101</v>
      </c>
      <c r="D11" s="70"/>
    </row>
    <row r="12" spans="1:9" s="51" customFormat="1" ht="34.5" x14ac:dyDescent="0.2">
      <c r="A12" s="52"/>
      <c r="B12" s="53"/>
      <c r="C12" s="64" t="s">
        <v>103</v>
      </c>
      <c r="D12" s="54">
        <f t="shared" ref="D12" si="1">D14</f>
        <v>100866</v>
      </c>
      <c r="F12" s="71"/>
      <c r="G12" s="71"/>
      <c r="H12" s="71"/>
      <c r="I12" s="71"/>
    </row>
    <row r="13" spans="1:9" s="51" customFormat="1" x14ac:dyDescent="0.2">
      <c r="A13" s="52"/>
      <c r="B13" s="52"/>
      <c r="C13" s="52" t="s">
        <v>102</v>
      </c>
      <c r="D13" s="55"/>
      <c r="F13" s="71"/>
      <c r="G13" s="71"/>
      <c r="H13" s="71"/>
      <c r="I13" s="71"/>
    </row>
    <row r="14" spans="1:9" s="59" customFormat="1" ht="51.75" x14ac:dyDescent="0.2">
      <c r="A14" s="56">
        <v>1001</v>
      </c>
      <c r="B14" s="56">
        <v>31001</v>
      </c>
      <c r="C14" s="57" t="s">
        <v>104</v>
      </c>
      <c r="D14" s="58">
        <f>D16</f>
        <v>100866</v>
      </c>
      <c r="F14" s="72"/>
      <c r="G14" s="72"/>
      <c r="H14" s="72"/>
      <c r="I14" s="72"/>
    </row>
    <row r="15" spans="1:9" s="59" customFormat="1" x14ac:dyDescent="0.2">
      <c r="A15" s="56"/>
      <c r="B15" s="56"/>
      <c r="C15" s="52" t="s">
        <v>105</v>
      </c>
      <c r="D15" s="58"/>
      <c r="F15" s="72"/>
      <c r="G15" s="72"/>
      <c r="H15" s="72"/>
      <c r="I15" s="72"/>
    </row>
    <row r="16" spans="1:9" s="74" customFormat="1" ht="33" x14ac:dyDescent="0.2">
      <c r="A16" s="73"/>
      <c r="B16" s="73"/>
      <c r="C16" s="34" t="s">
        <v>62</v>
      </c>
      <c r="D16" s="55">
        <v>100866</v>
      </c>
      <c r="F16" s="75"/>
      <c r="G16" s="75"/>
      <c r="H16" s="75"/>
      <c r="I16" s="75"/>
    </row>
    <row r="17" spans="1:4" x14ac:dyDescent="0.2">
      <c r="A17" s="60"/>
      <c r="B17" s="60"/>
      <c r="C17" s="61"/>
      <c r="D17" s="62"/>
    </row>
    <row r="18" spans="1:4" x14ac:dyDescent="0.2">
      <c r="A18" s="60"/>
      <c r="B18" s="60"/>
      <c r="C18" s="61"/>
      <c r="D18" s="62"/>
    </row>
    <row r="19" spans="1:4" x14ac:dyDescent="0.2">
      <c r="A19" s="60"/>
      <c r="B19" s="60"/>
      <c r="C19" s="61"/>
      <c r="D19" s="62"/>
    </row>
    <row r="20" spans="1:4" x14ac:dyDescent="0.2">
      <c r="A20" s="60"/>
      <c r="B20" s="60"/>
      <c r="C20" s="61"/>
      <c r="D20" s="62"/>
    </row>
  </sheetData>
  <mergeCells count="6">
    <mergeCell ref="A8:B8"/>
    <mergeCell ref="C8:C9"/>
    <mergeCell ref="A1:D1"/>
    <mergeCell ref="A2:D2"/>
    <mergeCell ref="A3:D3"/>
    <mergeCell ref="A5:D5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view="pageBreakPreview" topLeftCell="A64" zoomScaleNormal="100" zoomScaleSheetLayoutView="100" workbookViewId="0">
      <selection activeCell="B78" sqref="B78"/>
    </sheetView>
  </sheetViews>
  <sheetFormatPr defaultRowHeight="16.5" x14ac:dyDescent="0.2"/>
  <cols>
    <col min="1" max="1" width="28.5703125" style="3" customWidth="1"/>
    <col min="2" max="2" width="59.140625" style="3" customWidth="1"/>
    <col min="3" max="3" width="42.5703125" style="82" customWidth="1"/>
    <col min="4" max="4" width="6.28515625" style="3" hidden="1" customWidth="1"/>
    <col min="5" max="5" width="9.140625" style="3" hidden="1" customWidth="1"/>
    <col min="6" max="16384" width="9.140625" style="3"/>
  </cols>
  <sheetData>
    <row r="1" spans="1:3" x14ac:dyDescent="0.2">
      <c r="C1" s="29" t="s">
        <v>314</v>
      </c>
    </row>
    <row r="2" spans="1:3" ht="47.25" customHeight="1" x14ac:dyDescent="0.2">
      <c r="C2" s="19" t="s">
        <v>4</v>
      </c>
    </row>
    <row r="3" spans="1:3" ht="43.5" customHeight="1" x14ac:dyDescent="0.2">
      <c r="A3" s="242" t="s">
        <v>358</v>
      </c>
      <c r="B3" s="242"/>
      <c r="C3" s="242"/>
    </row>
    <row r="4" spans="1:3" s="4" customFormat="1" ht="13.5" customHeight="1" x14ac:dyDescent="0.2">
      <c r="A4" s="18"/>
      <c r="B4" s="18"/>
      <c r="C4" s="174" t="s">
        <v>61</v>
      </c>
    </row>
    <row r="5" spans="1:3" ht="20.25" customHeight="1" x14ac:dyDescent="0.2">
      <c r="A5" s="243" t="s">
        <v>64</v>
      </c>
      <c r="B5" s="243"/>
      <c r="C5" s="243"/>
    </row>
    <row r="6" spans="1:3" s="4" customFormat="1" x14ac:dyDescent="0.2">
      <c r="A6" s="246" t="s">
        <v>6</v>
      </c>
      <c r="B6" s="246"/>
      <c r="C6" s="246"/>
    </row>
    <row r="7" spans="1:3" s="4" customFormat="1" x14ac:dyDescent="0.2">
      <c r="A7" s="152" t="s">
        <v>286</v>
      </c>
      <c r="B7" s="247" t="s">
        <v>287</v>
      </c>
      <c r="C7" s="247"/>
    </row>
    <row r="8" spans="1:3" s="4" customFormat="1" x14ac:dyDescent="0.2">
      <c r="A8" s="150" t="s">
        <v>288</v>
      </c>
      <c r="B8" s="248" t="s">
        <v>289</v>
      </c>
      <c r="C8" s="248"/>
    </row>
    <row r="9" spans="1:3" s="4" customFormat="1" x14ac:dyDescent="0.2">
      <c r="A9" s="151"/>
      <c r="B9" s="151"/>
      <c r="C9" s="160"/>
    </row>
    <row r="10" spans="1:3" s="4" customFormat="1" x14ac:dyDescent="0.2">
      <c r="A10" s="247" t="s">
        <v>7</v>
      </c>
      <c r="B10" s="247"/>
      <c r="C10" s="247"/>
    </row>
    <row r="11" spans="1:3" s="4" customFormat="1" ht="71.25" customHeight="1" x14ac:dyDescent="0.2">
      <c r="A11" s="151" t="s">
        <v>8</v>
      </c>
      <c r="B11" s="151" t="s">
        <v>288</v>
      </c>
      <c r="C11" s="23" t="s">
        <v>5</v>
      </c>
    </row>
    <row r="12" spans="1:3" s="4" customFormat="1" x14ac:dyDescent="0.2">
      <c r="A12" s="151" t="s">
        <v>9</v>
      </c>
      <c r="B12" s="151" t="s">
        <v>10</v>
      </c>
      <c r="C12" s="155" t="s">
        <v>11</v>
      </c>
    </row>
    <row r="13" spans="1:3" s="4" customFormat="1" ht="42" customHeight="1" x14ac:dyDescent="0.2">
      <c r="A13" s="151" t="s">
        <v>12</v>
      </c>
      <c r="B13" s="150" t="s">
        <v>290</v>
      </c>
      <c r="C13" s="160"/>
    </row>
    <row r="14" spans="1:3" s="4" customFormat="1" ht="103.5" customHeight="1" x14ac:dyDescent="0.2">
      <c r="A14" s="151" t="s">
        <v>13</v>
      </c>
      <c r="B14" s="150" t="s">
        <v>291</v>
      </c>
      <c r="C14" s="160"/>
    </row>
    <row r="15" spans="1:3" s="4" customFormat="1" ht="29.25" customHeight="1" x14ac:dyDescent="0.2">
      <c r="A15" s="151" t="s">
        <v>14</v>
      </c>
      <c r="B15" s="150" t="s">
        <v>15</v>
      </c>
      <c r="C15" s="160"/>
    </row>
    <row r="16" spans="1:3" s="4" customFormat="1" ht="39" customHeight="1" x14ac:dyDescent="0.2">
      <c r="A16" s="151" t="s">
        <v>19</v>
      </c>
      <c r="B16" s="150" t="s">
        <v>62</v>
      </c>
      <c r="C16" s="160"/>
    </row>
    <row r="17" spans="1:3" s="4" customFormat="1" x14ac:dyDescent="0.2">
      <c r="A17" s="228" t="s">
        <v>16</v>
      </c>
      <c r="B17" s="228"/>
      <c r="C17" s="160"/>
    </row>
    <row r="18" spans="1:3" s="4" customFormat="1" x14ac:dyDescent="0.2">
      <c r="A18" s="248" t="s">
        <v>292</v>
      </c>
      <c r="B18" s="248"/>
      <c r="C18" s="171">
        <v>4</v>
      </c>
    </row>
    <row r="19" spans="1:3" s="4" customFormat="1" x14ac:dyDescent="0.2">
      <c r="A19" s="248" t="s">
        <v>293</v>
      </c>
      <c r="B19" s="248"/>
      <c r="C19" s="171"/>
    </row>
    <row r="20" spans="1:3" s="4" customFormat="1" x14ac:dyDescent="0.2">
      <c r="A20" s="248" t="s">
        <v>294</v>
      </c>
      <c r="B20" s="248"/>
      <c r="C20" s="167">
        <v>-1</v>
      </c>
    </row>
    <row r="21" spans="1:3" s="4" customFormat="1" x14ac:dyDescent="0.2">
      <c r="A21" s="248" t="s">
        <v>295</v>
      </c>
      <c r="B21" s="248"/>
      <c r="C21" s="167">
        <v>-1</v>
      </c>
    </row>
    <row r="22" spans="1:3" s="4" customFormat="1" x14ac:dyDescent="0.2">
      <c r="A22" s="248" t="s">
        <v>359</v>
      </c>
      <c r="B22" s="248"/>
      <c r="C22" s="167">
        <v>5</v>
      </c>
    </row>
    <row r="23" spans="1:3" s="4" customFormat="1" x14ac:dyDescent="0.2">
      <c r="A23" s="249" t="s">
        <v>17</v>
      </c>
      <c r="B23" s="249"/>
      <c r="C23" s="83">
        <v>94314</v>
      </c>
    </row>
    <row r="24" spans="1:3" s="4" customFormat="1" x14ac:dyDescent="0.2">
      <c r="A24" s="247" t="s">
        <v>7</v>
      </c>
      <c r="B24" s="247"/>
      <c r="C24" s="247"/>
    </row>
    <row r="25" spans="1:3" s="4" customFormat="1" ht="74.25" customHeight="1" x14ac:dyDescent="0.2">
      <c r="A25" s="151" t="s">
        <v>8</v>
      </c>
      <c r="B25" s="151" t="s">
        <v>288</v>
      </c>
      <c r="C25" s="23" t="s">
        <v>5</v>
      </c>
    </row>
    <row r="26" spans="1:3" s="4" customFormat="1" x14ac:dyDescent="0.2">
      <c r="A26" s="151" t="s">
        <v>9</v>
      </c>
      <c r="B26" s="151">
        <v>11003</v>
      </c>
      <c r="C26" s="155" t="s">
        <v>11</v>
      </c>
    </row>
    <row r="27" spans="1:3" s="4" customFormat="1" ht="42" customHeight="1" x14ac:dyDescent="0.2">
      <c r="A27" s="151" t="s">
        <v>12</v>
      </c>
      <c r="B27" s="150" t="s">
        <v>297</v>
      </c>
      <c r="C27" s="160"/>
    </row>
    <row r="28" spans="1:3" s="4" customFormat="1" ht="103.5" customHeight="1" x14ac:dyDescent="0.2">
      <c r="A28" s="151" t="s">
        <v>13</v>
      </c>
      <c r="B28" s="150" t="s">
        <v>296</v>
      </c>
      <c r="C28" s="160"/>
    </row>
    <row r="29" spans="1:3" s="4" customFormat="1" ht="29.25" customHeight="1" x14ac:dyDescent="0.2">
      <c r="A29" s="151" t="s">
        <v>14</v>
      </c>
      <c r="B29" s="150" t="s">
        <v>15</v>
      </c>
      <c r="C29" s="160"/>
    </row>
    <row r="30" spans="1:3" s="4" customFormat="1" ht="39" customHeight="1" x14ac:dyDescent="0.2">
      <c r="A30" s="151" t="s">
        <v>19</v>
      </c>
      <c r="B30" s="150" t="s">
        <v>62</v>
      </c>
      <c r="C30" s="160"/>
    </row>
    <row r="31" spans="1:3" s="4" customFormat="1" x14ac:dyDescent="0.2">
      <c r="A31" s="228" t="s">
        <v>16</v>
      </c>
      <c r="B31" s="228"/>
      <c r="C31" s="160"/>
    </row>
    <row r="32" spans="1:3" s="4" customFormat="1" ht="36.75" customHeight="1" x14ac:dyDescent="0.2">
      <c r="A32" s="248" t="s">
        <v>298</v>
      </c>
      <c r="B32" s="248"/>
      <c r="C32" s="83"/>
    </row>
    <row r="33" spans="1:5" s="4" customFormat="1" x14ac:dyDescent="0.2">
      <c r="A33" s="249" t="s">
        <v>17</v>
      </c>
      <c r="B33" s="249"/>
      <c r="C33" s="167">
        <v>-1211585.3999999999</v>
      </c>
    </row>
    <row r="34" spans="1:5" s="4" customFormat="1" ht="20.25" customHeight="1" x14ac:dyDescent="0.2">
      <c r="A34" s="247" t="s">
        <v>20</v>
      </c>
      <c r="B34" s="247"/>
      <c r="C34" s="247"/>
    </row>
    <row r="35" spans="1:5" s="4" customFormat="1" ht="42" customHeight="1" x14ac:dyDescent="0.2">
      <c r="A35" s="16" t="s">
        <v>57</v>
      </c>
      <c r="B35" s="244" t="s">
        <v>58</v>
      </c>
      <c r="C35" s="244"/>
    </row>
    <row r="36" spans="1:5" s="4" customFormat="1" x14ac:dyDescent="0.2">
      <c r="A36" s="245" t="s">
        <v>7</v>
      </c>
      <c r="B36" s="245"/>
      <c r="C36" s="245"/>
    </row>
    <row r="37" spans="1:5" s="4" customFormat="1" ht="66" x14ac:dyDescent="0.2">
      <c r="A37" s="15" t="s">
        <v>8</v>
      </c>
      <c r="B37" s="15" t="s">
        <v>57</v>
      </c>
      <c r="C37" s="23" t="s">
        <v>5</v>
      </c>
    </row>
    <row r="38" spans="1:5" s="4" customFormat="1" x14ac:dyDescent="0.2">
      <c r="A38" s="24" t="s">
        <v>9</v>
      </c>
      <c r="B38" s="15" t="s">
        <v>10</v>
      </c>
      <c r="C38" s="155" t="s">
        <v>11</v>
      </c>
    </row>
    <row r="39" spans="1:5" s="4" customFormat="1" ht="82.5" x14ac:dyDescent="0.2">
      <c r="A39" s="24" t="s">
        <v>12</v>
      </c>
      <c r="B39" s="16" t="s">
        <v>59</v>
      </c>
      <c r="C39" s="17"/>
    </row>
    <row r="40" spans="1:5" s="4" customFormat="1" ht="33" x14ac:dyDescent="0.2">
      <c r="A40" s="24" t="s">
        <v>13</v>
      </c>
      <c r="B40" s="16" t="s">
        <v>60</v>
      </c>
      <c r="C40" s="17"/>
    </row>
    <row r="41" spans="1:5" s="4" customFormat="1" x14ac:dyDescent="0.2">
      <c r="A41" s="24" t="s">
        <v>14</v>
      </c>
      <c r="B41" s="16" t="s">
        <v>15</v>
      </c>
      <c r="C41" s="17"/>
    </row>
    <row r="42" spans="1:5" s="4" customFormat="1" ht="47.25" customHeight="1" x14ac:dyDescent="0.2">
      <c r="A42" s="34" t="s">
        <v>19</v>
      </c>
      <c r="B42" s="35" t="s">
        <v>63</v>
      </c>
      <c r="C42" s="106"/>
    </row>
    <row r="43" spans="1:5" s="4" customFormat="1" x14ac:dyDescent="0.2">
      <c r="A43" s="228" t="s">
        <v>16</v>
      </c>
      <c r="B43" s="228"/>
      <c r="C43" s="106"/>
    </row>
    <row r="44" spans="1:5" s="4" customFormat="1" x14ac:dyDescent="0.2">
      <c r="A44" s="248" t="s">
        <v>18</v>
      </c>
      <c r="B44" s="248"/>
      <c r="C44" s="83" t="s">
        <v>18</v>
      </c>
    </row>
    <row r="45" spans="1:5" s="4" customFormat="1" x14ac:dyDescent="0.2">
      <c r="A45" s="249" t="s">
        <v>17</v>
      </c>
      <c r="B45" s="249"/>
      <c r="C45" s="83">
        <v>8905.5</v>
      </c>
    </row>
    <row r="46" spans="1:5" s="4" customFormat="1" x14ac:dyDescent="0.2">
      <c r="A46" s="245" t="s">
        <v>7</v>
      </c>
      <c r="B46" s="245"/>
      <c r="C46" s="245"/>
    </row>
    <row r="47" spans="1:5" s="78" customFormat="1" ht="80.25" customHeight="1" x14ac:dyDescent="0.2">
      <c r="A47" s="107" t="s">
        <v>8</v>
      </c>
      <c r="B47" s="108" t="s">
        <v>110</v>
      </c>
      <c r="C47" s="250" t="s">
        <v>5</v>
      </c>
      <c r="D47" s="250"/>
      <c r="E47" s="250"/>
    </row>
    <row r="48" spans="1:5" s="78" customFormat="1" ht="32.25" customHeight="1" x14ac:dyDescent="0.2">
      <c r="A48" s="107" t="s">
        <v>9</v>
      </c>
      <c r="B48" s="108" t="s">
        <v>83</v>
      </c>
      <c r="C48" s="175" t="s">
        <v>66</v>
      </c>
      <c r="D48" s="109" t="s">
        <v>111</v>
      </c>
      <c r="E48" s="109" t="s">
        <v>11</v>
      </c>
    </row>
    <row r="49" spans="1:5" s="78" customFormat="1" ht="69" customHeight="1" x14ac:dyDescent="0.2">
      <c r="A49" s="107" t="s">
        <v>12</v>
      </c>
      <c r="B49" s="108" t="s">
        <v>299</v>
      </c>
      <c r="C49" s="176"/>
      <c r="D49" s="110"/>
      <c r="E49" s="110"/>
    </row>
    <row r="50" spans="1:5" s="78" customFormat="1" ht="80.25" customHeight="1" x14ac:dyDescent="0.2">
      <c r="A50" s="76" t="s">
        <v>13</v>
      </c>
      <c r="B50" s="77" t="s">
        <v>300</v>
      </c>
      <c r="C50" s="177"/>
      <c r="D50" s="79"/>
      <c r="E50" s="79"/>
    </row>
    <row r="51" spans="1:5" s="78" customFormat="1" ht="34.5" x14ac:dyDescent="0.2">
      <c r="A51" s="76" t="s">
        <v>14</v>
      </c>
      <c r="B51" s="77" t="s">
        <v>84</v>
      </c>
      <c r="C51" s="177"/>
      <c r="D51" s="79"/>
      <c r="E51" s="79"/>
    </row>
    <row r="52" spans="1:5" s="78" customFormat="1" ht="51.75" x14ac:dyDescent="0.2">
      <c r="A52" s="76" t="s">
        <v>19</v>
      </c>
      <c r="B52" s="77" t="s">
        <v>62</v>
      </c>
      <c r="C52" s="177"/>
      <c r="D52" s="79"/>
      <c r="E52" s="79"/>
    </row>
    <row r="53" spans="1:5" s="78" customFormat="1" ht="17.25" x14ac:dyDescent="0.2">
      <c r="A53" s="252" t="s">
        <v>16</v>
      </c>
      <c r="B53" s="253"/>
      <c r="C53" s="177"/>
      <c r="D53" s="79"/>
      <c r="E53" s="79"/>
    </row>
    <row r="54" spans="1:5" s="78" customFormat="1" ht="17.25" x14ac:dyDescent="0.2">
      <c r="A54" s="251" t="s">
        <v>17</v>
      </c>
      <c r="B54" s="251"/>
      <c r="C54" s="179">
        <v>100866</v>
      </c>
      <c r="D54" s="80">
        <f>'[1]3'!H27</f>
        <v>5358.3</v>
      </c>
      <c r="E54" s="80">
        <f>'[1]3'!I27</f>
        <v>10716.7</v>
      </c>
    </row>
    <row r="55" spans="1:5" s="11" customFormat="1" x14ac:dyDescent="0.2">
      <c r="A55" s="154" t="s">
        <v>286</v>
      </c>
      <c r="B55" s="245" t="s">
        <v>287</v>
      </c>
      <c r="C55" s="245"/>
      <c r="D55" s="245"/>
      <c r="E55" s="245"/>
    </row>
    <row r="56" spans="1:5" s="11" customFormat="1" ht="30.75" customHeight="1" x14ac:dyDescent="0.2">
      <c r="A56" s="153" t="s">
        <v>301</v>
      </c>
      <c r="B56" s="244" t="s">
        <v>302</v>
      </c>
      <c r="C56" s="244"/>
      <c r="D56" s="244"/>
      <c r="E56" s="244"/>
    </row>
    <row r="57" spans="1:5" s="11" customFormat="1" x14ac:dyDescent="0.2">
      <c r="A57" s="245" t="s">
        <v>7</v>
      </c>
      <c r="B57" s="245"/>
      <c r="C57" s="245"/>
      <c r="D57" s="245"/>
      <c r="E57" s="245"/>
    </row>
    <row r="58" spans="1:5" s="11" customFormat="1" ht="68.25" customHeight="1" x14ac:dyDescent="0.2">
      <c r="A58" s="151" t="s">
        <v>8</v>
      </c>
      <c r="B58" s="150" t="s">
        <v>301</v>
      </c>
      <c r="C58" s="250" t="s">
        <v>5</v>
      </c>
      <c r="D58" s="250"/>
      <c r="E58" s="250"/>
    </row>
    <row r="59" spans="1:5" s="11" customFormat="1" ht="49.5" x14ac:dyDescent="0.2">
      <c r="A59" s="151" t="s">
        <v>9</v>
      </c>
      <c r="B59" s="150" t="s">
        <v>10</v>
      </c>
      <c r="C59" s="172" t="s">
        <v>66</v>
      </c>
      <c r="D59" s="168" t="s">
        <v>111</v>
      </c>
      <c r="E59" s="168" t="s">
        <v>11</v>
      </c>
    </row>
    <row r="60" spans="1:5" s="11" customFormat="1" ht="82.5" x14ac:dyDescent="0.2">
      <c r="A60" s="151" t="s">
        <v>12</v>
      </c>
      <c r="B60" s="150" t="s">
        <v>303</v>
      </c>
      <c r="C60" s="17"/>
      <c r="D60" s="17"/>
      <c r="E60" s="17"/>
    </row>
    <row r="61" spans="1:5" s="11" customFormat="1" ht="49.5" x14ac:dyDescent="0.2">
      <c r="A61" s="151" t="s">
        <v>13</v>
      </c>
      <c r="B61" s="150" t="s">
        <v>304</v>
      </c>
      <c r="C61" s="17"/>
      <c r="D61" s="17"/>
      <c r="E61" s="17"/>
    </row>
    <row r="62" spans="1:5" s="11" customFormat="1" x14ac:dyDescent="0.2">
      <c r="A62" s="151" t="s">
        <v>14</v>
      </c>
      <c r="B62" s="150" t="s">
        <v>15</v>
      </c>
      <c r="C62" s="17"/>
      <c r="D62" s="17"/>
      <c r="E62" s="17"/>
    </row>
    <row r="63" spans="1:5" s="11" customFormat="1" ht="49.5" x14ac:dyDescent="0.2">
      <c r="A63" s="151" t="s">
        <v>305</v>
      </c>
      <c r="B63" s="150" t="s">
        <v>62</v>
      </c>
      <c r="C63" s="17"/>
      <c r="D63" s="17"/>
      <c r="E63" s="17"/>
    </row>
    <row r="64" spans="1:5" s="11" customFormat="1" x14ac:dyDescent="0.2">
      <c r="A64" s="228" t="s">
        <v>16</v>
      </c>
      <c r="B64" s="228"/>
      <c r="C64" s="17"/>
      <c r="D64" s="17"/>
      <c r="E64" s="17"/>
    </row>
    <row r="65" spans="1:5" s="11" customFormat="1" x14ac:dyDescent="0.2">
      <c r="A65" s="244" t="s">
        <v>306</v>
      </c>
      <c r="B65" s="244"/>
      <c r="C65" s="173"/>
      <c r="D65" s="169" t="s">
        <v>307</v>
      </c>
      <c r="E65" s="169" t="s">
        <v>307</v>
      </c>
    </row>
    <row r="66" spans="1:5" s="11" customFormat="1" x14ac:dyDescent="0.2">
      <c r="A66" s="244" t="s">
        <v>308</v>
      </c>
      <c r="B66" s="244"/>
      <c r="C66" s="173"/>
      <c r="D66" s="169" t="s">
        <v>309</v>
      </c>
      <c r="E66" s="169" t="s">
        <v>309</v>
      </c>
    </row>
    <row r="67" spans="1:5" s="11" customFormat="1" x14ac:dyDescent="0.2">
      <c r="A67" s="244" t="s">
        <v>310</v>
      </c>
      <c r="B67" s="244"/>
      <c r="C67" s="173"/>
      <c r="D67" s="169" t="s">
        <v>311</v>
      </c>
      <c r="E67" s="169" t="s">
        <v>311</v>
      </c>
    </row>
    <row r="68" spans="1:5" s="11" customFormat="1" x14ac:dyDescent="0.2">
      <c r="A68" s="244" t="s">
        <v>312</v>
      </c>
      <c r="B68" s="244"/>
      <c r="C68" s="173"/>
      <c r="D68" s="169" t="s">
        <v>313</v>
      </c>
      <c r="E68" s="169" t="s">
        <v>313</v>
      </c>
    </row>
    <row r="69" spans="1:5" s="82" customFormat="1" x14ac:dyDescent="0.2">
      <c r="A69" s="244" t="s">
        <v>17</v>
      </c>
      <c r="B69" s="244"/>
      <c r="C69" s="10">
        <v>984059.9</v>
      </c>
      <c r="D69" s="170">
        <v>1702092.2</v>
      </c>
      <c r="E69" s="170">
        <v>2844153.7</v>
      </c>
    </row>
    <row r="70" spans="1:5" s="4" customFormat="1" x14ac:dyDescent="0.2">
      <c r="A70" s="246" t="s">
        <v>6</v>
      </c>
      <c r="B70" s="246"/>
      <c r="C70" s="246"/>
    </row>
    <row r="71" spans="1:5" s="4" customFormat="1" x14ac:dyDescent="0.2">
      <c r="A71" s="203" t="s">
        <v>286</v>
      </c>
      <c r="B71" s="247" t="s">
        <v>287</v>
      </c>
      <c r="C71" s="247"/>
    </row>
    <row r="72" spans="1:5" s="4" customFormat="1" x14ac:dyDescent="0.2">
      <c r="A72" s="204">
        <v>1194</v>
      </c>
      <c r="B72" s="248" t="s">
        <v>354</v>
      </c>
      <c r="C72" s="248"/>
    </row>
    <row r="73" spans="1:5" s="4" customFormat="1" x14ac:dyDescent="0.2">
      <c r="A73" s="205"/>
      <c r="B73" s="205"/>
      <c r="C73" s="205"/>
    </row>
    <row r="74" spans="1:5" s="4" customFormat="1" x14ac:dyDescent="0.2">
      <c r="A74" s="247" t="s">
        <v>7</v>
      </c>
      <c r="B74" s="247"/>
      <c r="C74" s="247"/>
    </row>
    <row r="75" spans="1:5" s="4" customFormat="1" x14ac:dyDescent="0.2">
      <c r="A75" s="205"/>
      <c r="B75" s="205"/>
      <c r="C75" s="205"/>
    </row>
    <row r="76" spans="1:5" s="4" customFormat="1" ht="92.25" customHeight="1" x14ac:dyDescent="0.2">
      <c r="A76" s="205" t="s">
        <v>8</v>
      </c>
      <c r="B76" s="205">
        <v>1194</v>
      </c>
      <c r="C76" s="202" t="s">
        <v>5</v>
      </c>
    </row>
    <row r="77" spans="1:5" s="4" customFormat="1" x14ac:dyDescent="0.2">
      <c r="A77" s="205" t="s">
        <v>9</v>
      </c>
      <c r="B77" s="204">
        <v>11004</v>
      </c>
      <c r="C77" s="202" t="s">
        <v>11</v>
      </c>
    </row>
    <row r="78" spans="1:5" s="4" customFormat="1" ht="78.75" customHeight="1" x14ac:dyDescent="0.2">
      <c r="A78" s="205" t="s">
        <v>12</v>
      </c>
      <c r="B78" s="204" t="s">
        <v>353</v>
      </c>
      <c r="C78" s="205"/>
    </row>
    <row r="79" spans="1:5" s="4" customFormat="1" ht="66.75" customHeight="1" x14ac:dyDescent="0.2">
      <c r="A79" s="205" t="s">
        <v>13</v>
      </c>
      <c r="B79" s="204" t="s">
        <v>347</v>
      </c>
      <c r="C79" s="205"/>
    </row>
    <row r="80" spans="1:5" s="4" customFormat="1" ht="29.25" customHeight="1" x14ac:dyDescent="0.2">
      <c r="A80" s="205" t="s">
        <v>14</v>
      </c>
      <c r="B80" s="204" t="s">
        <v>15</v>
      </c>
      <c r="C80" s="205"/>
    </row>
    <row r="81" spans="1:3" s="4" customFormat="1" ht="39" customHeight="1" x14ac:dyDescent="0.2">
      <c r="A81" s="205" t="s">
        <v>19</v>
      </c>
      <c r="B81" s="204" t="s">
        <v>355</v>
      </c>
      <c r="C81" s="205"/>
    </row>
    <row r="82" spans="1:3" s="4" customFormat="1" x14ac:dyDescent="0.2">
      <c r="A82" s="258" t="s">
        <v>16</v>
      </c>
      <c r="B82" s="259"/>
      <c r="C82" s="205"/>
    </row>
    <row r="83" spans="1:3" s="4" customFormat="1" x14ac:dyDescent="0.2">
      <c r="A83" s="248" t="s">
        <v>294</v>
      </c>
      <c r="B83" s="248"/>
      <c r="C83" s="209">
        <v>1</v>
      </c>
    </row>
    <row r="84" spans="1:3" s="4" customFormat="1" ht="16.5" customHeight="1" x14ac:dyDescent="0.2">
      <c r="A84" s="254" t="s">
        <v>356</v>
      </c>
      <c r="B84" s="255"/>
      <c r="C84" s="209">
        <v>5</v>
      </c>
    </row>
    <row r="85" spans="1:3" s="4" customFormat="1" ht="16.5" customHeight="1" x14ac:dyDescent="0.2">
      <c r="A85" s="256" t="s">
        <v>17</v>
      </c>
      <c r="B85" s="257"/>
      <c r="C85" s="167">
        <v>23440</v>
      </c>
    </row>
    <row r="86" spans="1:3" s="11" customFormat="1" ht="14.25" x14ac:dyDescent="0.2"/>
  </sheetData>
  <mergeCells count="45">
    <mergeCell ref="A84:B84"/>
    <mergeCell ref="A85:B85"/>
    <mergeCell ref="A22:B22"/>
    <mergeCell ref="A83:B83"/>
    <mergeCell ref="A70:C70"/>
    <mergeCell ref="B71:C71"/>
    <mergeCell ref="B72:C72"/>
    <mergeCell ref="A74:C74"/>
    <mergeCell ref="A82:B82"/>
    <mergeCell ref="A24:C24"/>
    <mergeCell ref="A46:C46"/>
    <mergeCell ref="A65:B65"/>
    <mergeCell ref="A66:B66"/>
    <mergeCell ref="A67:B67"/>
    <mergeCell ref="A32:B32"/>
    <mergeCell ref="A33:B33"/>
    <mergeCell ref="A54:B54"/>
    <mergeCell ref="A44:B44"/>
    <mergeCell ref="A45:B45"/>
    <mergeCell ref="A34:C34"/>
    <mergeCell ref="C47:E47"/>
    <mergeCell ref="A53:B53"/>
    <mergeCell ref="A68:B68"/>
    <mergeCell ref="A69:B69"/>
    <mergeCell ref="B55:E55"/>
    <mergeCell ref="B56:E56"/>
    <mergeCell ref="A57:E57"/>
    <mergeCell ref="C58:E58"/>
    <mergeCell ref="A64:B64"/>
    <mergeCell ref="A3:C3"/>
    <mergeCell ref="A5:C5"/>
    <mergeCell ref="B35:C35"/>
    <mergeCell ref="A36:C36"/>
    <mergeCell ref="A43:B43"/>
    <mergeCell ref="A6:C6"/>
    <mergeCell ref="B7:C7"/>
    <mergeCell ref="B8:C8"/>
    <mergeCell ref="A10:C10"/>
    <mergeCell ref="A17:B17"/>
    <mergeCell ref="A18:B18"/>
    <mergeCell ref="A19:B19"/>
    <mergeCell ref="A20:B20"/>
    <mergeCell ref="A21:B21"/>
    <mergeCell ref="A23:B23"/>
    <mergeCell ref="A31:B31"/>
  </mergeCells>
  <pageMargins left="0.7" right="0.7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view="pageBreakPreview" topLeftCell="A70" zoomScaleNormal="100" zoomScaleSheetLayoutView="100" workbookViewId="0">
      <selection activeCell="A23" sqref="A23:B23"/>
    </sheetView>
  </sheetViews>
  <sheetFormatPr defaultColWidth="8.28515625" defaultRowHeight="12.75" x14ac:dyDescent="0.2"/>
  <cols>
    <col min="1" max="1" width="28.5703125" style="1" customWidth="1"/>
    <col min="2" max="2" width="47.7109375" style="1" customWidth="1"/>
    <col min="3" max="3" width="42.85546875" style="2" customWidth="1"/>
    <col min="4" max="16384" width="8.28515625" style="1"/>
  </cols>
  <sheetData>
    <row r="1" spans="1:3" ht="14.25" x14ac:dyDescent="0.2">
      <c r="C1" s="5" t="s">
        <v>325</v>
      </c>
    </row>
    <row r="2" spans="1:3" ht="13.5" x14ac:dyDescent="0.2">
      <c r="C2" s="4"/>
    </row>
    <row r="3" spans="1:3" ht="27" customHeight="1" x14ac:dyDescent="0.2">
      <c r="C3" s="21" t="s">
        <v>4</v>
      </c>
    </row>
    <row r="4" spans="1:3" ht="32.25" customHeight="1" x14ac:dyDescent="0.2">
      <c r="A4" s="261" t="s">
        <v>357</v>
      </c>
      <c r="B4" s="261"/>
      <c r="C4" s="261"/>
    </row>
    <row r="6" spans="1:3" s="4" customFormat="1" ht="20.25" customHeight="1" x14ac:dyDescent="0.2">
      <c r="A6" s="243" t="s">
        <v>65</v>
      </c>
      <c r="B6" s="243"/>
      <c r="C6" s="243"/>
    </row>
    <row r="7" spans="1:3" s="4" customFormat="1" ht="20.25" customHeight="1" x14ac:dyDescent="0.2">
      <c r="A7" s="243" t="s">
        <v>64</v>
      </c>
      <c r="B7" s="243"/>
      <c r="C7" s="243"/>
    </row>
    <row r="8" spans="1:3" s="4" customFormat="1" ht="16.5" x14ac:dyDescent="0.2">
      <c r="A8" s="246" t="s">
        <v>6</v>
      </c>
      <c r="B8" s="246"/>
      <c r="C8" s="246"/>
    </row>
    <row r="9" spans="1:3" s="4" customFormat="1" ht="16.5" x14ac:dyDescent="0.2">
      <c r="A9" s="161" t="s">
        <v>286</v>
      </c>
      <c r="B9" s="247" t="s">
        <v>287</v>
      </c>
      <c r="C9" s="247"/>
    </row>
    <row r="10" spans="1:3" s="4" customFormat="1" ht="16.5" x14ac:dyDescent="0.2">
      <c r="A10" s="159" t="s">
        <v>288</v>
      </c>
      <c r="B10" s="248" t="s">
        <v>289</v>
      </c>
      <c r="C10" s="248"/>
    </row>
    <row r="11" spans="1:3" s="4" customFormat="1" ht="16.5" x14ac:dyDescent="0.2">
      <c r="A11" s="160"/>
      <c r="B11" s="160"/>
      <c r="C11" s="160"/>
    </row>
    <row r="12" spans="1:3" s="4" customFormat="1" ht="16.5" x14ac:dyDescent="0.2">
      <c r="A12" s="247" t="s">
        <v>7</v>
      </c>
      <c r="B12" s="247"/>
      <c r="C12" s="247"/>
    </row>
    <row r="13" spans="1:3" s="4" customFormat="1" ht="71.25" customHeight="1" x14ac:dyDescent="0.2">
      <c r="A13" s="160" t="s">
        <v>8</v>
      </c>
      <c r="B13" s="160" t="s">
        <v>288</v>
      </c>
      <c r="C13" s="23" t="s">
        <v>5</v>
      </c>
    </row>
    <row r="14" spans="1:3" s="4" customFormat="1" ht="16.5" x14ac:dyDescent="0.2">
      <c r="A14" s="160" t="s">
        <v>9</v>
      </c>
      <c r="B14" s="160" t="s">
        <v>10</v>
      </c>
      <c r="C14" s="155" t="s">
        <v>11</v>
      </c>
    </row>
    <row r="15" spans="1:3" s="4" customFormat="1" ht="42" customHeight="1" x14ac:dyDescent="0.2">
      <c r="A15" s="160" t="s">
        <v>12</v>
      </c>
      <c r="B15" s="159" t="s">
        <v>290</v>
      </c>
      <c r="C15" s="160"/>
    </row>
    <row r="16" spans="1:3" s="4" customFormat="1" ht="103.5" customHeight="1" x14ac:dyDescent="0.2">
      <c r="A16" s="160" t="s">
        <v>13</v>
      </c>
      <c r="B16" s="159" t="s">
        <v>291</v>
      </c>
      <c r="C16" s="160"/>
    </row>
    <row r="17" spans="1:3" s="4" customFormat="1" ht="29.25" customHeight="1" x14ac:dyDescent="0.2">
      <c r="A17" s="160" t="s">
        <v>14</v>
      </c>
      <c r="B17" s="159" t="s">
        <v>15</v>
      </c>
      <c r="C17" s="160"/>
    </row>
    <row r="18" spans="1:3" s="4" customFormat="1" ht="39" customHeight="1" x14ac:dyDescent="0.2">
      <c r="A18" s="160" t="s">
        <v>19</v>
      </c>
      <c r="B18" s="159" t="s">
        <v>62</v>
      </c>
      <c r="C18" s="160"/>
    </row>
    <row r="19" spans="1:3" s="4" customFormat="1" ht="16.5" x14ac:dyDescent="0.2">
      <c r="A19" s="228" t="s">
        <v>16</v>
      </c>
      <c r="B19" s="228"/>
      <c r="C19" s="160"/>
    </row>
    <row r="20" spans="1:3" s="4" customFormat="1" ht="16.5" x14ac:dyDescent="0.2">
      <c r="A20" s="248" t="s">
        <v>292</v>
      </c>
      <c r="B20" s="248"/>
      <c r="C20" s="171">
        <v>4</v>
      </c>
    </row>
    <row r="21" spans="1:3" s="4" customFormat="1" ht="16.5" x14ac:dyDescent="0.2">
      <c r="A21" s="248" t="s">
        <v>293</v>
      </c>
      <c r="B21" s="248"/>
      <c r="C21" s="171"/>
    </row>
    <row r="22" spans="1:3" s="4" customFormat="1" ht="16.5" x14ac:dyDescent="0.2">
      <c r="A22" s="248" t="s">
        <v>294</v>
      </c>
      <c r="B22" s="248"/>
      <c r="C22" s="167">
        <v>-1</v>
      </c>
    </row>
    <row r="23" spans="1:3" s="4" customFormat="1" ht="16.5" x14ac:dyDescent="0.2">
      <c r="A23" s="248" t="s">
        <v>295</v>
      </c>
      <c r="B23" s="248"/>
      <c r="C23" s="167">
        <v>-1</v>
      </c>
    </row>
    <row r="24" spans="1:3" s="4" customFormat="1" ht="38.25" customHeight="1" x14ac:dyDescent="0.2">
      <c r="A24" s="248" t="s">
        <v>359</v>
      </c>
      <c r="B24" s="248"/>
      <c r="C24" s="167">
        <v>5</v>
      </c>
    </row>
    <row r="25" spans="1:3" s="4" customFormat="1" ht="16.5" x14ac:dyDescent="0.2">
      <c r="A25" s="249" t="s">
        <v>17</v>
      </c>
      <c r="B25" s="249"/>
      <c r="C25" s="83">
        <v>94314</v>
      </c>
    </row>
    <row r="26" spans="1:3" s="4" customFormat="1" ht="16.5" x14ac:dyDescent="0.2">
      <c r="A26" s="247" t="s">
        <v>7</v>
      </c>
      <c r="B26" s="247"/>
      <c r="C26" s="247"/>
    </row>
    <row r="27" spans="1:3" s="4" customFormat="1" ht="74.25" customHeight="1" x14ac:dyDescent="0.2">
      <c r="A27" s="160" t="s">
        <v>8</v>
      </c>
      <c r="B27" s="160" t="s">
        <v>288</v>
      </c>
      <c r="C27" s="23" t="s">
        <v>5</v>
      </c>
    </row>
    <row r="28" spans="1:3" s="4" customFormat="1" ht="16.5" x14ac:dyDescent="0.2">
      <c r="A28" s="160" t="s">
        <v>9</v>
      </c>
      <c r="B28" s="160">
        <v>11003</v>
      </c>
      <c r="C28" s="155" t="s">
        <v>11</v>
      </c>
    </row>
    <row r="29" spans="1:3" s="4" customFormat="1" ht="42" customHeight="1" x14ac:dyDescent="0.2">
      <c r="A29" s="160" t="s">
        <v>12</v>
      </c>
      <c r="B29" s="159" t="s">
        <v>297</v>
      </c>
      <c r="C29" s="160"/>
    </row>
    <row r="30" spans="1:3" s="4" customFormat="1" ht="103.5" customHeight="1" x14ac:dyDescent="0.2">
      <c r="A30" s="160" t="s">
        <v>13</v>
      </c>
      <c r="B30" s="159" t="s">
        <v>296</v>
      </c>
      <c r="C30" s="160"/>
    </row>
    <row r="31" spans="1:3" s="4" customFormat="1" ht="29.25" customHeight="1" x14ac:dyDescent="0.2">
      <c r="A31" s="160" t="s">
        <v>14</v>
      </c>
      <c r="B31" s="159" t="s">
        <v>15</v>
      </c>
      <c r="C31" s="160"/>
    </row>
    <row r="32" spans="1:3" s="4" customFormat="1" ht="39" customHeight="1" x14ac:dyDescent="0.2">
      <c r="A32" s="160" t="s">
        <v>19</v>
      </c>
      <c r="B32" s="159" t="s">
        <v>62</v>
      </c>
      <c r="C32" s="160"/>
    </row>
    <row r="33" spans="1:3" s="4" customFormat="1" ht="16.5" x14ac:dyDescent="0.2">
      <c r="A33" s="228" t="s">
        <v>16</v>
      </c>
      <c r="B33" s="228"/>
      <c r="C33" s="160"/>
    </row>
    <row r="34" spans="1:3" s="4" customFormat="1" ht="36.75" customHeight="1" x14ac:dyDescent="0.2">
      <c r="A34" s="248" t="s">
        <v>298</v>
      </c>
      <c r="B34" s="248"/>
      <c r="C34" s="83"/>
    </row>
    <row r="35" spans="1:3" s="4" customFormat="1" ht="16.5" x14ac:dyDescent="0.2">
      <c r="A35" s="249" t="s">
        <v>17</v>
      </c>
      <c r="B35" s="249"/>
      <c r="C35" s="167">
        <v>-1211585.3999999999</v>
      </c>
    </row>
    <row r="36" spans="1:3" s="4" customFormat="1" ht="20.25" customHeight="1" x14ac:dyDescent="0.2">
      <c r="A36" s="247" t="s">
        <v>20</v>
      </c>
      <c r="B36" s="247"/>
      <c r="C36" s="247"/>
    </row>
    <row r="37" spans="1:3" s="4" customFormat="1" ht="42" customHeight="1" x14ac:dyDescent="0.2">
      <c r="A37" s="156" t="s">
        <v>57</v>
      </c>
      <c r="B37" s="244" t="s">
        <v>58</v>
      </c>
      <c r="C37" s="244"/>
    </row>
    <row r="38" spans="1:3" s="4" customFormat="1" ht="16.5" x14ac:dyDescent="0.2">
      <c r="A38" s="245" t="s">
        <v>7</v>
      </c>
      <c r="B38" s="245"/>
      <c r="C38" s="245"/>
    </row>
    <row r="39" spans="1:3" s="4" customFormat="1" ht="66" x14ac:dyDescent="0.2">
      <c r="A39" s="160" t="s">
        <v>8</v>
      </c>
      <c r="B39" s="160" t="s">
        <v>57</v>
      </c>
      <c r="C39" s="23" t="s">
        <v>5</v>
      </c>
    </row>
    <row r="40" spans="1:3" s="4" customFormat="1" ht="16.5" x14ac:dyDescent="0.2">
      <c r="A40" s="160" t="s">
        <v>9</v>
      </c>
      <c r="B40" s="160" t="s">
        <v>10</v>
      </c>
      <c r="C40" s="155" t="s">
        <v>11</v>
      </c>
    </row>
    <row r="41" spans="1:3" s="4" customFormat="1" ht="99" x14ac:dyDescent="0.2">
      <c r="A41" s="160" t="s">
        <v>12</v>
      </c>
      <c r="B41" s="156" t="s">
        <v>59</v>
      </c>
      <c r="C41" s="17"/>
    </row>
    <row r="42" spans="1:3" s="4" customFormat="1" ht="49.5" x14ac:dyDescent="0.2">
      <c r="A42" s="160" t="s">
        <v>13</v>
      </c>
      <c r="B42" s="156" t="s">
        <v>60</v>
      </c>
      <c r="C42" s="17"/>
    </row>
    <row r="43" spans="1:3" s="4" customFormat="1" ht="16.5" x14ac:dyDescent="0.2">
      <c r="A43" s="160" t="s">
        <v>14</v>
      </c>
      <c r="B43" s="156" t="s">
        <v>15</v>
      </c>
      <c r="C43" s="17"/>
    </row>
    <row r="44" spans="1:3" s="4" customFormat="1" ht="47.25" customHeight="1" x14ac:dyDescent="0.2">
      <c r="A44" s="160" t="s">
        <v>19</v>
      </c>
      <c r="B44" s="159" t="s">
        <v>63</v>
      </c>
      <c r="C44" s="106"/>
    </row>
    <row r="45" spans="1:3" s="4" customFormat="1" ht="16.5" x14ac:dyDescent="0.2">
      <c r="A45" s="228" t="s">
        <v>16</v>
      </c>
      <c r="B45" s="228"/>
      <c r="C45" s="106"/>
    </row>
    <row r="46" spans="1:3" s="4" customFormat="1" ht="16.5" x14ac:dyDescent="0.2">
      <c r="A46" s="248" t="s">
        <v>18</v>
      </c>
      <c r="B46" s="248"/>
      <c r="C46" s="83" t="s">
        <v>18</v>
      </c>
    </row>
    <row r="47" spans="1:3" s="4" customFormat="1" ht="16.5" x14ac:dyDescent="0.2">
      <c r="A47" s="249" t="s">
        <v>17</v>
      </c>
      <c r="B47" s="249"/>
      <c r="C47" s="83">
        <v>8905.5</v>
      </c>
    </row>
    <row r="48" spans="1:3" s="4" customFormat="1" ht="16.5" x14ac:dyDescent="0.2">
      <c r="A48" s="245" t="s">
        <v>7</v>
      </c>
      <c r="B48" s="245"/>
      <c r="C48" s="245"/>
    </row>
    <row r="49" spans="1:3" s="78" customFormat="1" ht="80.25" customHeight="1" x14ac:dyDescent="0.2">
      <c r="A49" s="107" t="s">
        <v>8</v>
      </c>
      <c r="B49" s="108" t="s">
        <v>110</v>
      </c>
      <c r="C49" s="175" t="s">
        <v>5</v>
      </c>
    </row>
    <row r="50" spans="1:3" s="78" customFormat="1" ht="32.25" customHeight="1" x14ac:dyDescent="0.2">
      <c r="A50" s="107" t="s">
        <v>9</v>
      </c>
      <c r="B50" s="108" t="s">
        <v>83</v>
      </c>
      <c r="C50" s="175" t="s">
        <v>66</v>
      </c>
    </row>
    <row r="51" spans="1:3" s="78" customFormat="1" ht="69" customHeight="1" x14ac:dyDescent="0.2">
      <c r="A51" s="107" t="s">
        <v>12</v>
      </c>
      <c r="B51" s="180" t="s">
        <v>299</v>
      </c>
      <c r="C51" s="176"/>
    </row>
    <row r="52" spans="1:3" s="78" customFormat="1" ht="80.25" customHeight="1" x14ac:dyDescent="0.2">
      <c r="A52" s="158" t="s">
        <v>13</v>
      </c>
      <c r="B52" s="180" t="s">
        <v>300</v>
      </c>
      <c r="C52" s="177"/>
    </row>
    <row r="53" spans="1:3" s="78" customFormat="1" ht="49.5" x14ac:dyDescent="0.2">
      <c r="A53" s="158" t="s">
        <v>14</v>
      </c>
      <c r="B53" s="180" t="s">
        <v>84</v>
      </c>
      <c r="C53" s="177"/>
    </row>
    <row r="54" spans="1:3" s="78" customFormat="1" ht="51.75" x14ac:dyDescent="0.2">
      <c r="A54" s="158" t="s">
        <v>19</v>
      </c>
      <c r="B54" s="180" t="s">
        <v>62</v>
      </c>
      <c r="C54" s="177"/>
    </row>
    <row r="55" spans="1:3" s="78" customFormat="1" ht="17.25" x14ac:dyDescent="0.2">
      <c r="A55" s="252" t="s">
        <v>16</v>
      </c>
      <c r="B55" s="253"/>
      <c r="C55" s="177"/>
    </row>
    <row r="56" spans="1:3" s="78" customFormat="1" ht="17.25" x14ac:dyDescent="0.2">
      <c r="A56" s="260"/>
      <c r="B56" s="260"/>
      <c r="C56" s="178"/>
    </row>
    <row r="57" spans="1:3" s="78" customFormat="1" ht="17.25" x14ac:dyDescent="0.2">
      <c r="A57" s="251" t="s">
        <v>17</v>
      </c>
      <c r="B57" s="251"/>
      <c r="C57" s="179">
        <v>100866</v>
      </c>
    </row>
    <row r="58" spans="1:3" s="11" customFormat="1" ht="16.5" x14ac:dyDescent="0.2">
      <c r="A58" s="157" t="s">
        <v>286</v>
      </c>
      <c r="B58" s="245" t="s">
        <v>287</v>
      </c>
      <c r="C58" s="245"/>
    </row>
    <row r="59" spans="1:3" s="11" customFormat="1" ht="30.75" customHeight="1" x14ac:dyDescent="0.2">
      <c r="A59" s="156" t="s">
        <v>301</v>
      </c>
      <c r="B59" s="244" t="s">
        <v>302</v>
      </c>
      <c r="C59" s="244"/>
    </row>
    <row r="60" spans="1:3" s="11" customFormat="1" ht="16.5" x14ac:dyDescent="0.2">
      <c r="A60" s="245" t="s">
        <v>7</v>
      </c>
      <c r="B60" s="245"/>
      <c r="C60" s="245"/>
    </row>
    <row r="61" spans="1:3" s="11" customFormat="1" ht="68.25" customHeight="1" x14ac:dyDescent="0.2">
      <c r="A61" s="160" t="s">
        <v>8</v>
      </c>
      <c r="B61" s="159" t="s">
        <v>301</v>
      </c>
      <c r="C61" s="175" t="s">
        <v>5</v>
      </c>
    </row>
    <row r="62" spans="1:3" s="11" customFormat="1" ht="16.5" x14ac:dyDescent="0.2">
      <c r="A62" s="160" t="s">
        <v>9</v>
      </c>
      <c r="B62" s="159" t="s">
        <v>10</v>
      </c>
      <c r="C62" s="172" t="s">
        <v>66</v>
      </c>
    </row>
    <row r="63" spans="1:3" s="11" customFormat="1" ht="82.5" x14ac:dyDescent="0.2">
      <c r="A63" s="160" t="s">
        <v>12</v>
      </c>
      <c r="B63" s="159" t="s">
        <v>303</v>
      </c>
      <c r="C63" s="17"/>
    </row>
    <row r="64" spans="1:3" s="11" customFormat="1" ht="66" x14ac:dyDescent="0.2">
      <c r="A64" s="160" t="s">
        <v>13</v>
      </c>
      <c r="B64" s="159" t="s">
        <v>304</v>
      </c>
      <c r="C64" s="17"/>
    </row>
    <row r="65" spans="1:3" s="11" customFormat="1" ht="16.5" x14ac:dyDescent="0.2">
      <c r="A65" s="160" t="s">
        <v>14</v>
      </c>
      <c r="B65" s="159" t="s">
        <v>15</v>
      </c>
      <c r="C65" s="17"/>
    </row>
    <row r="66" spans="1:3" s="11" customFormat="1" ht="49.5" x14ac:dyDescent="0.2">
      <c r="A66" s="160" t="s">
        <v>305</v>
      </c>
      <c r="B66" s="159" t="s">
        <v>62</v>
      </c>
      <c r="C66" s="17"/>
    </row>
    <row r="67" spans="1:3" s="11" customFormat="1" ht="16.5" x14ac:dyDescent="0.2">
      <c r="A67" s="228" t="s">
        <v>16</v>
      </c>
      <c r="B67" s="228"/>
      <c r="C67" s="17"/>
    </row>
    <row r="68" spans="1:3" s="11" customFormat="1" ht="16.5" x14ac:dyDescent="0.2">
      <c r="A68" s="244" t="s">
        <v>306</v>
      </c>
      <c r="B68" s="244"/>
      <c r="C68" s="173"/>
    </row>
    <row r="69" spans="1:3" s="11" customFormat="1" ht="16.5" x14ac:dyDescent="0.2">
      <c r="A69" s="244" t="s">
        <v>308</v>
      </c>
      <c r="B69" s="244"/>
      <c r="C69" s="173"/>
    </row>
    <row r="70" spans="1:3" s="11" customFormat="1" ht="16.5" x14ac:dyDescent="0.2">
      <c r="A70" s="244" t="s">
        <v>310</v>
      </c>
      <c r="B70" s="244"/>
      <c r="C70" s="173"/>
    </row>
    <row r="71" spans="1:3" s="11" customFormat="1" ht="16.5" x14ac:dyDescent="0.2">
      <c r="A71" s="244" t="s">
        <v>312</v>
      </c>
      <c r="B71" s="244"/>
      <c r="C71" s="173"/>
    </row>
    <row r="72" spans="1:3" s="82" customFormat="1" ht="16.5" x14ac:dyDescent="0.2">
      <c r="A72" s="244" t="s">
        <v>17</v>
      </c>
      <c r="B72" s="244"/>
      <c r="C72" s="10">
        <v>984059.9</v>
      </c>
    </row>
    <row r="73" spans="1:3" s="4" customFormat="1" ht="16.5" x14ac:dyDescent="0.2">
      <c r="A73" s="246" t="s">
        <v>6</v>
      </c>
      <c r="B73" s="246"/>
      <c r="C73" s="246"/>
    </row>
    <row r="74" spans="1:3" s="4" customFormat="1" ht="16.5" x14ac:dyDescent="0.2">
      <c r="A74" s="203" t="s">
        <v>286</v>
      </c>
      <c r="B74" s="247" t="s">
        <v>287</v>
      </c>
      <c r="C74" s="247"/>
    </row>
    <row r="75" spans="1:3" s="4" customFormat="1" ht="16.5" x14ac:dyDescent="0.2">
      <c r="A75" s="204">
        <v>1194</v>
      </c>
      <c r="B75" s="248" t="s">
        <v>354</v>
      </c>
      <c r="C75" s="248"/>
    </row>
    <row r="76" spans="1:3" s="4" customFormat="1" ht="16.5" x14ac:dyDescent="0.2">
      <c r="A76" s="205"/>
      <c r="B76" s="205"/>
      <c r="C76" s="205"/>
    </row>
    <row r="77" spans="1:3" s="4" customFormat="1" ht="16.5" x14ac:dyDescent="0.2">
      <c r="A77" s="247" t="s">
        <v>7</v>
      </c>
      <c r="B77" s="247"/>
      <c r="C77" s="247"/>
    </row>
    <row r="78" spans="1:3" s="4" customFormat="1" ht="16.5" x14ac:dyDescent="0.2">
      <c r="A78" s="205"/>
      <c r="B78" s="205"/>
      <c r="C78" s="205"/>
    </row>
    <row r="79" spans="1:3" s="4" customFormat="1" ht="92.25" customHeight="1" x14ac:dyDescent="0.2">
      <c r="A79" s="205" t="s">
        <v>8</v>
      </c>
      <c r="B79" s="205">
        <v>1194</v>
      </c>
      <c r="C79" s="202" t="s">
        <v>5</v>
      </c>
    </row>
    <row r="80" spans="1:3" s="4" customFormat="1" ht="16.5" x14ac:dyDescent="0.2">
      <c r="A80" s="205" t="s">
        <v>9</v>
      </c>
      <c r="B80" s="204">
        <v>11004</v>
      </c>
      <c r="C80" s="202" t="s">
        <v>11</v>
      </c>
    </row>
    <row r="81" spans="1:3" s="4" customFormat="1" ht="78.75" customHeight="1" x14ac:dyDescent="0.2">
      <c r="A81" s="205" t="s">
        <v>12</v>
      </c>
      <c r="B81" s="204" t="s">
        <v>353</v>
      </c>
      <c r="C81" s="205"/>
    </row>
    <row r="82" spans="1:3" s="4" customFormat="1" ht="66.75" customHeight="1" x14ac:dyDescent="0.2">
      <c r="A82" s="205" t="s">
        <v>13</v>
      </c>
      <c r="B82" s="204" t="s">
        <v>347</v>
      </c>
      <c r="C82" s="205"/>
    </row>
    <row r="83" spans="1:3" s="4" customFormat="1" ht="29.25" customHeight="1" x14ac:dyDescent="0.2">
      <c r="A83" s="205" t="s">
        <v>14</v>
      </c>
      <c r="B83" s="204" t="s">
        <v>15</v>
      </c>
      <c r="C83" s="205"/>
    </row>
    <row r="84" spans="1:3" s="4" customFormat="1" ht="39" customHeight="1" x14ac:dyDescent="0.2">
      <c r="A84" s="205" t="s">
        <v>19</v>
      </c>
      <c r="B84" s="204" t="s">
        <v>355</v>
      </c>
      <c r="C84" s="205"/>
    </row>
    <row r="85" spans="1:3" s="4" customFormat="1" ht="16.5" x14ac:dyDescent="0.2">
      <c r="A85" s="258" t="s">
        <v>16</v>
      </c>
      <c r="B85" s="259"/>
      <c r="C85" s="205"/>
    </row>
    <row r="86" spans="1:3" s="4" customFormat="1" ht="16.5" x14ac:dyDescent="0.2">
      <c r="A86" s="248" t="s">
        <v>294</v>
      </c>
      <c r="B86" s="248"/>
      <c r="C86" s="209">
        <v>1</v>
      </c>
    </row>
    <row r="87" spans="1:3" s="4" customFormat="1" ht="16.5" customHeight="1" x14ac:dyDescent="0.2">
      <c r="A87" s="254" t="s">
        <v>356</v>
      </c>
      <c r="B87" s="255"/>
      <c r="C87" s="209">
        <v>5</v>
      </c>
    </row>
    <row r="88" spans="1:3" s="4" customFormat="1" ht="16.5" customHeight="1" x14ac:dyDescent="0.2">
      <c r="A88" s="256" t="s">
        <v>17</v>
      </c>
      <c r="B88" s="257"/>
      <c r="C88" s="167">
        <v>23440</v>
      </c>
    </row>
  </sheetData>
  <mergeCells count="45">
    <mergeCell ref="A88:B88"/>
    <mergeCell ref="A20:B20"/>
    <mergeCell ref="A21:B21"/>
    <mergeCell ref="A22:B22"/>
    <mergeCell ref="A23:B23"/>
    <mergeCell ref="A24:B24"/>
    <mergeCell ref="A25:B25"/>
    <mergeCell ref="A86:B86"/>
    <mergeCell ref="A87:B87"/>
    <mergeCell ref="A73:C73"/>
    <mergeCell ref="B74:C74"/>
    <mergeCell ref="B75:C75"/>
    <mergeCell ref="A77:C77"/>
    <mergeCell ref="A85:B85"/>
    <mergeCell ref="A26:C26"/>
    <mergeCell ref="A33:B33"/>
    <mergeCell ref="A4:C4"/>
    <mergeCell ref="A19:B19"/>
    <mergeCell ref="A6:C6"/>
    <mergeCell ref="A7:C7"/>
    <mergeCell ref="A8:C8"/>
    <mergeCell ref="B9:C9"/>
    <mergeCell ref="B10:C10"/>
    <mergeCell ref="A12:C12"/>
    <mergeCell ref="A34:B34"/>
    <mergeCell ref="A35:B35"/>
    <mergeCell ref="A36:C36"/>
    <mergeCell ref="B37:C37"/>
    <mergeCell ref="A38:C38"/>
    <mergeCell ref="A45:B45"/>
    <mergeCell ref="A46:B46"/>
    <mergeCell ref="A47:B47"/>
    <mergeCell ref="B58:C58"/>
    <mergeCell ref="B59:C59"/>
    <mergeCell ref="A60:C60"/>
    <mergeCell ref="A67:B67"/>
    <mergeCell ref="A48:C48"/>
    <mergeCell ref="A55:B55"/>
    <mergeCell ref="A56:B56"/>
    <mergeCell ref="A57:B57"/>
    <mergeCell ref="A68:B68"/>
    <mergeCell ref="A69:B69"/>
    <mergeCell ref="A70:B70"/>
    <mergeCell ref="A71:B71"/>
    <mergeCell ref="A72:B72"/>
  </mergeCells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"/>
  <sheetViews>
    <sheetView tabSelected="1" view="pageBreakPreview" topLeftCell="A100" zoomScaleNormal="100" zoomScaleSheetLayoutView="100" workbookViewId="0">
      <selection activeCell="I117" sqref="I117"/>
    </sheetView>
  </sheetViews>
  <sheetFormatPr defaultRowHeight="17.25" x14ac:dyDescent="0.2"/>
  <cols>
    <col min="1" max="1" width="15.28515625" style="141" customWidth="1"/>
    <col min="2" max="2" width="76.28515625" style="113" customWidth="1"/>
    <col min="3" max="3" width="12" style="142" customWidth="1"/>
    <col min="4" max="4" width="16.7109375" style="142" customWidth="1"/>
    <col min="5" max="5" width="20.140625" style="143" customWidth="1"/>
    <col min="6" max="6" width="15" style="143" customWidth="1"/>
    <col min="7" max="7" width="22.7109375" style="144" customWidth="1"/>
    <col min="8" max="8" width="17.5703125" style="113" hidden="1" customWidth="1"/>
    <col min="9" max="16384" width="9.140625" style="113"/>
  </cols>
  <sheetData>
    <row r="1" spans="1:8" s="112" customFormat="1" ht="17.25" customHeight="1" x14ac:dyDescent="0.2">
      <c r="A1" s="111"/>
      <c r="B1" s="264" t="s">
        <v>326</v>
      </c>
      <c r="C1" s="264"/>
      <c r="D1" s="264"/>
      <c r="E1" s="264"/>
      <c r="F1" s="264"/>
      <c r="G1" s="264"/>
    </row>
    <row r="2" spans="1:8" s="112" customFormat="1" x14ac:dyDescent="0.2">
      <c r="A2" s="264" t="s">
        <v>127</v>
      </c>
      <c r="B2" s="264"/>
      <c r="C2" s="264"/>
      <c r="D2" s="264"/>
      <c r="E2" s="264"/>
      <c r="F2" s="264"/>
      <c r="G2" s="264"/>
    </row>
    <row r="3" spans="1:8" s="112" customFormat="1" ht="17.25" customHeight="1" x14ac:dyDescent="0.2">
      <c r="A3" s="264" t="s">
        <v>89</v>
      </c>
      <c r="B3" s="264"/>
      <c r="C3" s="264"/>
      <c r="D3" s="264"/>
      <c r="E3" s="264"/>
      <c r="F3" s="264"/>
      <c r="G3" s="264"/>
    </row>
    <row r="6" spans="1:8" ht="55.5" customHeight="1" x14ac:dyDescent="0.2">
      <c r="A6" s="265" t="s">
        <v>128</v>
      </c>
      <c r="B6" s="265"/>
      <c r="C6" s="265"/>
      <c r="D6" s="265"/>
      <c r="E6" s="265"/>
      <c r="F6" s="265"/>
      <c r="G6" s="265"/>
    </row>
    <row r="7" spans="1:8" ht="97.5" customHeight="1" x14ac:dyDescent="0.2">
      <c r="A7" s="266" t="s">
        <v>129</v>
      </c>
      <c r="B7" s="266" t="s">
        <v>130</v>
      </c>
      <c r="C7" s="266" t="s">
        <v>131</v>
      </c>
      <c r="D7" s="266" t="s">
        <v>132</v>
      </c>
      <c r="E7" s="267" t="s">
        <v>133</v>
      </c>
      <c r="F7" s="268" t="s">
        <v>5</v>
      </c>
      <c r="G7" s="268"/>
    </row>
    <row r="8" spans="1:8" ht="34.5" x14ac:dyDescent="0.2">
      <c r="A8" s="266"/>
      <c r="B8" s="266"/>
      <c r="C8" s="266"/>
      <c r="D8" s="266"/>
      <c r="E8" s="267"/>
      <c r="F8" s="114" t="s">
        <v>134</v>
      </c>
      <c r="G8" s="115" t="s">
        <v>135</v>
      </c>
    </row>
    <row r="9" spans="1:8" s="116" customFormat="1" ht="22.5" customHeight="1" x14ac:dyDescent="0.2">
      <c r="A9" s="262" t="s">
        <v>62</v>
      </c>
      <c r="B9" s="262"/>
      <c r="C9" s="262"/>
      <c r="D9" s="262"/>
      <c r="E9" s="262"/>
      <c r="F9" s="262"/>
      <c r="G9" s="148">
        <f>SUM(G10+G75+G71)</f>
        <v>164679.5</v>
      </c>
    </row>
    <row r="10" spans="1:8" ht="29.25" customHeight="1" x14ac:dyDescent="0.2">
      <c r="A10" s="117" t="s">
        <v>136</v>
      </c>
      <c r="B10" s="118" t="s">
        <v>137</v>
      </c>
      <c r="C10" s="118" t="s">
        <v>138</v>
      </c>
      <c r="D10" s="263"/>
      <c r="E10" s="263"/>
      <c r="F10" s="263"/>
      <c r="G10" s="148">
        <f>+G11</f>
        <v>8905.5</v>
      </c>
    </row>
    <row r="11" spans="1:8" ht="114" customHeight="1" x14ac:dyDescent="0.2">
      <c r="A11" s="119" t="s">
        <v>139</v>
      </c>
      <c r="B11" s="120" t="s">
        <v>140</v>
      </c>
      <c r="C11" s="121"/>
      <c r="D11" s="121"/>
      <c r="E11" s="120"/>
      <c r="F11" s="163"/>
      <c r="G11" s="148">
        <f>SUM(G12+G67)</f>
        <v>8905.5</v>
      </c>
    </row>
    <row r="12" spans="1:8" ht="20.25" customHeight="1" x14ac:dyDescent="0.2">
      <c r="A12" s="269" t="s">
        <v>141</v>
      </c>
      <c r="B12" s="270"/>
      <c r="C12" s="270"/>
      <c r="D12" s="270"/>
      <c r="E12" s="270"/>
      <c r="F12" s="270"/>
      <c r="G12" s="122">
        <f>SUM(G13+G14+G15+G50)</f>
        <v>5255.5</v>
      </c>
    </row>
    <row r="13" spans="1:8" ht="22.5" customHeight="1" x14ac:dyDescent="0.2">
      <c r="A13" s="123">
        <v>22451200</v>
      </c>
      <c r="B13" s="124" t="s">
        <v>142</v>
      </c>
      <c r="C13" s="125" t="s">
        <v>143</v>
      </c>
      <c r="D13" s="125" t="s">
        <v>144</v>
      </c>
      <c r="E13" s="164">
        <v>2000</v>
      </c>
      <c r="F13" s="164">
        <v>300</v>
      </c>
      <c r="G13" s="166">
        <f>SUM(E13*F13/1000)</f>
        <v>600</v>
      </c>
      <c r="H13" s="113">
        <v>4234</v>
      </c>
    </row>
    <row r="14" spans="1:8" x14ac:dyDescent="0.2">
      <c r="A14" s="123" t="s">
        <v>269</v>
      </c>
      <c r="B14" s="124" t="s">
        <v>270</v>
      </c>
      <c r="C14" s="125" t="s">
        <v>143</v>
      </c>
      <c r="D14" s="125" t="s">
        <v>144</v>
      </c>
      <c r="E14" s="126">
        <v>100000</v>
      </c>
      <c r="F14" s="126">
        <v>1</v>
      </c>
      <c r="G14" s="165">
        <f>SUM(E14*F14/1000)</f>
        <v>100</v>
      </c>
      <c r="H14" s="113">
        <v>4231</v>
      </c>
    </row>
    <row r="15" spans="1:8" ht="26.25" customHeight="1" x14ac:dyDescent="0.2">
      <c r="A15" s="123"/>
      <c r="B15" s="124"/>
      <c r="C15" s="125"/>
      <c r="D15" s="125"/>
      <c r="E15" s="164"/>
      <c r="F15" s="164"/>
      <c r="G15" s="166">
        <f>SUM(G16:G49)</f>
        <v>3710.5</v>
      </c>
      <c r="H15" s="113">
        <v>4261</v>
      </c>
    </row>
    <row r="16" spans="1:8" ht="30" customHeight="1" x14ac:dyDescent="0.2">
      <c r="A16" s="123" t="s">
        <v>145</v>
      </c>
      <c r="B16" s="124" t="s">
        <v>146</v>
      </c>
      <c r="C16" s="125" t="s">
        <v>143</v>
      </c>
      <c r="D16" s="125" t="s">
        <v>144</v>
      </c>
      <c r="E16" s="164">
        <v>3500</v>
      </c>
      <c r="F16" s="164">
        <v>20</v>
      </c>
      <c r="G16" s="164">
        <f t="shared" ref="G16:G49" si="0">SUM(E16*F16/1000)</f>
        <v>70</v>
      </c>
    </row>
    <row r="17" spans="1:7" ht="28.5" customHeight="1" x14ac:dyDescent="0.2">
      <c r="A17" s="123" t="s">
        <v>147</v>
      </c>
      <c r="B17" s="124" t="s">
        <v>146</v>
      </c>
      <c r="C17" s="125" t="s">
        <v>143</v>
      </c>
      <c r="D17" s="125" t="s">
        <v>144</v>
      </c>
      <c r="E17" s="164">
        <v>250</v>
      </c>
      <c r="F17" s="164">
        <v>100</v>
      </c>
      <c r="G17" s="164">
        <f t="shared" si="0"/>
        <v>25</v>
      </c>
    </row>
    <row r="18" spans="1:7" ht="26.25" customHeight="1" x14ac:dyDescent="0.2">
      <c r="A18" s="123" t="s">
        <v>148</v>
      </c>
      <c r="B18" s="124" t="s">
        <v>149</v>
      </c>
      <c r="C18" s="125" t="s">
        <v>150</v>
      </c>
      <c r="D18" s="127" t="s">
        <v>144</v>
      </c>
      <c r="E18" s="164">
        <v>6000</v>
      </c>
      <c r="F18" s="164">
        <v>20</v>
      </c>
      <c r="G18" s="164">
        <f t="shared" si="0"/>
        <v>120</v>
      </c>
    </row>
    <row r="19" spans="1:7" x14ac:dyDescent="0.2">
      <c r="A19" s="123" t="s">
        <v>153</v>
      </c>
      <c r="B19" s="124" t="s">
        <v>154</v>
      </c>
      <c r="C19" s="125" t="s">
        <v>150</v>
      </c>
      <c r="D19" s="127" t="s">
        <v>144</v>
      </c>
      <c r="E19" s="164">
        <v>50</v>
      </c>
      <c r="F19" s="164">
        <v>60</v>
      </c>
      <c r="G19" s="164">
        <f t="shared" si="0"/>
        <v>3</v>
      </c>
    </row>
    <row r="20" spans="1:7" x14ac:dyDescent="0.2">
      <c r="A20" s="123" t="s">
        <v>155</v>
      </c>
      <c r="B20" s="124" t="s">
        <v>156</v>
      </c>
      <c r="C20" s="125" t="s">
        <v>150</v>
      </c>
      <c r="D20" s="127" t="s">
        <v>144</v>
      </c>
      <c r="E20" s="164">
        <v>200</v>
      </c>
      <c r="F20" s="164">
        <v>400</v>
      </c>
      <c r="G20" s="164">
        <f t="shared" si="0"/>
        <v>80</v>
      </c>
    </row>
    <row r="21" spans="1:7" x14ac:dyDescent="0.2">
      <c r="A21" s="123" t="s">
        <v>157</v>
      </c>
      <c r="B21" s="124" t="s">
        <v>158</v>
      </c>
      <c r="C21" s="125" t="s">
        <v>150</v>
      </c>
      <c r="D21" s="127" t="s">
        <v>144</v>
      </c>
      <c r="E21" s="164">
        <v>80</v>
      </c>
      <c r="F21" s="164">
        <v>200</v>
      </c>
      <c r="G21" s="164">
        <f t="shared" si="0"/>
        <v>16</v>
      </c>
    </row>
    <row r="22" spans="1:7" x14ac:dyDescent="0.2">
      <c r="A22" s="123" t="s">
        <v>159</v>
      </c>
      <c r="B22" s="124" t="s">
        <v>160</v>
      </c>
      <c r="C22" s="125" t="s">
        <v>150</v>
      </c>
      <c r="D22" s="125" t="s">
        <v>144</v>
      </c>
      <c r="E22" s="164">
        <v>200</v>
      </c>
      <c r="F22" s="164">
        <v>50</v>
      </c>
      <c r="G22" s="164">
        <f t="shared" si="0"/>
        <v>10</v>
      </c>
    </row>
    <row r="23" spans="1:7" x14ac:dyDescent="0.2">
      <c r="A23" s="123" t="s">
        <v>161</v>
      </c>
      <c r="B23" s="124" t="s">
        <v>162</v>
      </c>
      <c r="C23" s="125" t="s">
        <v>150</v>
      </c>
      <c r="D23" s="125" t="s">
        <v>144</v>
      </c>
      <c r="E23" s="164">
        <v>350</v>
      </c>
      <c r="F23" s="164">
        <v>50</v>
      </c>
      <c r="G23" s="164">
        <f t="shared" si="0"/>
        <v>17.5</v>
      </c>
    </row>
    <row r="24" spans="1:7" x14ac:dyDescent="0.2">
      <c r="A24" s="123" t="s">
        <v>163</v>
      </c>
      <c r="B24" s="124" t="s">
        <v>164</v>
      </c>
      <c r="C24" s="125" t="s">
        <v>150</v>
      </c>
      <c r="D24" s="127" t="s">
        <v>144</v>
      </c>
      <c r="E24" s="164">
        <v>250</v>
      </c>
      <c r="F24" s="164">
        <v>50</v>
      </c>
      <c r="G24" s="164">
        <f t="shared" si="0"/>
        <v>12.5</v>
      </c>
    </row>
    <row r="25" spans="1:7" x14ac:dyDescent="0.2">
      <c r="A25" s="123" t="s">
        <v>165</v>
      </c>
      <c r="B25" s="131" t="s">
        <v>166</v>
      </c>
      <c r="C25" s="125" t="s">
        <v>150</v>
      </c>
      <c r="D25" s="125" t="s">
        <v>144</v>
      </c>
      <c r="E25" s="164">
        <v>5000</v>
      </c>
      <c r="F25" s="164">
        <v>50</v>
      </c>
      <c r="G25" s="164">
        <f t="shared" si="0"/>
        <v>250</v>
      </c>
    </row>
    <row r="26" spans="1:7" x14ac:dyDescent="0.2">
      <c r="A26" s="123" t="s">
        <v>167</v>
      </c>
      <c r="B26" s="124" t="s">
        <v>168</v>
      </c>
      <c r="C26" s="125" t="s">
        <v>150</v>
      </c>
      <c r="D26" s="125" t="s">
        <v>144</v>
      </c>
      <c r="E26" s="164">
        <v>19000</v>
      </c>
      <c r="F26" s="164">
        <v>5</v>
      </c>
      <c r="G26" s="164">
        <f t="shared" si="0"/>
        <v>95</v>
      </c>
    </row>
    <row r="27" spans="1:7" x14ac:dyDescent="0.2">
      <c r="A27" s="123" t="s">
        <v>169</v>
      </c>
      <c r="B27" s="124" t="s">
        <v>170</v>
      </c>
      <c r="C27" s="125" t="s">
        <v>150</v>
      </c>
      <c r="D27" s="127" t="s">
        <v>171</v>
      </c>
      <c r="E27" s="164">
        <v>600</v>
      </c>
      <c r="F27" s="164">
        <v>50</v>
      </c>
      <c r="G27" s="164">
        <f t="shared" si="0"/>
        <v>30</v>
      </c>
    </row>
    <row r="28" spans="1:7" x14ac:dyDescent="0.2">
      <c r="A28" s="123">
        <v>30197230</v>
      </c>
      <c r="B28" s="124" t="s">
        <v>172</v>
      </c>
      <c r="C28" s="125" t="s">
        <v>150</v>
      </c>
      <c r="D28" s="125" t="s">
        <v>144</v>
      </c>
      <c r="E28" s="164">
        <v>2500</v>
      </c>
      <c r="F28" s="164">
        <v>50</v>
      </c>
      <c r="G28" s="164">
        <f t="shared" si="0"/>
        <v>125</v>
      </c>
    </row>
    <row r="29" spans="1:7" x14ac:dyDescent="0.2">
      <c r="A29" s="123" t="s">
        <v>173</v>
      </c>
      <c r="B29" s="124" t="s">
        <v>174</v>
      </c>
      <c r="C29" s="125" t="s">
        <v>150</v>
      </c>
      <c r="D29" s="125" t="s">
        <v>144</v>
      </c>
      <c r="E29" s="164">
        <v>10</v>
      </c>
      <c r="F29" s="164">
        <v>2000</v>
      </c>
      <c r="G29" s="164">
        <f t="shared" si="0"/>
        <v>20</v>
      </c>
    </row>
    <row r="30" spans="1:7" x14ac:dyDescent="0.2">
      <c r="A30" s="123">
        <v>30197234</v>
      </c>
      <c r="B30" s="124" t="s">
        <v>175</v>
      </c>
      <c r="C30" s="125" t="s">
        <v>150</v>
      </c>
      <c r="D30" s="127" t="s">
        <v>144</v>
      </c>
      <c r="E30" s="164">
        <v>600</v>
      </c>
      <c r="F30" s="164">
        <v>130</v>
      </c>
      <c r="G30" s="164">
        <f t="shared" si="0"/>
        <v>78</v>
      </c>
    </row>
    <row r="31" spans="1:7" x14ac:dyDescent="0.2">
      <c r="A31" s="132" t="s">
        <v>176</v>
      </c>
      <c r="B31" s="124" t="s">
        <v>177</v>
      </c>
      <c r="C31" s="125" t="s">
        <v>150</v>
      </c>
      <c r="D31" s="127" t="s">
        <v>144</v>
      </c>
      <c r="E31" s="164">
        <v>2000</v>
      </c>
      <c r="F31" s="164">
        <v>50</v>
      </c>
      <c r="G31" s="164">
        <f t="shared" si="0"/>
        <v>100</v>
      </c>
    </row>
    <row r="32" spans="1:7" x14ac:dyDescent="0.2">
      <c r="A32" s="123" t="s">
        <v>178</v>
      </c>
      <c r="B32" s="124" t="s">
        <v>179</v>
      </c>
      <c r="C32" s="125" t="s">
        <v>150</v>
      </c>
      <c r="D32" s="127" t="s">
        <v>144</v>
      </c>
      <c r="E32" s="164">
        <v>4000</v>
      </c>
      <c r="F32" s="164">
        <v>20</v>
      </c>
      <c r="G32" s="164">
        <f t="shared" si="0"/>
        <v>80</v>
      </c>
    </row>
    <row r="33" spans="1:7" x14ac:dyDescent="0.2">
      <c r="A33" s="132" t="s">
        <v>180</v>
      </c>
      <c r="B33" s="124" t="s">
        <v>181</v>
      </c>
      <c r="C33" s="125" t="s">
        <v>150</v>
      </c>
      <c r="D33" s="125" t="s">
        <v>144</v>
      </c>
      <c r="E33" s="164">
        <v>350</v>
      </c>
      <c r="F33" s="164">
        <v>50</v>
      </c>
      <c r="G33" s="164">
        <f t="shared" si="0"/>
        <v>17.5</v>
      </c>
    </row>
    <row r="34" spans="1:7" x14ac:dyDescent="0.2">
      <c r="A34" s="123" t="s">
        <v>182</v>
      </c>
      <c r="B34" s="124" t="s">
        <v>183</v>
      </c>
      <c r="C34" s="125" t="s">
        <v>150</v>
      </c>
      <c r="D34" s="125" t="s">
        <v>144</v>
      </c>
      <c r="E34" s="164">
        <v>1200</v>
      </c>
      <c r="F34" s="164">
        <v>20</v>
      </c>
      <c r="G34" s="164">
        <f t="shared" si="0"/>
        <v>24</v>
      </c>
    </row>
    <row r="35" spans="1:7" x14ac:dyDescent="0.2">
      <c r="A35" s="134">
        <v>30234650</v>
      </c>
      <c r="B35" s="134" t="s">
        <v>192</v>
      </c>
      <c r="C35" s="135" t="s">
        <v>150</v>
      </c>
      <c r="D35" s="149" t="s">
        <v>144</v>
      </c>
      <c r="E35" s="126">
        <v>15000</v>
      </c>
      <c r="F35" s="126">
        <v>3</v>
      </c>
      <c r="G35" s="126">
        <f t="shared" si="0"/>
        <v>45</v>
      </c>
    </row>
    <row r="36" spans="1:7" x14ac:dyDescent="0.2">
      <c r="A36" s="134" t="s">
        <v>201</v>
      </c>
      <c r="B36" s="134" t="s">
        <v>202</v>
      </c>
      <c r="C36" s="135" t="s">
        <v>150</v>
      </c>
      <c r="D36" s="149" t="s">
        <v>144</v>
      </c>
      <c r="E36" s="126">
        <v>3500</v>
      </c>
      <c r="F36" s="126">
        <v>50</v>
      </c>
      <c r="G36" s="126">
        <f t="shared" si="0"/>
        <v>175</v>
      </c>
    </row>
    <row r="37" spans="1:7" x14ac:dyDescent="0.2">
      <c r="A37" s="134" t="s">
        <v>203</v>
      </c>
      <c r="B37" s="134" t="s">
        <v>204</v>
      </c>
      <c r="C37" s="135" t="s">
        <v>150</v>
      </c>
      <c r="D37" s="149" t="s">
        <v>144</v>
      </c>
      <c r="E37" s="126">
        <v>4500</v>
      </c>
      <c r="F37" s="126">
        <v>50</v>
      </c>
      <c r="G37" s="126">
        <f t="shared" si="0"/>
        <v>225</v>
      </c>
    </row>
    <row r="38" spans="1:7" x14ac:dyDescent="0.2">
      <c r="A38" s="123" t="s">
        <v>220</v>
      </c>
      <c r="B38" s="131" t="s">
        <v>221</v>
      </c>
      <c r="C38" s="125" t="s">
        <v>143</v>
      </c>
      <c r="D38" s="125" t="s">
        <v>144</v>
      </c>
      <c r="E38" s="126">
        <v>35000</v>
      </c>
      <c r="F38" s="126">
        <v>7</v>
      </c>
      <c r="G38" s="126">
        <f t="shared" si="0"/>
        <v>245</v>
      </c>
    </row>
    <row r="39" spans="1:7" x14ac:dyDescent="0.2">
      <c r="A39" s="134" t="s">
        <v>224</v>
      </c>
      <c r="B39" s="134" t="s">
        <v>225</v>
      </c>
      <c r="C39" s="130" t="s">
        <v>143</v>
      </c>
      <c r="D39" s="149" t="s">
        <v>144</v>
      </c>
      <c r="E39" s="126">
        <v>150</v>
      </c>
      <c r="F39" s="126">
        <v>400</v>
      </c>
      <c r="G39" s="126">
        <f t="shared" si="0"/>
        <v>60</v>
      </c>
    </row>
    <row r="40" spans="1:7" x14ac:dyDescent="0.2">
      <c r="A40" s="123">
        <v>39132220</v>
      </c>
      <c r="B40" s="131" t="s">
        <v>238</v>
      </c>
      <c r="C40" s="130" t="s">
        <v>150</v>
      </c>
      <c r="D40" s="130" t="s">
        <v>144</v>
      </c>
      <c r="E40" s="126">
        <v>25000</v>
      </c>
      <c r="F40" s="126">
        <v>40</v>
      </c>
      <c r="G40" s="126">
        <f t="shared" si="0"/>
        <v>1000</v>
      </c>
    </row>
    <row r="41" spans="1:7" x14ac:dyDescent="0.2">
      <c r="A41" s="123">
        <v>39221350</v>
      </c>
      <c r="B41" s="124" t="s">
        <v>239</v>
      </c>
      <c r="C41" s="130" t="s">
        <v>143</v>
      </c>
      <c r="D41" s="125" t="s">
        <v>144</v>
      </c>
      <c r="E41" s="126">
        <v>6</v>
      </c>
      <c r="F41" s="126">
        <v>20000</v>
      </c>
      <c r="G41" s="126">
        <f t="shared" si="0"/>
        <v>120</v>
      </c>
    </row>
    <row r="42" spans="1:7" x14ac:dyDescent="0.2">
      <c r="A42" s="123" t="s">
        <v>240</v>
      </c>
      <c r="B42" s="129" t="s">
        <v>241</v>
      </c>
      <c r="C42" s="130" t="s">
        <v>143</v>
      </c>
      <c r="D42" s="125" t="s">
        <v>144</v>
      </c>
      <c r="E42" s="126">
        <v>650</v>
      </c>
      <c r="F42" s="126">
        <v>50</v>
      </c>
      <c r="G42" s="126">
        <f t="shared" si="0"/>
        <v>32.5</v>
      </c>
    </row>
    <row r="43" spans="1:7" x14ac:dyDescent="0.2">
      <c r="A43" s="123">
        <v>39241300</v>
      </c>
      <c r="B43" s="129" t="s">
        <v>242</v>
      </c>
      <c r="C43" s="130" t="s">
        <v>143</v>
      </c>
      <c r="D43" s="125" t="s">
        <v>144</v>
      </c>
      <c r="E43" s="126">
        <v>50000</v>
      </c>
      <c r="F43" s="126">
        <v>8</v>
      </c>
      <c r="G43" s="126">
        <f t="shared" si="0"/>
        <v>400</v>
      </c>
    </row>
    <row r="44" spans="1:7" x14ac:dyDescent="0.2">
      <c r="A44" s="124">
        <v>39263100</v>
      </c>
      <c r="B44" s="131" t="s">
        <v>243</v>
      </c>
      <c r="C44" s="130" t="s">
        <v>143</v>
      </c>
      <c r="D44" s="125" t="s">
        <v>144</v>
      </c>
      <c r="E44" s="126">
        <v>6000</v>
      </c>
      <c r="F44" s="126">
        <v>20</v>
      </c>
      <c r="G44" s="126">
        <f t="shared" si="0"/>
        <v>120</v>
      </c>
    </row>
    <row r="45" spans="1:7" x14ac:dyDescent="0.2">
      <c r="A45" s="123" t="s">
        <v>244</v>
      </c>
      <c r="B45" s="124" t="s">
        <v>245</v>
      </c>
      <c r="C45" s="130" t="s">
        <v>143</v>
      </c>
      <c r="D45" s="125" t="s">
        <v>144</v>
      </c>
      <c r="E45" s="126">
        <v>900</v>
      </c>
      <c r="F45" s="126">
        <v>50</v>
      </c>
      <c r="G45" s="126">
        <f t="shared" si="0"/>
        <v>45</v>
      </c>
    </row>
    <row r="46" spans="1:7" x14ac:dyDescent="0.2">
      <c r="A46" s="123" t="s">
        <v>246</v>
      </c>
      <c r="B46" s="129" t="s">
        <v>247</v>
      </c>
      <c r="C46" s="130" t="s">
        <v>143</v>
      </c>
      <c r="D46" s="125" t="s">
        <v>171</v>
      </c>
      <c r="E46" s="126">
        <v>150</v>
      </c>
      <c r="F46" s="126">
        <v>100</v>
      </c>
      <c r="G46" s="126">
        <f t="shared" si="0"/>
        <v>15</v>
      </c>
    </row>
    <row r="47" spans="1:7" x14ac:dyDescent="0.2">
      <c r="A47" s="123" t="s">
        <v>248</v>
      </c>
      <c r="B47" s="129" t="s">
        <v>249</v>
      </c>
      <c r="C47" s="130" t="s">
        <v>143</v>
      </c>
      <c r="D47" s="125" t="s">
        <v>171</v>
      </c>
      <c r="E47" s="126">
        <v>350</v>
      </c>
      <c r="F47" s="126">
        <v>20</v>
      </c>
      <c r="G47" s="126">
        <f t="shared" si="0"/>
        <v>7</v>
      </c>
    </row>
    <row r="48" spans="1:7" x14ac:dyDescent="0.2">
      <c r="A48" s="123" t="s">
        <v>250</v>
      </c>
      <c r="B48" s="124" t="s">
        <v>251</v>
      </c>
      <c r="C48" s="130" t="s">
        <v>143</v>
      </c>
      <c r="D48" s="125" t="s">
        <v>144</v>
      </c>
      <c r="E48" s="126">
        <v>350</v>
      </c>
      <c r="F48" s="126">
        <v>100</v>
      </c>
      <c r="G48" s="126">
        <f t="shared" si="0"/>
        <v>35</v>
      </c>
    </row>
    <row r="49" spans="1:8" x14ac:dyDescent="0.2">
      <c r="A49" s="123" t="s">
        <v>252</v>
      </c>
      <c r="B49" s="124" t="s">
        <v>253</v>
      </c>
      <c r="C49" s="130" t="s">
        <v>143</v>
      </c>
      <c r="D49" s="125" t="s">
        <v>144</v>
      </c>
      <c r="E49" s="126">
        <v>250</v>
      </c>
      <c r="F49" s="126">
        <v>50</v>
      </c>
      <c r="G49" s="126">
        <f t="shared" si="0"/>
        <v>12.5</v>
      </c>
    </row>
    <row r="50" spans="1:8" x14ac:dyDescent="0.2">
      <c r="A50" s="123"/>
      <c r="B50" s="124"/>
      <c r="C50" s="130"/>
      <c r="D50" s="125"/>
      <c r="E50" s="274"/>
      <c r="F50" s="275"/>
      <c r="G50" s="165">
        <f>SUM(G51:G66)</f>
        <v>845</v>
      </c>
      <c r="H50" s="113">
        <v>4267</v>
      </c>
    </row>
    <row r="51" spans="1:8" x14ac:dyDescent="0.2">
      <c r="A51" s="134">
        <v>30237132</v>
      </c>
      <c r="B51" s="134" t="s">
        <v>196</v>
      </c>
      <c r="C51" s="135" t="s">
        <v>150</v>
      </c>
      <c r="D51" s="149" t="s">
        <v>144</v>
      </c>
      <c r="E51" s="126">
        <v>7000</v>
      </c>
      <c r="F51" s="126">
        <v>1</v>
      </c>
      <c r="G51" s="126">
        <f t="shared" ref="G51:G66" si="1">SUM(E51*F51/1000)</f>
        <v>7</v>
      </c>
    </row>
    <row r="52" spans="1:8" x14ac:dyDescent="0.2">
      <c r="A52" s="134" t="s">
        <v>197</v>
      </c>
      <c r="B52" s="134" t="s">
        <v>196</v>
      </c>
      <c r="C52" s="135" t="s">
        <v>150</v>
      </c>
      <c r="D52" s="149" t="s">
        <v>144</v>
      </c>
      <c r="E52" s="126">
        <v>5000</v>
      </c>
      <c r="F52" s="126">
        <v>1</v>
      </c>
      <c r="G52" s="126">
        <f t="shared" si="1"/>
        <v>5</v>
      </c>
    </row>
    <row r="53" spans="1:8" x14ac:dyDescent="0.2">
      <c r="A53" s="134" t="s">
        <v>197</v>
      </c>
      <c r="B53" s="134" t="s">
        <v>198</v>
      </c>
      <c r="C53" s="135" t="s">
        <v>150</v>
      </c>
      <c r="D53" s="149" t="s">
        <v>144</v>
      </c>
      <c r="E53" s="126">
        <v>8000</v>
      </c>
      <c r="F53" s="126">
        <v>1</v>
      </c>
      <c r="G53" s="126">
        <f t="shared" si="1"/>
        <v>8</v>
      </c>
    </row>
    <row r="54" spans="1:8" x14ac:dyDescent="0.2">
      <c r="A54" s="134" t="s">
        <v>197</v>
      </c>
      <c r="B54" s="134" t="s">
        <v>196</v>
      </c>
      <c r="C54" s="135" t="s">
        <v>150</v>
      </c>
      <c r="D54" s="149" t="s">
        <v>144</v>
      </c>
      <c r="E54" s="126">
        <v>4000</v>
      </c>
      <c r="F54" s="126">
        <v>1</v>
      </c>
      <c r="G54" s="126">
        <f t="shared" si="1"/>
        <v>4</v>
      </c>
    </row>
    <row r="55" spans="1:8" x14ac:dyDescent="0.2">
      <c r="A55" s="134" t="s">
        <v>199</v>
      </c>
      <c r="B55" s="134" t="s">
        <v>200</v>
      </c>
      <c r="C55" s="135" t="s">
        <v>150</v>
      </c>
      <c r="D55" s="149" t="s">
        <v>144</v>
      </c>
      <c r="E55" s="126">
        <v>15000</v>
      </c>
      <c r="F55" s="126">
        <v>2</v>
      </c>
      <c r="G55" s="126">
        <f t="shared" si="1"/>
        <v>30</v>
      </c>
    </row>
    <row r="56" spans="1:8" x14ac:dyDescent="0.2">
      <c r="A56" s="134">
        <v>31161210</v>
      </c>
      <c r="B56" s="134" t="s">
        <v>206</v>
      </c>
      <c r="C56" s="135" t="s">
        <v>143</v>
      </c>
      <c r="D56" s="149" t="s">
        <v>144</v>
      </c>
      <c r="E56" s="126">
        <v>16000</v>
      </c>
      <c r="F56" s="126">
        <v>1</v>
      </c>
      <c r="G56" s="126">
        <f t="shared" si="1"/>
        <v>16</v>
      </c>
    </row>
    <row r="57" spans="1:8" x14ac:dyDescent="0.2">
      <c r="A57" s="123">
        <v>31531300</v>
      </c>
      <c r="B57" s="129" t="s">
        <v>207</v>
      </c>
      <c r="C57" s="125" t="s">
        <v>143</v>
      </c>
      <c r="D57" s="125" t="s">
        <v>144</v>
      </c>
      <c r="E57" s="126">
        <v>10500</v>
      </c>
      <c r="F57" s="126">
        <v>10</v>
      </c>
      <c r="G57" s="126">
        <f t="shared" si="1"/>
        <v>105</v>
      </c>
    </row>
    <row r="58" spans="1:8" x14ac:dyDescent="0.2">
      <c r="A58" s="123">
        <v>31531300</v>
      </c>
      <c r="B58" s="129" t="s">
        <v>207</v>
      </c>
      <c r="C58" s="125" t="s">
        <v>143</v>
      </c>
      <c r="D58" s="125" t="s">
        <v>144</v>
      </c>
      <c r="E58" s="126">
        <v>4000</v>
      </c>
      <c r="F58" s="126">
        <v>10</v>
      </c>
      <c r="G58" s="126">
        <f t="shared" si="1"/>
        <v>40</v>
      </c>
    </row>
    <row r="59" spans="1:8" x14ac:dyDescent="0.2">
      <c r="A59" s="123">
        <v>31531300</v>
      </c>
      <c r="B59" s="129" t="s">
        <v>207</v>
      </c>
      <c r="C59" s="125" t="s">
        <v>143</v>
      </c>
      <c r="D59" s="125" t="s">
        <v>144</v>
      </c>
      <c r="E59" s="126">
        <v>3500</v>
      </c>
      <c r="F59" s="126">
        <v>10</v>
      </c>
      <c r="G59" s="126">
        <f t="shared" si="1"/>
        <v>35</v>
      </c>
    </row>
    <row r="60" spans="1:8" x14ac:dyDescent="0.2">
      <c r="A60" s="123">
        <v>31531300</v>
      </c>
      <c r="B60" s="129" t="s">
        <v>207</v>
      </c>
      <c r="C60" s="125" t="s">
        <v>143</v>
      </c>
      <c r="D60" s="125" t="s">
        <v>144</v>
      </c>
      <c r="E60" s="126">
        <v>2000</v>
      </c>
      <c r="F60" s="126">
        <v>20</v>
      </c>
      <c r="G60" s="126">
        <f t="shared" si="1"/>
        <v>40</v>
      </c>
    </row>
    <row r="61" spans="1:8" x14ac:dyDescent="0.2">
      <c r="A61" s="123">
        <v>33761400</v>
      </c>
      <c r="B61" s="124" t="s">
        <v>219</v>
      </c>
      <c r="C61" s="125" t="s">
        <v>143</v>
      </c>
      <c r="D61" s="125" t="s">
        <v>144</v>
      </c>
      <c r="E61" s="126">
        <v>500</v>
      </c>
      <c r="F61" s="126">
        <v>200</v>
      </c>
      <c r="G61" s="126">
        <f t="shared" si="1"/>
        <v>100</v>
      </c>
    </row>
    <row r="62" spans="1:8" x14ac:dyDescent="0.2">
      <c r="A62" s="123">
        <v>39831262</v>
      </c>
      <c r="B62" s="124" t="s">
        <v>257</v>
      </c>
      <c r="C62" s="125" t="s">
        <v>143</v>
      </c>
      <c r="D62" s="125" t="s">
        <v>144</v>
      </c>
      <c r="E62" s="126">
        <v>5000</v>
      </c>
      <c r="F62" s="126">
        <v>20</v>
      </c>
      <c r="G62" s="126">
        <f t="shared" si="1"/>
        <v>100</v>
      </c>
    </row>
    <row r="63" spans="1:8" x14ac:dyDescent="0.2">
      <c r="A63" s="123" t="s">
        <v>262</v>
      </c>
      <c r="B63" s="124" t="s">
        <v>263</v>
      </c>
      <c r="C63" s="125" t="s">
        <v>143</v>
      </c>
      <c r="D63" s="125" t="s">
        <v>144</v>
      </c>
      <c r="E63" s="126">
        <v>7000</v>
      </c>
      <c r="F63" s="126">
        <v>5</v>
      </c>
      <c r="G63" s="126">
        <f t="shared" si="1"/>
        <v>35</v>
      </c>
    </row>
    <row r="64" spans="1:8" x14ac:dyDescent="0.2">
      <c r="A64" s="123" t="s">
        <v>264</v>
      </c>
      <c r="B64" s="124" t="s">
        <v>265</v>
      </c>
      <c r="C64" s="125" t="s">
        <v>143</v>
      </c>
      <c r="D64" s="125" t="s">
        <v>144</v>
      </c>
      <c r="E64" s="126">
        <v>3000</v>
      </c>
      <c r="F64" s="126">
        <v>50</v>
      </c>
      <c r="G64" s="126">
        <f t="shared" si="1"/>
        <v>150</v>
      </c>
    </row>
    <row r="65" spans="1:8" x14ac:dyDescent="0.2">
      <c r="A65" s="123">
        <v>44521120</v>
      </c>
      <c r="B65" s="124" t="s">
        <v>266</v>
      </c>
      <c r="C65" s="125" t="s">
        <v>143</v>
      </c>
      <c r="D65" s="125" t="s">
        <v>144</v>
      </c>
      <c r="E65" s="126">
        <v>12000</v>
      </c>
      <c r="F65" s="126">
        <v>10</v>
      </c>
      <c r="G65" s="126">
        <f t="shared" si="1"/>
        <v>120</v>
      </c>
    </row>
    <row r="66" spans="1:8" x14ac:dyDescent="0.2">
      <c r="A66" s="123" t="s">
        <v>267</v>
      </c>
      <c r="B66" s="124" t="s">
        <v>268</v>
      </c>
      <c r="C66" s="125" t="s">
        <v>143</v>
      </c>
      <c r="D66" s="125" t="s">
        <v>144</v>
      </c>
      <c r="E66" s="126">
        <v>2000</v>
      </c>
      <c r="F66" s="126">
        <v>25</v>
      </c>
      <c r="G66" s="126">
        <f t="shared" si="1"/>
        <v>50</v>
      </c>
    </row>
    <row r="67" spans="1:8" ht="17.25" customHeight="1" x14ac:dyDescent="0.2">
      <c r="A67" s="269" t="s">
        <v>273</v>
      </c>
      <c r="B67" s="270"/>
      <c r="C67" s="270"/>
      <c r="D67" s="270"/>
      <c r="E67" s="270"/>
      <c r="F67" s="270"/>
      <c r="G67" s="122">
        <f>SUM(G68:G70)</f>
        <v>3650</v>
      </c>
      <c r="H67" s="113">
        <v>4241</v>
      </c>
    </row>
    <row r="68" spans="1:8" ht="17.25" customHeight="1" x14ac:dyDescent="0.2">
      <c r="A68" s="123" t="s">
        <v>274</v>
      </c>
      <c r="B68" s="124" t="s">
        <v>275</v>
      </c>
      <c r="C68" s="125" t="s">
        <v>143</v>
      </c>
      <c r="D68" s="125" t="s">
        <v>152</v>
      </c>
      <c r="E68" s="138">
        <v>350000</v>
      </c>
      <c r="F68" s="138">
        <v>1</v>
      </c>
      <c r="G68" s="126">
        <f t="shared" ref="G68:G70" si="2">+E68*F68/1000</f>
        <v>350</v>
      </c>
    </row>
    <row r="69" spans="1:8" x14ac:dyDescent="0.3">
      <c r="A69" s="139">
        <v>63521200</v>
      </c>
      <c r="B69" s="140" t="s">
        <v>276</v>
      </c>
      <c r="C69" s="125" t="s">
        <v>143</v>
      </c>
      <c r="D69" s="125" t="s">
        <v>152</v>
      </c>
      <c r="E69" s="138">
        <v>300000</v>
      </c>
      <c r="F69" s="138">
        <v>1</v>
      </c>
      <c r="G69" s="126">
        <f t="shared" si="2"/>
        <v>300</v>
      </c>
    </row>
    <row r="70" spans="1:8" x14ac:dyDescent="0.2">
      <c r="A70" s="124">
        <v>79111200</v>
      </c>
      <c r="B70" s="129" t="s">
        <v>327</v>
      </c>
      <c r="C70" s="125" t="s">
        <v>143</v>
      </c>
      <c r="D70" s="125" t="s">
        <v>152</v>
      </c>
      <c r="E70" s="126">
        <v>3000000</v>
      </c>
      <c r="F70" s="126">
        <v>1</v>
      </c>
      <c r="G70" s="126">
        <f t="shared" si="2"/>
        <v>3000</v>
      </c>
    </row>
    <row r="71" spans="1:8" x14ac:dyDescent="0.2">
      <c r="A71" s="200" t="s">
        <v>332</v>
      </c>
      <c r="B71" s="276" t="s">
        <v>321</v>
      </c>
      <c r="C71" s="277"/>
      <c r="D71" s="277"/>
      <c r="E71" s="277"/>
      <c r="F71" s="278"/>
      <c r="G71" s="165">
        <f>SUM(G73:G74)</f>
        <v>54908</v>
      </c>
    </row>
    <row r="72" spans="1:8" ht="21.75" customHeight="1" x14ac:dyDescent="0.2">
      <c r="A72" s="269" t="s">
        <v>329</v>
      </c>
      <c r="B72" s="270"/>
      <c r="C72" s="270"/>
      <c r="D72" s="270"/>
      <c r="E72" s="270"/>
      <c r="F72" s="270"/>
      <c r="G72" s="122"/>
    </row>
    <row r="73" spans="1:8" x14ac:dyDescent="0.2">
      <c r="A73" s="124">
        <v>48221400</v>
      </c>
      <c r="B73" s="199" t="s">
        <v>330</v>
      </c>
      <c r="C73" s="125" t="s">
        <v>150</v>
      </c>
      <c r="D73" s="125" t="s">
        <v>152</v>
      </c>
      <c r="E73" s="126">
        <f>4858000+50000</f>
        <v>4908000</v>
      </c>
      <c r="F73" s="126">
        <v>1</v>
      </c>
      <c r="G73" s="126">
        <v>4908</v>
      </c>
    </row>
    <row r="74" spans="1:8" x14ac:dyDescent="0.2">
      <c r="A74" s="124">
        <v>98391160</v>
      </c>
      <c r="B74" s="199" t="s">
        <v>331</v>
      </c>
      <c r="C74" s="125" t="s">
        <v>143</v>
      </c>
      <c r="D74" s="125" t="s">
        <v>152</v>
      </c>
      <c r="E74" s="126">
        <v>50000000</v>
      </c>
      <c r="F74" s="126">
        <v>1</v>
      </c>
      <c r="G74" s="126">
        <v>50000</v>
      </c>
    </row>
    <row r="75" spans="1:8" s="145" customFormat="1" ht="39.75" customHeight="1" x14ac:dyDescent="0.2">
      <c r="A75" s="198" t="s">
        <v>277</v>
      </c>
      <c r="B75" s="271" t="s">
        <v>104</v>
      </c>
      <c r="C75" s="272"/>
      <c r="D75" s="272"/>
      <c r="E75" s="272"/>
      <c r="F75" s="273"/>
      <c r="G75" s="147">
        <f>SUM(G77:G116)</f>
        <v>100866</v>
      </c>
    </row>
    <row r="76" spans="1:8" s="146" customFormat="1" ht="17.25" customHeight="1" x14ac:dyDescent="0.2">
      <c r="A76" s="271" t="s">
        <v>278</v>
      </c>
      <c r="B76" s="272"/>
      <c r="C76" s="272"/>
      <c r="D76" s="272"/>
      <c r="E76" s="272"/>
      <c r="F76" s="273"/>
      <c r="G76" s="162"/>
    </row>
    <row r="77" spans="1:8" x14ac:dyDescent="0.2">
      <c r="A77" s="128">
        <v>30191110</v>
      </c>
      <c r="B77" s="129" t="s">
        <v>151</v>
      </c>
      <c r="C77" s="130" t="s">
        <v>150</v>
      </c>
      <c r="D77" s="130" t="s">
        <v>152</v>
      </c>
      <c r="E77" s="164">
        <v>1000000</v>
      </c>
      <c r="F77" s="164">
        <v>1</v>
      </c>
      <c r="G77" s="164">
        <f t="shared" ref="G77:G116" si="3">SUM(E77*F77/1000)</f>
        <v>1000</v>
      </c>
    </row>
    <row r="78" spans="1:8" x14ac:dyDescent="0.2">
      <c r="A78" s="123" t="s">
        <v>184</v>
      </c>
      <c r="B78" s="131" t="s">
        <v>185</v>
      </c>
      <c r="C78" s="125" t="s">
        <v>150</v>
      </c>
      <c r="D78" s="125" t="s">
        <v>144</v>
      </c>
      <c r="E78" s="126">
        <v>500000</v>
      </c>
      <c r="F78" s="126">
        <v>15</v>
      </c>
      <c r="G78" s="126">
        <f t="shared" si="3"/>
        <v>7500</v>
      </c>
    </row>
    <row r="79" spans="1:8" x14ac:dyDescent="0.2">
      <c r="A79" s="123" t="s">
        <v>186</v>
      </c>
      <c r="B79" s="133" t="s">
        <v>187</v>
      </c>
      <c r="C79" s="125" t="s">
        <v>150</v>
      </c>
      <c r="D79" s="125" t="s">
        <v>144</v>
      </c>
      <c r="E79" s="126">
        <v>300000</v>
      </c>
      <c r="F79" s="126">
        <v>100</v>
      </c>
      <c r="G79" s="126">
        <f t="shared" si="3"/>
        <v>30000</v>
      </c>
    </row>
    <row r="80" spans="1:8" x14ac:dyDescent="0.2">
      <c r="A80" s="123" t="s">
        <v>188</v>
      </c>
      <c r="B80" s="131" t="s">
        <v>189</v>
      </c>
      <c r="C80" s="125" t="s">
        <v>150</v>
      </c>
      <c r="D80" s="125" t="s">
        <v>144</v>
      </c>
      <c r="E80" s="126">
        <v>350000</v>
      </c>
      <c r="F80" s="126">
        <v>5</v>
      </c>
      <c r="G80" s="126">
        <f t="shared" si="3"/>
        <v>1750</v>
      </c>
    </row>
    <row r="81" spans="1:7" x14ac:dyDescent="0.2">
      <c r="A81" s="123" t="s">
        <v>190</v>
      </c>
      <c r="B81" s="131" t="s">
        <v>191</v>
      </c>
      <c r="C81" s="125" t="s">
        <v>150</v>
      </c>
      <c r="D81" s="125" t="s">
        <v>144</v>
      </c>
      <c r="E81" s="126">
        <v>230000</v>
      </c>
      <c r="F81" s="126">
        <v>3</v>
      </c>
      <c r="G81" s="126">
        <f t="shared" si="3"/>
        <v>690</v>
      </c>
    </row>
    <row r="82" spans="1:7" x14ac:dyDescent="0.2">
      <c r="A82" s="134" t="s">
        <v>193</v>
      </c>
      <c r="B82" s="134" t="s">
        <v>194</v>
      </c>
      <c r="C82" s="135" t="s">
        <v>150</v>
      </c>
      <c r="D82" s="149" t="s">
        <v>144</v>
      </c>
      <c r="E82" s="164">
        <v>70000</v>
      </c>
      <c r="F82" s="164">
        <v>2</v>
      </c>
      <c r="G82" s="164">
        <f t="shared" si="3"/>
        <v>140</v>
      </c>
    </row>
    <row r="83" spans="1:7" x14ac:dyDescent="0.2">
      <c r="A83" s="124">
        <v>30237111</v>
      </c>
      <c r="B83" s="124" t="s">
        <v>195</v>
      </c>
      <c r="C83" s="125" t="s">
        <v>150</v>
      </c>
      <c r="D83" s="125" t="s">
        <v>144</v>
      </c>
      <c r="E83" s="164">
        <v>1700000</v>
      </c>
      <c r="F83" s="164">
        <v>1</v>
      </c>
      <c r="G83" s="164">
        <f t="shared" si="3"/>
        <v>1700</v>
      </c>
    </row>
    <row r="84" spans="1:7" x14ac:dyDescent="0.2">
      <c r="A84" s="124">
        <v>30237111</v>
      </c>
      <c r="B84" s="124" t="s">
        <v>195</v>
      </c>
      <c r="C84" s="125" t="s">
        <v>150</v>
      </c>
      <c r="D84" s="125" t="s">
        <v>144</v>
      </c>
      <c r="E84" s="164">
        <v>39000</v>
      </c>
      <c r="F84" s="164">
        <v>50</v>
      </c>
      <c r="G84" s="164">
        <f t="shared" si="3"/>
        <v>1950</v>
      </c>
    </row>
    <row r="85" spans="1:7" x14ac:dyDescent="0.2">
      <c r="A85" s="123">
        <v>30239170</v>
      </c>
      <c r="B85" s="131" t="s">
        <v>205</v>
      </c>
      <c r="C85" s="125" t="s">
        <v>150</v>
      </c>
      <c r="D85" s="125" t="s">
        <v>144</v>
      </c>
      <c r="E85" s="126">
        <v>200000</v>
      </c>
      <c r="F85" s="126">
        <v>10</v>
      </c>
      <c r="G85" s="126">
        <f t="shared" si="3"/>
        <v>2000</v>
      </c>
    </row>
    <row r="86" spans="1:7" x14ac:dyDescent="0.2">
      <c r="A86" s="124">
        <v>32321200</v>
      </c>
      <c r="B86" s="134" t="s">
        <v>208</v>
      </c>
      <c r="C86" s="135" t="s">
        <v>143</v>
      </c>
      <c r="D86" s="135" t="s">
        <v>144</v>
      </c>
      <c r="E86" s="126">
        <v>60000</v>
      </c>
      <c r="F86" s="126">
        <v>5</v>
      </c>
      <c r="G86" s="126">
        <f t="shared" si="3"/>
        <v>300</v>
      </c>
    </row>
    <row r="87" spans="1:7" x14ac:dyDescent="0.2">
      <c r="A87" s="123">
        <v>32333200</v>
      </c>
      <c r="B87" s="131" t="s">
        <v>209</v>
      </c>
      <c r="C87" s="125" t="s">
        <v>143</v>
      </c>
      <c r="D87" s="125" t="s">
        <v>144</v>
      </c>
      <c r="E87" s="126">
        <v>60000</v>
      </c>
      <c r="F87" s="126">
        <v>1</v>
      </c>
      <c r="G87" s="126">
        <f t="shared" si="3"/>
        <v>60</v>
      </c>
    </row>
    <row r="88" spans="1:7" x14ac:dyDescent="0.2">
      <c r="A88" s="123">
        <v>32421300</v>
      </c>
      <c r="B88" s="131" t="s">
        <v>210</v>
      </c>
      <c r="C88" s="127" t="s">
        <v>150</v>
      </c>
      <c r="D88" s="125" t="s">
        <v>144</v>
      </c>
      <c r="E88" s="126">
        <v>300000</v>
      </c>
      <c r="F88" s="126">
        <v>1</v>
      </c>
      <c r="G88" s="126">
        <f t="shared" si="3"/>
        <v>300</v>
      </c>
    </row>
    <row r="89" spans="1:7" x14ac:dyDescent="0.2">
      <c r="A89" s="123">
        <v>32421300</v>
      </c>
      <c r="B89" s="124" t="s">
        <v>210</v>
      </c>
      <c r="C89" s="127" t="s">
        <v>150</v>
      </c>
      <c r="D89" s="135" t="s">
        <v>144</v>
      </c>
      <c r="E89" s="126">
        <v>480000</v>
      </c>
      <c r="F89" s="126">
        <v>2</v>
      </c>
      <c r="G89" s="126">
        <f t="shared" si="3"/>
        <v>960</v>
      </c>
    </row>
    <row r="90" spans="1:7" x14ac:dyDescent="0.2">
      <c r="A90" s="123">
        <v>32421300</v>
      </c>
      <c r="B90" s="124" t="s">
        <v>210</v>
      </c>
      <c r="C90" s="127" t="s">
        <v>150</v>
      </c>
      <c r="D90" s="135" t="s">
        <v>144</v>
      </c>
      <c r="E90" s="126">
        <v>50000</v>
      </c>
      <c r="F90" s="126">
        <v>3</v>
      </c>
      <c r="G90" s="126">
        <f t="shared" si="3"/>
        <v>150</v>
      </c>
    </row>
    <row r="91" spans="1:7" x14ac:dyDescent="0.2">
      <c r="A91" s="123" t="s">
        <v>211</v>
      </c>
      <c r="B91" s="124" t="s">
        <v>212</v>
      </c>
      <c r="C91" s="127" t="s">
        <v>150</v>
      </c>
      <c r="D91" s="135" t="s">
        <v>144</v>
      </c>
      <c r="E91" s="126">
        <v>350000</v>
      </c>
      <c r="F91" s="126">
        <v>5</v>
      </c>
      <c r="G91" s="126">
        <f t="shared" si="3"/>
        <v>1750</v>
      </c>
    </row>
    <row r="92" spans="1:7" x14ac:dyDescent="0.2">
      <c r="A92" s="134">
        <v>32511100</v>
      </c>
      <c r="B92" s="134" t="s">
        <v>213</v>
      </c>
      <c r="C92" s="135" t="s">
        <v>150</v>
      </c>
      <c r="D92" s="135" t="s">
        <v>144</v>
      </c>
      <c r="E92" s="126">
        <v>10000</v>
      </c>
      <c r="F92" s="126">
        <v>4</v>
      </c>
      <c r="G92" s="126">
        <f t="shared" si="3"/>
        <v>40</v>
      </c>
    </row>
    <row r="93" spans="1:7" x14ac:dyDescent="0.2">
      <c r="A93" s="134">
        <v>32521200</v>
      </c>
      <c r="B93" s="134" t="s">
        <v>214</v>
      </c>
      <c r="C93" s="135" t="s">
        <v>150</v>
      </c>
      <c r="D93" s="135" t="s">
        <v>144</v>
      </c>
      <c r="E93" s="126">
        <v>68000</v>
      </c>
      <c r="F93" s="126">
        <v>4</v>
      </c>
      <c r="G93" s="126">
        <f t="shared" si="3"/>
        <v>272</v>
      </c>
    </row>
    <row r="94" spans="1:7" x14ac:dyDescent="0.2">
      <c r="A94" s="134">
        <v>32521200</v>
      </c>
      <c r="B94" s="134" t="s">
        <v>214</v>
      </c>
      <c r="C94" s="135" t="s">
        <v>150</v>
      </c>
      <c r="D94" s="135" t="s">
        <v>144</v>
      </c>
      <c r="E94" s="126">
        <v>92000</v>
      </c>
      <c r="F94" s="126">
        <v>2</v>
      </c>
      <c r="G94" s="126">
        <f t="shared" si="3"/>
        <v>184</v>
      </c>
    </row>
    <row r="95" spans="1:7" x14ac:dyDescent="0.2">
      <c r="A95" s="134">
        <v>32521200</v>
      </c>
      <c r="B95" s="134" t="s">
        <v>214</v>
      </c>
      <c r="C95" s="135" t="s">
        <v>150</v>
      </c>
      <c r="D95" s="135" t="s">
        <v>144</v>
      </c>
      <c r="E95" s="126">
        <v>81000</v>
      </c>
      <c r="F95" s="126">
        <v>1</v>
      </c>
      <c r="G95" s="126">
        <f t="shared" si="3"/>
        <v>81</v>
      </c>
    </row>
    <row r="96" spans="1:7" x14ac:dyDescent="0.2">
      <c r="A96" s="134">
        <v>32521200</v>
      </c>
      <c r="B96" s="134" t="s">
        <v>214</v>
      </c>
      <c r="C96" s="135" t="s">
        <v>150</v>
      </c>
      <c r="D96" s="135" t="s">
        <v>144</v>
      </c>
      <c r="E96" s="126">
        <v>63000</v>
      </c>
      <c r="F96" s="126">
        <v>1</v>
      </c>
      <c r="G96" s="126">
        <f t="shared" si="3"/>
        <v>63</v>
      </c>
    </row>
    <row r="97" spans="1:7" x14ac:dyDescent="0.2">
      <c r="A97" s="134">
        <v>32521200</v>
      </c>
      <c r="B97" s="134" t="s">
        <v>214</v>
      </c>
      <c r="C97" s="135" t="s">
        <v>150</v>
      </c>
      <c r="D97" s="135" t="s">
        <v>144</v>
      </c>
      <c r="E97" s="126">
        <v>203000</v>
      </c>
      <c r="F97" s="126">
        <v>1</v>
      </c>
      <c r="G97" s="126">
        <f t="shared" si="3"/>
        <v>203</v>
      </c>
    </row>
    <row r="98" spans="1:7" x14ac:dyDescent="0.2">
      <c r="A98" s="123" t="s">
        <v>215</v>
      </c>
      <c r="B98" s="124" t="s">
        <v>216</v>
      </c>
      <c r="C98" s="125" t="s">
        <v>150</v>
      </c>
      <c r="D98" s="125" t="s">
        <v>144</v>
      </c>
      <c r="E98" s="126">
        <v>130000</v>
      </c>
      <c r="F98" s="126">
        <v>15</v>
      </c>
      <c r="G98" s="126">
        <f t="shared" si="3"/>
        <v>1950</v>
      </c>
    </row>
    <row r="99" spans="1:7" x14ac:dyDescent="0.2">
      <c r="A99" s="123" t="s">
        <v>217</v>
      </c>
      <c r="B99" s="124" t="s">
        <v>218</v>
      </c>
      <c r="C99" s="125" t="s">
        <v>150</v>
      </c>
      <c r="D99" s="125" t="s">
        <v>144</v>
      </c>
      <c r="E99" s="126">
        <v>10000</v>
      </c>
      <c r="F99" s="126">
        <v>100</v>
      </c>
      <c r="G99" s="126">
        <f t="shared" si="3"/>
        <v>1000</v>
      </c>
    </row>
    <row r="100" spans="1:7" x14ac:dyDescent="0.2">
      <c r="A100" s="123" t="s">
        <v>222</v>
      </c>
      <c r="B100" s="131" t="s">
        <v>223</v>
      </c>
      <c r="C100" s="130" t="s">
        <v>143</v>
      </c>
      <c r="D100" s="136" t="s">
        <v>144</v>
      </c>
      <c r="E100" s="126">
        <v>129000</v>
      </c>
      <c r="F100" s="126">
        <v>2</v>
      </c>
      <c r="G100" s="126">
        <f>SUM(E100*F100/1000)</f>
        <v>258</v>
      </c>
    </row>
    <row r="101" spans="1:7" x14ac:dyDescent="0.2">
      <c r="A101" s="123" t="s">
        <v>226</v>
      </c>
      <c r="B101" s="131" t="s">
        <v>227</v>
      </c>
      <c r="C101" s="125" t="s">
        <v>143</v>
      </c>
      <c r="D101" s="125" t="s">
        <v>144</v>
      </c>
      <c r="E101" s="126">
        <v>850000</v>
      </c>
      <c r="F101" s="126">
        <v>1</v>
      </c>
      <c r="G101" s="126">
        <f t="shared" si="3"/>
        <v>850</v>
      </c>
    </row>
    <row r="102" spans="1:7" x14ac:dyDescent="0.2">
      <c r="A102" s="123" t="s">
        <v>339</v>
      </c>
      <c r="B102" s="131" t="s">
        <v>340</v>
      </c>
      <c r="C102" s="125" t="s">
        <v>143</v>
      </c>
      <c r="D102" s="125" t="s">
        <v>144</v>
      </c>
      <c r="E102" s="126">
        <v>150000</v>
      </c>
      <c r="F102" s="126">
        <v>1</v>
      </c>
      <c r="G102" s="126">
        <f t="shared" si="3"/>
        <v>150</v>
      </c>
    </row>
    <row r="103" spans="1:7" x14ac:dyDescent="0.2">
      <c r="A103" s="123" t="s">
        <v>228</v>
      </c>
      <c r="B103" s="137" t="s">
        <v>229</v>
      </c>
      <c r="C103" s="125" t="s">
        <v>150</v>
      </c>
      <c r="D103" s="136" t="s">
        <v>144</v>
      </c>
      <c r="E103" s="126">
        <v>27000</v>
      </c>
      <c r="F103" s="126">
        <v>70</v>
      </c>
      <c r="G103" s="126">
        <f t="shared" si="3"/>
        <v>1890</v>
      </c>
    </row>
    <row r="104" spans="1:7" x14ac:dyDescent="0.2">
      <c r="A104" s="123">
        <v>39111180</v>
      </c>
      <c r="B104" s="131" t="s">
        <v>230</v>
      </c>
      <c r="C104" s="125" t="s">
        <v>150</v>
      </c>
      <c r="D104" s="125" t="s">
        <v>144</v>
      </c>
      <c r="E104" s="126">
        <v>25000</v>
      </c>
      <c r="F104" s="126">
        <v>80</v>
      </c>
      <c r="G104" s="126">
        <f t="shared" si="3"/>
        <v>2000</v>
      </c>
    </row>
    <row r="105" spans="1:7" x14ac:dyDescent="0.2">
      <c r="A105" s="123" t="s">
        <v>231</v>
      </c>
      <c r="B105" s="131" t="s">
        <v>232</v>
      </c>
      <c r="C105" s="125" t="s">
        <v>150</v>
      </c>
      <c r="D105" s="125" t="s">
        <v>144</v>
      </c>
      <c r="E105" s="126">
        <v>110000</v>
      </c>
      <c r="F105" s="126">
        <v>200</v>
      </c>
      <c r="G105" s="126">
        <f t="shared" si="3"/>
        <v>22000</v>
      </c>
    </row>
    <row r="106" spans="1:7" x14ac:dyDescent="0.2">
      <c r="A106" s="123" t="s">
        <v>233</v>
      </c>
      <c r="B106" s="131" t="s">
        <v>234</v>
      </c>
      <c r="C106" s="125" t="s">
        <v>150</v>
      </c>
      <c r="D106" s="125" t="s">
        <v>144</v>
      </c>
      <c r="E106" s="126">
        <v>50000</v>
      </c>
      <c r="F106" s="126">
        <v>100</v>
      </c>
      <c r="G106" s="126">
        <f t="shared" si="3"/>
        <v>5000</v>
      </c>
    </row>
    <row r="107" spans="1:7" x14ac:dyDescent="0.2">
      <c r="A107" s="124">
        <v>39121440</v>
      </c>
      <c r="B107" s="129" t="s">
        <v>235</v>
      </c>
      <c r="C107" s="125" t="s">
        <v>150</v>
      </c>
      <c r="D107" s="125" t="s">
        <v>144</v>
      </c>
      <c r="E107" s="126">
        <v>1000000</v>
      </c>
      <c r="F107" s="126">
        <v>1</v>
      </c>
      <c r="G107" s="126">
        <f t="shared" si="3"/>
        <v>1000</v>
      </c>
    </row>
    <row r="108" spans="1:7" x14ac:dyDescent="0.2">
      <c r="A108" s="123">
        <v>39121520</v>
      </c>
      <c r="B108" s="131" t="s">
        <v>236</v>
      </c>
      <c r="C108" s="130" t="s">
        <v>150</v>
      </c>
      <c r="D108" s="130" t="s">
        <v>144</v>
      </c>
      <c r="E108" s="126">
        <v>150000</v>
      </c>
      <c r="F108" s="126">
        <v>1</v>
      </c>
      <c r="G108" s="126">
        <f t="shared" si="3"/>
        <v>150</v>
      </c>
    </row>
    <row r="109" spans="1:7" x14ac:dyDescent="0.2">
      <c r="A109" s="123">
        <v>39132170</v>
      </c>
      <c r="B109" s="131" t="s">
        <v>237</v>
      </c>
      <c r="C109" s="130" t="s">
        <v>150</v>
      </c>
      <c r="D109" s="130" t="s">
        <v>144</v>
      </c>
      <c r="E109" s="126">
        <v>100000</v>
      </c>
      <c r="F109" s="126">
        <v>20</v>
      </c>
      <c r="G109" s="126">
        <f t="shared" si="3"/>
        <v>2000</v>
      </c>
    </row>
    <row r="110" spans="1:7" x14ac:dyDescent="0.2">
      <c r="A110" s="123" t="s">
        <v>254</v>
      </c>
      <c r="B110" s="131" t="s">
        <v>255</v>
      </c>
      <c r="C110" s="130" t="s">
        <v>143</v>
      </c>
      <c r="D110" s="130" t="s">
        <v>144</v>
      </c>
      <c r="E110" s="126">
        <v>300000</v>
      </c>
      <c r="F110" s="126">
        <v>1</v>
      </c>
      <c r="G110" s="126">
        <f t="shared" si="3"/>
        <v>300</v>
      </c>
    </row>
    <row r="111" spans="1:7" ht="18.75" customHeight="1" x14ac:dyDescent="0.2">
      <c r="A111" s="123">
        <v>39713432</v>
      </c>
      <c r="B111" s="128" t="s">
        <v>256</v>
      </c>
      <c r="C111" s="130" t="s">
        <v>143</v>
      </c>
      <c r="D111" s="130" t="s">
        <v>144</v>
      </c>
      <c r="E111" s="126">
        <v>150000</v>
      </c>
      <c r="F111" s="126">
        <v>1</v>
      </c>
      <c r="G111" s="126">
        <f t="shared" si="3"/>
        <v>150</v>
      </c>
    </row>
    <row r="112" spans="1:7" ht="18.75" customHeight="1" x14ac:dyDescent="0.2">
      <c r="A112" s="123">
        <v>42961280</v>
      </c>
      <c r="B112" s="124" t="s">
        <v>258</v>
      </c>
      <c r="C112" s="125" t="s">
        <v>150</v>
      </c>
      <c r="D112" s="125" t="s">
        <v>144</v>
      </c>
      <c r="E112" s="126">
        <v>185000</v>
      </c>
      <c r="F112" s="126">
        <v>5</v>
      </c>
      <c r="G112" s="126">
        <f t="shared" si="3"/>
        <v>925</v>
      </c>
    </row>
    <row r="113" spans="1:7" ht="18.75" customHeight="1" x14ac:dyDescent="0.2">
      <c r="A113" s="124">
        <v>42991310</v>
      </c>
      <c r="B113" s="124" t="s">
        <v>259</v>
      </c>
      <c r="C113" s="125" t="s">
        <v>150</v>
      </c>
      <c r="D113" s="125" t="s">
        <v>144</v>
      </c>
      <c r="E113" s="126">
        <v>100000</v>
      </c>
      <c r="F113" s="126">
        <v>1</v>
      </c>
      <c r="G113" s="126">
        <f t="shared" si="3"/>
        <v>100</v>
      </c>
    </row>
    <row r="114" spans="1:7" ht="18.75" customHeight="1" x14ac:dyDescent="0.2">
      <c r="A114" s="123" t="s">
        <v>260</v>
      </c>
      <c r="B114" s="131" t="s">
        <v>261</v>
      </c>
      <c r="C114" s="130" t="s">
        <v>143</v>
      </c>
      <c r="D114" s="136" t="s">
        <v>144</v>
      </c>
      <c r="E114" s="126">
        <v>150000</v>
      </c>
      <c r="F114" s="126">
        <v>1</v>
      </c>
      <c r="G114" s="126">
        <f t="shared" si="3"/>
        <v>150</v>
      </c>
    </row>
    <row r="115" spans="1:7" ht="18.75" customHeight="1" x14ac:dyDescent="0.2">
      <c r="A115" s="123" t="s">
        <v>271</v>
      </c>
      <c r="B115" s="131" t="s">
        <v>272</v>
      </c>
      <c r="C115" s="125" t="s">
        <v>150</v>
      </c>
      <c r="D115" s="125" t="s">
        <v>144</v>
      </c>
      <c r="E115" s="126">
        <v>5000000</v>
      </c>
      <c r="F115" s="126">
        <v>1</v>
      </c>
      <c r="G115" s="126">
        <f t="shared" si="3"/>
        <v>5000</v>
      </c>
    </row>
    <row r="116" spans="1:7" ht="19.5" customHeight="1" x14ac:dyDescent="0.2">
      <c r="A116" s="123" t="s">
        <v>271</v>
      </c>
      <c r="B116" s="131" t="s">
        <v>272</v>
      </c>
      <c r="C116" s="127" t="s">
        <v>150</v>
      </c>
      <c r="D116" s="125" t="s">
        <v>144</v>
      </c>
      <c r="E116" s="126">
        <v>4900000</v>
      </c>
      <c r="F116" s="126">
        <v>1</v>
      </c>
      <c r="G116" s="126">
        <f t="shared" si="3"/>
        <v>4900</v>
      </c>
    </row>
    <row r="117" spans="1:7" customFormat="1" ht="39" customHeight="1" x14ac:dyDescent="0.2">
      <c r="A117" s="279" t="s">
        <v>364</v>
      </c>
      <c r="B117" s="280" t="s">
        <v>365</v>
      </c>
      <c r="C117" s="280" t="s">
        <v>138</v>
      </c>
      <c r="D117" s="281" t="s">
        <v>350</v>
      </c>
      <c r="E117" s="281"/>
      <c r="F117" s="281"/>
      <c r="G117" s="211">
        <v>23440</v>
      </c>
    </row>
    <row r="118" spans="1:7" customFormat="1" ht="29.25" customHeight="1" x14ac:dyDescent="0.2">
      <c r="A118" s="282" t="s">
        <v>363</v>
      </c>
      <c r="B118" s="281"/>
      <c r="C118" s="281"/>
      <c r="D118" s="281"/>
      <c r="E118" s="281"/>
      <c r="F118" s="281"/>
      <c r="G118" s="211">
        <v>23440</v>
      </c>
    </row>
    <row r="119" spans="1:7" customFormat="1" ht="21" customHeight="1" x14ac:dyDescent="0.2">
      <c r="A119" s="283" t="s">
        <v>360</v>
      </c>
      <c r="B119" s="283"/>
      <c r="C119" s="283"/>
      <c r="D119" s="283"/>
      <c r="E119" s="283"/>
      <c r="F119" s="283"/>
      <c r="G119" s="211">
        <v>23440</v>
      </c>
    </row>
    <row r="120" spans="1:7" customFormat="1" ht="38.25" customHeight="1" x14ac:dyDescent="0.2">
      <c r="A120" s="284">
        <v>79991180</v>
      </c>
      <c r="B120" s="285" t="s">
        <v>361</v>
      </c>
      <c r="C120" s="285" t="s">
        <v>362</v>
      </c>
      <c r="D120" s="285" t="s">
        <v>152</v>
      </c>
      <c r="E120" s="286">
        <v>23440000</v>
      </c>
      <c r="F120" s="211">
        <v>1</v>
      </c>
      <c r="G120" s="211">
        <v>23440</v>
      </c>
    </row>
  </sheetData>
  <mergeCells count="22">
    <mergeCell ref="D117:F117"/>
    <mergeCell ref="B118:F118"/>
    <mergeCell ref="A119:F119"/>
    <mergeCell ref="A12:F12"/>
    <mergeCell ref="A67:F67"/>
    <mergeCell ref="B75:F75"/>
    <mergeCell ref="A76:F76"/>
    <mergeCell ref="E50:F50"/>
    <mergeCell ref="B71:F71"/>
    <mergeCell ref="A72:F72"/>
    <mergeCell ref="A9:F9"/>
    <mergeCell ref="D10:F10"/>
    <mergeCell ref="B1:G1"/>
    <mergeCell ref="A2:G2"/>
    <mergeCell ref="A3:G3"/>
    <mergeCell ref="A6:G6"/>
    <mergeCell ref="A7:A8"/>
    <mergeCell ref="B7:B8"/>
    <mergeCell ref="C7:C8"/>
    <mergeCell ref="D7:D8"/>
    <mergeCell ref="E7:E8"/>
    <mergeCell ref="F7:G7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</vt:lpstr>
      <vt:lpstr>7</vt:lpstr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 Harutyunyan</dc:creator>
  <cp:keywords>https:/mul-mtc.gov.am/tasks/docs/attachment.php?id=193553&amp;fn=Voroshum+2019-3-NEW.xlsx&amp;out=1&amp;token=</cp:keywords>
  <cp:lastModifiedBy>Lilit Harutyunyan</cp:lastModifiedBy>
  <cp:lastPrinted>2019-09-12T12:54:44Z</cp:lastPrinted>
  <dcterms:created xsi:type="dcterms:W3CDTF">2019-03-14T07:25:24Z</dcterms:created>
  <dcterms:modified xsi:type="dcterms:W3CDTF">2019-09-13T05:36:04Z</dcterms:modified>
</cp:coreProperties>
</file>