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8800" windowHeight="12030" activeTab="2"/>
  </bookViews>
  <sheets>
    <sheet name="Հավելված 1" sheetId="2" r:id="rId1"/>
    <sheet name="Հավելված 2" sheetId="3" r:id="rId2"/>
    <sheet name="Հավելված 3" sheetId="1" r:id="rId3"/>
    <sheet name="Հավելված 4" sheetId="4" r:id="rId4"/>
    <sheet name="Հավելված 5" sheetId="5" r:id="rId5"/>
    <sheet name="Հավելված 6" sheetId="6" r:id="rId6"/>
    <sheet name="Հավելված 7" sheetId="7" r:id="rId7"/>
  </sheets>
  <definedNames>
    <definedName name="_xlnm.Print_Titles" localSheetId="2">'Հավելված 3'!$5:$6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E39" i="2" l="1"/>
  <c r="F39" i="2"/>
  <c r="D39" i="2"/>
  <c r="H32" i="3"/>
  <c r="H47" i="3"/>
  <c r="H46" i="3" s="1"/>
  <c r="H45" i="3" s="1"/>
  <c r="H44" i="3" s="1"/>
  <c r="H42" i="3" s="1"/>
  <c r="I47" i="3"/>
  <c r="I46" i="3" s="1"/>
  <c r="I45" i="3" s="1"/>
  <c r="I44" i="3" s="1"/>
  <c r="I42" i="3" s="1"/>
  <c r="I32" i="3" s="1"/>
  <c r="G47" i="3"/>
  <c r="G46" i="3" s="1"/>
  <c r="G45" i="3" s="1"/>
  <c r="G44" i="3" s="1"/>
  <c r="G42" i="3" s="1"/>
  <c r="G32" i="3" s="1"/>
  <c r="F109" i="1"/>
  <c r="H21" i="3"/>
  <c r="H20" i="3" s="1"/>
  <c r="H19" i="3" s="1"/>
  <c r="H17" i="3" s="1"/>
  <c r="H22" i="3"/>
  <c r="I22" i="3"/>
  <c r="I21" i="3" s="1"/>
  <c r="I20" i="3" s="1"/>
  <c r="I19" i="3" s="1"/>
  <c r="I17" i="3" s="1"/>
  <c r="G22" i="3"/>
  <c r="G21" i="3" s="1"/>
  <c r="G20" i="3" s="1"/>
  <c r="G19" i="3" s="1"/>
  <c r="G17" i="3" s="1"/>
  <c r="E113" i="4" l="1"/>
  <c r="D129" i="4"/>
  <c r="E129" i="4"/>
  <c r="F129" i="4"/>
  <c r="D115" i="4"/>
  <c r="D113" i="4" s="1"/>
  <c r="E115" i="4"/>
  <c r="F115" i="4"/>
  <c r="F113" i="4" s="1"/>
  <c r="F78" i="4"/>
  <c r="D93" i="4"/>
  <c r="D77" i="4" s="1"/>
  <c r="E93" i="4"/>
  <c r="F93" i="4"/>
  <c r="F77" i="4" s="1"/>
  <c r="F14" i="4" s="1"/>
  <c r="F11" i="4" s="1"/>
  <c r="F9" i="4" s="1"/>
  <c r="F7" i="4" s="1"/>
  <c r="D102" i="4"/>
  <c r="E102" i="4"/>
  <c r="E77" i="4" s="1"/>
  <c r="F102" i="4"/>
  <c r="G77" i="1"/>
  <c r="F62" i="4"/>
  <c r="D62" i="4"/>
  <c r="E62" i="4"/>
  <c r="D52" i="4"/>
  <c r="E52" i="4"/>
  <c r="F52" i="4"/>
  <c r="F16" i="4"/>
  <c r="D43" i="4"/>
  <c r="E43" i="4"/>
  <c r="E16" i="4" s="1"/>
  <c r="F43" i="4"/>
  <c r="D16" i="4"/>
  <c r="D14" i="4" s="1"/>
  <c r="D11" i="4" s="1"/>
  <c r="D9" i="4" s="1"/>
  <c r="D7" i="4" s="1"/>
  <c r="E14" i="4" l="1"/>
  <c r="E11" i="4" s="1"/>
  <c r="E9" i="4" s="1"/>
  <c r="E7" i="4" s="1"/>
  <c r="H113" i="1"/>
  <c r="D108" i="1"/>
  <c r="D106" i="1" s="1"/>
  <c r="H109" i="1"/>
  <c r="G129" i="1"/>
  <c r="G123" i="1"/>
  <c r="G120" i="1"/>
  <c r="F123" i="1"/>
  <c r="D129" i="1"/>
  <c r="G113" i="1" l="1"/>
  <c r="G109" i="1" s="1"/>
  <c r="E129" i="1"/>
  <c r="E113" i="1" s="1"/>
  <c r="E109" i="1" s="1"/>
  <c r="F129" i="1"/>
  <c r="D115" i="1"/>
  <c r="F115" i="1"/>
  <c r="E62" i="1"/>
  <c r="F62" i="1"/>
  <c r="G62" i="1"/>
  <c r="D62" i="1"/>
  <c r="E43" i="1"/>
  <c r="F43" i="1"/>
  <c r="G43" i="1"/>
  <c r="H43" i="1"/>
  <c r="H16" i="1" s="1"/>
  <c r="D43" i="1"/>
  <c r="E30" i="1"/>
  <c r="F30" i="1"/>
  <c r="G30" i="1"/>
  <c r="D30" i="1"/>
  <c r="E20" i="1"/>
  <c r="F20" i="1"/>
  <c r="G20" i="1"/>
  <c r="E52" i="1"/>
  <c r="G52" i="1"/>
  <c r="D56" i="1"/>
  <c r="D52" i="1" s="1"/>
  <c r="F56" i="1"/>
  <c r="F52" i="1" s="1"/>
  <c r="D123" i="1"/>
  <c r="D120" i="1"/>
  <c r="D102" i="1"/>
  <c r="D93" i="1"/>
  <c r="D78" i="1"/>
  <c r="D40" i="1"/>
  <c r="D37" i="1"/>
  <c r="D26" i="1"/>
  <c r="D18" i="1"/>
  <c r="D23" i="1"/>
  <c r="D20" i="1" s="1"/>
  <c r="F113" i="1" l="1"/>
  <c r="H14" i="1"/>
  <c r="H11" i="1" s="1"/>
  <c r="H9" i="1" s="1"/>
  <c r="H7" i="1" s="1"/>
  <c r="D113" i="1"/>
  <c r="D109" i="1" s="1"/>
  <c r="D16" i="1"/>
  <c r="D77" i="1"/>
  <c r="D14" i="1" l="1"/>
  <c r="D11" i="1" s="1"/>
  <c r="D9" i="1" s="1"/>
  <c r="D7" i="1" s="1"/>
  <c r="E40" i="1"/>
  <c r="F40" i="1"/>
  <c r="E37" i="1"/>
  <c r="F37" i="1"/>
  <c r="E26" i="1"/>
  <c r="F26" i="1"/>
  <c r="E18" i="1"/>
  <c r="F18" i="1"/>
  <c r="G102" i="1"/>
  <c r="G93" i="1"/>
  <c r="G78" i="1"/>
  <c r="G40" i="1"/>
  <c r="G37" i="1"/>
  <c r="G26" i="1"/>
  <c r="G18" i="1"/>
  <c r="E16" i="1" l="1"/>
  <c r="E14" i="1" s="1"/>
  <c r="E11" i="1" s="1"/>
  <c r="G16" i="1"/>
  <c r="G14" i="1" s="1"/>
  <c r="G11" i="1" s="1"/>
  <c r="F16" i="1"/>
  <c r="F14" i="1" s="1"/>
  <c r="F11" i="1" s="1"/>
  <c r="F9" i="1" l="1"/>
  <c r="F7" i="1" s="1"/>
  <c r="G9" i="1"/>
  <c r="G7" i="1" s="1"/>
  <c r="E9" i="1"/>
  <c r="E7" i="1" s="1"/>
</calcChain>
</file>

<file path=xl/sharedStrings.xml><?xml version="1.0" encoding="utf-8"?>
<sst xmlns="http://schemas.openxmlformats.org/spreadsheetml/2006/main" count="832" uniqueCount="368">
  <si>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</si>
  <si>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</si>
  <si>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</si>
  <si>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</si>
  <si>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</si>
  <si>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</si>
  <si>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</si>
  <si>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</si>
  <si>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</si>
  <si>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</si>
  <si>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</si>
  <si>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</si>
  <si>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</si>
  <si>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</si>
  <si>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ՏՐԱՆՍՊՈՐՏԻ, ԿԱՊԻ ԵՎ ՏԵՂԵԿԱՏՎԱԿԱՆ ՏԵԽՆՈԼՈԳԻԱՆԵՐԻ ՆԱԽԱՐԱՐՈՒԹՅՈՒՆ</t>
  </si>
  <si>
    <t>Պետական նշանակության ավտոճանապարհների հիմնանորոգում</t>
  </si>
  <si>
    <t xml:space="preserve">1. Միջպետական նշանակության ավտոճանապարհներ </t>
  </si>
  <si>
    <t xml:space="preserve">Մ-2, Երևան-Երասխ-Գորիս-Մեղրի-Իրանի սահման </t>
  </si>
  <si>
    <t>կմ279+727-կմ282+727 հատվածի հիմնանորոգում</t>
  </si>
  <si>
    <t>Հ-28, Ջրառատ-Մեղրաձոր-Հանքավան կմ0+000-կմ2+000 հատվածի հիմնանորոգում</t>
  </si>
  <si>
    <t>3. Պետական նշանակության այլ ավտոճանապարհների հիմնանորոգում</t>
  </si>
  <si>
    <t>Տրանսպորտային օբյեկտների հիմնանորոգում</t>
  </si>
  <si>
    <t>Միջպետական նշանակության ավտոճանապարհներ, այդ թվում</t>
  </si>
  <si>
    <t>Մ-1, Երևան-Աշտարակ-Գյումրի-Վրաստանի սահման</t>
  </si>
  <si>
    <t>կմ148+300-կմ152+400 առանձին հատվածների անցանելիության ապահովում (Աշոցքի տարածաշրջան, դեպի Բավրայի անցակետ տանող հատված)</t>
  </si>
  <si>
    <t>կմ126+100-կմ131+500 հատվածի հիմնանորոգում</t>
  </si>
  <si>
    <t>կմ139+000-142+000 հատվածի հիմնանորոգում</t>
  </si>
  <si>
    <t>Մ- 3, Թուրքիայի սահման-Մարգարա-Վանաձոր-Տաշիր-Վրաստանի սահման</t>
  </si>
  <si>
    <t>կմ75+500-կմ79+000 հատվածի հիմնանորոգում</t>
  </si>
  <si>
    <t>կմ107+900-կմ109+000 հատվածի հիմնանորոգում</t>
  </si>
  <si>
    <t>կմ112+900-կմ116+900 հատվածի հիմնանորոգում</t>
  </si>
  <si>
    <t>Մ-4, Երևան-Սևան-Իջևան-Ադրբեջանի սահման</t>
  </si>
  <si>
    <t>կմ 67+500 փլուզված հատվածի վերականգնում (գաբիոնային շարվածք) (Սևանի տարածաշրջան)</t>
  </si>
  <si>
    <t>կմ 88+500 փլուզված հատվածում ե/բ հենապատի կառուցում (Դիլիջանի ոլորաններ)</t>
  </si>
  <si>
    <t>Մետաղական արգելափակոցների տեղադրում 15 կմ երկարությամբ</t>
  </si>
  <si>
    <t>Մ-8, Վանաձոր (Մ-6 հատման կետ)-Դիլիջան</t>
  </si>
  <si>
    <t>կմ13+500-կմ22+400 հատվածի հիմնանորոգում</t>
  </si>
  <si>
    <t>կմ22+400-կմ33+500 հատվածի հիմնանորոգում</t>
  </si>
  <si>
    <t xml:space="preserve">Մ-14, Մ-4-Շորժա-Վարդենիս </t>
  </si>
  <si>
    <t xml:space="preserve">կմ32+888-կմ33+628 և կմ52+970-կմ53+350 փլուզված հատվածներում գաբիոնային հենապատերի կառուցում </t>
  </si>
  <si>
    <t>կմ53+400-կմ53+800 հատվածի ասֆալտապատում</t>
  </si>
  <si>
    <t xml:space="preserve">Մ-16, Մ-4-Ոսկեպար-Նոյեմբերյան-Մ-6 </t>
  </si>
  <si>
    <t>կմ7+000-կմ8+400 հատվածի հիմնանորոգում</t>
  </si>
  <si>
    <t>կմ12+560-կմ13+900 հատվածի հիմնանորոգում</t>
  </si>
  <si>
    <t>կմ21+940-կմ24+700 հատվածի հիմնանորոգում</t>
  </si>
  <si>
    <t>կմ29+000-կմ35+800 հատվածի հիմնանորոգում</t>
  </si>
  <si>
    <t>կմ41+900-կմ46+400 հատվածի հիմնանորոգում</t>
  </si>
  <si>
    <t>կմ33-ում վթարված խողովակի վերականգնում (Նոյեմբերյանի տարածաշրջան, Բաղանիս-Ջուջևան հատված)</t>
  </si>
  <si>
    <t>Հանրապետական նշանակության ավտոճանապարհներ, այդ թվում</t>
  </si>
  <si>
    <t>Հ-4, Երևան-Եղվարդ-Արագյուղ-Հարթավան-Մ-3 կմ 35.1-ում վթարված ստորին հենապատի վերականգնում</t>
  </si>
  <si>
    <t>Հ-25, Մ6-Հաղպատի հուշարձան կմ0+000-կմ5+000 հատվածի հիմնանորոգում</t>
  </si>
  <si>
    <t xml:space="preserve">Հ-21, Հոռոմ-Արթիկ-Ալագյազ ավտոճանապարհի Հառիճ համայնքում վթարված խողովակի վերականգնում </t>
  </si>
  <si>
    <t>Հ-30, Մ4-Ճամբարակ-Դրախտիկ-Մ14 հարկադիր քարաթափման աշխատանքներ (Ձորավանք-Մարտունի համայնքների տարածք)</t>
  </si>
  <si>
    <t>Հ-36, Մ4-Իջևան-Նավուր-Բերդ-Այգեպար կմ7+500-ում փլուզված հատվածի վերականգնում</t>
  </si>
  <si>
    <t>Հ-40, Արենի-Խաչիկ-Գնիշիկ-Եղեգնաձոր ավտոճանապաչհի Գնիշիկ-Ագարակաձոր առանձին հատվածների անցանելիության ապահովում (Եղեգնաձորի տարածաշրջան)</t>
  </si>
  <si>
    <t>Հ-75, Իսահակյան-Գյումրի ավտոճանապարհի առանձին հատվածների անցանելիության ապահովում (Անիի տարածաշրջան)</t>
  </si>
  <si>
    <t>Մարզային նշանակության ավտոճանապարհներ, այդ թվում</t>
  </si>
  <si>
    <t>ՀՀ Տավուշի մարզի Այգեպար համայնքի 2,0 կմ երկարությամբ հատվածի հիմնանորոգում</t>
  </si>
  <si>
    <t>ՀՀ Տավուշի մարզի Նեքին Կարմիր Աղբյուր համայնքի 5,7 կմ երկարությամբ հատվածի հիմնանորոգում</t>
  </si>
  <si>
    <t>ՀՀ Տավուշի մարզի Բերդավան համայնքի ներհանայնքային երկու փողոցների 2,1 կմ երկարությամբ հատվածների հիմնանորոգում</t>
  </si>
  <si>
    <t xml:space="preserve">ՀՀ Տավուշի մարզի Մ16-Բերքաբեր ճանապարհի 4,0 կմ երկարությամբ հատվածի հիմնանորոգում </t>
  </si>
  <si>
    <t>ՀՀ Տավուշի մարզի Վերին Կարմիր Աղբյուր համայնքի 1,65 կմ երկարությամբ հատվածի հիմնանորոգում</t>
  </si>
  <si>
    <t>ՀՀ Գեղարքունիքի մարզի Գանձակ համայնքի 2,0 կմ երկարությամբ հատվածի հիմնանորոգում</t>
  </si>
  <si>
    <t>ՀՀ Տավուշի մարզի Նորաշեն-Չորաթան ճանապարհից դեպի ձեռնոցի գործարան տանող ճանապարհ</t>
  </si>
  <si>
    <t>ՀՀ Կոտայքի մարզի Կամարիս համայնքի 1,0 կմ երկարությամբ հատվածի հիմնանորոգում</t>
  </si>
  <si>
    <t xml:space="preserve">ՀՀ միջպետական,  հանրապետական և մարզային նշանակության ավտոճանապարհների ճանապարհային նշանների տարատեղման սխեմաների պատվիրում </t>
  </si>
  <si>
    <t>Մ-14, Ծովագյուղ-Շորժա-Վարդենիս</t>
  </si>
  <si>
    <t>կմ22+700-ում վթարված կամրջի հիմնանորոգում (Ճամբարակի տարածաշրջան)</t>
  </si>
  <si>
    <t>կմ45+500-ում վթարված կամրջի հիմնանորոգում (Ճամբարակի տարածաշրջան)</t>
  </si>
  <si>
    <t xml:space="preserve">Ա/ճ Հ-30 Մ-4 – Ճամբարակ-Դրախտիկ, </t>
  </si>
  <si>
    <t>կմ 35+050-ում գտնվող կամուրջի հիմնանորոգում</t>
  </si>
  <si>
    <t>Մ-1, Երևան - Գյումրի - Վրաստանի սահման միջպետական նշանակության ավտոճանապարհի կմ148+300-կմ152+600 հատվածի հիմնանորոգում</t>
  </si>
  <si>
    <t>Մ-1, Երևան-Գյումրի-Վրաստանի սահման ավտոճանապարհի կմ156+700-կմ160+200 հատվածի հիմնանորոգում</t>
  </si>
  <si>
    <t>Մ-2, Երևան-Երասխ-Գորիս-Մեղրի-Իրանի սահման միջպետական նշանակության ավտոճանապարհի կմ65+350-կմ77+350 հատվածի հիմնանորոգում</t>
  </si>
  <si>
    <t>Մ-2, Երևան-Երասխ-Գորիս-Մեղրի-Իրանի սահման միջպետական նշանակության ավտոճանապարհի կմ101+400-կմ108+400 հատվածի հիմնանորոգում</t>
  </si>
  <si>
    <t>Մ-2, Երևան-Երասխ-Գորիս-Մեղրի-Իրանի սահման միջպետական նշանակության ավտոճանապարհի կմ248+000-կմ254+000 հատվածի հիմնանորոգում</t>
  </si>
  <si>
    <t>Մ-2, Երևան-Երասխ-Գորիս-Մեղրի-Իրանի սահման միջպետական նշանակության ավտոճանապարհի կմ278+400-կմ279+727 հատվածի հիմնանորոգում</t>
  </si>
  <si>
    <t>Մ-2, Երևան-Երասխ-Գորիս-Մեղրի-Իրանի սահման միջպետական նշանակության ավտոճանապարհի կմ354+520-կմ364+000 հատվածի հիմնանորոգում</t>
  </si>
  <si>
    <t>Մ-2, Երևան-Երասխ-Գորիս-Մեղրի-Իրանի սահման միջպետական նշանակության ավտոճանապարհի կմ185+700 աջ կողմում փլուզված հողային պաստառի վերականգնում</t>
  </si>
  <si>
    <t>Մ-9,/Մ-1/-Թալին-Քարակերտ-Թուրքիայի սահման միջպետական նշանակության ավտոճանապարհի
կմ1+300-կմ3+600 հատվածի հիմնանորոգում</t>
  </si>
  <si>
    <t xml:space="preserve">Մ-10, Սևան-Մարտունի-Գետափ միջպետական նշանակության ավտոճանապարհի կմ5+750- կմ5+886 հատվածի հողային պաստառի վերականգնում և մետաղական արգելափակոցների տեղադրում  </t>
  </si>
  <si>
    <t xml:space="preserve">Մ-10, Սևան – Մարտունի - Գետափ միջպետական նշանակության ավտոճանապարհի կմ6+850 - կմ7+034 հատվածի հողային պաստառի վերականգնում և մետաղական արգելափակոցների տեղադրում  </t>
  </si>
  <si>
    <t>Մ-10, Սևան-Մարտունի-Գետափ միջպետական նշանակության ավտոճանապարհի կմ64+500-կմ66+000 հատվածի հիմնանորոգում</t>
  </si>
  <si>
    <t xml:space="preserve">Մ-14 ,/Մ-4/ -Շորժա - Վարդենիս միջպետական նշանակության ավտոճանապարհի կմ60+300-կմ72+800 հատվածի հիմնանորոգում </t>
  </si>
  <si>
    <t>ՀՀ Սյունիքի մարզի Մեղրիի տարածաշրջանի միջպետական ճանապարհներին (Մ-2 և Մ-17) թվով 5 հսկիչ կետերի ճանապարհային կահավորանքի տեղադրման աշխատանքներ</t>
  </si>
  <si>
    <t>Հանրապետական նշանակության ավտոճանապարհների հիմնանորոգում, այդ թվում</t>
  </si>
  <si>
    <t>Հ-5, /Հ-6/-Նոր Գեղի-Արգել-Արզական-Հրազդան հանրապետական նշանակության ավտոճանապարհի կմ36+000-կմ36+700 հատվածի հիմնանորոգում</t>
  </si>
  <si>
    <t>Հ-6, /Հ-2/-Եղվարդի տրանսպորտային հանգույց -/Մ-1/ հանրապետական նշանակության ավտոճանապարհի կմ12+000-կմ24+700 հատվածի հիմնանորոգում</t>
  </si>
  <si>
    <t>Հ-26, Մոտեցում Մակարավանքի հուշարձան հանրապետական նշանակության ավտոճանապարհի կմ7+800-կմ10+800 հատվածի հիմնանորոգում</t>
  </si>
  <si>
    <t>Հ-32, Մ-1-Գյումրի-Կապս-Ամասիա հանրապետական նշանակության ավտոճանապարհի կմ12+000+կմ17+700 հատվածի հիմնանորոգում</t>
  </si>
  <si>
    <t>Հ-38, /Հ-30/-Թթուջուր-Նավուր-/Հ-36/ հանրապետական նշանակության ավտոճանապարհի կմ34+000-կմ40+100 հատվածի հիմնանորոգում</t>
  </si>
  <si>
    <t>Հ-64, Բերդ - Արծվաբերդ - Չինարի ավտոճանապարհի 18-րդ կիլոմետրում փլուզված հողային պաստառի վերականգնում</t>
  </si>
  <si>
    <t>Հ-69, /Հ-21/-Հառիճ ավտոճանապարհի կմ1+100-ում երթևեկային մասի ջրահեռացման կարգավորում և 200 գծ.մ ասֆալտապատում</t>
  </si>
  <si>
    <t>Հ-73, /Մ-4/-Պարզ լիճ ավտոճանապարհի կմ3+900-կմ9+500 հատվածի հիմնանորոգում</t>
  </si>
  <si>
    <t>Մարզային նշանակության ավտոճանապարհների հիմնանորոգում, այդ թվում</t>
  </si>
  <si>
    <t xml:space="preserve">Տ-1-45, Ապարան - Ձորագլուխ ավտոճանապարհի Չքնաղ - Ձորագլուխ /5,4կմ/ հատվածի հիմնանորոգում </t>
  </si>
  <si>
    <t xml:space="preserve">/Հ-13/ - Նորաբաց - /Հ-14/ ավտոճանապարհի 5,2կմ հատվածի հիմնանորոգում </t>
  </si>
  <si>
    <t>ՀՀ Գեղարքունիքի մարզի Արծվանիստ համայնքի ներհամայնքային գլխավոր ճանապարհի 3,3 կմ երկարությամբ հատվածի հիմնանորոգում</t>
  </si>
  <si>
    <t>Մ-2, Երևան-Երասխ-Գորիս-Մեղրի-Իրանի սահման միջպետական նշանակության ավտոճանապարհի կմ45+000 կամրջի նորոգում</t>
  </si>
  <si>
    <t xml:space="preserve">Մ-2, Երևան-Երասխ-Գորիս-Մեղրի-Իրանի սահման միջպետական նշանակության ավտոճանապարհի կմ202+985-ում d=1.0մ ե/բ խողովակի վերանորոգում </t>
  </si>
  <si>
    <t xml:space="preserve">Մ-2, Երևան-Երասխ-Գորիս-Մեղրի-Իրանի սահման միջպետական նշանակության ավտոճանապարհի կմ178+000-կմ178+060 հատվածի ստորին հենապատի վերանորոգում </t>
  </si>
  <si>
    <t>Մ-15, Բալահովիտ-Մասիս /Երևանի շրջանցիկ/ միջպետական նշանակության ավտոճանապարհի կմ6+800 կամուրջի վերանորոգում</t>
  </si>
  <si>
    <t>Դիլիջանի թունելի հիմնանորոգում</t>
  </si>
  <si>
    <t>Մ-4, Երևան-Սևան-Իջևան-Ադրբեջանի սահման ա/ճ-ի կմ 104+300 հատվածում գտնվող կամուրջի վերանորոգում</t>
  </si>
  <si>
    <t>2020 թվականին հիմնանորոգման ենթակա տրանսպորտային օբյեկտներ</t>
  </si>
  <si>
    <t>կմ139+350-139+450 վթարված հենապատի վերականգնում</t>
  </si>
  <si>
    <t>կմ279+727-կմ282+727  հատվածի հիմնանորոգում</t>
  </si>
  <si>
    <t>Կմ 54+650 փլուզված հատվածի հողային պաստառի վերականգնում</t>
  </si>
  <si>
    <t>Մ-7, Մ-3-Սպիտակ-Գյումրի-Թուրքիայի սահման</t>
  </si>
  <si>
    <t xml:space="preserve"> Նալբանդի թունելի մուտքի ջրահեռացում</t>
  </si>
  <si>
    <t>կմ0+000-կմ44+000 առանձին հատվածների հիմնանորոգում</t>
  </si>
  <si>
    <t>ՀՀ Տավուշի մարզի Ոսկեպար գյուղի սկզբից մինչև Բաղանիս գյուղ նոր շրջանցիկ ճանապարհի կառուցում (հատված կմ0+000-կմ0+813, կմ0+000-կմ0+118)</t>
  </si>
  <si>
    <t>Հ-55, Հրազդանի տրանսպորտային հանգույց-Ծաղկաձորի մարզահամալիր կմ10+300 սողանքային հատվածի վերականգնում</t>
  </si>
  <si>
    <t>Ա/ճ Տ-5-25, Մ3-Լեռնապատ հիմնանորոգում</t>
  </si>
  <si>
    <t>Մարզային նշանակության Տ-7-45 ավտոմոբիլային ճանապարհի Կրաշեն-/Մ-7/ ճանապարհահատվածի վերանորոգում</t>
  </si>
  <si>
    <t>Լոռու մարզի Լոռի Բերդից գյուղի կից մայրուղու Աշոտ Երկաթ պատմամշակույթային ամրոց տանող ճանապարհի ասֆալտապատում</t>
  </si>
  <si>
    <t>ՀՀ Լոռու մարզի Ստեփանավան քաղաքի Գ.Նժդեհի  փողոցի հիմնանորոգում</t>
  </si>
  <si>
    <t>ՀՀ Գեղարքունիքի մարզի Լանջաղբյուր համայնքի 1,3 կմ երկարությամբ ճանապարհի ասֆալտապատում</t>
  </si>
  <si>
    <t>Մ-3, Մարգարա-Վանաձոր-Տաշիր-Վրաստանի սահման</t>
  </si>
  <si>
    <t>կմ83+850 հատվածում կամուրջի վերանորոգում</t>
  </si>
  <si>
    <t>Կմ85+500 հատվածում կամուրջի վերանորոգում</t>
  </si>
  <si>
    <t>Մ- 4, Երևան-Սևան-Իջևան-Ադրբեջանի սահման</t>
  </si>
  <si>
    <t>կմ 103+100 հատվածի վթարված կամրջի վերականգնում (քաղաք Դիլիջան)</t>
  </si>
  <si>
    <t>Հ-6,  Հ-2-Եղվարդի տր. հանգույց-Մ-1 վթարային տր. Հանգույցի հիմնանորոգում</t>
  </si>
  <si>
    <t>ՀՀ Վայոց Ձորի մարզի Եղեգնաձոր-Ագարակաձոր ավտոճանապարհին առկա կամուրջի վերականգնում</t>
  </si>
  <si>
    <t>ՀՀ Վայոց Ձորի մարզի Ագարակաձոր և Գնիշիկ համայնքները իրար կապող ավտոճանապարհին առկա կամուրջի վերականգնում</t>
  </si>
  <si>
    <t>Արաքսավան սահմանապահ ուղեկալ տանող կամուրջի հիմնանորոգում</t>
  </si>
  <si>
    <t>ՀՀ կառավարություն</t>
  </si>
  <si>
    <t>այդ թվում՝ ըստ ուղղությունների</t>
  </si>
  <si>
    <t>այդ թվում` ըստ կատարողների</t>
  </si>
  <si>
    <t>ՀՀ տրանսպորտի, կապի և տեղեկատվական տեխնոլոգիաների նախարարություն</t>
  </si>
  <si>
    <t>2020 թվականին հիմնանորոգման ենթակա պետական նշանակության ավտոճանապարհներ, այդ թվում՝</t>
  </si>
  <si>
    <t xml:space="preserve"> Ծրագրային դասիչը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</si>
  <si>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</si>
  <si>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</si>
  <si>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</si>
  <si>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</si>
  <si>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</si>
  <si>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</si>
  <si>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</si>
  <si>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</si>
  <si>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</si>
  <si>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21001</t>
  </si>
  <si>
    <t xml:space="preserve"> Հանրության կողմից անմիջականորեն օգտագործվող ակտիվների հետ կապված միջոցառումներ</t>
  </si>
  <si>
    <t xml:space="preserve"> ՀՀ տրանսպորտի, կապի և տեղեկատվական տեխնոլոգիաների նախարարություն</t>
  </si>
  <si>
    <t xml:space="preserve"> 1049</t>
  </si>
  <si>
    <t xml:space="preserve"> Ճանապարհային ցանցի բարելավում</t>
  </si>
  <si>
    <t xml:space="preserve"> Ճանապարհային ցանցի բարելավում և անվտանգ երթևեկության ապահովում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</si>
  <si>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</si>
  <si>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Պետական նշանակության ավտոճանապարհների հիմնանորոգում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</si>
  <si>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</t>
  </si>
  <si>
    <t xml:space="preserve"> 21002</t>
  </si>
  <si>
    <t xml:space="preserve"> Տրանսպորտային օբյեկտների հիմնանորոգում</t>
  </si>
  <si>
    <t xml:space="preserve"> Ավտոմոբիլային ճանապարհների վրա գտնվող կամուրջների հիմնանորոգում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</si>
  <si>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</si>
  <si>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</si>
  <si>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</si>
  <si>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</si>
  <si>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</si>
  <si>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</si>
  <si>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</si>
  <si>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</si>
  <si>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</si>
  <si>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</si>
  <si>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</si>
  <si>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</si>
  <si>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</si>
  <si>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</si>
  <si>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</si>
  <si>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այդ թվում` բյուջետային ծախսերի տնտեսագիտական դասակարգման հոդվածներ</t>
  </si>
  <si>
    <t>Ցուցանիշների փոփոխությունը (ավելացումները նշված են դրական նշանով, իսկ նվազեցումները` փակագծերում)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</si>
  <si>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</si>
  <si>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</si>
  <si>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</si>
  <si>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</si>
  <si>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</si>
  <si>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</si>
  <si>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</si>
  <si>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</si>
  <si>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</si>
  <si>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</si>
  <si>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</si>
  <si>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</si>
  <si>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</si>
  <si>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</si>
  <si>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</si>
  <si>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</si>
  <si>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</si>
  <si>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</si>
  <si>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</si>
  <si>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</si>
  <si>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</si>
  <si>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</si>
  <si>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կապիտալ վերանորոգում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</si>
  <si>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</si>
  <si>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</si>
  <si>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</si>
  <si>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Հավելված N2
</t>
  </si>
  <si>
    <t>Հավելված N3</t>
  </si>
  <si>
    <t>հազար դրամներով</t>
  </si>
  <si>
    <t>«ՀԱՅԱՍՏԱՆԻ  ՀԱՆՐԱՊԵՏՈՒԹՅԱՆ 2019 ԹՎԱԿԱՆԻ ՊԵՏԱԿԱՆ ԲՅՈՒՋԵԻ ՄԱՍԻՆ» ՀԱՅԱՍՏԱՆԻ  ՀԱՆՐԱՊԵՏՈՒԹՅԱՆ ՕՐԵՆՔԻ N 1 ՀԱՎԵԼՎԱԾԻ N3  ԱՂՅՈՒՍԱԿՈՒՄ ԿԱՏԱՐՎՈՂ  ՓՈՓՈԽՈՒԹՅՈՒՆՆԵՐԸ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</si>
  <si>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</si>
  <si>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</si>
  <si>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</si>
  <si>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</si>
  <si>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>Հավելված N 4</t>
  </si>
  <si>
    <t>ՀԱՅԱՍՏԱՆԻ ՀԱՆՐԱՊԵՏՈՒԹՅԱՆ ԿԱՌԱՎԱՐՈՒԹՅԱՆ 2018 ԹՎԱԿԱՆԻ ԴԵԿՏԵՄԲԵՐԻ 27-Ի N 1515-Ն ՈՐՈՇՄԱՆ N 5 ՀԱՎԵԼՎԱԾԻ N 2 ԱՂՅՈՒՍԱԿՈՅՒՄ ԿԱՏԱՐՎՈՂ ՓՈՓՈԽՈՒԹՅՈՒՆՆԵՐԸ ԵՎ ԼՐԱՑՈՒՄՆԵՐԸ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</si>
  <si>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</si>
  <si>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</si>
  <si>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</si>
  <si>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</si>
  <si>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</si>
  <si>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</si>
  <si>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</si>
  <si>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</si>
  <si>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</si>
  <si>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</si>
  <si>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</si>
  <si>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</si>
  <si>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</si>
  <si>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</si>
  <si>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</si>
  <si>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20 </t>
  </si>
  <si>
    <t xml:space="preserve"> 100 </t>
  </si>
  <si>
    <t xml:space="preserve"> 60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</si>
  <si>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</si>
  <si>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</si>
  <si>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</si>
  <si>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</si>
  <si>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</si>
  <si>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</si>
  <si>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</si>
  <si>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</si>
  <si>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Կամուրջներ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</si>
  <si>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</si>
  <si>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</si>
  <si>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</si>
  <si>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</si>
  <si>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</si>
  <si>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</si>
  <si>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</si>
  <si>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</si>
  <si>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21002 </t>
  </si>
  <si>
    <t xml:space="preserve"> Տրանսպորտային օբյեկտների հիմնանորոգում </t>
  </si>
  <si>
    <t xml:space="preserve"> Ավտոմոբիլային ճանապարհների վրա գտնվող կամուրջների հիմնանորոգում </t>
  </si>
  <si>
    <t xml:space="preserve"> Հիմնանորոգվող տրանսպորտային օբյեկտների թիվը, այդ թվում՛ </t>
  </si>
  <si>
    <t xml:space="preserve"> Կամուրջներ (մ) </t>
  </si>
  <si>
    <t xml:space="preserve"> ՀՀ կառավարություն 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</si>
  <si>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</si>
  <si>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</si>
  <si>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</si>
  <si>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ՄԱՍ 1. ՊԵՏԱԿԱՆ ՄԱՐՄՆԻ ԳԾՈՎ ԱՐԴՅՈՒՆՔԱՅԻՆ (ԿԱՏԱՐՈՂԱԿԱՆ) ՑՈՒՑԱՆԻՇՆԵՐԸ </t>
  </si>
  <si>
    <t>Հավելված N 5</t>
  </si>
  <si>
    <t>Հավելված N 6</t>
  </si>
  <si>
    <t xml:space="preserve">ՀԱՅԱՍՏԱՆԻ ՀԱՆՐԱՊԵՏՈՒԹՅԱՆ ԿԱՌԱՎԱՐՈՒԹՅԱՆ 2018 ԹՎԱԿԱՆԻ ԴԵԿՏԵՄԲԵՐԻ 27-Ի N 1515-Ն ՈՐՈՇՄԱՆ N 11 ՀԱՎԵԼՎԱԾՈՒՄ ԿԱՏԱՐՎՈՂ ՓՈՓՈԽՈՒԹՅՈՒՆՆԵՐԸ </t>
  </si>
  <si>
    <t xml:space="preserve">ՀԱՅԱՍՏԱՆԻ ՀԱՆՐԱՊԵՏՈՒԹՅԱՆ ԿԱՌԱՎԱՐՈՒԹՅԱՆ 2018 ԹՎԱԿԱՆԻ ԴԵԿՏԵՄԲԵՐԻ 27-Ի N 1515-Ն ՈՐՈՇՄԱՆ N 11.1 ՀԱՎԵԼՎԱԾՈՒՄ ԿԱՏԱՐՎՈՂ ՓՈՓՈԽՈՒԹՅՈՒՆՆԵՐԸ </t>
  </si>
  <si>
    <t>ՀՀ կառավարության 2019 թվականի</t>
  </si>
  <si>
    <t xml:space="preserve">               ----------------- N ----------------- որոշման</t>
  </si>
  <si>
    <t>ՀԱՅԱՍՏԱՆԻ ՀԱՆՐԱՊԵՏՈՒԹՅԱՆ ԿԱՌԱՎԱՐՈՒԹՅԱՆ 2018 ԹՎԱԿԱՆԻ ԴԵԿՏԵՄԲԵՐԻ 27-Ի N 1515-Ն ՈՐՈՇՄԱՆ N 12 ՀԱՎԵԼՎԱԾՈՒՄ ԿԱՏԱՐՎՈՂ ՓՈՓՈԽՈՒԹՅՈՒՆՆԵՐԸ ԵՎ ԼՐԱՑՈԻՄՆԵՐԸ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</si>
  <si>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</si>
  <si>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</si>
  <si>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</si>
  <si>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</si>
  <si>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</si>
  <si>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Ցուցանիշների փոփոխությունը (գումարների ավելացումները նշված են դրական նշանով, իսկ նվազեցումները` փակագծերում)</t>
  </si>
  <si>
    <t>Քանակը</t>
  </si>
  <si>
    <t>գումարը (հազար դրամ)</t>
  </si>
  <si>
    <t>ՄԱՍ I Աշխատանքներ</t>
  </si>
  <si>
    <t>Հավելված N 7</t>
  </si>
  <si>
    <t>Նախագծահետազոտական ծախսեր</t>
  </si>
  <si>
    <t>45231177/1</t>
  </si>
  <si>
    <t>Ճանապարհների պահպանման աշխատանքներ</t>
  </si>
  <si>
    <t>դրամ</t>
  </si>
  <si>
    <t>71241200/501</t>
  </si>
  <si>
    <t>Նախագծերի պատրաստման, ծախսերի գնահատման աշխատանքներ</t>
  </si>
  <si>
    <t>գնանշման հարցում</t>
  </si>
  <si>
    <t>2,700,000</t>
  </si>
  <si>
    <t>2 700, 0</t>
  </si>
  <si>
    <t>71241200/502</t>
  </si>
  <si>
    <t>2,150,000</t>
  </si>
  <si>
    <t>2 150, 0</t>
  </si>
  <si>
    <t>71241200/503</t>
  </si>
  <si>
    <t>1,100,000</t>
  </si>
  <si>
    <t>1 100, 0</t>
  </si>
  <si>
    <t>71241200/504</t>
  </si>
  <si>
    <t>1,500,000</t>
  </si>
  <si>
    <t>1 500, 0</t>
  </si>
  <si>
    <t>71241200/505</t>
  </si>
  <si>
    <t>550.000</t>
  </si>
  <si>
    <t>550, 0</t>
  </si>
  <si>
    <t>71241200/506</t>
  </si>
  <si>
    <t>1,350,000</t>
  </si>
  <si>
    <t>1 350, 0</t>
  </si>
  <si>
    <t>71241200/507</t>
  </si>
  <si>
    <t>1,180,000</t>
  </si>
  <si>
    <t>1 180, 0</t>
  </si>
  <si>
    <t>71241200/508</t>
  </si>
  <si>
    <t>2,500,000</t>
  </si>
  <si>
    <t>2 500, 0</t>
  </si>
  <si>
    <t>71241200/509</t>
  </si>
  <si>
    <t>71241200/510</t>
  </si>
  <si>
    <t>700.000</t>
  </si>
  <si>
    <t>700, 0</t>
  </si>
  <si>
    <t>71241200/511</t>
  </si>
  <si>
    <t>800.000</t>
  </si>
  <si>
    <t>800, 0</t>
  </si>
  <si>
    <t>71241200/512</t>
  </si>
  <si>
    <t>820.000</t>
  </si>
  <si>
    <t>820, 0</t>
  </si>
  <si>
    <t>71241200/513</t>
  </si>
  <si>
    <t>71241200/514</t>
  </si>
  <si>
    <t>750.000</t>
  </si>
  <si>
    <t>750, 0</t>
  </si>
  <si>
    <t>71241200/515</t>
  </si>
  <si>
    <t>71241200/516</t>
  </si>
  <si>
    <t>330.000</t>
  </si>
  <si>
    <t>300, 0</t>
  </si>
  <si>
    <t>71241200/517</t>
  </si>
  <si>
    <t>71241200/518</t>
  </si>
  <si>
    <t>300.000</t>
  </si>
  <si>
    <t>71241200/519</t>
  </si>
  <si>
    <t>230.000</t>
  </si>
  <si>
    <t>230, 0</t>
  </si>
  <si>
    <t>71241200/520</t>
  </si>
  <si>
    <t>71241200/521</t>
  </si>
  <si>
    <t>71241200/522</t>
  </si>
  <si>
    <t>2,000,000</t>
  </si>
  <si>
    <t>2 000, 0</t>
  </si>
  <si>
    <t>71241200/523</t>
  </si>
  <si>
    <t>71241200/524</t>
  </si>
  <si>
    <t>4,000,000</t>
  </si>
  <si>
    <t>4 000, 0</t>
  </si>
  <si>
    <t>71241200/525</t>
  </si>
  <si>
    <t>10,000,000</t>
  </si>
  <si>
    <t>10 000, 0</t>
  </si>
  <si>
    <t>71241200/526</t>
  </si>
  <si>
    <t>6,500,000</t>
  </si>
  <si>
    <t>6 500, 0</t>
  </si>
  <si>
    <t>71241200/527</t>
  </si>
  <si>
    <t>1,700,000</t>
  </si>
  <si>
    <t>1 700, 0</t>
  </si>
  <si>
    <t>71241200/528</t>
  </si>
  <si>
    <t>2,100,000</t>
  </si>
  <si>
    <t>2 100, 0</t>
  </si>
  <si>
    <t>71241200/529</t>
  </si>
  <si>
    <t>450.000</t>
  </si>
  <si>
    <t>450, 0</t>
  </si>
  <si>
    <t>71241200/530</t>
  </si>
  <si>
    <t>400.000</t>
  </si>
  <si>
    <t>400, 0</t>
  </si>
  <si>
    <t>71241200/531</t>
  </si>
  <si>
    <t>71241200/532</t>
  </si>
  <si>
    <t>502.000</t>
  </si>
  <si>
    <t>502, 0</t>
  </si>
  <si>
    <t>71241200/533</t>
  </si>
  <si>
    <t>125.000</t>
  </si>
  <si>
    <t>125, 0</t>
  </si>
  <si>
    <t>71241200/534</t>
  </si>
  <si>
    <t>163.000</t>
  </si>
  <si>
    <t>163, 0</t>
  </si>
  <si>
    <t>71241200/535</t>
  </si>
  <si>
    <t>240.000</t>
  </si>
  <si>
    <t>240, 0</t>
  </si>
  <si>
    <t>71241200/536</t>
  </si>
  <si>
    <t>600.000</t>
  </si>
  <si>
    <t>600, 0</t>
  </si>
  <si>
    <t>71241200/537</t>
  </si>
  <si>
    <t>71241200/538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</si>
</sst>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_);\(#,##0.0\)"/>
    <numFmt numFmtId="165" formatCode="_(* #,##0.0_);_(* \(#,##0.0\);_(* &quot;-&quot;??_);_(@_)"/>
    <numFmt numFmtId="166" formatCode="##,##0.0;\(##,##0.0\);\-"/>
    <numFmt numFmtId="167" formatCode="_(* #,##0.00_);_(* \(#,##0.00\);_(* &quot;-&quot;??_);_(@_)"/>
    <numFmt numFmtId="168" formatCode="_-* #,##0.0\ _₽_-;\-* #,##0.0\ _₽_-;_-* &quot;-&quot;??\ _₽_-;_-@_-"/>
    <numFmt numFmtId="169" formatCode="_(* #,##0.0_);_(* \(#,##0.0\);_(* &quot;-&quot;?_);_(@_)"/>
    <numFmt numFmtId="170" formatCode="_-* #,##0.00_р_._-;\-* #,##0.00_р_._-;_-* &quot;-&quot;??_р_._-;_-@_-"/>
    <numFmt numFmtId="171" formatCode="#,##0.0"/>
  </numFmts>
  <fonts count="37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sz val="12"/>
      <name val="Arial LatArm"/>
      <family val="2"/>
    </font>
    <font>
      <b/>
      <sz val="12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2"/>
      <color theme="1"/>
      <name val="Arial"/>
      <family val="2"/>
      <charset val="204"/>
    </font>
    <font>
      <b/>
      <i/>
      <sz val="12"/>
      <color theme="1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b/>
      <sz val="14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166" fontId="19" fillId="0" borderId="0" applyFill="0" applyBorder="0" applyProtection="0">
      <alignment horizontal="right" vertical="top"/>
    </xf>
    <xf numFmtId="166" fontId="20" fillId="0" borderId="0" applyFill="0" applyBorder="0" applyProtection="0">
      <alignment horizontal="right" vertical="top"/>
    </xf>
    <xf numFmtId="0" fontId="12" fillId="0" borderId="0"/>
    <xf numFmtId="0" fontId="33" fillId="0" borderId="0"/>
    <xf numFmtId="0" fontId="34" fillId="0" borderId="0"/>
    <xf numFmtId="170" fontId="12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13" fillId="2" borderId="6" xfId="2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65" fontId="17" fillId="0" borderId="6" xfId="1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165" fontId="8" fillId="2" borderId="6" xfId="1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left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65" fontId="18" fillId="0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166" fontId="22" fillId="0" borderId="10" xfId="4" applyNumberFormat="1" applyFont="1" applyBorder="1" applyAlignment="1">
      <alignment horizontal="right" vertical="top"/>
    </xf>
    <xf numFmtId="0" fontId="23" fillId="2" borderId="6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0" xfId="0" applyFont="1"/>
    <xf numFmtId="0" fontId="2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166" fontId="3" fillId="0" borderId="10" xfId="4" applyNumberFormat="1" applyFont="1" applyBorder="1" applyAlignment="1">
      <alignment horizontal="right" vertical="top"/>
    </xf>
    <xf numFmtId="166" fontId="24" fillId="0" borderId="10" xfId="3" applyNumberFormat="1" applyFont="1" applyBorder="1" applyAlignment="1">
      <alignment horizontal="right" vertical="top"/>
    </xf>
    <xf numFmtId="0" fontId="24" fillId="0" borderId="8" xfId="0" applyFont="1" applyBorder="1" applyAlignment="1">
      <alignment horizontal="left" vertical="top" wrapText="1"/>
    </xf>
    <xf numFmtId="166" fontId="24" fillId="0" borderId="9" xfId="3" applyNumberFormat="1" applyFont="1" applyBorder="1" applyAlignment="1">
      <alignment horizontal="right" vertical="top"/>
    </xf>
    <xf numFmtId="0" fontId="24" fillId="0" borderId="14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3" fontId="2" fillId="0" borderId="0" xfId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43" fontId="11" fillId="0" borderId="0" xfId="1" applyFont="1" applyAlignment="1">
      <alignment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5" fontId="8" fillId="0" borderId="6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8" fillId="2" borderId="6" xfId="1" applyNumberFormat="1" applyFont="1" applyFill="1" applyBorder="1" applyAlignment="1">
      <alignment horizontal="right" vertical="center"/>
    </xf>
    <xf numFmtId="165" fontId="18" fillId="0" borderId="6" xfId="1" applyNumberFormat="1" applyFont="1" applyFill="1" applyBorder="1" applyAlignment="1">
      <alignment horizontal="right" vertical="center"/>
    </xf>
    <xf numFmtId="165" fontId="9" fillId="0" borderId="6" xfId="1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164" fontId="9" fillId="0" borderId="6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vertical="center"/>
    </xf>
    <xf numFmtId="165" fontId="8" fillId="0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8" fillId="2" borderId="0" xfId="0" applyFont="1" applyFill="1" applyAlignment="1"/>
    <xf numFmtId="0" fontId="30" fillId="2" borderId="0" xfId="0" applyFont="1" applyFill="1" applyAlignment="1"/>
    <xf numFmtId="168" fontId="29" fillId="2" borderId="0" xfId="1" applyNumberFormat="1" applyFont="1" applyFill="1" applyAlignment="1">
      <alignment horizontal="right"/>
    </xf>
    <xf numFmtId="168" fontId="29" fillId="2" borderId="0" xfId="1" applyNumberFormat="1" applyFont="1" applyFill="1" applyAlignment="1">
      <alignment horizontal="center" wrapText="1"/>
    </xf>
    <xf numFmtId="0" fontId="31" fillId="2" borderId="0" xfId="0" applyFont="1" applyFill="1" applyAlignment="1">
      <alignment horizontal="left" wrapText="1"/>
    </xf>
    <xf numFmtId="168" fontId="30" fillId="2" borderId="0" xfId="1" applyNumberFormat="1" applyFont="1" applyFill="1"/>
    <xf numFmtId="168" fontId="32" fillId="2" borderId="6" xfId="1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wrapText="1"/>
    </xf>
    <xf numFmtId="169" fontId="29" fillId="2" borderId="6" xfId="0" applyNumberFormat="1" applyFont="1" applyFill="1" applyBorder="1" applyAlignment="1">
      <alignment horizontal="center" wrapText="1"/>
    </xf>
    <xf numFmtId="49" fontId="24" fillId="2" borderId="6" xfId="6" applyNumberFormat="1" applyFont="1" applyFill="1" applyBorder="1" applyAlignment="1">
      <alignment horizontal="center" vertical="center" wrapText="1"/>
    </xf>
    <xf numFmtId="0" fontId="3" fillId="2" borderId="6" xfId="7" applyNumberFormat="1" applyFont="1" applyFill="1" applyBorder="1" applyAlignment="1">
      <alignment horizontal="left" vertical="center" wrapText="1"/>
    </xf>
    <xf numFmtId="0" fontId="24" fillId="2" borderId="6" xfId="1" applyNumberFormat="1" applyFont="1" applyFill="1" applyBorder="1" applyAlignment="1">
      <alignment horizontal="left" vertical="center" wrapText="1"/>
    </xf>
    <xf numFmtId="169" fontId="4" fillId="2" borderId="6" xfId="8" applyNumberFormat="1" applyFont="1" applyFill="1" applyBorder="1" applyAlignment="1">
      <alignment horizontal="center" vertical="center" wrapText="1"/>
    </xf>
    <xf numFmtId="169" fontId="32" fillId="2" borderId="6" xfId="0" applyNumberFormat="1" applyFont="1" applyFill="1" applyBorder="1" applyAlignment="1">
      <alignment horizontal="center" wrapText="1"/>
    </xf>
    <xf numFmtId="0" fontId="35" fillId="0" borderId="6" xfId="0" applyNumberFormat="1" applyFont="1" applyFill="1" applyBorder="1" applyAlignment="1">
      <alignment horizontal="center" vertical="center" wrapText="1"/>
    </xf>
    <xf numFmtId="168" fontId="32" fillId="0" borderId="6" xfId="1" applyNumberFormat="1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right" vertical="top" wrapText="1"/>
    </xf>
    <xf numFmtId="0" fontId="24" fillId="0" borderId="6" xfId="0" applyFont="1" applyBorder="1" applyAlignment="1">
      <alignment horizontal="left" vertical="top" wrapText="1"/>
    </xf>
    <xf numFmtId="168" fontId="25" fillId="0" borderId="6" xfId="1" applyNumberFormat="1" applyFont="1" applyBorder="1" applyAlignment="1">
      <alignment horizontal="right" vertical="top" wrapText="1"/>
    </xf>
    <xf numFmtId="165" fontId="25" fillId="0" borderId="6" xfId="1" applyNumberFormat="1" applyFont="1" applyBorder="1" applyAlignment="1">
      <alignment horizontal="right" vertical="top" wrapText="1"/>
    </xf>
    <xf numFmtId="167" fontId="36" fillId="0" borderId="6" xfId="1" applyNumberFormat="1" applyFont="1" applyFill="1" applyBorder="1" applyAlignment="1">
      <alignment horizontal="center" vertical="center"/>
    </xf>
    <xf numFmtId="165" fontId="36" fillId="0" borderId="6" xfId="1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top" wrapText="1"/>
    </xf>
    <xf numFmtId="166" fontId="24" fillId="0" borderId="19" xfId="3" applyNumberFormat="1" applyFont="1" applyBorder="1" applyAlignment="1">
      <alignment horizontal="right" vertical="top"/>
    </xf>
    <xf numFmtId="166" fontId="3" fillId="0" borderId="12" xfId="4" applyNumberFormat="1" applyFont="1" applyBorder="1" applyAlignment="1">
      <alignment horizontal="right" vertical="top"/>
    </xf>
    <xf numFmtId="166" fontId="24" fillId="0" borderId="6" xfId="3" applyNumberFormat="1" applyFont="1" applyBorder="1" applyAlignment="1">
      <alignment horizontal="right" vertical="top"/>
    </xf>
    <xf numFmtId="0" fontId="24" fillId="0" borderId="20" xfId="0" applyFont="1" applyBorder="1" applyAlignment="1">
      <alignment horizontal="left" vertical="top" wrapText="1"/>
    </xf>
    <xf numFmtId="166" fontId="3" fillId="0" borderId="9" xfId="3" applyNumberFormat="1" applyFont="1" applyBorder="1" applyAlignment="1">
      <alignment horizontal="right" vertical="top"/>
    </xf>
    <xf numFmtId="166" fontId="3" fillId="0" borderId="10" xfId="3" applyNumberFormat="1" applyFont="1" applyBorder="1" applyAlignment="1">
      <alignment horizontal="right" vertical="top"/>
    </xf>
    <xf numFmtId="171" fontId="24" fillId="0" borderId="10" xfId="0" applyNumberFormat="1" applyFont="1" applyBorder="1" applyAlignment="1">
      <alignment horizontal="center" vertical="top" wrapText="1"/>
    </xf>
    <xf numFmtId="0" fontId="32" fillId="2" borderId="6" xfId="0" applyFont="1" applyFill="1" applyBorder="1" applyAlignment="1">
      <alignment horizontal="center" wrapText="1"/>
    </xf>
    <xf numFmtId="0" fontId="32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9" fontId="24" fillId="2" borderId="6" xfId="8" applyNumberFormat="1" applyFont="1" applyFill="1" applyBorder="1" applyAlignment="1">
      <alignment horizontal="center" vertical="center" wrapText="1"/>
    </xf>
    <xf numFmtId="169" fontId="32" fillId="2" borderId="6" xfId="0" applyNumberFormat="1" applyFont="1" applyFill="1" applyBorder="1" applyAlignment="1">
      <alignment horizontal="center" vertical="center" wrapText="1"/>
    </xf>
    <xf numFmtId="169" fontId="24" fillId="0" borderId="6" xfId="8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169" fontId="24" fillId="0" borderId="4" xfId="8" applyNumberFormat="1" applyFont="1" applyFill="1" applyBorder="1" applyAlignment="1">
      <alignment horizontal="center" vertical="center" wrapText="1"/>
    </xf>
    <xf numFmtId="171" fontId="24" fillId="0" borderId="0" xfId="0" applyNumberFormat="1" applyFont="1"/>
    <xf numFmtId="2" fontId="1" fillId="2" borderId="0" xfId="0" applyNumberFormat="1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6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164" fontId="1" fillId="0" borderId="0" xfId="0" applyNumberFormat="1" applyFont="1" applyFill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69" fontId="29" fillId="2" borderId="2" xfId="0" applyNumberFormat="1" applyFont="1" applyFill="1" applyBorder="1" applyAlignment="1">
      <alignment horizontal="center" wrapText="1"/>
    </xf>
    <xf numFmtId="169" fontId="29" fillId="2" borderId="5" xfId="0" applyNumberFormat="1" applyFont="1" applyFill="1" applyBorder="1" applyAlignment="1">
      <alignment horizontal="center" wrapText="1"/>
    </xf>
    <xf numFmtId="169" fontId="29" fillId="2" borderId="3" xfId="0" applyNumberFormat="1" applyFont="1" applyFill="1" applyBorder="1" applyAlignment="1">
      <alignment horizontal="center" wrapText="1"/>
    </xf>
    <xf numFmtId="0" fontId="32" fillId="2" borderId="2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wrapText="1"/>
    </xf>
    <xf numFmtId="0" fontId="32" fillId="2" borderId="5" xfId="0" applyFont="1" applyFill="1" applyBorder="1" applyAlignment="1">
      <alignment horizontal="center" wrapText="1"/>
    </xf>
    <xf numFmtId="168" fontId="29" fillId="2" borderId="0" xfId="1" applyNumberFormat="1" applyFont="1" applyFill="1" applyAlignment="1">
      <alignment horizontal="right" wrapText="1"/>
    </xf>
    <xf numFmtId="168" fontId="29" fillId="2" borderId="0" xfId="1" applyNumberFormat="1" applyFont="1" applyFill="1" applyAlignment="1">
      <alignment horizontal="right"/>
    </xf>
    <xf numFmtId="0" fontId="29" fillId="2" borderId="0" xfId="5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168" fontId="32" fillId="2" borderId="6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 4" xfId="7"/>
    <cellStyle name="Normal_2006plan" xfId="2"/>
    <cellStyle name="SN_241" xfId="3"/>
    <cellStyle name="SN_b" xfId="4"/>
    <cellStyle name="Style 1" xfId="6"/>
    <cellStyle name="Обычный 2" xfId="5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view="pageBreakPreview" topLeftCell="A28" zoomScaleNormal="100" zoomScaleSheetLayoutView="100" workbookViewId="0">
      <selection activeCell="C38" sqref="C38"/>
    </sheetView>
  </sheetViews>
  <sheetFormatPr defaultRowHeight="12.75" x14ac:dyDescent="0.2"/>
  <cols>
    <col min="1" max="1" width="7.85546875" style="49" customWidth="1"/>
    <col min="2" max="2" width="11.42578125" style="49" customWidth="1"/>
    <col min="3" max="3" width="76.28515625" style="50" customWidth="1"/>
    <col min="4" max="4" width="13.85546875" style="50" customWidth="1"/>
    <col min="5" max="5" width="13.7109375" style="50" customWidth="1"/>
    <col min="6" max="6" width="15.28515625" style="50" customWidth="1"/>
    <col min="7" max="258" width="9.140625" style="49"/>
    <col min="259" max="260" width="5.7109375" style="49" customWidth="1"/>
    <col min="261" max="261" width="76.28515625" style="49" customWidth="1"/>
    <col min="262" max="262" width="17.85546875" style="49" customWidth="1"/>
    <col min="263" max="514" width="9.140625" style="49"/>
    <col min="515" max="516" width="5.7109375" style="49" customWidth="1"/>
    <col min="517" max="517" width="76.28515625" style="49" customWidth="1"/>
    <col min="518" max="518" width="17.85546875" style="49" customWidth="1"/>
    <col min="519" max="770" width="9.140625" style="49"/>
    <col min="771" max="772" width="5.7109375" style="49" customWidth="1"/>
    <col min="773" max="773" width="76.28515625" style="49" customWidth="1"/>
    <col min="774" max="774" width="17.85546875" style="49" customWidth="1"/>
    <col min="775" max="1026" width="9.140625" style="49"/>
    <col min="1027" max="1028" width="5.7109375" style="49" customWidth="1"/>
    <col min="1029" max="1029" width="76.28515625" style="49" customWidth="1"/>
    <col min="1030" max="1030" width="17.85546875" style="49" customWidth="1"/>
    <col min="1031" max="1282" width="9.140625" style="49"/>
    <col min="1283" max="1284" width="5.7109375" style="49" customWidth="1"/>
    <col min="1285" max="1285" width="76.28515625" style="49" customWidth="1"/>
    <col min="1286" max="1286" width="17.85546875" style="49" customWidth="1"/>
    <col min="1287" max="1538" width="9.140625" style="49"/>
    <col min="1539" max="1540" width="5.7109375" style="49" customWidth="1"/>
    <col min="1541" max="1541" width="76.28515625" style="49" customWidth="1"/>
    <col min="1542" max="1542" width="17.85546875" style="49" customWidth="1"/>
    <col min="1543" max="1794" width="9.140625" style="49"/>
    <col min="1795" max="1796" width="5.7109375" style="49" customWidth="1"/>
    <col min="1797" max="1797" width="76.28515625" style="49" customWidth="1"/>
    <col min="1798" max="1798" width="17.85546875" style="49" customWidth="1"/>
    <col min="1799" max="2050" width="9.140625" style="49"/>
    <col min="2051" max="2052" width="5.7109375" style="49" customWidth="1"/>
    <col min="2053" max="2053" width="76.28515625" style="49" customWidth="1"/>
    <col min="2054" max="2054" width="17.85546875" style="49" customWidth="1"/>
    <col min="2055" max="2306" width="9.140625" style="49"/>
    <col min="2307" max="2308" width="5.7109375" style="49" customWidth="1"/>
    <col min="2309" max="2309" width="76.28515625" style="49" customWidth="1"/>
    <col min="2310" max="2310" width="17.85546875" style="49" customWidth="1"/>
    <col min="2311" max="2562" width="9.140625" style="49"/>
    <col min="2563" max="2564" width="5.7109375" style="49" customWidth="1"/>
    <col min="2565" max="2565" width="76.28515625" style="49" customWidth="1"/>
    <col min="2566" max="2566" width="17.85546875" style="49" customWidth="1"/>
    <col min="2567" max="2818" width="9.140625" style="49"/>
    <col min="2819" max="2820" width="5.7109375" style="49" customWidth="1"/>
    <col min="2821" max="2821" width="76.28515625" style="49" customWidth="1"/>
    <col min="2822" max="2822" width="17.85546875" style="49" customWidth="1"/>
    <col min="2823" max="3074" width="9.140625" style="49"/>
    <col min="3075" max="3076" width="5.7109375" style="49" customWidth="1"/>
    <col min="3077" max="3077" width="76.28515625" style="49" customWidth="1"/>
    <col min="3078" max="3078" width="17.85546875" style="49" customWidth="1"/>
    <col min="3079" max="3330" width="9.140625" style="49"/>
    <col min="3331" max="3332" width="5.7109375" style="49" customWidth="1"/>
    <col min="3333" max="3333" width="76.28515625" style="49" customWidth="1"/>
    <col min="3334" max="3334" width="17.85546875" style="49" customWidth="1"/>
    <col min="3335" max="3586" width="9.140625" style="49"/>
    <col min="3587" max="3588" width="5.7109375" style="49" customWidth="1"/>
    <col min="3589" max="3589" width="76.28515625" style="49" customWidth="1"/>
    <col min="3590" max="3590" width="17.85546875" style="49" customWidth="1"/>
    <col min="3591" max="3842" width="9.140625" style="49"/>
    <col min="3843" max="3844" width="5.7109375" style="49" customWidth="1"/>
    <col min="3845" max="3845" width="76.28515625" style="49" customWidth="1"/>
    <col min="3846" max="3846" width="17.85546875" style="49" customWidth="1"/>
    <col min="3847" max="4098" width="9.140625" style="49"/>
    <col min="4099" max="4100" width="5.7109375" style="49" customWidth="1"/>
    <col min="4101" max="4101" width="76.28515625" style="49" customWidth="1"/>
    <col min="4102" max="4102" width="17.85546875" style="49" customWidth="1"/>
    <col min="4103" max="4354" width="9.140625" style="49"/>
    <col min="4355" max="4356" width="5.7109375" style="49" customWidth="1"/>
    <col min="4357" max="4357" width="76.28515625" style="49" customWidth="1"/>
    <col min="4358" max="4358" width="17.85546875" style="49" customWidth="1"/>
    <col min="4359" max="4610" width="9.140625" style="49"/>
    <col min="4611" max="4612" width="5.7109375" style="49" customWidth="1"/>
    <col min="4613" max="4613" width="76.28515625" style="49" customWidth="1"/>
    <col min="4614" max="4614" width="17.85546875" style="49" customWidth="1"/>
    <col min="4615" max="4866" width="9.140625" style="49"/>
    <col min="4867" max="4868" width="5.7109375" style="49" customWidth="1"/>
    <col min="4869" max="4869" width="76.28515625" style="49" customWidth="1"/>
    <col min="4870" max="4870" width="17.85546875" style="49" customWidth="1"/>
    <col min="4871" max="5122" width="9.140625" style="49"/>
    <col min="5123" max="5124" width="5.7109375" style="49" customWidth="1"/>
    <col min="5125" max="5125" width="76.28515625" style="49" customWidth="1"/>
    <col min="5126" max="5126" width="17.85546875" style="49" customWidth="1"/>
    <col min="5127" max="5378" width="9.140625" style="49"/>
    <col min="5379" max="5380" width="5.7109375" style="49" customWidth="1"/>
    <col min="5381" max="5381" width="76.28515625" style="49" customWidth="1"/>
    <col min="5382" max="5382" width="17.85546875" style="49" customWidth="1"/>
    <col min="5383" max="5634" width="9.140625" style="49"/>
    <col min="5635" max="5636" width="5.7109375" style="49" customWidth="1"/>
    <col min="5637" max="5637" width="76.28515625" style="49" customWidth="1"/>
    <col min="5638" max="5638" width="17.85546875" style="49" customWidth="1"/>
    <col min="5639" max="5890" width="9.140625" style="49"/>
    <col min="5891" max="5892" width="5.7109375" style="49" customWidth="1"/>
    <col min="5893" max="5893" width="76.28515625" style="49" customWidth="1"/>
    <col min="5894" max="5894" width="17.85546875" style="49" customWidth="1"/>
    <col min="5895" max="6146" width="9.140625" style="49"/>
    <col min="6147" max="6148" width="5.7109375" style="49" customWidth="1"/>
    <col min="6149" max="6149" width="76.28515625" style="49" customWidth="1"/>
    <col min="6150" max="6150" width="17.85546875" style="49" customWidth="1"/>
    <col min="6151" max="6402" width="9.140625" style="49"/>
    <col min="6403" max="6404" width="5.7109375" style="49" customWidth="1"/>
    <col min="6405" max="6405" width="76.28515625" style="49" customWidth="1"/>
    <col min="6406" max="6406" width="17.85546875" style="49" customWidth="1"/>
    <col min="6407" max="6658" width="9.140625" style="49"/>
    <col min="6659" max="6660" width="5.7109375" style="49" customWidth="1"/>
    <col min="6661" max="6661" width="76.28515625" style="49" customWidth="1"/>
    <col min="6662" max="6662" width="17.85546875" style="49" customWidth="1"/>
    <col min="6663" max="6914" width="9.140625" style="49"/>
    <col min="6915" max="6916" width="5.7109375" style="49" customWidth="1"/>
    <col min="6917" max="6917" width="76.28515625" style="49" customWidth="1"/>
    <col min="6918" max="6918" width="17.85546875" style="49" customWidth="1"/>
    <col min="6919" max="7170" width="9.140625" style="49"/>
    <col min="7171" max="7172" width="5.7109375" style="49" customWidth="1"/>
    <col min="7173" max="7173" width="76.28515625" style="49" customWidth="1"/>
    <col min="7174" max="7174" width="17.85546875" style="49" customWidth="1"/>
    <col min="7175" max="7426" width="9.140625" style="49"/>
    <col min="7427" max="7428" width="5.7109375" style="49" customWidth="1"/>
    <col min="7429" max="7429" width="76.28515625" style="49" customWidth="1"/>
    <col min="7430" max="7430" width="17.85546875" style="49" customWidth="1"/>
    <col min="7431" max="7682" width="9.140625" style="49"/>
    <col min="7683" max="7684" width="5.7109375" style="49" customWidth="1"/>
    <col min="7685" max="7685" width="76.28515625" style="49" customWidth="1"/>
    <col min="7686" max="7686" width="17.85546875" style="49" customWidth="1"/>
    <col min="7687" max="7938" width="9.140625" style="49"/>
    <col min="7939" max="7940" width="5.7109375" style="49" customWidth="1"/>
    <col min="7941" max="7941" width="76.28515625" style="49" customWidth="1"/>
    <col min="7942" max="7942" width="17.85546875" style="49" customWidth="1"/>
    <col min="7943" max="8194" width="9.140625" style="49"/>
    <col min="8195" max="8196" width="5.7109375" style="49" customWidth="1"/>
    <col min="8197" max="8197" width="76.28515625" style="49" customWidth="1"/>
    <col min="8198" max="8198" width="17.85546875" style="49" customWidth="1"/>
    <col min="8199" max="8450" width="9.140625" style="49"/>
    <col min="8451" max="8452" width="5.7109375" style="49" customWidth="1"/>
    <col min="8453" max="8453" width="76.28515625" style="49" customWidth="1"/>
    <col min="8454" max="8454" width="17.85546875" style="49" customWidth="1"/>
    <col min="8455" max="8706" width="9.140625" style="49"/>
    <col min="8707" max="8708" width="5.7109375" style="49" customWidth="1"/>
    <col min="8709" max="8709" width="76.28515625" style="49" customWidth="1"/>
    <col min="8710" max="8710" width="17.85546875" style="49" customWidth="1"/>
    <col min="8711" max="8962" width="9.140625" style="49"/>
    <col min="8963" max="8964" width="5.7109375" style="49" customWidth="1"/>
    <col min="8965" max="8965" width="76.28515625" style="49" customWidth="1"/>
    <col min="8966" max="8966" width="17.85546875" style="49" customWidth="1"/>
    <col min="8967" max="9218" width="9.140625" style="49"/>
    <col min="9219" max="9220" width="5.7109375" style="49" customWidth="1"/>
    <col min="9221" max="9221" width="76.28515625" style="49" customWidth="1"/>
    <col min="9222" max="9222" width="17.85546875" style="49" customWidth="1"/>
    <col min="9223" max="9474" width="9.140625" style="49"/>
    <col min="9475" max="9476" width="5.7109375" style="49" customWidth="1"/>
    <col min="9477" max="9477" width="76.28515625" style="49" customWidth="1"/>
    <col min="9478" max="9478" width="17.85546875" style="49" customWidth="1"/>
    <col min="9479" max="9730" width="9.140625" style="49"/>
    <col min="9731" max="9732" width="5.7109375" style="49" customWidth="1"/>
    <col min="9733" max="9733" width="76.28515625" style="49" customWidth="1"/>
    <col min="9734" max="9734" width="17.85546875" style="49" customWidth="1"/>
    <col min="9735" max="9986" width="9.140625" style="49"/>
    <col min="9987" max="9988" width="5.7109375" style="49" customWidth="1"/>
    <col min="9989" max="9989" width="76.28515625" style="49" customWidth="1"/>
    <col min="9990" max="9990" width="17.85546875" style="49" customWidth="1"/>
    <col min="9991" max="10242" width="9.140625" style="49"/>
    <col min="10243" max="10244" width="5.7109375" style="49" customWidth="1"/>
    <col min="10245" max="10245" width="76.28515625" style="49" customWidth="1"/>
    <col min="10246" max="10246" width="17.85546875" style="49" customWidth="1"/>
    <col min="10247" max="10498" width="9.140625" style="49"/>
    <col min="10499" max="10500" width="5.7109375" style="49" customWidth="1"/>
    <col min="10501" max="10501" width="76.28515625" style="49" customWidth="1"/>
    <col min="10502" max="10502" width="17.85546875" style="49" customWidth="1"/>
    <col min="10503" max="10754" width="9.140625" style="49"/>
    <col min="10755" max="10756" width="5.7109375" style="49" customWidth="1"/>
    <col min="10757" max="10757" width="76.28515625" style="49" customWidth="1"/>
    <col min="10758" max="10758" width="17.85546875" style="49" customWidth="1"/>
    <col min="10759" max="11010" width="9.140625" style="49"/>
    <col min="11011" max="11012" width="5.7109375" style="49" customWidth="1"/>
    <col min="11013" max="11013" width="76.28515625" style="49" customWidth="1"/>
    <col min="11014" max="11014" width="17.85546875" style="49" customWidth="1"/>
    <col min="11015" max="11266" width="9.140625" style="49"/>
    <col min="11267" max="11268" width="5.7109375" style="49" customWidth="1"/>
    <col min="11269" max="11269" width="76.28515625" style="49" customWidth="1"/>
    <col min="11270" max="11270" width="17.85546875" style="49" customWidth="1"/>
    <col min="11271" max="11522" width="9.140625" style="49"/>
    <col min="11523" max="11524" width="5.7109375" style="49" customWidth="1"/>
    <col min="11525" max="11525" width="76.28515625" style="49" customWidth="1"/>
    <col min="11526" max="11526" width="17.85546875" style="49" customWidth="1"/>
    <col min="11527" max="11778" width="9.140625" style="49"/>
    <col min="11779" max="11780" width="5.7109375" style="49" customWidth="1"/>
    <col min="11781" max="11781" width="76.28515625" style="49" customWidth="1"/>
    <col min="11782" max="11782" width="17.85546875" style="49" customWidth="1"/>
    <col min="11783" max="12034" width="9.140625" style="49"/>
    <col min="12035" max="12036" width="5.7109375" style="49" customWidth="1"/>
    <col min="12037" max="12037" width="76.28515625" style="49" customWidth="1"/>
    <col min="12038" max="12038" width="17.85546875" style="49" customWidth="1"/>
    <col min="12039" max="12290" width="9.140625" style="49"/>
    <col min="12291" max="12292" width="5.7109375" style="49" customWidth="1"/>
    <col min="12293" max="12293" width="76.28515625" style="49" customWidth="1"/>
    <col min="12294" max="12294" width="17.85546875" style="49" customWidth="1"/>
    <col min="12295" max="12546" width="9.140625" style="49"/>
    <col min="12547" max="12548" width="5.7109375" style="49" customWidth="1"/>
    <col min="12549" max="12549" width="76.28515625" style="49" customWidth="1"/>
    <col min="12550" max="12550" width="17.85546875" style="49" customWidth="1"/>
    <col min="12551" max="12802" width="9.140625" style="49"/>
    <col min="12803" max="12804" width="5.7109375" style="49" customWidth="1"/>
    <col min="12805" max="12805" width="76.28515625" style="49" customWidth="1"/>
    <col min="12806" max="12806" width="17.85546875" style="49" customWidth="1"/>
    <col min="12807" max="13058" width="9.140625" style="49"/>
    <col min="13059" max="13060" width="5.7109375" style="49" customWidth="1"/>
    <col min="13061" max="13061" width="76.28515625" style="49" customWidth="1"/>
    <col min="13062" max="13062" width="17.85546875" style="49" customWidth="1"/>
    <col min="13063" max="13314" width="9.140625" style="49"/>
    <col min="13315" max="13316" width="5.7109375" style="49" customWidth="1"/>
    <col min="13317" max="13317" width="76.28515625" style="49" customWidth="1"/>
    <col min="13318" max="13318" width="17.85546875" style="49" customWidth="1"/>
    <col min="13319" max="13570" width="9.140625" style="49"/>
    <col min="13571" max="13572" width="5.7109375" style="49" customWidth="1"/>
    <col min="13573" max="13573" width="76.28515625" style="49" customWidth="1"/>
    <col min="13574" max="13574" width="17.85546875" style="49" customWidth="1"/>
    <col min="13575" max="13826" width="9.140625" style="49"/>
    <col min="13827" max="13828" width="5.7109375" style="49" customWidth="1"/>
    <col min="13829" max="13829" width="76.28515625" style="49" customWidth="1"/>
    <col min="13830" max="13830" width="17.85546875" style="49" customWidth="1"/>
    <col min="13831" max="14082" width="9.140625" style="49"/>
    <col min="14083" max="14084" width="5.7109375" style="49" customWidth="1"/>
    <col min="14085" max="14085" width="76.28515625" style="49" customWidth="1"/>
    <col min="14086" max="14086" width="17.85546875" style="49" customWidth="1"/>
    <col min="14087" max="14338" width="9.140625" style="49"/>
    <col min="14339" max="14340" width="5.7109375" style="49" customWidth="1"/>
    <col min="14341" max="14341" width="76.28515625" style="49" customWidth="1"/>
    <col min="14342" max="14342" width="17.85546875" style="49" customWidth="1"/>
    <col min="14343" max="14594" width="9.140625" style="49"/>
    <col min="14595" max="14596" width="5.7109375" style="49" customWidth="1"/>
    <col min="14597" max="14597" width="76.28515625" style="49" customWidth="1"/>
    <col min="14598" max="14598" width="17.85546875" style="49" customWidth="1"/>
    <col min="14599" max="14850" width="9.140625" style="49"/>
    <col min="14851" max="14852" width="5.7109375" style="49" customWidth="1"/>
    <col min="14853" max="14853" width="76.28515625" style="49" customWidth="1"/>
    <col min="14854" max="14854" width="17.85546875" style="49" customWidth="1"/>
    <col min="14855" max="15106" width="9.140625" style="49"/>
    <col min="15107" max="15108" width="5.7109375" style="49" customWidth="1"/>
    <col min="15109" max="15109" width="76.28515625" style="49" customWidth="1"/>
    <col min="15110" max="15110" width="17.85546875" style="49" customWidth="1"/>
    <col min="15111" max="15362" width="9.140625" style="49"/>
    <col min="15363" max="15364" width="5.7109375" style="49" customWidth="1"/>
    <col min="15365" max="15365" width="76.28515625" style="49" customWidth="1"/>
    <col min="15366" max="15366" width="17.85546875" style="49" customWidth="1"/>
    <col min="15367" max="15618" width="9.140625" style="49"/>
    <col min="15619" max="15620" width="5.7109375" style="49" customWidth="1"/>
    <col min="15621" max="15621" width="76.28515625" style="49" customWidth="1"/>
    <col min="15622" max="15622" width="17.85546875" style="49" customWidth="1"/>
    <col min="15623" max="15874" width="9.140625" style="49"/>
    <col min="15875" max="15876" width="5.7109375" style="49" customWidth="1"/>
    <col min="15877" max="15877" width="76.28515625" style="49" customWidth="1"/>
    <col min="15878" max="15878" width="17.85546875" style="49" customWidth="1"/>
    <col min="15879" max="16130" width="9.140625" style="49"/>
    <col min="16131" max="16132" width="5.7109375" style="49" customWidth="1"/>
    <col min="16133" max="16133" width="76.28515625" style="49" customWidth="1"/>
    <col min="16134" max="16134" width="17.85546875" style="49" customWidth="1"/>
    <col min="16135" max="16384" width="9.140625" style="49"/>
  </cols>
  <sheetData>
    <row r="1" spans="1:6" ht="31.5" customHeight="1" x14ac:dyDescent="0.2">
      <c r="F1" s="51" t="s">
        <v>160</v>
      </c>
    </row>
    <row r="2" spans="1:6" ht="38.25" customHeight="1" x14ac:dyDescent="0.2">
      <c r="D2" s="146" t="s">
        <v>167</v>
      </c>
      <c r="E2" s="146"/>
      <c r="F2" s="146"/>
    </row>
    <row r="3" spans="1:6" ht="63.75" customHeight="1" x14ac:dyDescent="0.2">
      <c r="A3" s="150" t="s">
        <v>161</v>
      </c>
      <c r="B3" s="150"/>
      <c r="C3" s="150"/>
      <c r="D3" s="150"/>
      <c r="E3" s="150"/>
      <c r="F3" s="150"/>
    </row>
    <row r="4" spans="1:6" ht="24.75" customHeight="1" x14ac:dyDescent="0.2">
      <c r="A4" s="52"/>
      <c r="B4" s="52"/>
      <c r="C4" s="52"/>
      <c r="D4" s="52"/>
      <c r="E4" s="156" t="s">
        <v>199</v>
      </c>
      <c r="F4" s="156"/>
    </row>
    <row r="5" spans="1:6" ht="45" customHeight="1" x14ac:dyDescent="0.2">
      <c r="A5" s="154" t="s">
        <v>162</v>
      </c>
      <c r="B5" s="154"/>
      <c r="C5" s="155" t="s">
        <v>163</v>
      </c>
      <c r="D5" s="147" t="s">
        <v>170</v>
      </c>
      <c r="E5" s="148"/>
      <c r="F5" s="149"/>
    </row>
    <row r="6" spans="1:6" ht="34.5" customHeight="1" x14ac:dyDescent="0.2">
      <c r="A6" s="59" t="s">
        <v>5</v>
      </c>
      <c r="B6" s="59" t="s">
        <v>6</v>
      </c>
      <c r="C6" s="147"/>
      <c r="D6" s="62" t="s">
        <v>164</v>
      </c>
      <c r="E6" s="62" t="s">
        <v>165</v>
      </c>
      <c r="F6" s="62" t="s">
        <v>166</v>
      </c>
    </row>
    <row r="7" spans="1:6" ht="16.5" x14ac:dyDescent="0.2">
      <c r="A7" s="55" t="s">
        <v>145</v>
      </c>
      <c r="B7" s="55"/>
      <c r="C7" s="60" t="s">
        <v>133</v>
      </c>
      <c r="D7" s="70">
        <v>0</v>
      </c>
      <c r="E7" s="70">
        <v>0</v>
      </c>
      <c r="F7" s="70">
        <v>0</v>
      </c>
    </row>
    <row r="8" spans="1:6" ht="13.5" x14ac:dyDescent="0.2">
      <c r="A8" s="55"/>
      <c r="B8" s="55"/>
      <c r="C8" s="55" t="s">
        <v>146</v>
      </c>
      <c r="D8" s="61"/>
      <c r="E8" s="61"/>
      <c r="F8" s="61"/>
    </row>
    <row r="9" spans="1:6" ht="13.5" x14ac:dyDescent="0.2">
      <c r="A9" s="55"/>
      <c r="B9" s="55"/>
      <c r="C9" s="56" t="s">
        <v>134</v>
      </c>
      <c r="D9" s="56"/>
      <c r="E9" s="56"/>
      <c r="F9" s="55"/>
    </row>
    <row r="10" spans="1:6" ht="13.5" x14ac:dyDescent="0.2">
      <c r="A10" s="55"/>
      <c r="B10" s="55"/>
      <c r="C10" s="55" t="s">
        <v>147</v>
      </c>
      <c r="D10" s="55"/>
      <c r="E10" s="55"/>
      <c r="F10" s="55"/>
    </row>
    <row r="11" spans="1:6" ht="13.5" x14ac:dyDescent="0.2">
      <c r="A11" s="55"/>
      <c r="B11" s="55"/>
      <c r="C11" s="56" t="s">
        <v>135</v>
      </c>
      <c r="D11" s="56"/>
      <c r="E11" s="56"/>
      <c r="F11" s="55"/>
    </row>
    <row r="12" spans="1:6" ht="27" x14ac:dyDescent="0.2">
      <c r="A12" s="55"/>
      <c r="B12" s="55"/>
      <c r="C12" s="55" t="s">
        <v>148</v>
      </c>
      <c r="D12" s="55"/>
      <c r="E12" s="55"/>
      <c r="F12" s="55"/>
    </row>
    <row r="13" spans="1:6" ht="13.5" x14ac:dyDescent="0.2">
      <c r="A13" s="151" t="s">
        <v>136</v>
      </c>
      <c r="B13" s="152"/>
      <c r="C13" s="152"/>
      <c r="D13" s="152"/>
      <c r="E13" s="152"/>
      <c r="F13" s="153"/>
    </row>
    <row r="14" spans="1:6" ht="16.5" x14ac:dyDescent="0.2">
      <c r="A14" s="55"/>
      <c r="B14" s="55" t="s">
        <v>142</v>
      </c>
      <c r="C14" s="56" t="s">
        <v>138</v>
      </c>
      <c r="D14" s="70">
        <v>592334</v>
      </c>
      <c r="E14" s="70">
        <v>592334</v>
      </c>
      <c r="F14" s="70">
        <v>592334</v>
      </c>
    </row>
    <row r="15" spans="1:6" ht="13.5" x14ac:dyDescent="0.2">
      <c r="A15" s="55"/>
      <c r="B15" s="55"/>
      <c r="C15" s="55" t="s">
        <v>149</v>
      </c>
      <c r="D15" s="55"/>
      <c r="E15" s="55"/>
      <c r="F15" s="55"/>
    </row>
    <row r="16" spans="1:6" ht="13.5" x14ac:dyDescent="0.2">
      <c r="A16" s="55"/>
      <c r="B16" s="55"/>
      <c r="C16" s="56" t="s">
        <v>139</v>
      </c>
      <c r="D16" s="56"/>
      <c r="E16" s="56"/>
      <c r="F16" s="55"/>
    </row>
    <row r="17" spans="1:6" ht="30.75" customHeight="1" x14ac:dyDescent="0.2">
      <c r="A17" s="55"/>
      <c r="B17" s="55"/>
      <c r="C17" s="55" t="s">
        <v>150</v>
      </c>
      <c r="D17" s="55"/>
      <c r="E17" s="55"/>
      <c r="F17" s="55"/>
    </row>
    <row r="18" spans="1:6" ht="13.5" x14ac:dyDescent="0.2">
      <c r="A18" s="55"/>
      <c r="B18" s="55"/>
      <c r="C18" s="56" t="s">
        <v>140</v>
      </c>
      <c r="D18" s="56"/>
      <c r="E18" s="56"/>
      <c r="F18" s="55"/>
    </row>
    <row r="19" spans="1:6" ht="27" x14ac:dyDescent="0.2">
      <c r="A19" s="55"/>
      <c r="B19" s="55"/>
      <c r="C19" s="55" t="s">
        <v>143</v>
      </c>
      <c r="D19" s="55"/>
      <c r="E19" s="55"/>
      <c r="F19" s="55"/>
    </row>
    <row r="20" spans="1:6" ht="16.5" x14ac:dyDescent="0.2">
      <c r="A20" s="55"/>
      <c r="B20" s="55" t="s">
        <v>142</v>
      </c>
      <c r="C20" s="56" t="s">
        <v>138</v>
      </c>
      <c r="D20" s="70">
        <v>-592334</v>
      </c>
      <c r="E20" s="70">
        <v>-592334</v>
      </c>
      <c r="F20" s="70">
        <v>-592334</v>
      </c>
    </row>
    <row r="21" spans="1:6" ht="13.5" x14ac:dyDescent="0.2">
      <c r="A21" s="55"/>
      <c r="B21" s="55"/>
      <c r="C21" s="55" t="s">
        <v>149</v>
      </c>
      <c r="D21" s="55"/>
      <c r="E21" s="55"/>
      <c r="F21" s="55"/>
    </row>
    <row r="22" spans="1:6" ht="13.5" x14ac:dyDescent="0.2">
      <c r="A22" s="55"/>
      <c r="B22" s="55"/>
      <c r="C22" s="56" t="s">
        <v>139</v>
      </c>
      <c r="D22" s="56"/>
      <c r="E22" s="56"/>
      <c r="F22" s="55"/>
    </row>
    <row r="23" spans="1:6" ht="30.75" customHeight="1" x14ac:dyDescent="0.2">
      <c r="A23" s="55"/>
      <c r="B23" s="55"/>
      <c r="C23" s="55" t="s">
        <v>150</v>
      </c>
      <c r="D23" s="55"/>
      <c r="E23" s="55"/>
      <c r="F23" s="55"/>
    </row>
    <row r="24" spans="1:6" ht="13.5" x14ac:dyDescent="0.2">
      <c r="A24" s="55"/>
      <c r="B24" s="55"/>
      <c r="C24" s="56" t="s">
        <v>140</v>
      </c>
      <c r="D24" s="56"/>
      <c r="E24" s="56"/>
      <c r="F24" s="55"/>
    </row>
    <row r="25" spans="1:6" ht="27" x14ac:dyDescent="0.2">
      <c r="A25" s="55"/>
      <c r="B25" s="55"/>
      <c r="C25" s="55" t="s">
        <v>143</v>
      </c>
      <c r="D25" s="55"/>
      <c r="E25" s="55"/>
      <c r="F25" s="55"/>
    </row>
    <row r="26" spans="1:6" ht="15" customHeight="1" x14ac:dyDescent="0.2">
      <c r="A26" s="55"/>
      <c r="B26" s="55" t="s">
        <v>151</v>
      </c>
      <c r="C26" s="56" t="s">
        <v>138</v>
      </c>
      <c r="D26" s="70">
        <v>308694.2</v>
      </c>
      <c r="E26" s="70">
        <v>308694.2</v>
      </c>
      <c r="F26" s="70">
        <v>308694.2</v>
      </c>
    </row>
    <row r="27" spans="1:6" ht="13.5" x14ac:dyDescent="0.2">
      <c r="A27" s="55"/>
      <c r="B27" s="55"/>
      <c r="C27" s="55" t="s">
        <v>152</v>
      </c>
      <c r="D27" s="55"/>
      <c r="E27" s="55"/>
      <c r="F27" s="55"/>
    </row>
    <row r="28" spans="1:6" ht="13.5" x14ac:dyDescent="0.2">
      <c r="A28" s="55"/>
      <c r="B28" s="55"/>
      <c r="C28" s="56" t="s">
        <v>139</v>
      </c>
      <c r="D28" s="56"/>
      <c r="E28" s="56"/>
      <c r="F28" s="55"/>
    </row>
    <row r="29" spans="1:6" ht="13.5" x14ac:dyDescent="0.2">
      <c r="A29" s="55"/>
      <c r="B29" s="55"/>
      <c r="C29" s="55" t="s">
        <v>153</v>
      </c>
      <c r="D29" s="55"/>
      <c r="E29" s="55"/>
      <c r="F29" s="55"/>
    </row>
    <row r="30" spans="1:6" ht="13.5" x14ac:dyDescent="0.2">
      <c r="A30" s="55"/>
      <c r="B30" s="55"/>
      <c r="C30" s="56" t="s">
        <v>140</v>
      </c>
      <c r="D30" s="56"/>
      <c r="E30" s="56"/>
      <c r="F30" s="55"/>
    </row>
    <row r="31" spans="1:6" ht="27" x14ac:dyDescent="0.2">
      <c r="A31" s="55"/>
      <c r="B31" s="55"/>
      <c r="C31" s="55" t="s">
        <v>143</v>
      </c>
      <c r="D31" s="55"/>
      <c r="E31" s="55"/>
      <c r="F31" s="55"/>
    </row>
    <row r="32" spans="1:6" ht="15" customHeight="1" x14ac:dyDescent="0.2">
      <c r="A32" s="55"/>
      <c r="B32" s="55" t="s">
        <v>151</v>
      </c>
      <c r="C32" s="56" t="s">
        <v>138</v>
      </c>
      <c r="D32" s="70">
        <v>-308694.2</v>
      </c>
      <c r="E32" s="70">
        <v>-308694.2</v>
      </c>
      <c r="F32" s="70">
        <v>-308694.2</v>
      </c>
    </row>
    <row r="33" spans="1:6" ht="13.5" x14ac:dyDescent="0.2">
      <c r="A33" s="55"/>
      <c r="B33" s="55"/>
      <c r="C33" s="55" t="s">
        <v>152</v>
      </c>
      <c r="D33" s="55"/>
      <c r="E33" s="55"/>
      <c r="F33" s="55"/>
    </row>
    <row r="34" spans="1:6" ht="13.5" x14ac:dyDescent="0.2">
      <c r="A34" s="55"/>
      <c r="B34" s="55"/>
      <c r="C34" s="56" t="s">
        <v>139</v>
      </c>
      <c r="D34" s="56"/>
      <c r="E34" s="56"/>
      <c r="F34" s="55"/>
    </row>
    <row r="35" spans="1:6" ht="13.5" x14ac:dyDescent="0.2">
      <c r="A35" s="55"/>
      <c r="B35" s="55"/>
      <c r="C35" s="55" t="s">
        <v>153</v>
      </c>
      <c r="D35" s="55"/>
      <c r="E35" s="55"/>
      <c r="F35" s="55"/>
    </row>
    <row r="36" spans="1:6" ht="13.5" x14ac:dyDescent="0.2">
      <c r="A36" s="55"/>
      <c r="B36" s="55"/>
      <c r="C36" s="56" t="s">
        <v>140</v>
      </c>
      <c r="D36" s="56"/>
      <c r="E36" s="56"/>
      <c r="F36" s="55"/>
    </row>
    <row r="37" spans="1:6" ht="27" x14ac:dyDescent="0.2">
      <c r="A37" s="55"/>
      <c r="B37" s="55"/>
      <c r="C37" s="55" t="s">
        <v>143</v>
      </c>
      <c r="D37" s="55"/>
      <c r="E37" s="55"/>
      <c r="F37" s="55"/>
    </row>
    <row r="38" spans="1:6" ht="13.5" x14ac:dyDescent="0.2">
      <c r="A38" s="55"/>
      <c r="B38" s="55"/>
      <c r="C38" s="57" t="s">
        <v>154</v>
      </c>
      <c r="D38" s="57"/>
      <c r="E38" s="57"/>
      <c r="F38" s="58">
        <v>0</v>
      </c>
    </row>
    <row r="39" spans="1:6" ht="16.5" x14ac:dyDescent="0.2">
      <c r="A39" s="55" t="s">
        <v>155</v>
      </c>
      <c r="B39" s="55"/>
      <c r="C39" s="56" t="s">
        <v>133</v>
      </c>
      <c r="D39" s="136">
        <f>SUM(D46+D52)</f>
        <v>0</v>
      </c>
      <c r="E39" s="136">
        <f t="shared" ref="E39:F39" si="0">SUM(E46+E52)</f>
        <v>0</v>
      </c>
      <c r="F39" s="136">
        <f t="shared" si="0"/>
        <v>0</v>
      </c>
    </row>
    <row r="40" spans="1:6" ht="16.5" x14ac:dyDescent="0.2">
      <c r="A40" s="55"/>
      <c r="B40" s="55"/>
      <c r="C40" s="55" t="s">
        <v>156</v>
      </c>
      <c r="D40" s="65"/>
      <c r="E40" s="65"/>
      <c r="F40" s="65"/>
    </row>
    <row r="41" spans="1:6" ht="13.5" x14ac:dyDescent="0.2">
      <c r="A41" s="55"/>
      <c r="B41" s="55"/>
      <c r="C41" s="56" t="s">
        <v>134</v>
      </c>
      <c r="D41" s="56"/>
      <c r="E41" s="56"/>
      <c r="F41" s="55"/>
    </row>
    <row r="42" spans="1:6" ht="27" x14ac:dyDescent="0.2">
      <c r="A42" s="55"/>
      <c r="B42" s="55"/>
      <c r="C42" s="55" t="s">
        <v>157</v>
      </c>
      <c r="D42" s="55"/>
      <c r="E42" s="55"/>
      <c r="F42" s="55"/>
    </row>
    <row r="43" spans="1:6" ht="13.5" x14ac:dyDescent="0.2">
      <c r="A43" s="55"/>
      <c r="B43" s="55"/>
      <c r="C43" s="56" t="s">
        <v>135</v>
      </c>
      <c r="D43" s="56"/>
      <c r="E43" s="56"/>
      <c r="F43" s="55"/>
    </row>
    <row r="44" spans="1:6" ht="13.5" x14ac:dyDescent="0.2">
      <c r="A44" s="55"/>
      <c r="B44" s="55"/>
      <c r="C44" s="55" t="s">
        <v>158</v>
      </c>
      <c r="D44" s="55"/>
      <c r="E44" s="55"/>
      <c r="F44" s="55"/>
    </row>
    <row r="45" spans="1:6" ht="13.5" x14ac:dyDescent="0.2">
      <c r="A45" s="151" t="s">
        <v>136</v>
      </c>
      <c r="B45" s="152"/>
      <c r="C45" s="152"/>
      <c r="D45" s="152"/>
      <c r="E45" s="152"/>
      <c r="F45" s="153"/>
    </row>
    <row r="46" spans="1:6" ht="16.5" x14ac:dyDescent="0.2">
      <c r="A46" s="55"/>
      <c r="B46" s="55" t="s">
        <v>137</v>
      </c>
      <c r="C46" s="56" t="s">
        <v>138</v>
      </c>
      <c r="D46" s="70">
        <v>901028.2</v>
      </c>
      <c r="E46" s="70">
        <v>901028.2</v>
      </c>
      <c r="F46" s="70">
        <v>901028.2</v>
      </c>
    </row>
    <row r="47" spans="1:6" ht="13.5" x14ac:dyDescent="0.2">
      <c r="A47" s="55"/>
      <c r="B47" s="55"/>
      <c r="C47" s="55" t="s">
        <v>156</v>
      </c>
      <c r="D47" s="55"/>
      <c r="E47" s="55"/>
      <c r="F47" s="55"/>
    </row>
    <row r="48" spans="1:6" ht="13.5" x14ac:dyDescent="0.2">
      <c r="A48" s="55"/>
      <c r="B48" s="55"/>
      <c r="C48" s="56" t="s">
        <v>139</v>
      </c>
      <c r="D48" s="56"/>
      <c r="E48" s="56"/>
      <c r="F48" s="55"/>
    </row>
    <row r="49" spans="1:6" ht="40.5" x14ac:dyDescent="0.2">
      <c r="A49" s="55"/>
      <c r="B49" s="55"/>
      <c r="C49" s="55" t="s">
        <v>159</v>
      </c>
      <c r="D49" s="55"/>
      <c r="E49" s="55"/>
      <c r="F49" s="55"/>
    </row>
    <row r="50" spans="1:6" ht="13.5" x14ac:dyDescent="0.2">
      <c r="A50" s="55"/>
      <c r="B50" s="55"/>
      <c r="C50" s="56" t="s">
        <v>140</v>
      </c>
      <c r="D50" s="56"/>
      <c r="E50" s="56"/>
      <c r="F50" s="55"/>
    </row>
    <row r="51" spans="1:6" ht="13.5" x14ac:dyDescent="0.2">
      <c r="A51" s="55"/>
      <c r="B51" s="55"/>
      <c r="C51" s="55" t="s">
        <v>141</v>
      </c>
      <c r="D51" s="55"/>
      <c r="E51" s="55"/>
      <c r="F51" s="55"/>
    </row>
    <row r="52" spans="1:6" ht="16.5" x14ac:dyDescent="0.2">
      <c r="A52" s="55"/>
      <c r="B52" s="55" t="s">
        <v>137</v>
      </c>
      <c r="C52" s="56" t="s">
        <v>138</v>
      </c>
      <c r="D52" s="70">
        <v>-901028.2</v>
      </c>
      <c r="E52" s="70">
        <v>-901028.2</v>
      </c>
      <c r="F52" s="70">
        <v>-901028.2</v>
      </c>
    </row>
    <row r="53" spans="1:6" ht="13.5" x14ac:dyDescent="0.2">
      <c r="A53" s="55"/>
      <c r="B53" s="55"/>
      <c r="C53" s="55" t="s">
        <v>156</v>
      </c>
      <c r="D53" s="55"/>
      <c r="E53" s="55"/>
      <c r="F53" s="55"/>
    </row>
    <row r="54" spans="1:6" ht="13.5" x14ac:dyDescent="0.2">
      <c r="A54" s="55"/>
      <c r="B54" s="55"/>
      <c r="C54" s="56" t="s">
        <v>139</v>
      </c>
      <c r="D54" s="56"/>
      <c r="E54" s="56"/>
      <c r="F54" s="55"/>
    </row>
    <row r="55" spans="1:6" ht="40.5" x14ac:dyDescent="0.2">
      <c r="A55" s="55"/>
      <c r="B55" s="55"/>
      <c r="C55" s="55" t="s">
        <v>159</v>
      </c>
      <c r="D55" s="55"/>
      <c r="E55" s="55"/>
      <c r="F55" s="55"/>
    </row>
    <row r="56" spans="1:6" ht="13.5" x14ac:dyDescent="0.2">
      <c r="A56" s="55"/>
      <c r="B56" s="55"/>
      <c r="C56" s="56" t="s">
        <v>140</v>
      </c>
      <c r="D56" s="56"/>
      <c r="E56" s="56"/>
      <c r="F56" s="55"/>
    </row>
    <row r="57" spans="1:6" ht="13.5" x14ac:dyDescent="0.2">
      <c r="A57" s="55"/>
      <c r="B57" s="55"/>
      <c r="C57" s="55" t="s">
        <v>141</v>
      </c>
      <c r="D57" s="55"/>
      <c r="E57" s="55"/>
      <c r="F57" s="55"/>
    </row>
  </sheetData>
  <mergeCells count="8">
    <mergeCell ref="D2:F2"/>
    <mergeCell ref="D5:F5"/>
    <mergeCell ref="A3:F3"/>
    <mergeCell ref="A13:F13"/>
    <mergeCell ref="A45:F45"/>
    <mergeCell ref="A5:B5"/>
    <mergeCell ref="C5:C6"/>
    <mergeCell ref="E4:F4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topLeftCell="A16" zoomScaleNormal="100" zoomScaleSheetLayoutView="100" workbookViewId="0">
      <selection activeCell="E31" sqref="E31"/>
    </sheetView>
  </sheetViews>
  <sheetFormatPr defaultRowHeight="16.5" x14ac:dyDescent="0.3"/>
  <cols>
    <col min="1" max="4" width="9.140625" style="64"/>
    <col min="5" max="5" width="11.28515625" style="64" customWidth="1"/>
    <col min="6" max="6" width="40.42578125" style="64" customWidth="1"/>
    <col min="7" max="7" width="16.7109375" style="64" customWidth="1"/>
    <col min="8" max="8" width="19" style="64" customWidth="1"/>
    <col min="9" max="9" width="20.42578125" style="64" customWidth="1"/>
    <col min="10" max="10" width="15.7109375" style="64" customWidth="1"/>
    <col min="11" max="16384" width="9.140625" style="64"/>
  </cols>
  <sheetData>
    <row r="1" spans="1:9" ht="15" customHeight="1" x14ac:dyDescent="0.3">
      <c r="G1" s="50"/>
      <c r="H1" s="50"/>
      <c r="I1" s="51" t="s">
        <v>197</v>
      </c>
    </row>
    <row r="2" spans="1:9" ht="60" customHeight="1" x14ac:dyDescent="0.3">
      <c r="G2" s="146" t="s">
        <v>167</v>
      </c>
      <c r="H2" s="146"/>
      <c r="I2" s="146"/>
    </row>
    <row r="3" spans="1:9" ht="45" customHeight="1" x14ac:dyDescent="0.3">
      <c r="B3" s="159" t="s">
        <v>168</v>
      </c>
      <c r="C3" s="159"/>
      <c r="D3" s="159"/>
      <c r="E3" s="159"/>
      <c r="F3" s="159"/>
      <c r="G3" s="159"/>
      <c r="H3" s="159"/>
      <c r="I3" s="159"/>
    </row>
    <row r="4" spans="1:9" x14ac:dyDescent="0.3">
      <c r="I4" s="79" t="s">
        <v>0</v>
      </c>
    </row>
    <row r="5" spans="1:9" ht="60.75" customHeight="1" x14ac:dyDescent="0.3">
      <c r="A5" s="162" t="s">
        <v>171</v>
      </c>
      <c r="B5" s="162"/>
      <c r="C5" s="162"/>
      <c r="D5" s="162" t="s">
        <v>132</v>
      </c>
      <c r="E5" s="162"/>
      <c r="F5" s="162" t="s">
        <v>172</v>
      </c>
      <c r="G5" s="160" t="s">
        <v>170</v>
      </c>
      <c r="H5" s="160"/>
      <c r="I5" s="161"/>
    </row>
    <row r="6" spans="1:9" ht="16.5" customHeight="1" x14ac:dyDescent="0.3">
      <c r="A6" s="162"/>
      <c r="B6" s="162"/>
      <c r="C6" s="162"/>
      <c r="D6" s="162"/>
      <c r="E6" s="162"/>
      <c r="F6" s="162"/>
      <c r="G6" s="163" t="s">
        <v>164</v>
      </c>
      <c r="H6" s="157" t="s">
        <v>165</v>
      </c>
      <c r="I6" s="157" t="s">
        <v>166</v>
      </c>
    </row>
    <row r="7" spans="1:9" ht="39.75" customHeight="1" x14ac:dyDescent="0.3">
      <c r="A7" s="63" t="s">
        <v>173</v>
      </c>
      <c r="B7" s="63" t="s">
        <v>174</v>
      </c>
      <c r="C7" s="63" t="s">
        <v>175</v>
      </c>
      <c r="D7" s="63" t="s">
        <v>176</v>
      </c>
      <c r="E7" s="63" t="s">
        <v>177</v>
      </c>
      <c r="F7" s="162"/>
      <c r="G7" s="164"/>
      <c r="H7" s="158"/>
      <c r="I7" s="158"/>
    </row>
    <row r="8" spans="1:9" ht="21.75" customHeight="1" x14ac:dyDescent="0.3">
      <c r="A8" s="72"/>
      <c r="B8" s="72"/>
      <c r="C8" s="72"/>
      <c r="D8" s="72"/>
      <c r="E8" s="72"/>
      <c r="F8" s="77" t="s">
        <v>178</v>
      </c>
      <c r="G8" s="67">
        <v>-5.8207660913467407E-11</v>
      </c>
      <c r="H8" s="67">
        <v>-5.8207660913467407E-11</v>
      </c>
      <c r="I8" s="67">
        <v>-5.8207660913467407E-11</v>
      </c>
    </row>
    <row r="9" spans="1:9" ht="33" x14ac:dyDescent="0.3">
      <c r="A9" s="66" t="s">
        <v>179</v>
      </c>
      <c r="B9" s="65"/>
      <c r="C9" s="65"/>
      <c r="D9" s="65"/>
      <c r="E9" s="65"/>
      <c r="F9" s="66" t="s">
        <v>180</v>
      </c>
      <c r="G9" s="67"/>
      <c r="H9" s="67"/>
      <c r="I9" s="67"/>
    </row>
    <row r="10" spans="1:9" x14ac:dyDescent="0.3">
      <c r="A10" s="65"/>
      <c r="B10" s="65"/>
      <c r="C10" s="65"/>
      <c r="D10" s="65"/>
      <c r="E10" s="65"/>
      <c r="F10" s="65" t="s">
        <v>181</v>
      </c>
      <c r="G10" s="65"/>
      <c r="H10" s="65"/>
      <c r="I10" s="65"/>
    </row>
    <row r="11" spans="1:9" x14ac:dyDescent="0.3">
      <c r="A11" s="65"/>
      <c r="B11" s="66" t="s">
        <v>182</v>
      </c>
      <c r="C11" s="65"/>
      <c r="D11" s="65"/>
      <c r="E11" s="65"/>
      <c r="F11" s="66" t="s">
        <v>183</v>
      </c>
      <c r="G11" s="135">
        <v>-5.8207660913467407E-11</v>
      </c>
      <c r="H11" s="135">
        <v>-5.8207660913467407E-11</v>
      </c>
      <c r="I11" s="135">
        <v>-5.8207660913467407E-11</v>
      </c>
    </row>
    <row r="12" spans="1:9" x14ac:dyDescent="0.3">
      <c r="A12" s="65"/>
      <c r="B12" s="65"/>
      <c r="C12" s="65"/>
      <c r="D12" s="65"/>
      <c r="E12" s="65"/>
      <c r="F12" s="65" t="s">
        <v>181</v>
      </c>
      <c r="G12" s="65"/>
      <c r="H12" s="65"/>
      <c r="I12" s="65"/>
    </row>
    <row r="13" spans="1:9" x14ac:dyDescent="0.3">
      <c r="A13" s="65"/>
      <c r="B13" s="65"/>
      <c r="C13" s="66" t="s">
        <v>184</v>
      </c>
      <c r="D13" s="65"/>
      <c r="E13" s="65"/>
      <c r="F13" s="66" t="s">
        <v>185</v>
      </c>
      <c r="G13" s="67">
        <v>-5.8207660913467407E-11</v>
      </c>
      <c r="H13" s="67">
        <v>-5.8207660913467407E-11</v>
      </c>
      <c r="I13" s="67">
        <v>-5.8207660913467407E-11</v>
      </c>
    </row>
    <row r="14" spans="1:9" x14ac:dyDescent="0.3">
      <c r="A14" s="65"/>
      <c r="B14" s="65"/>
      <c r="C14" s="65"/>
      <c r="D14" s="65"/>
      <c r="E14" s="65"/>
      <c r="F14" s="65" t="s">
        <v>181</v>
      </c>
      <c r="G14" s="65"/>
      <c r="H14" s="65"/>
      <c r="I14" s="65"/>
    </row>
    <row r="15" spans="1:9" ht="33" x14ac:dyDescent="0.3">
      <c r="A15" s="65"/>
      <c r="B15" s="65"/>
      <c r="C15" s="65"/>
      <c r="D15" s="65" t="s">
        <v>145</v>
      </c>
      <c r="E15" s="65" t="s">
        <v>142</v>
      </c>
      <c r="F15" s="71" t="s">
        <v>149</v>
      </c>
      <c r="G15" s="135">
        <v>-5.8207660913467407E-11</v>
      </c>
      <c r="H15" s="135">
        <v>-5.8207660913467407E-11</v>
      </c>
      <c r="I15" s="135">
        <v>-5.8207660913467407E-11</v>
      </c>
    </row>
    <row r="16" spans="1:9" x14ac:dyDescent="0.3">
      <c r="A16" s="65"/>
      <c r="B16" s="65"/>
      <c r="C16" s="65"/>
      <c r="D16" s="65"/>
      <c r="E16" s="69"/>
      <c r="F16" s="73" t="s">
        <v>189</v>
      </c>
      <c r="G16" s="70"/>
      <c r="H16" s="68"/>
      <c r="I16" s="68"/>
    </row>
    <row r="17" spans="1:10" ht="66" x14ac:dyDescent="0.3">
      <c r="A17" s="65"/>
      <c r="B17" s="65"/>
      <c r="C17" s="65"/>
      <c r="D17" s="65"/>
      <c r="E17" s="69"/>
      <c r="F17" s="75" t="s">
        <v>144</v>
      </c>
      <c r="G17" s="134">
        <f>SUM(G19)</f>
        <v>592334</v>
      </c>
      <c r="H17" s="134">
        <f t="shared" ref="H17:I17" si="0">SUM(H19)</f>
        <v>592334</v>
      </c>
      <c r="I17" s="134">
        <f t="shared" si="0"/>
        <v>592334</v>
      </c>
    </row>
    <row r="18" spans="1:10" ht="49.5" x14ac:dyDescent="0.3">
      <c r="A18" s="65"/>
      <c r="B18" s="65"/>
      <c r="C18" s="65"/>
      <c r="D18" s="65"/>
      <c r="E18" s="69"/>
      <c r="F18" s="73" t="s">
        <v>169</v>
      </c>
      <c r="G18" s="70"/>
      <c r="H18" s="68"/>
      <c r="I18" s="68"/>
    </row>
    <row r="19" spans="1:10" x14ac:dyDescent="0.3">
      <c r="A19" s="65"/>
      <c r="B19" s="65"/>
      <c r="C19" s="65"/>
      <c r="D19" s="65"/>
      <c r="E19" s="69"/>
      <c r="F19" s="73" t="s">
        <v>178</v>
      </c>
      <c r="G19" s="70">
        <f>SUM(G20)</f>
        <v>592334</v>
      </c>
      <c r="H19" s="70">
        <f t="shared" ref="H19:I19" si="1">SUM(H20)</f>
        <v>592334</v>
      </c>
      <c r="I19" s="70">
        <f t="shared" si="1"/>
        <v>592334</v>
      </c>
    </row>
    <row r="20" spans="1:10" ht="33" x14ac:dyDescent="0.3">
      <c r="A20" s="65"/>
      <c r="B20" s="65"/>
      <c r="C20" s="65"/>
      <c r="D20" s="65"/>
      <c r="E20" s="69"/>
      <c r="F20" s="73" t="s">
        <v>190</v>
      </c>
      <c r="G20" s="70">
        <f>SUM(G21)</f>
        <v>592334</v>
      </c>
      <c r="H20" s="70">
        <f t="shared" ref="H20:I20" si="2">SUM(H21)</f>
        <v>592334</v>
      </c>
      <c r="I20" s="70">
        <f t="shared" si="2"/>
        <v>592334</v>
      </c>
    </row>
    <row r="21" spans="1:10" x14ac:dyDescent="0.3">
      <c r="A21" s="65"/>
      <c r="B21" s="65"/>
      <c r="C21" s="65"/>
      <c r="D21" s="65"/>
      <c r="E21" s="69"/>
      <c r="F21" s="73" t="s">
        <v>191</v>
      </c>
      <c r="G21" s="70">
        <f>SUM(G22)</f>
        <v>592334</v>
      </c>
      <c r="H21" s="70">
        <f t="shared" ref="H21:I21" si="3">SUM(H22)</f>
        <v>592334</v>
      </c>
      <c r="I21" s="70">
        <f t="shared" si="3"/>
        <v>592334</v>
      </c>
    </row>
    <row r="22" spans="1:10" x14ac:dyDescent="0.3">
      <c r="A22" s="65"/>
      <c r="B22" s="65"/>
      <c r="C22" s="65"/>
      <c r="D22" s="65"/>
      <c r="E22" s="69"/>
      <c r="F22" s="73" t="s">
        <v>192</v>
      </c>
      <c r="G22" s="70">
        <f>SUM(G23:G24)</f>
        <v>592334</v>
      </c>
      <c r="H22" s="70">
        <f t="shared" ref="H22:I22" si="4">SUM(H23:H24)</f>
        <v>592334</v>
      </c>
      <c r="I22" s="70">
        <f t="shared" si="4"/>
        <v>592334</v>
      </c>
    </row>
    <row r="23" spans="1:10" ht="33" x14ac:dyDescent="0.3">
      <c r="A23" s="65"/>
      <c r="B23" s="65"/>
      <c r="C23" s="65"/>
      <c r="D23" s="65"/>
      <c r="E23" s="69"/>
      <c r="F23" s="73" t="s">
        <v>193</v>
      </c>
      <c r="G23" s="70">
        <v>395263</v>
      </c>
      <c r="H23" s="70">
        <v>395263</v>
      </c>
      <c r="I23" s="70">
        <v>395263</v>
      </c>
    </row>
    <row r="24" spans="1:10" ht="24" customHeight="1" x14ac:dyDescent="0.3">
      <c r="A24" s="65"/>
      <c r="B24" s="69"/>
      <c r="C24" s="123"/>
      <c r="D24" s="123"/>
      <c r="E24" s="123"/>
      <c r="F24" s="123" t="s">
        <v>269</v>
      </c>
      <c r="G24" s="132">
        <v>197071</v>
      </c>
      <c r="H24" s="132">
        <v>197071</v>
      </c>
      <c r="I24" s="132">
        <v>197071</v>
      </c>
    </row>
    <row r="25" spans="1:10" x14ac:dyDescent="0.3">
      <c r="A25" s="65"/>
      <c r="B25" s="65"/>
      <c r="C25" s="65"/>
      <c r="D25" s="65"/>
      <c r="E25" s="69"/>
      <c r="F25" s="75" t="s">
        <v>154</v>
      </c>
      <c r="G25" s="134">
        <v>-592334</v>
      </c>
      <c r="H25" s="134">
        <v>-592334</v>
      </c>
      <c r="I25" s="134">
        <v>-592334</v>
      </c>
    </row>
    <row r="26" spans="1:10" ht="49.5" x14ac:dyDescent="0.3">
      <c r="A26" s="65"/>
      <c r="B26" s="65"/>
      <c r="C26" s="65"/>
      <c r="D26" s="65"/>
      <c r="E26" s="69"/>
      <c r="F26" s="73" t="s">
        <v>169</v>
      </c>
      <c r="G26" s="70"/>
      <c r="H26" s="68"/>
      <c r="I26" s="68"/>
    </row>
    <row r="27" spans="1:10" x14ac:dyDescent="0.3">
      <c r="A27" s="65"/>
      <c r="B27" s="65"/>
      <c r="C27" s="65"/>
      <c r="D27" s="65"/>
      <c r="E27" s="69"/>
      <c r="F27" s="73" t="s">
        <v>178</v>
      </c>
      <c r="G27" s="70">
        <v>-592334</v>
      </c>
      <c r="H27" s="70">
        <v>-592334</v>
      </c>
      <c r="I27" s="70">
        <v>-592334</v>
      </c>
      <c r="J27" s="145"/>
    </row>
    <row r="28" spans="1:10" ht="33" x14ac:dyDescent="0.3">
      <c r="A28" s="65"/>
      <c r="B28" s="65"/>
      <c r="C28" s="65"/>
      <c r="D28" s="65"/>
      <c r="E28" s="69"/>
      <c r="F28" s="73" t="s">
        <v>190</v>
      </c>
      <c r="G28" s="70">
        <v>-592334</v>
      </c>
      <c r="H28" s="70">
        <v>-592334</v>
      </c>
      <c r="I28" s="70">
        <v>-592334</v>
      </c>
    </row>
    <row r="29" spans="1:10" x14ac:dyDescent="0.3">
      <c r="A29" s="65"/>
      <c r="B29" s="65"/>
      <c r="C29" s="65"/>
      <c r="D29" s="65"/>
      <c r="E29" s="69"/>
      <c r="F29" s="73" t="s">
        <v>191</v>
      </c>
      <c r="G29" s="70">
        <v>-592334</v>
      </c>
      <c r="H29" s="70">
        <v>-592334</v>
      </c>
      <c r="I29" s="70">
        <v>-592334</v>
      </c>
      <c r="J29" s="145"/>
    </row>
    <row r="30" spans="1:10" x14ac:dyDescent="0.3">
      <c r="A30" s="65"/>
      <c r="B30" s="65"/>
      <c r="C30" s="65"/>
      <c r="D30" s="65"/>
      <c r="E30" s="69"/>
      <c r="F30" s="73" t="s">
        <v>192</v>
      </c>
      <c r="G30" s="70">
        <v>-592334</v>
      </c>
      <c r="H30" s="70">
        <v>-592334</v>
      </c>
      <c r="I30" s="70">
        <v>-592334</v>
      </c>
    </row>
    <row r="31" spans="1:10" ht="33" x14ac:dyDescent="0.3">
      <c r="A31" s="65"/>
      <c r="B31" s="65"/>
      <c r="C31" s="65"/>
      <c r="D31" s="65"/>
      <c r="E31" s="69"/>
      <c r="F31" s="73" t="s">
        <v>193</v>
      </c>
      <c r="G31" s="70">
        <v>-592334</v>
      </c>
      <c r="H31" s="70">
        <v>-592334</v>
      </c>
      <c r="I31" s="70">
        <v>-592334</v>
      </c>
    </row>
    <row r="32" spans="1:10" ht="33" x14ac:dyDescent="0.3">
      <c r="A32" s="65"/>
      <c r="B32" s="65"/>
      <c r="C32" s="65"/>
      <c r="D32" s="65" t="s">
        <v>145</v>
      </c>
      <c r="E32" s="71" t="s">
        <v>151</v>
      </c>
      <c r="F32" s="71" t="s">
        <v>152</v>
      </c>
      <c r="G32" s="135">
        <f>SUM(G34+G42)</f>
        <v>-5.8207660913467407E-11</v>
      </c>
      <c r="H32" s="135">
        <f t="shared" ref="H32:I32" si="5">SUM(H34+H42)</f>
        <v>-5.8207660913467407E-11</v>
      </c>
      <c r="I32" s="135">
        <f t="shared" si="5"/>
        <v>-5.8207660913467407E-11</v>
      </c>
    </row>
    <row r="33" spans="1:9" x14ac:dyDescent="0.3">
      <c r="A33" s="65"/>
      <c r="B33" s="65"/>
      <c r="C33" s="65"/>
      <c r="D33" s="69"/>
      <c r="E33" s="73"/>
      <c r="F33" s="73" t="s">
        <v>189</v>
      </c>
      <c r="G33" s="70"/>
      <c r="H33" s="68"/>
      <c r="I33" s="68"/>
    </row>
    <row r="34" spans="1:9" x14ac:dyDescent="0.3">
      <c r="A34" s="65"/>
      <c r="B34" s="65"/>
      <c r="C34" s="65"/>
      <c r="D34" s="69"/>
      <c r="E34" s="73"/>
      <c r="F34" s="75" t="s">
        <v>154</v>
      </c>
      <c r="G34" s="134">
        <v>-308694.2</v>
      </c>
      <c r="H34" s="134">
        <v>-308694.2</v>
      </c>
      <c r="I34" s="134">
        <v>-308694.2</v>
      </c>
    </row>
    <row r="35" spans="1:9" ht="49.5" x14ac:dyDescent="0.3">
      <c r="A35" s="65"/>
      <c r="B35" s="65"/>
      <c r="C35" s="65"/>
      <c r="D35" s="69"/>
      <c r="E35" s="73"/>
      <c r="F35" s="73" t="s">
        <v>169</v>
      </c>
      <c r="G35" s="70"/>
      <c r="H35" s="68"/>
      <c r="I35" s="68"/>
    </row>
    <row r="36" spans="1:9" x14ac:dyDescent="0.3">
      <c r="A36" s="65"/>
      <c r="B36" s="65"/>
      <c r="C36" s="65"/>
      <c r="D36" s="69"/>
      <c r="E36" s="73"/>
      <c r="F36" s="73" t="s">
        <v>178</v>
      </c>
      <c r="G36" s="70">
        <v>-308694.2</v>
      </c>
      <c r="H36" s="70">
        <v>-308694.2</v>
      </c>
      <c r="I36" s="70">
        <v>-308694.2</v>
      </c>
    </row>
    <row r="37" spans="1:9" ht="33" x14ac:dyDescent="0.3">
      <c r="A37" s="65"/>
      <c r="B37" s="65"/>
      <c r="C37" s="65"/>
      <c r="D37" s="69"/>
      <c r="E37" s="73"/>
      <c r="F37" s="73" t="s">
        <v>190</v>
      </c>
      <c r="G37" s="70">
        <v>-308694.2</v>
      </c>
      <c r="H37" s="70">
        <v>-308694.2</v>
      </c>
      <c r="I37" s="70">
        <v>-308694.2</v>
      </c>
    </row>
    <row r="38" spans="1:9" x14ac:dyDescent="0.3">
      <c r="A38" s="65"/>
      <c r="B38" s="65"/>
      <c r="C38" s="65"/>
      <c r="D38" s="69"/>
      <c r="E38" s="73"/>
      <c r="F38" s="73" t="s">
        <v>191</v>
      </c>
      <c r="G38" s="70">
        <v>-308694.2</v>
      </c>
      <c r="H38" s="70">
        <v>-308694.2</v>
      </c>
      <c r="I38" s="70">
        <v>-308694.2</v>
      </c>
    </row>
    <row r="39" spans="1:9" x14ac:dyDescent="0.3">
      <c r="A39" s="65"/>
      <c r="B39" s="65"/>
      <c r="C39" s="65"/>
      <c r="D39" s="69"/>
      <c r="E39" s="73"/>
      <c r="F39" s="73" t="s">
        <v>192</v>
      </c>
      <c r="G39" s="70">
        <v>-308694.2</v>
      </c>
      <c r="H39" s="70">
        <v>-308694.2</v>
      </c>
      <c r="I39" s="70">
        <v>-308694.2</v>
      </c>
    </row>
    <row r="40" spans="1:9" ht="33" x14ac:dyDescent="0.3">
      <c r="A40" s="65"/>
      <c r="B40" s="65"/>
      <c r="C40" s="65"/>
      <c r="D40" s="69"/>
      <c r="E40" s="73"/>
      <c r="F40" s="73" t="s">
        <v>193</v>
      </c>
      <c r="G40" s="70">
        <v>-308694.2</v>
      </c>
      <c r="H40" s="70">
        <v>-308694.2</v>
      </c>
      <c r="I40" s="70">
        <v>-308694.2</v>
      </c>
    </row>
    <row r="41" spans="1:9" x14ac:dyDescent="0.3">
      <c r="A41" s="65"/>
      <c r="B41" s="65"/>
      <c r="C41" s="65"/>
      <c r="D41" s="69"/>
      <c r="E41" s="73"/>
      <c r="F41" s="73" t="s">
        <v>189</v>
      </c>
      <c r="G41" s="70"/>
      <c r="H41" s="68"/>
      <c r="I41" s="68"/>
    </row>
    <row r="42" spans="1:9" ht="55.5" customHeight="1" x14ac:dyDescent="0.3">
      <c r="A42" s="65"/>
      <c r="B42" s="65"/>
      <c r="C42" s="65"/>
      <c r="D42" s="69"/>
      <c r="E42" s="73"/>
      <c r="F42" s="76" t="s">
        <v>144</v>
      </c>
      <c r="G42" s="134">
        <f>SUM(G44)</f>
        <v>308694.19999999995</v>
      </c>
      <c r="H42" s="134">
        <f t="shared" ref="H42:I42" si="6">SUM(H44)</f>
        <v>308694.19999999995</v>
      </c>
      <c r="I42" s="134">
        <f t="shared" si="6"/>
        <v>308694.19999999995</v>
      </c>
    </row>
    <row r="43" spans="1:9" ht="49.5" x14ac:dyDescent="0.3">
      <c r="A43" s="65"/>
      <c r="B43" s="65"/>
      <c r="C43" s="65"/>
      <c r="D43" s="69"/>
      <c r="E43" s="73"/>
      <c r="F43" s="73" t="s">
        <v>169</v>
      </c>
      <c r="G43" s="70"/>
      <c r="H43" s="68"/>
      <c r="I43" s="68"/>
    </row>
    <row r="44" spans="1:9" x14ac:dyDescent="0.3">
      <c r="A44" s="65"/>
      <c r="B44" s="65"/>
      <c r="C44" s="65"/>
      <c r="D44" s="69"/>
      <c r="E44" s="73"/>
      <c r="F44" s="73" t="s">
        <v>178</v>
      </c>
      <c r="G44" s="70">
        <f t="shared" ref="G44:G45" si="7">SUM(G45)</f>
        <v>308694.19999999995</v>
      </c>
      <c r="H44" s="70">
        <f t="shared" ref="H44:H45" si="8">SUM(H45)</f>
        <v>308694.19999999995</v>
      </c>
      <c r="I44" s="70">
        <f t="shared" ref="I44:I45" si="9">SUM(I45)</f>
        <v>308694.19999999995</v>
      </c>
    </row>
    <row r="45" spans="1:9" ht="33" x14ac:dyDescent="0.3">
      <c r="A45" s="65"/>
      <c r="B45" s="65"/>
      <c r="C45" s="65"/>
      <c r="D45" s="69"/>
      <c r="E45" s="73"/>
      <c r="F45" s="73" t="s">
        <v>190</v>
      </c>
      <c r="G45" s="70">
        <f t="shared" si="7"/>
        <v>308694.19999999995</v>
      </c>
      <c r="H45" s="70">
        <f t="shared" si="8"/>
        <v>308694.19999999995</v>
      </c>
      <c r="I45" s="70">
        <f t="shared" si="9"/>
        <v>308694.19999999995</v>
      </c>
    </row>
    <row r="46" spans="1:9" x14ac:dyDescent="0.3">
      <c r="A46" s="65"/>
      <c r="B46" s="65"/>
      <c r="C46" s="65"/>
      <c r="D46" s="69"/>
      <c r="E46" s="73"/>
      <c r="F46" s="73" t="s">
        <v>191</v>
      </c>
      <c r="G46" s="70">
        <f>SUM(G47)</f>
        <v>308694.19999999995</v>
      </c>
      <c r="H46" s="70">
        <f t="shared" ref="H46:I46" si="10">SUM(H47)</f>
        <v>308694.19999999995</v>
      </c>
      <c r="I46" s="70">
        <f t="shared" si="10"/>
        <v>308694.19999999995</v>
      </c>
    </row>
    <row r="47" spans="1:9" x14ac:dyDescent="0.3">
      <c r="A47" s="65"/>
      <c r="B47" s="65"/>
      <c r="C47" s="65"/>
      <c r="D47" s="69"/>
      <c r="E47" s="73"/>
      <c r="F47" s="73" t="s">
        <v>192</v>
      </c>
      <c r="G47" s="70">
        <f>SUM(G48:G49)</f>
        <v>308694.19999999995</v>
      </c>
      <c r="H47" s="70">
        <f t="shared" ref="H47:I47" si="11">SUM(H48:H49)</f>
        <v>308694.19999999995</v>
      </c>
      <c r="I47" s="70">
        <f t="shared" si="11"/>
        <v>308694.19999999995</v>
      </c>
    </row>
    <row r="48" spans="1:9" ht="33" x14ac:dyDescent="0.3">
      <c r="A48" s="65"/>
      <c r="B48" s="65"/>
      <c r="C48" s="133"/>
      <c r="D48" s="129"/>
      <c r="E48" s="128"/>
      <c r="F48" s="128" t="s">
        <v>193</v>
      </c>
      <c r="G48" s="130">
        <v>283798.59999999998</v>
      </c>
      <c r="H48" s="130">
        <v>283798.59999999998</v>
      </c>
      <c r="I48" s="130">
        <v>283798.59999999998</v>
      </c>
    </row>
    <row r="49" spans="1:9" ht="24" customHeight="1" x14ac:dyDescent="0.3">
      <c r="A49" s="65"/>
      <c r="B49" s="69"/>
      <c r="C49" s="123"/>
      <c r="D49" s="123"/>
      <c r="E49" s="123"/>
      <c r="F49" s="123" t="s">
        <v>269</v>
      </c>
      <c r="G49" s="132">
        <v>24895.599999999999</v>
      </c>
      <c r="H49" s="132">
        <v>24895.599999999999</v>
      </c>
      <c r="I49" s="132">
        <v>24895.599999999999</v>
      </c>
    </row>
    <row r="50" spans="1:9" ht="49.5" x14ac:dyDescent="0.3">
      <c r="A50" s="66" t="s">
        <v>186</v>
      </c>
      <c r="B50" s="65"/>
      <c r="C50" s="72"/>
      <c r="D50" s="72"/>
      <c r="E50" s="72"/>
      <c r="F50" s="77" t="s">
        <v>187</v>
      </c>
      <c r="G50" s="131">
        <v>-5.8207660913467407E-11</v>
      </c>
      <c r="H50" s="131">
        <v>-5.8207660913467407E-11</v>
      </c>
      <c r="I50" s="131">
        <v>-5.8207660913467407E-11</v>
      </c>
    </row>
    <row r="51" spans="1:9" x14ac:dyDescent="0.3">
      <c r="A51" s="65"/>
      <c r="B51" s="65"/>
      <c r="C51" s="65"/>
      <c r="D51" s="65"/>
      <c r="E51" s="65"/>
      <c r="F51" s="65" t="s">
        <v>181</v>
      </c>
      <c r="G51" s="65"/>
      <c r="H51" s="65"/>
      <c r="I51" s="65"/>
    </row>
    <row r="52" spans="1:9" ht="33" x14ac:dyDescent="0.3">
      <c r="A52" s="65"/>
      <c r="B52" s="66" t="s">
        <v>184</v>
      </c>
      <c r="C52" s="65"/>
      <c r="D52" s="65"/>
      <c r="E52" s="65"/>
      <c r="F52" s="66" t="s">
        <v>188</v>
      </c>
      <c r="G52" s="67">
        <v>-5.8207660913467407E-11</v>
      </c>
      <c r="H52" s="67">
        <v>-5.8207660913467407E-11</v>
      </c>
      <c r="I52" s="67">
        <v>-5.8207660913467407E-11</v>
      </c>
    </row>
    <row r="53" spans="1:9" x14ac:dyDescent="0.3">
      <c r="A53" s="65"/>
      <c r="B53" s="65"/>
      <c r="C53" s="65"/>
      <c r="D53" s="65"/>
      <c r="E53" s="65"/>
      <c r="F53" s="65" t="s">
        <v>181</v>
      </c>
      <c r="G53" s="65"/>
      <c r="H53" s="65"/>
      <c r="I53" s="65"/>
    </row>
    <row r="54" spans="1:9" ht="33" x14ac:dyDescent="0.3">
      <c r="A54" s="65"/>
      <c r="B54" s="65"/>
      <c r="C54" s="66" t="s">
        <v>184</v>
      </c>
      <c r="D54" s="65"/>
      <c r="E54" s="65"/>
      <c r="F54" s="66" t="s">
        <v>156</v>
      </c>
      <c r="G54" s="67">
        <v>-5.8207660913467407E-11</v>
      </c>
      <c r="H54" s="67">
        <v>-5.8207660913467407E-11</v>
      </c>
      <c r="I54" s="67">
        <v>-5.8207660913467407E-11</v>
      </c>
    </row>
    <row r="55" spans="1:9" x14ac:dyDescent="0.3">
      <c r="A55" s="65"/>
      <c r="B55" s="65"/>
      <c r="C55" s="65"/>
      <c r="D55" s="65"/>
      <c r="E55" s="65"/>
      <c r="F55" s="65" t="s">
        <v>181</v>
      </c>
      <c r="G55" s="65"/>
      <c r="H55" s="65"/>
      <c r="I55" s="65"/>
    </row>
    <row r="56" spans="1:9" ht="33" x14ac:dyDescent="0.3">
      <c r="A56" s="65"/>
      <c r="B56" s="65"/>
      <c r="C56" s="65"/>
      <c r="D56" s="65" t="s">
        <v>155</v>
      </c>
      <c r="E56" s="65" t="s">
        <v>137</v>
      </c>
      <c r="F56" s="71" t="s">
        <v>156</v>
      </c>
      <c r="G56" s="134">
        <v>592334</v>
      </c>
      <c r="H56" s="134">
        <v>592334</v>
      </c>
      <c r="I56" s="134">
        <v>592334</v>
      </c>
    </row>
    <row r="57" spans="1:9" x14ac:dyDescent="0.3">
      <c r="A57" s="65"/>
      <c r="B57" s="65"/>
      <c r="C57" s="65"/>
      <c r="D57" s="65"/>
      <c r="E57" s="69"/>
      <c r="F57" s="73" t="s">
        <v>181</v>
      </c>
      <c r="G57" s="134"/>
      <c r="H57" s="135"/>
      <c r="I57" s="135"/>
    </row>
    <row r="58" spans="1:9" ht="33" x14ac:dyDescent="0.3">
      <c r="A58" s="65"/>
      <c r="B58" s="65"/>
      <c r="C58" s="65"/>
      <c r="D58" s="65"/>
      <c r="E58" s="69"/>
      <c r="F58" s="73" t="s">
        <v>156</v>
      </c>
      <c r="G58" s="70"/>
      <c r="H58" s="68"/>
      <c r="I58" s="68"/>
    </row>
    <row r="59" spans="1:9" x14ac:dyDescent="0.3">
      <c r="A59" s="65"/>
      <c r="B59" s="65"/>
      <c r="C59" s="65"/>
      <c r="D59" s="65"/>
      <c r="E59" s="69"/>
      <c r="F59" s="73" t="s">
        <v>189</v>
      </c>
      <c r="G59" s="70"/>
      <c r="H59" s="68"/>
      <c r="I59" s="68"/>
    </row>
    <row r="60" spans="1:9" x14ac:dyDescent="0.3">
      <c r="A60" s="65"/>
      <c r="B60" s="65"/>
      <c r="C60" s="65"/>
      <c r="D60" s="65"/>
      <c r="E60" s="69"/>
      <c r="F60" s="74" t="s">
        <v>154</v>
      </c>
      <c r="G60" s="70">
        <v>592334</v>
      </c>
      <c r="H60" s="70">
        <v>592334</v>
      </c>
      <c r="I60" s="70">
        <v>592334</v>
      </c>
    </row>
    <row r="61" spans="1:9" ht="49.5" x14ac:dyDescent="0.3">
      <c r="A61" s="65"/>
      <c r="B61" s="65"/>
      <c r="C61" s="65"/>
      <c r="D61" s="65"/>
      <c r="E61" s="69"/>
      <c r="F61" s="73" t="s">
        <v>169</v>
      </c>
      <c r="G61" s="70"/>
      <c r="H61" s="68"/>
      <c r="I61" s="68"/>
    </row>
    <row r="62" spans="1:9" x14ac:dyDescent="0.3">
      <c r="A62" s="65"/>
      <c r="B62" s="65"/>
      <c r="C62" s="65"/>
      <c r="D62" s="65"/>
      <c r="E62" s="69"/>
      <c r="F62" s="73" t="s">
        <v>178</v>
      </c>
      <c r="G62" s="70">
        <v>592334</v>
      </c>
      <c r="H62" s="70">
        <v>592334</v>
      </c>
      <c r="I62" s="70">
        <v>592334</v>
      </c>
    </row>
    <row r="63" spans="1:9" x14ac:dyDescent="0.3">
      <c r="A63" s="65"/>
      <c r="B63" s="65"/>
      <c r="C63" s="65"/>
      <c r="D63" s="65"/>
      <c r="E63" s="69"/>
      <c r="F63" s="73" t="s">
        <v>194</v>
      </c>
      <c r="G63" s="70">
        <v>592334</v>
      </c>
      <c r="H63" s="70">
        <v>592334</v>
      </c>
      <c r="I63" s="70">
        <v>592334</v>
      </c>
    </row>
    <row r="64" spans="1:9" x14ac:dyDescent="0.3">
      <c r="A64" s="65"/>
      <c r="B64" s="65"/>
      <c r="C64" s="65"/>
      <c r="D64" s="65"/>
      <c r="E64" s="69"/>
      <c r="F64" s="73" t="s">
        <v>195</v>
      </c>
      <c r="G64" s="70">
        <v>592334</v>
      </c>
      <c r="H64" s="70">
        <v>592334</v>
      </c>
      <c r="I64" s="70">
        <v>592334</v>
      </c>
    </row>
    <row r="65" spans="1:9" x14ac:dyDescent="0.3">
      <c r="A65" s="65"/>
      <c r="B65" s="65"/>
      <c r="C65" s="65"/>
      <c r="D65" s="65"/>
      <c r="E65" s="69"/>
      <c r="F65" s="73" t="s">
        <v>196</v>
      </c>
      <c r="G65" s="70">
        <v>592334</v>
      </c>
      <c r="H65" s="70">
        <v>592334</v>
      </c>
      <c r="I65" s="70">
        <v>592334</v>
      </c>
    </row>
    <row r="66" spans="1:9" ht="33" x14ac:dyDescent="0.3">
      <c r="A66" s="65"/>
      <c r="B66" s="65"/>
      <c r="C66" s="65"/>
      <c r="D66" s="65" t="s">
        <v>155</v>
      </c>
      <c r="E66" s="65" t="s">
        <v>137</v>
      </c>
      <c r="F66" s="71" t="s">
        <v>156</v>
      </c>
      <c r="G66" s="70">
        <v>-592334</v>
      </c>
      <c r="H66" s="70">
        <v>-592334</v>
      </c>
      <c r="I66" s="70">
        <v>-592334</v>
      </c>
    </row>
    <row r="67" spans="1:9" x14ac:dyDescent="0.3">
      <c r="A67" s="65"/>
      <c r="B67" s="65"/>
      <c r="C67" s="65"/>
      <c r="D67" s="65"/>
      <c r="E67" s="69"/>
      <c r="F67" s="73" t="s">
        <v>181</v>
      </c>
      <c r="G67" s="70"/>
      <c r="H67" s="68"/>
      <c r="I67" s="68"/>
    </row>
    <row r="68" spans="1:9" ht="33" x14ac:dyDescent="0.3">
      <c r="A68" s="65"/>
      <c r="B68" s="65"/>
      <c r="C68" s="65"/>
      <c r="D68" s="65"/>
      <c r="E68" s="69"/>
      <c r="F68" s="73" t="s">
        <v>156</v>
      </c>
      <c r="G68" s="70">
        <v>-592334</v>
      </c>
      <c r="H68" s="70">
        <v>-592334</v>
      </c>
      <c r="I68" s="70">
        <v>-592334</v>
      </c>
    </row>
    <row r="69" spans="1:9" x14ac:dyDescent="0.3">
      <c r="A69" s="65"/>
      <c r="B69" s="65"/>
      <c r="C69" s="65"/>
      <c r="D69" s="65"/>
      <c r="E69" s="69"/>
      <c r="F69" s="73" t="s">
        <v>189</v>
      </c>
      <c r="G69" s="70"/>
      <c r="H69" s="68"/>
      <c r="I69" s="68"/>
    </row>
    <row r="70" spans="1:9" x14ac:dyDescent="0.3">
      <c r="A70" s="65"/>
      <c r="B70" s="65"/>
      <c r="C70" s="65"/>
      <c r="D70" s="65"/>
      <c r="E70" s="69"/>
      <c r="F70" s="74" t="s">
        <v>154</v>
      </c>
      <c r="G70" s="70">
        <v>-592334</v>
      </c>
      <c r="H70" s="70">
        <v>-592334</v>
      </c>
      <c r="I70" s="70">
        <v>-592334</v>
      </c>
    </row>
    <row r="71" spans="1:9" ht="49.5" x14ac:dyDescent="0.3">
      <c r="A71" s="65"/>
      <c r="B71" s="65"/>
      <c r="C71" s="65"/>
      <c r="D71" s="65"/>
      <c r="E71" s="69"/>
      <c r="F71" s="73" t="s">
        <v>169</v>
      </c>
      <c r="G71" s="70"/>
      <c r="H71" s="68"/>
      <c r="I71" s="68"/>
    </row>
    <row r="72" spans="1:9" x14ac:dyDescent="0.3">
      <c r="A72" s="65"/>
      <c r="B72" s="65"/>
      <c r="C72" s="65"/>
      <c r="D72" s="65"/>
      <c r="E72" s="69"/>
      <c r="F72" s="73" t="s">
        <v>178</v>
      </c>
      <c r="G72" s="70">
        <v>-592334</v>
      </c>
      <c r="H72" s="70">
        <v>-592334</v>
      </c>
      <c r="I72" s="70">
        <v>-592334</v>
      </c>
    </row>
    <row r="73" spans="1:9" x14ac:dyDescent="0.3">
      <c r="A73" s="65"/>
      <c r="B73" s="65"/>
      <c r="C73" s="65"/>
      <c r="D73" s="65"/>
      <c r="E73" s="69"/>
      <c r="F73" s="73" t="s">
        <v>194</v>
      </c>
      <c r="G73" s="70">
        <v>-592334</v>
      </c>
      <c r="H73" s="70">
        <v>-592334</v>
      </c>
      <c r="I73" s="70">
        <v>-592334</v>
      </c>
    </row>
    <row r="74" spans="1:9" x14ac:dyDescent="0.3">
      <c r="A74" s="65"/>
      <c r="B74" s="65"/>
      <c r="C74" s="65"/>
      <c r="D74" s="65"/>
      <c r="E74" s="69"/>
      <c r="F74" s="73" t="s">
        <v>195</v>
      </c>
      <c r="G74" s="70">
        <v>-592334</v>
      </c>
      <c r="H74" s="70">
        <v>-592334</v>
      </c>
      <c r="I74" s="70">
        <v>-592334</v>
      </c>
    </row>
    <row r="75" spans="1:9" x14ac:dyDescent="0.3">
      <c r="A75" s="65"/>
      <c r="B75" s="65"/>
      <c r="C75" s="65"/>
      <c r="D75" s="65"/>
      <c r="E75" s="69"/>
      <c r="F75" s="73" t="s">
        <v>196</v>
      </c>
      <c r="G75" s="70">
        <v>-592334</v>
      </c>
      <c r="H75" s="70">
        <v>-592334</v>
      </c>
      <c r="I75" s="70">
        <v>-592334</v>
      </c>
    </row>
  </sheetData>
  <mergeCells count="9">
    <mergeCell ref="I6:I7"/>
    <mergeCell ref="B3:I3"/>
    <mergeCell ref="G2:I2"/>
    <mergeCell ref="G5:I5"/>
    <mergeCell ref="A5:C6"/>
    <mergeCell ref="D5:E6"/>
    <mergeCell ref="F5:F7"/>
    <mergeCell ref="G6:G7"/>
    <mergeCell ref="H6:H7"/>
  </mergeCells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view="pageBreakPreview" topLeftCell="A52" zoomScaleNormal="100" zoomScaleSheetLayoutView="100" workbookViewId="0">
      <selection activeCell="C56" sqref="C56"/>
    </sheetView>
  </sheetViews>
  <sheetFormatPr defaultRowHeight="17.25" x14ac:dyDescent="0.2"/>
  <cols>
    <col min="1" max="1" width="7.42578125" style="11" customWidth="1"/>
    <col min="2" max="2" width="8.7109375" style="11" customWidth="1"/>
    <col min="3" max="3" width="53.28515625" style="1" customWidth="1"/>
    <col min="4" max="4" width="17.140625" style="26" customWidth="1"/>
    <col min="5" max="5" width="17.85546875" style="26" customWidth="1"/>
    <col min="6" max="6" width="18.7109375" style="26" bestFit="1" customWidth="1"/>
    <col min="7" max="8" width="15.5703125" style="26" customWidth="1"/>
    <col min="9" max="9" width="9.5703125" style="1" customWidth="1"/>
    <col min="10" max="10" width="9.85546875" style="1" bestFit="1" customWidth="1"/>
    <col min="11" max="16384" width="9.140625" style="1"/>
  </cols>
  <sheetData>
    <row r="1" spans="1:8" x14ac:dyDescent="0.2">
      <c r="A1" s="165" t="s">
        <v>198</v>
      </c>
      <c r="B1" s="165"/>
      <c r="C1" s="165"/>
      <c r="D1" s="165"/>
      <c r="E1" s="165"/>
      <c r="F1" s="165"/>
      <c r="G1" s="165"/>
      <c r="H1" s="165"/>
    </row>
    <row r="2" spans="1:8" ht="55.5" customHeight="1" x14ac:dyDescent="0.2">
      <c r="A2" s="80"/>
      <c r="B2" s="80"/>
      <c r="C2" s="80"/>
      <c r="D2" s="80"/>
      <c r="E2" s="80"/>
      <c r="F2" s="146" t="s">
        <v>167</v>
      </c>
      <c r="G2" s="146"/>
      <c r="H2" s="146"/>
    </row>
    <row r="3" spans="1:8" ht="51" customHeight="1" x14ac:dyDescent="0.2">
      <c r="A3" s="80"/>
      <c r="B3" s="80"/>
      <c r="C3" s="176" t="s">
        <v>200</v>
      </c>
      <c r="D3" s="176"/>
      <c r="E3" s="176"/>
      <c r="F3" s="176"/>
      <c r="G3" s="176"/>
      <c r="H3" s="176"/>
    </row>
    <row r="4" spans="1:8" x14ac:dyDescent="0.2">
      <c r="A4" s="2"/>
      <c r="B4" s="2"/>
      <c r="C4" s="3"/>
      <c r="D4" s="4"/>
      <c r="E4" s="4"/>
      <c r="F4" s="4"/>
      <c r="G4" s="166" t="s">
        <v>0</v>
      </c>
      <c r="H4" s="166"/>
    </row>
    <row r="5" spans="1:8" s="5" customFormat="1" ht="31.5" customHeight="1" x14ac:dyDescent="0.2">
      <c r="A5" s="167" t="s">
        <v>1</v>
      </c>
      <c r="B5" s="168"/>
      <c r="C5" s="169" t="s">
        <v>2</v>
      </c>
      <c r="D5" s="171" t="s">
        <v>3</v>
      </c>
      <c r="E5" s="173" t="s">
        <v>4</v>
      </c>
      <c r="F5" s="174"/>
      <c r="G5" s="174"/>
      <c r="H5" s="175"/>
    </row>
    <row r="6" spans="1:8" s="5" customFormat="1" ht="96" customHeight="1" x14ac:dyDescent="0.2">
      <c r="A6" s="6" t="s">
        <v>5</v>
      </c>
      <c r="B6" s="6" t="s">
        <v>6</v>
      </c>
      <c r="C6" s="170"/>
      <c r="D6" s="172"/>
      <c r="E6" s="7" t="s">
        <v>7</v>
      </c>
      <c r="F6" s="7" t="s">
        <v>8</v>
      </c>
      <c r="G6" s="7" t="s">
        <v>9</v>
      </c>
      <c r="H6" s="7" t="s">
        <v>10</v>
      </c>
    </row>
    <row r="7" spans="1:8" s="11" customFormat="1" ht="30.75" customHeight="1" x14ac:dyDescent="0.2">
      <c r="A7" s="8"/>
      <c r="B7" s="8"/>
      <c r="C7" s="9" t="s">
        <v>11</v>
      </c>
      <c r="D7" s="10">
        <f>SUM(D9)</f>
        <v>2.3799999908078462E-2</v>
      </c>
      <c r="E7" s="10">
        <f t="shared" ref="E7:H7" si="0">SUM(E9)</f>
        <v>0</v>
      </c>
      <c r="F7" s="10">
        <f t="shared" si="0"/>
        <v>-221966.57619999995</v>
      </c>
      <c r="G7" s="10">
        <f t="shared" si="0"/>
        <v>221966.6</v>
      </c>
      <c r="H7" s="10">
        <f t="shared" si="0"/>
        <v>0</v>
      </c>
    </row>
    <row r="8" spans="1:8" x14ac:dyDescent="0.2">
      <c r="A8" s="8"/>
      <c r="B8" s="8"/>
      <c r="C8" s="9" t="s">
        <v>12</v>
      </c>
      <c r="D8" s="10"/>
      <c r="E8" s="10"/>
      <c r="F8" s="10"/>
      <c r="G8" s="10"/>
      <c r="H8" s="10"/>
    </row>
    <row r="9" spans="1:8" s="11" customFormat="1" ht="59.25" customHeight="1" x14ac:dyDescent="0.2">
      <c r="A9" s="12"/>
      <c r="B9" s="13"/>
      <c r="C9" s="13" t="s">
        <v>14</v>
      </c>
      <c r="D9" s="14">
        <f>SUM(D11+D109)</f>
        <v>2.3799999908078462E-2</v>
      </c>
      <c r="E9" s="14">
        <f t="shared" ref="E9:H9" si="1">SUM(E11+E109)</f>
        <v>0</v>
      </c>
      <c r="F9" s="14">
        <f>SUM(F11+F109)</f>
        <v>-221966.57619999995</v>
      </c>
      <c r="G9" s="14">
        <f t="shared" si="1"/>
        <v>221966.6</v>
      </c>
      <c r="H9" s="14">
        <f t="shared" si="1"/>
        <v>0</v>
      </c>
    </row>
    <row r="10" spans="1:8" s="11" customFormat="1" x14ac:dyDescent="0.2">
      <c r="A10" s="12"/>
      <c r="B10" s="12"/>
      <c r="C10" s="12" t="s">
        <v>13</v>
      </c>
      <c r="D10" s="15"/>
      <c r="E10" s="15"/>
      <c r="F10" s="15"/>
      <c r="G10" s="15"/>
      <c r="H10" s="15"/>
    </row>
    <row r="11" spans="1:8" s="19" customFormat="1" ht="39" customHeight="1" x14ac:dyDescent="0.2">
      <c r="A11" s="16">
        <v>1049</v>
      </c>
      <c r="B11" s="16">
        <v>21001</v>
      </c>
      <c r="C11" s="17" t="s">
        <v>15</v>
      </c>
      <c r="D11" s="18">
        <f>SUM(D14+D106)</f>
        <v>1.5799999935552478E-2</v>
      </c>
      <c r="E11" s="18">
        <f t="shared" ref="E11:H11" si="2">SUM(E14+E106)</f>
        <v>0</v>
      </c>
      <c r="F11" s="18">
        <f t="shared" si="2"/>
        <v>-197070.98419999995</v>
      </c>
      <c r="G11" s="18">
        <f t="shared" si="2"/>
        <v>197071</v>
      </c>
      <c r="H11" s="18">
        <f t="shared" si="2"/>
        <v>0</v>
      </c>
    </row>
    <row r="12" spans="1:8" hidden="1" x14ac:dyDescent="0.2">
      <c r="A12" s="12"/>
      <c r="B12" s="12"/>
      <c r="C12" s="12" t="s">
        <v>13</v>
      </c>
      <c r="D12" s="15"/>
      <c r="E12" s="15"/>
      <c r="F12" s="15"/>
      <c r="G12" s="15"/>
      <c r="H12" s="15"/>
    </row>
    <row r="13" spans="1:8" x14ac:dyDescent="0.2">
      <c r="A13" s="12"/>
      <c r="B13" s="12"/>
      <c r="C13" s="12" t="s">
        <v>129</v>
      </c>
      <c r="D13" s="15"/>
      <c r="E13" s="15"/>
      <c r="F13" s="15"/>
      <c r="G13" s="15"/>
      <c r="H13" s="15"/>
    </row>
    <row r="14" spans="1:8" ht="34.5" x14ac:dyDescent="0.2">
      <c r="A14" s="12"/>
      <c r="B14" s="12"/>
      <c r="C14" s="47" t="s">
        <v>130</v>
      </c>
      <c r="D14" s="24">
        <f>SUM(D16+D52+D62+D77)</f>
        <v>592334.01579999994</v>
      </c>
      <c r="E14" s="24">
        <f t="shared" ref="E14:H14" si="3">SUM(E16+E52+E62+E77)</f>
        <v>0</v>
      </c>
      <c r="F14" s="24">
        <f t="shared" si="3"/>
        <v>395263.01580000005</v>
      </c>
      <c r="G14" s="24">
        <f t="shared" si="3"/>
        <v>197071</v>
      </c>
      <c r="H14" s="24">
        <f t="shared" si="3"/>
        <v>0</v>
      </c>
    </row>
    <row r="15" spans="1:8" x14ac:dyDescent="0.2">
      <c r="A15" s="12"/>
      <c r="B15" s="12"/>
      <c r="C15" s="12" t="s">
        <v>13</v>
      </c>
      <c r="D15" s="15"/>
      <c r="E15" s="15"/>
      <c r="F15" s="15"/>
      <c r="G15" s="15"/>
      <c r="H15" s="15"/>
    </row>
    <row r="16" spans="1:8" s="19" customFormat="1" ht="44.25" customHeight="1" x14ac:dyDescent="0.2">
      <c r="A16" s="16"/>
      <c r="B16" s="16"/>
      <c r="C16" s="17" t="s">
        <v>16</v>
      </c>
      <c r="D16" s="18">
        <f>SUM(D18+D20+D26+D30+D37+D40+D43+D35)</f>
        <v>313083.91279999993</v>
      </c>
      <c r="E16" s="18">
        <f t="shared" ref="E16:H16" si="4">SUM(E18+E20+E26+E30+E37+E40+E43+E35)</f>
        <v>0</v>
      </c>
      <c r="F16" s="18">
        <f t="shared" si="4"/>
        <v>270561.51280000003</v>
      </c>
      <c r="G16" s="18">
        <f t="shared" si="4"/>
        <v>42522.400000000001</v>
      </c>
      <c r="H16" s="18">
        <f t="shared" si="4"/>
        <v>0</v>
      </c>
    </row>
    <row r="17" spans="1:8" x14ac:dyDescent="0.2">
      <c r="A17" s="12"/>
      <c r="B17" s="12"/>
      <c r="C17" s="12" t="s">
        <v>13</v>
      </c>
      <c r="D17" s="15"/>
      <c r="E17" s="15"/>
      <c r="F17" s="15"/>
      <c r="G17" s="15"/>
      <c r="H17" s="15"/>
    </row>
    <row r="18" spans="1:8" s="22" customFormat="1" ht="34.5" x14ac:dyDescent="0.2">
      <c r="A18" s="20"/>
      <c r="B18" s="20"/>
      <c r="C18" s="27" t="s">
        <v>23</v>
      </c>
      <c r="D18" s="36">
        <f>+D19</f>
        <v>432</v>
      </c>
      <c r="E18" s="36">
        <f t="shared" ref="E18:F18" si="5">+E19</f>
        <v>0</v>
      </c>
      <c r="F18" s="36">
        <f t="shared" si="5"/>
        <v>0</v>
      </c>
      <c r="G18" s="36">
        <f>+G19</f>
        <v>432</v>
      </c>
      <c r="H18" s="21"/>
    </row>
    <row r="19" spans="1:8" s="22" customFormat="1" ht="69" x14ac:dyDescent="0.2">
      <c r="A19" s="20"/>
      <c r="B19" s="20"/>
      <c r="C19" s="28" t="s">
        <v>24</v>
      </c>
      <c r="D19" s="37">
        <v>432</v>
      </c>
      <c r="E19" s="21"/>
      <c r="F19" s="21"/>
      <c r="G19" s="37">
        <v>432</v>
      </c>
      <c r="H19" s="21"/>
    </row>
    <row r="20" spans="1:8" s="22" customFormat="1" ht="34.5" x14ac:dyDescent="0.2">
      <c r="A20" s="20"/>
      <c r="B20" s="20"/>
      <c r="C20" s="27" t="s">
        <v>17</v>
      </c>
      <c r="D20" s="36">
        <f>SUM(D21:D25)</f>
        <v>-166334.671</v>
      </c>
      <c r="E20" s="36">
        <f t="shared" ref="E20:G20" si="6">SUM(E21:E25)</f>
        <v>0</v>
      </c>
      <c r="F20" s="36">
        <f t="shared" si="6"/>
        <v>-171459.071</v>
      </c>
      <c r="G20" s="36">
        <f t="shared" si="6"/>
        <v>5124.3999999999996</v>
      </c>
      <c r="H20" s="21"/>
    </row>
    <row r="21" spans="1:8" s="22" customFormat="1" ht="34.5" x14ac:dyDescent="0.2">
      <c r="A21" s="20"/>
      <c r="B21" s="20"/>
      <c r="C21" s="43" t="s">
        <v>105</v>
      </c>
      <c r="D21" s="37">
        <v>21415.934000000001</v>
      </c>
      <c r="E21" s="37"/>
      <c r="F21" s="37">
        <v>21415.934000000001</v>
      </c>
      <c r="G21" s="36"/>
      <c r="H21" s="21"/>
    </row>
    <row r="22" spans="1:8" s="22" customFormat="1" ht="34.5" x14ac:dyDescent="0.2">
      <c r="A22" s="20"/>
      <c r="B22" s="20"/>
      <c r="C22" s="43" t="s">
        <v>106</v>
      </c>
      <c r="D22" s="37">
        <v>1286.7950000000001</v>
      </c>
      <c r="E22" s="37"/>
      <c r="F22" s="37">
        <v>1286.7950000000001</v>
      </c>
      <c r="G22" s="36"/>
      <c r="H22" s="21"/>
    </row>
    <row r="23" spans="1:8" s="22" customFormat="1" ht="34.5" x14ac:dyDescent="0.2">
      <c r="A23" s="20"/>
      <c r="B23" s="20"/>
      <c r="C23" s="43" t="s">
        <v>18</v>
      </c>
      <c r="D23" s="37">
        <f>SUM(E23:H23)</f>
        <v>-194161.8</v>
      </c>
      <c r="E23" s="37"/>
      <c r="F23" s="37">
        <v>-194161.8</v>
      </c>
      <c r="G23" s="37"/>
      <c r="H23" s="21"/>
    </row>
    <row r="24" spans="1:8" s="22" customFormat="1" ht="34.5" x14ac:dyDescent="0.2">
      <c r="A24" s="20"/>
      <c r="B24" s="20"/>
      <c r="C24" s="28" t="s">
        <v>25</v>
      </c>
      <c r="D24" s="37">
        <v>2500</v>
      </c>
      <c r="E24" s="37"/>
      <c r="F24" s="37"/>
      <c r="G24" s="37">
        <v>2500</v>
      </c>
      <c r="H24" s="21"/>
    </row>
    <row r="25" spans="1:8" s="22" customFormat="1" x14ac:dyDescent="0.2">
      <c r="A25" s="20"/>
      <c r="B25" s="20"/>
      <c r="C25" s="28" t="s">
        <v>26</v>
      </c>
      <c r="D25" s="37">
        <v>2624.4</v>
      </c>
      <c r="E25" s="37"/>
      <c r="F25" s="37"/>
      <c r="G25" s="37">
        <v>2624.4</v>
      </c>
      <c r="H25" s="21"/>
    </row>
    <row r="26" spans="1:8" s="22" customFormat="1" ht="34.5" x14ac:dyDescent="0.2">
      <c r="A26" s="20"/>
      <c r="B26" s="20"/>
      <c r="C26" s="27" t="s">
        <v>27</v>
      </c>
      <c r="D26" s="36">
        <f>SUM(D27:D29)</f>
        <v>5883.6</v>
      </c>
      <c r="E26" s="36">
        <f t="shared" ref="E26:F26" si="7">SUM(E27:E29)</f>
        <v>0</v>
      </c>
      <c r="F26" s="36">
        <f t="shared" si="7"/>
        <v>0</v>
      </c>
      <c r="G26" s="36">
        <f>SUM(G27:G29)</f>
        <v>5883.6</v>
      </c>
      <c r="H26" s="21"/>
    </row>
    <row r="27" spans="1:8" s="22" customFormat="1" ht="34.5" x14ac:dyDescent="0.2">
      <c r="A27" s="20"/>
      <c r="B27" s="20"/>
      <c r="C27" s="28" t="s">
        <v>28</v>
      </c>
      <c r="D27" s="37">
        <v>2133.6</v>
      </c>
      <c r="E27" s="21"/>
      <c r="F27" s="21"/>
      <c r="G27" s="37">
        <v>2133.6</v>
      </c>
      <c r="H27" s="21"/>
    </row>
    <row r="28" spans="1:8" s="22" customFormat="1" ht="34.5" x14ac:dyDescent="0.2">
      <c r="A28" s="20"/>
      <c r="B28" s="20"/>
      <c r="C28" s="28" t="s">
        <v>29</v>
      </c>
      <c r="D28" s="37">
        <v>1050</v>
      </c>
      <c r="E28" s="21"/>
      <c r="F28" s="21"/>
      <c r="G28" s="37">
        <v>1050</v>
      </c>
      <c r="H28" s="21"/>
    </row>
    <row r="29" spans="1:8" s="22" customFormat="1" ht="34.5" x14ac:dyDescent="0.2">
      <c r="A29" s="20"/>
      <c r="B29" s="20"/>
      <c r="C29" s="28" t="s">
        <v>30</v>
      </c>
      <c r="D29" s="37">
        <v>2700</v>
      </c>
      <c r="E29" s="21"/>
      <c r="F29" s="21"/>
      <c r="G29" s="37">
        <v>2700</v>
      </c>
      <c r="H29" s="21"/>
    </row>
    <row r="30" spans="1:8" s="22" customFormat="1" ht="34.5" x14ac:dyDescent="0.2">
      <c r="A30" s="20"/>
      <c r="B30" s="20"/>
      <c r="C30" s="29" t="s">
        <v>31</v>
      </c>
      <c r="D30" s="36">
        <f>SUM(D31:D34)</f>
        <v>41273.5</v>
      </c>
      <c r="E30" s="36">
        <f t="shared" ref="E30:G30" si="8">SUM(E31:E34)</f>
        <v>0</v>
      </c>
      <c r="F30" s="36">
        <f t="shared" si="8"/>
        <v>38529.5</v>
      </c>
      <c r="G30" s="36">
        <f t="shared" si="8"/>
        <v>2744</v>
      </c>
      <c r="H30" s="21"/>
    </row>
    <row r="31" spans="1:8" s="22" customFormat="1" ht="34.5" x14ac:dyDescent="0.2">
      <c r="A31" s="20"/>
      <c r="B31" s="20"/>
      <c r="C31" s="28" t="s">
        <v>107</v>
      </c>
      <c r="D31" s="37">
        <v>38529.5</v>
      </c>
      <c r="E31" s="37"/>
      <c r="F31" s="37">
        <v>38529.5</v>
      </c>
      <c r="G31" s="37"/>
      <c r="H31" s="21"/>
    </row>
    <row r="32" spans="1:8" s="22" customFormat="1" ht="51.75" x14ac:dyDescent="0.2">
      <c r="A32" s="20"/>
      <c r="B32" s="20"/>
      <c r="C32" s="28" t="s">
        <v>32</v>
      </c>
      <c r="D32" s="37">
        <v>432</v>
      </c>
      <c r="E32" s="21"/>
      <c r="F32" s="21"/>
      <c r="G32" s="37">
        <v>432</v>
      </c>
      <c r="H32" s="21"/>
    </row>
    <row r="33" spans="1:8" s="22" customFormat="1" ht="34.5" x14ac:dyDescent="0.2">
      <c r="A33" s="20"/>
      <c r="B33" s="20"/>
      <c r="C33" s="30" t="s">
        <v>33</v>
      </c>
      <c r="D33" s="37">
        <v>312</v>
      </c>
      <c r="E33" s="21"/>
      <c r="F33" s="21"/>
      <c r="G33" s="37">
        <v>312</v>
      </c>
      <c r="H33" s="21"/>
    </row>
    <row r="34" spans="1:8" s="22" customFormat="1" ht="34.5" x14ac:dyDescent="0.2">
      <c r="A34" s="20"/>
      <c r="B34" s="20"/>
      <c r="C34" s="28" t="s">
        <v>34</v>
      </c>
      <c r="D34" s="37">
        <v>2000</v>
      </c>
      <c r="E34" s="21"/>
      <c r="F34" s="21"/>
      <c r="G34" s="37">
        <v>2000</v>
      </c>
      <c r="H34" s="21"/>
    </row>
    <row r="35" spans="1:8" s="22" customFormat="1" ht="34.5" x14ac:dyDescent="0.2">
      <c r="A35" s="20"/>
      <c r="B35" s="20"/>
      <c r="C35" s="29" t="s">
        <v>108</v>
      </c>
      <c r="D35" s="36">
        <v>123</v>
      </c>
      <c r="E35" s="36"/>
      <c r="F35" s="36">
        <v>123</v>
      </c>
      <c r="G35" s="36"/>
      <c r="H35" s="36"/>
    </row>
    <row r="36" spans="1:8" s="22" customFormat="1" ht="21" customHeight="1" x14ac:dyDescent="0.2">
      <c r="A36" s="20"/>
      <c r="B36" s="20"/>
      <c r="C36" s="28" t="s">
        <v>109</v>
      </c>
      <c r="D36" s="37">
        <v>123</v>
      </c>
      <c r="E36" s="37"/>
      <c r="F36" s="37">
        <v>123</v>
      </c>
      <c r="G36" s="37"/>
      <c r="H36" s="21"/>
    </row>
    <row r="37" spans="1:8" s="22" customFormat="1" ht="21" customHeight="1" x14ac:dyDescent="0.2">
      <c r="A37" s="20"/>
      <c r="B37" s="20"/>
      <c r="C37" s="29" t="s">
        <v>35</v>
      </c>
      <c r="D37" s="36">
        <f>D38+D39</f>
        <v>13360</v>
      </c>
      <c r="E37" s="36">
        <f t="shared" ref="E37:F37" si="9">E38+E39</f>
        <v>0</v>
      </c>
      <c r="F37" s="36">
        <f t="shared" si="9"/>
        <v>0</v>
      </c>
      <c r="G37" s="36">
        <f>G38+G39</f>
        <v>13360</v>
      </c>
      <c r="H37" s="21"/>
    </row>
    <row r="38" spans="1:8" s="22" customFormat="1" ht="21" customHeight="1" x14ac:dyDescent="0.2">
      <c r="A38" s="20"/>
      <c r="B38" s="20"/>
      <c r="C38" s="28" t="s">
        <v>36</v>
      </c>
      <c r="D38" s="37">
        <v>4000</v>
      </c>
      <c r="E38" s="21"/>
      <c r="F38" s="21"/>
      <c r="G38" s="37">
        <v>4000</v>
      </c>
      <c r="H38" s="21"/>
    </row>
    <row r="39" spans="1:8" s="22" customFormat="1" ht="34.5" x14ac:dyDescent="0.2">
      <c r="A39" s="20"/>
      <c r="B39" s="20"/>
      <c r="C39" s="28" t="s">
        <v>37</v>
      </c>
      <c r="D39" s="37">
        <v>9360</v>
      </c>
      <c r="E39" s="21"/>
      <c r="F39" s="21"/>
      <c r="G39" s="37">
        <v>9360</v>
      </c>
      <c r="H39" s="21"/>
    </row>
    <row r="40" spans="1:8" s="22" customFormat="1" x14ac:dyDescent="0.2">
      <c r="A40" s="20"/>
      <c r="B40" s="20"/>
      <c r="C40" s="29" t="s">
        <v>38</v>
      </c>
      <c r="D40" s="36">
        <f>D41+D42</f>
        <v>2006.3999999999999</v>
      </c>
      <c r="E40" s="36">
        <f t="shared" ref="E40:F40" si="10">E41+E42</f>
        <v>0</v>
      </c>
      <c r="F40" s="36">
        <f t="shared" si="10"/>
        <v>0</v>
      </c>
      <c r="G40" s="36">
        <f>G41+G42</f>
        <v>2006.3999999999999</v>
      </c>
      <c r="H40" s="21"/>
    </row>
    <row r="41" spans="1:8" s="22" customFormat="1" ht="51.75" x14ac:dyDescent="0.2">
      <c r="A41" s="20"/>
      <c r="B41" s="20"/>
      <c r="C41" s="28" t="s">
        <v>39</v>
      </c>
      <c r="D41" s="37">
        <v>1479.6</v>
      </c>
      <c r="E41" s="21"/>
      <c r="F41" s="21"/>
      <c r="G41" s="37">
        <v>1479.6</v>
      </c>
      <c r="H41" s="21"/>
    </row>
    <row r="42" spans="1:8" s="22" customFormat="1" ht="34.5" x14ac:dyDescent="0.2">
      <c r="A42" s="20"/>
      <c r="B42" s="20"/>
      <c r="C42" s="28" t="s">
        <v>40</v>
      </c>
      <c r="D42" s="37">
        <v>526.79999999999995</v>
      </c>
      <c r="E42" s="21"/>
      <c r="F42" s="21"/>
      <c r="G42" s="37">
        <v>526.79999999999995</v>
      </c>
      <c r="H42" s="21"/>
    </row>
    <row r="43" spans="1:8" s="22" customFormat="1" x14ac:dyDescent="0.2">
      <c r="A43" s="20"/>
      <c r="B43" s="20"/>
      <c r="C43" s="29" t="s">
        <v>41</v>
      </c>
      <c r="D43" s="36">
        <f>SUM(D44:D51)</f>
        <v>416340.08379999996</v>
      </c>
      <c r="E43" s="36">
        <f t="shared" ref="E43:H43" si="11">SUM(E44:E51)</f>
        <v>0</v>
      </c>
      <c r="F43" s="36">
        <f t="shared" si="11"/>
        <v>403368.08380000002</v>
      </c>
      <c r="G43" s="36">
        <f t="shared" si="11"/>
        <v>12972</v>
      </c>
      <c r="H43" s="36">
        <f t="shared" si="11"/>
        <v>0</v>
      </c>
    </row>
    <row r="44" spans="1:8" s="22" customFormat="1" ht="34.5" x14ac:dyDescent="0.2">
      <c r="A44" s="20"/>
      <c r="B44" s="20"/>
      <c r="C44" s="28" t="s">
        <v>110</v>
      </c>
      <c r="D44" s="37">
        <v>4613.68</v>
      </c>
      <c r="E44" s="37"/>
      <c r="F44" s="37">
        <v>4613.68</v>
      </c>
      <c r="G44" s="37"/>
      <c r="H44" s="21"/>
    </row>
    <row r="45" spans="1:8" s="22" customFormat="1" ht="69" x14ac:dyDescent="0.2">
      <c r="A45" s="20"/>
      <c r="B45" s="20"/>
      <c r="C45" s="28" t="s">
        <v>111</v>
      </c>
      <c r="D45" s="37">
        <v>398754.40380000003</v>
      </c>
      <c r="E45" s="37"/>
      <c r="F45" s="37">
        <v>398754.40380000003</v>
      </c>
      <c r="G45" s="37"/>
      <c r="H45" s="21"/>
    </row>
    <row r="46" spans="1:8" s="22" customFormat="1" x14ac:dyDescent="0.2">
      <c r="A46" s="20"/>
      <c r="B46" s="20"/>
      <c r="C46" s="28" t="s">
        <v>42</v>
      </c>
      <c r="D46" s="37">
        <v>1320</v>
      </c>
      <c r="E46" s="21"/>
      <c r="F46" s="21"/>
      <c r="G46" s="37">
        <v>1320</v>
      </c>
      <c r="H46" s="21"/>
    </row>
    <row r="47" spans="1:8" s="22" customFormat="1" x14ac:dyDescent="0.2">
      <c r="A47" s="20"/>
      <c r="B47" s="20"/>
      <c r="C47" s="28" t="s">
        <v>43</v>
      </c>
      <c r="D47" s="37">
        <v>1173.5999999999999</v>
      </c>
      <c r="E47" s="21"/>
      <c r="F47" s="21"/>
      <c r="G47" s="37">
        <v>1173.5999999999999</v>
      </c>
      <c r="H47" s="21"/>
    </row>
    <row r="48" spans="1:8" s="22" customFormat="1" x14ac:dyDescent="0.2">
      <c r="A48" s="20"/>
      <c r="B48" s="20"/>
      <c r="C48" s="28" t="s">
        <v>44</v>
      </c>
      <c r="D48" s="37">
        <v>2398.8000000000002</v>
      </c>
      <c r="E48" s="21"/>
      <c r="F48" s="21"/>
      <c r="G48" s="37">
        <v>2398.8000000000002</v>
      </c>
      <c r="H48" s="21"/>
    </row>
    <row r="49" spans="1:8" s="22" customFormat="1" ht="34.5" x14ac:dyDescent="0.2">
      <c r="A49" s="20"/>
      <c r="B49" s="20"/>
      <c r="C49" s="28" t="s">
        <v>45</v>
      </c>
      <c r="D49" s="37">
        <v>6120</v>
      </c>
      <c r="E49" s="21"/>
      <c r="F49" s="21"/>
      <c r="G49" s="37">
        <v>6120</v>
      </c>
      <c r="H49" s="21"/>
    </row>
    <row r="50" spans="1:8" s="22" customFormat="1" ht="34.5" x14ac:dyDescent="0.2">
      <c r="A50" s="20"/>
      <c r="B50" s="20"/>
      <c r="C50" s="28" t="s">
        <v>46</v>
      </c>
      <c r="D50" s="37">
        <v>1479.6</v>
      </c>
      <c r="E50" s="21"/>
      <c r="F50" s="21"/>
      <c r="G50" s="37">
        <v>1479.6</v>
      </c>
      <c r="H50" s="21"/>
    </row>
    <row r="51" spans="1:8" s="22" customFormat="1" ht="51.75" x14ac:dyDescent="0.2">
      <c r="A51" s="20"/>
      <c r="B51" s="20"/>
      <c r="C51" s="28" t="s">
        <v>47</v>
      </c>
      <c r="D51" s="37">
        <v>480</v>
      </c>
      <c r="E51" s="21"/>
      <c r="F51" s="21"/>
      <c r="G51" s="37">
        <v>480</v>
      </c>
      <c r="H51" s="21"/>
    </row>
    <row r="52" spans="1:8" s="22" customFormat="1" ht="34.5" x14ac:dyDescent="0.2">
      <c r="A52" s="20"/>
      <c r="B52" s="20"/>
      <c r="C52" s="29" t="s">
        <v>48</v>
      </c>
      <c r="D52" s="36">
        <f t="shared" ref="D52:E52" si="12">SUM(D53:D61)</f>
        <v>-2698.2999999999984</v>
      </c>
      <c r="E52" s="36">
        <f t="shared" si="12"/>
        <v>0</v>
      </c>
      <c r="F52" s="36">
        <f>SUM(F53:F61)</f>
        <v>-8218.2999999999993</v>
      </c>
      <c r="G52" s="36">
        <f>SUM(G53:G61)</f>
        <v>5520</v>
      </c>
      <c r="H52" s="21"/>
    </row>
    <row r="53" spans="1:8" s="22" customFormat="1" ht="51.75" x14ac:dyDescent="0.2">
      <c r="A53" s="20"/>
      <c r="B53" s="20"/>
      <c r="C53" s="30" t="s">
        <v>49</v>
      </c>
      <c r="D53" s="37">
        <v>480</v>
      </c>
      <c r="E53" s="21"/>
      <c r="F53" s="21"/>
      <c r="G53" s="37">
        <v>480</v>
      </c>
      <c r="H53" s="21"/>
    </row>
    <row r="54" spans="1:8" s="22" customFormat="1" ht="34.5" x14ac:dyDescent="0.2">
      <c r="A54" s="20"/>
      <c r="B54" s="20"/>
      <c r="C54" s="28" t="s">
        <v>50</v>
      </c>
      <c r="D54" s="37">
        <v>1700</v>
      </c>
      <c r="E54" s="21"/>
      <c r="F54" s="21"/>
      <c r="G54" s="37">
        <v>1700</v>
      </c>
      <c r="H54" s="21"/>
    </row>
    <row r="55" spans="1:8" s="22" customFormat="1" ht="51.75" x14ac:dyDescent="0.2">
      <c r="A55" s="20"/>
      <c r="B55" s="20"/>
      <c r="C55" s="28" t="s">
        <v>51</v>
      </c>
      <c r="D55" s="37">
        <v>600</v>
      </c>
      <c r="E55" s="21"/>
      <c r="F55" s="21"/>
      <c r="G55" s="37">
        <v>600</v>
      </c>
      <c r="H55" s="21"/>
    </row>
    <row r="56" spans="1:8" s="25" customFormat="1" ht="39.75" customHeight="1" x14ac:dyDescent="0.2">
      <c r="A56" s="20"/>
      <c r="B56" s="20"/>
      <c r="C56" s="28" t="s">
        <v>19</v>
      </c>
      <c r="D56" s="37">
        <f t="shared" ref="D56" si="13">34238.6-42875.2</f>
        <v>-8636.5999999999985</v>
      </c>
      <c r="E56" s="37"/>
      <c r="F56" s="37">
        <f>34238.6-42875.2</f>
        <v>-8636.5999999999985</v>
      </c>
      <c r="G56" s="28"/>
      <c r="H56" s="39"/>
    </row>
    <row r="57" spans="1:8" s="22" customFormat="1" ht="51.75" x14ac:dyDescent="0.2">
      <c r="A57" s="20"/>
      <c r="B57" s="20"/>
      <c r="C57" s="30" t="s">
        <v>52</v>
      </c>
      <c r="D57" s="37">
        <v>600</v>
      </c>
      <c r="E57" s="21"/>
      <c r="F57" s="21"/>
      <c r="G57" s="37">
        <v>600</v>
      </c>
      <c r="H57" s="21"/>
    </row>
    <row r="58" spans="1:8" s="22" customFormat="1" ht="51.75" x14ac:dyDescent="0.2">
      <c r="A58" s="20"/>
      <c r="B58" s="20"/>
      <c r="C58" s="30" t="s">
        <v>53</v>
      </c>
      <c r="D58" s="37">
        <v>700</v>
      </c>
      <c r="E58" s="37"/>
      <c r="F58" s="37"/>
      <c r="G58" s="37">
        <v>700</v>
      </c>
      <c r="H58" s="21"/>
    </row>
    <row r="59" spans="1:8" s="22" customFormat="1" ht="69" x14ac:dyDescent="0.2">
      <c r="A59" s="20"/>
      <c r="B59" s="20"/>
      <c r="C59" s="28" t="s">
        <v>54</v>
      </c>
      <c r="D59" s="37">
        <v>720</v>
      </c>
      <c r="E59" s="37"/>
      <c r="F59" s="37"/>
      <c r="G59" s="37">
        <v>720</v>
      </c>
      <c r="H59" s="21"/>
    </row>
    <row r="60" spans="1:8" s="22" customFormat="1" ht="51.75" x14ac:dyDescent="0.2">
      <c r="A60" s="20"/>
      <c r="B60" s="20"/>
      <c r="C60" s="28" t="s">
        <v>112</v>
      </c>
      <c r="D60" s="37">
        <v>418.3</v>
      </c>
      <c r="E60" s="37"/>
      <c r="F60" s="37">
        <v>418.3</v>
      </c>
      <c r="G60" s="37"/>
      <c r="H60" s="21"/>
    </row>
    <row r="61" spans="1:8" s="22" customFormat="1" ht="51.75" x14ac:dyDescent="0.2">
      <c r="A61" s="20"/>
      <c r="B61" s="20"/>
      <c r="C61" s="30" t="s">
        <v>55</v>
      </c>
      <c r="D61" s="37">
        <v>720</v>
      </c>
      <c r="E61" s="21"/>
      <c r="F61" s="21"/>
      <c r="G61" s="37">
        <v>720</v>
      </c>
      <c r="H61" s="21"/>
    </row>
    <row r="62" spans="1:8" s="22" customFormat="1" ht="34.5" x14ac:dyDescent="0.2">
      <c r="A62" s="20"/>
      <c r="B62" s="20"/>
      <c r="C62" s="29" t="s">
        <v>56</v>
      </c>
      <c r="D62" s="44">
        <f>SUM(D63:D76)</f>
        <v>170553.40300000002</v>
      </c>
      <c r="E62" s="44">
        <f>SUM(E63:E76)</f>
        <v>0</v>
      </c>
      <c r="F62" s="44">
        <f>SUM(F63:F76)</f>
        <v>132919.80300000001</v>
      </c>
      <c r="G62" s="44">
        <f t="shared" ref="G62" si="14">SUM(G63:G76)</f>
        <v>37633.599999999999</v>
      </c>
      <c r="H62" s="21"/>
    </row>
    <row r="63" spans="1:8" s="22" customFormat="1" x14ac:dyDescent="0.2">
      <c r="A63" s="20"/>
      <c r="B63" s="20"/>
      <c r="C63" s="30" t="s">
        <v>113</v>
      </c>
      <c r="D63" s="37">
        <v>121983.065</v>
      </c>
      <c r="E63" s="37"/>
      <c r="F63" s="37">
        <v>121983.065</v>
      </c>
      <c r="G63" s="44"/>
      <c r="H63" s="21"/>
    </row>
    <row r="64" spans="1:8" s="22" customFormat="1" ht="51.75" x14ac:dyDescent="0.2">
      <c r="A64" s="20"/>
      <c r="B64" s="20"/>
      <c r="C64" s="30" t="s">
        <v>114</v>
      </c>
      <c r="D64" s="37">
        <v>5038.3389999999999</v>
      </c>
      <c r="E64" s="37"/>
      <c r="F64" s="37">
        <v>5038.3389999999999</v>
      </c>
      <c r="G64" s="44"/>
      <c r="H64" s="21"/>
    </row>
    <row r="65" spans="1:8" s="22" customFormat="1" ht="51.75" x14ac:dyDescent="0.2">
      <c r="A65" s="20"/>
      <c r="B65" s="20"/>
      <c r="C65" s="30" t="s">
        <v>115</v>
      </c>
      <c r="D65" s="37">
        <v>4209.3690000000006</v>
      </c>
      <c r="E65" s="37"/>
      <c r="F65" s="37">
        <v>4209.3690000000006</v>
      </c>
      <c r="G65" s="44"/>
      <c r="H65" s="21"/>
    </row>
    <row r="66" spans="1:8" s="22" customFormat="1" ht="34.5" x14ac:dyDescent="0.2">
      <c r="A66" s="20"/>
      <c r="B66" s="20"/>
      <c r="C66" s="30" t="s">
        <v>116</v>
      </c>
      <c r="D66" s="37">
        <v>1149.03</v>
      </c>
      <c r="E66" s="37"/>
      <c r="F66" s="37">
        <v>1149.03</v>
      </c>
      <c r="G66" s="44"/>
      <c r="H66" s="21"/>
    </row>
    <row r="67" spans="1:8" s="22" customFormat="1" ht="51.75" x14ac:dyDescent="0.2">
      <c r="A67" s="20"/>
      <c r="B67" s="20"/>
      <c r="C67" s="30" t="s">
        <v>117</v>
      </c>
      <c r="D67" s="37">
        <v>540</v>
      </c>
      <c r="E67" s="37"/>
      <c r="F67" s="37">
        <v>540</v>
      </c>
      <c r="G67" s="44"/>
      <c r="H67" s="21"/>
    </row>
    <row r="68" spans="1:8" s="22" customFormat="1" ht="34.5" x14ac:dyDescent="0.2">
      <c r="A68" s="20"/>
      <c r="B68" s="20"/>
      <c r="C68" s="28" t="s">
        <v>57</v>
      </c>
      <c r="D68" s="37">
        <v>800</v>
      </c>
      <c r="E68" s="21"/>
      <c r="F68" s="21"/>
      <c r="G68" s="37">
        <v>800</v>
      </c>
      <c r="H68" s="21"/>
    </row>
    <row r="69" spans="1:8" s="22" customFormat="1" ht="51.75" x14ac:dyDescent="0.2">
      <c r="A69" s="20"/>
      <c r="B69" s="20"/>
      <c r="C69" s="28" t="s">
        <v>58</v>
      </c>
      <c r="D69" s="37">
        <v>2100</v>
      </c>
      <c r="E69" s="21"/>
      <c r="F69" s="21"/>
      <c r="G69" s="37">
        <v>2100</v>
      </c>
      <c r="H69" s="21"/>
    </row>
    <row r="70" spans="1:8" s="22" customFormat="1" ht="51.75" x14ac:dyDescent="0.2">
      <c r="A70" s="20"/>
      <c r="B70" s="20"/>
      <c r="C70" s="28" t="s">
        <v>59</v>
      </c>
      <c r="D70" s="37">
        <v>820</v>
      </c>
      <c r="E70" s="21"/>
      <c r="F70" s="21"/>
      <c r="G70" s="37">
        <v>820</v>
      </c>
      <c r="H70" s="21"/>
    </row>
    <row r="71" spans="1:8" s="22" customFormat="1" ht="51.75" x14ac:dyDescent="0.2">
      <c r="A71" s="20"/>
      <c r="B71" s="20"/>
      <c r="C71" s="28" t="s">
        <v>60</v>
      </c>
      <c r="D71" s="37">
        <v>2133.6</v>
      </c>
      <c r="E71" s="21"/>
      <c r="F71" s="21"/>
      <c r="G71" s="37">
        <v>2133.6</v>
      </c>
      <c r="H71" s="21"/>
    </row>
    <row r="72" spans="1:8" s="22" customFormat="1" ht="51.75" x14ac:dyDescent="0.2">
      <c r="A72" s="20"/>
      <c r="B72" s="20"/>
      <c r="C72" s="28" t="s">
        <v>61</v>
      </c>
      <c r="D72" s="37">
        <v>750</v>
      </c>
      <c r="E72" s="21"/>
      <c r="F72" s="21"/>
      <c r="G72" s="37">
        <v>750</v>
      </c>
      <c r="H72" s="21"/>
    </row>
    <row r="73" spans="1:8" s="22" customFormat="1" ht="51.75" x14ac:dyDescent="0.2">
      <c r="A73" s="20"/>
      <c r="B73" s="20"/>
      <c r="C73" s="28" t="s">
        <v>62</v>
      </c>
      <c r="D73" s="37">
        <v>800</v>
      </c>
      <c r="E73" s="21"/>
      <c r="F73" s="21"/>
      <c r="G73" s="37">
        <v>800</v>
      </c>
      <c r="H73" s="21"/>
    </row>
    <row r="74" spans="1:8" s="22" customFormat="1" ht="51.75" x14ac:dyDescent="0.2">
      <c r="A74" s="20"/>
      <c r="B74" s="20"/>
      <c r="C74" s="28" t="s">
        <v>63</v>
      </c>
      <c r="D74" s="37">
        <v>330</v>
      </c>
      <c r="E74" s="21"/>
      <c r="F74" s="21"/>
      <c r="G74" s="37">
        <v>330</v>
      </c>
      <c r="H74" s="21"/>
    </row>
    <row r="75" spans="1:8" s="22" customFormat="1" ht="34.5" x14ac:dyDescent="0.2">
      <c r="A75" s="20"/>
      <c r="B75" s="20"/>
      <c r="C75" s="28" t="s">
        <v>64</v>
      </c>
      <c r="D75" s="37">
        <v>700</v>
      </c>
      <c r="E75" s="21"/>
      <c r="F75" s="21"/>
      <c r="G75" s="37">
        <v>700</v>
      </c>
      <c r="H75" s="21"/>
    </row>
    <row r="76" spans="1:8" s="22" customFormat="1" ht="86.25" x14ac:dyDescent="0.2">
      <c r="A76" s="20"/>
      <c r="B76" s="20"/>
      <c r="C76" s="28" t="s">
        <v>65</v>
      </c>
      <c r="D76" s="37">
        <v>29200</v>
      </c>
      <c r="E76" s="21"/>
      <c r="F76" s="21"/>
      <c r="G76" s="37">
        <v>29200</v>
      </c>
      <c r="H76" s="21"/>
    </row>
    <row r="77" spans="1:8" s="22" customFormat="1" ht="56.25" customHeight="1" x14ac:dyDescent="0.2">
      <c r="A77" s="20"/>
      <c r="B77" s="20"/>
      <c r="C77" s="23" t="s">
        <v>131</v>
      </c>
      <c r="D77" s="36">
        <f>+D78+D93+D102</f>
        <v>111395</v>
      </c>
      <c r="E77" s="24"/>
      <c r="F77" s="24"/>
      <c r="G77" s="36">
        <f>+G78+G93+G102</f>
        <v>111395</v>
      </c>
      <c r="H77" s="21"/>
    </row>
    <row r="78" spans="1:8" s="22" customFormat="1" ht="39" customHeight="1" x14ac:dyDescent="0.2">
      <c r="A78" s="20"/>
      <c r="B78" s="20"/>
      <c r="C78" s="45" t="s">
        <v>22</v>
      </c>
      <c r="D78" s="37">
        <f>SUM(D79:D92)</f>
        <v>64777</v>
      </c>
      <c r="E78" s="21"/>
      <c r="F78" s="21"/>
      <c r="G78" s="37">
        <f>SUM(G79:G92)</f>
        <v>64777</v>
      </c>
      <c r="H78" s="21"/>
    </row>
    <row r="79" spans="1:8" s="22" customFormat="1" ht="69" x14ac:dyDescent="0.2">
      <c r="A79" s="20"/>
      <c r="B79" s="20"/>
      <c r="C79" s="34" t="s">
        <v>71</v>
      </c>
      <c r="D79" s="37">
        <v>4605</v>
      </c>
      <c r="E79" s="21"/>
      <c r="F79" s="21"/>
      <c r="G79" s="37">
        <v>4605</v>
      </c>
      <c r="H79" s="21"/>
    </row>
    <row r="80" spans="1:8" s="22" customFormat="1" ht="51.75" x14ac:dyDescent="0.2">
      <c r="A80" s="20"/>
      <c r="B80" s="20"/>
      <c r="C80" s="34" t="s">
        <v>72</v>
      </c>
      <c r="D80" s="37">
        <v>3850</v>
      </c>
      <c r="E80" s="21"/>
      <c r="F80" s="21"/>
      <c r="G80" s="37">
        <v>3850</v>
      </c>
      <c r="H80" s="21"/>
    </row>
    <row r="81" spans="1:8" s="22" customFormat="1" ht="69" x14ac:dyDescent="0.2">
      <c r="A81" s="20"/>
      <c r="B81" s="20"/>
      <c r="C81" s="34" t="s">
        <v>73</v>
      </c>
      <c r="D81" s="37">
        <v>13200</v>
      </c>
      <c r="E81" s="21"/>
      <c r="F81" s="21"/>
      <c r="G81" s="37">
        <v>13200</v>
      </c>
      <c r="H81" s="21"/>
    </row>
    <row r="82" spans="1:8" s="22" customFormat="1" ht="69" x14ac:dyDescent="0.2">
      <c r="A82" s="20"/>
      <c r="B82" s="20"/>
      <c r="C82" s="34" t="s">
        <v>74</v>
      </c>
      <c r="D82" s="37">
        <v>7000</v>
      </c>
      <c r="E82" s="21"/>
      <c r="F82" s="21"/>
      <c r="G82" s="37">
        <v>7000</v>
      </c>
      <c r="H82" s="21"/>
    </row>
    <row r="83" spans="1:8" s="22" customFormat="1" ht="69" x14ac:dyDescent="0.2">
      <c r="A83" s="20"/>
      <c r="B83" s="20"/>
      <c r="C83" s="34" t="s">
        <v>75</v>
      </c>
      <c r="D83" s="37">
        <v>6500</v>
      </c>
      <c r="E83" s="21"/>
      <c r="F83" s="21"/>
      <c r="G83" s="37">
        <v>6500</v>
      </c>
      <c r="H83" s="21"/>
    </row>
    <row r="84" spans="1:8" s="22" customFormat="1" ht="69" x14ac:dyDescent="0.2">
      <c r="A84" s="20"/>
      <c r="B84" s="20"/>
      <c r="C84" s="34" t="s">
        <v>76</v>
      </c>
      <c r="D84" s="37">
        <v>1650</v>
      </c>
      <c r="E84" s="21"/>
      <c r="F84" s="21"/>
      <c r="G84" s="37">
        <v>1650</v>
      </c>
      <c r="H84" s="21"/>
    </row>
    <row r="85" spans="1:8" s="22" customFormat="1" ht="69" x14ac:dyDescent="0.2">
      <c r="A85" s="20"/>
      <c r="B85" s="20"/>
      <c r="C85" s="34" t="s">
        <v>77</v>
      </c>
      <c r="D85" s="37">
        <v>6500</v>
      </c>
      <c r="E85" s="21"/>
      <c r="F85" s="21"/>
      <c r="G85" s="37">
        <v>6500</v>
      </c>
      <c r="H85" s="21"/>
    </row>
    <row r="86" spans="1:8" s="22" customFormat="1" ht="69" x14ac:dyDescent="0.2">
      <c r="A86" s="20"/>
      <c r="B86" s="20"/>
      <c r="C86" s="34" t="s">
        <v>78</v>
      </c>
      <c r="D86" s="37">
        <v>125</v>
      </c>
      <c r="E86" s="21"/>
      <c r="F86" s="21"/>
      <c r="G86" s="37">
        <v>125</v>
      </c>
      <c r="H86" s="21"/>
    </row>
    <row r="87" spans="1:8" s="22" customFormat="1" ht="69" x14ac:dyDescent="0.2">
      <c r="A87" s="20"/>
      <c r="B87" s="20"/>
      <c r="C87" s="34" t="s">
        <v>79</v>
      </c>
      <c r="D87" s="37">
        <v>2530</v>
      </c>
      <c r="E87" s="21"/>
      <c r="F87" s="21"/>
      <c r="G87" s="37">
        <v>2530</v>
      </c>
      <c r="H87" s="21"/>
    </row>
    <row r="88" spans="1:8" s="22" customFormat="1" ht="86.25" x14ac:dyDescent="0.2">
      <c r="A88" s="20"/>
      <c r="B88" s="20"/>
      <c r="C88" s="34" t="s">
        <v>80</v>
      </c>
      <c r="D88" s="37">
        <v>600</v>
      </c>
      <c r="E88" s="21"/>
      <c r="F88" s="21"/>
      <c r="G88" s="37">
        <v>600</v>
      </c>
      <c r="H88" s="21"/>
    </row>
    <row r="89" spans="1:8" s="22" customFormat="1" ht="103.5" x14ac:dyDescent="0.2">
      <c r="A89" s="20"/>
      <c r="B89" s="20"/>
      <c r="C89" s="34" t="s">
        <v>81</v>
      </c>
      <c r="D89" s="37">
        <v>492</v>
      </c>
      <c r="E89" s="21"/>
      <c r="F89" s="21"/>
      <c r="G89" s="37">
        <v>492</v>
      </c>
      <c r="H89" s="21"/>
    </row>
    <row r="90" spans="1:8" s="22" customFormat="1" ht="51.75" x14ac:dyDescent="0.2">
      <c r="A90" s="20"/>
      <c r="B90" s="20"/>
      <c r="C90" s="34" t="s">
        <v>82</v>
      </c>
      <c r="D90" s="37">
        <v>3300</v>
      </c>
      <c r="E90" s="21"/>
      <c r="F90" s="21"/>
      <c r="G90" s="37">
        <v>3300</v>
      </c>
      <c r="H90" s="21"/>
    </row>
    <row r="91" spans="1:8" s="22" customFormat="1" ht="51.75" x14ac:dyDescent="0.2">
      <c r="A91" s="20"/>
      <c r="B91" s="20"/>
      <c r="C91" s="34" t="s">
        <v>83</v>
      </c>
      <c r="D91" s="37">
        <v>14300</v>
      </c>
      <c r="E91" s="21"/>
      <c r="F91" s="21"/>
      <c r="G91" s="37">
        <v>14300</v>
      </c>
      <c r="H91" s="21"/>
    </row>
    <row r="92" spans="1:8" s="22" customFormat="1" ht="69" x14ac:dyDescent="0.2">
      <c r="A92" s="20"/>
      <c r="B92" s="20"/>
      <c r="C92" s="34" t="s">
        <v>84</v>
      </c>
      <c r="D92" s="37">
        <v>125</v>
      </c>
      <c r="E92" s="21"/>
      <c r="F92" s="21"/>
      <c r="G92" s="37">
        <v>125</v>
      </c>
      <c r="H92" s="21"/>
    </row>
    <row r="93" spans="1:8" s="22" customFormat="1" ht="51.75" x14ac:dyDescent="0.2">
      <c r="A93" s="20"/>
      <c r="B93" s="20"/>
      <c r="C93" s="33" t="s">
        <v>85</v>
      </c>
      <c r="D93" s="36">
        <f>SUM(D94:D101)</f>
        <v>33218</v>
      </c>
      <c r="E93" s="24"/>
      <c r="F93" s="24"/>
      <c r="G93" s="36">
        <f>SUM(G94:G101)</f>
        <v>33218</v>
      </c>
      <c r="H93" s="21"/>
    </row>
    <row r="94" spans="1:8" s="22" customFormat="1" ht="69" x14ac:dyDescent="0.2">
      <c r="A94" s="20"/>
      <c r="B94" s="20"/>
      <c r="C94" s="34" t="s">
        <v>86</v>
      </c>
      <c r="D94" s="37">
        <v>840</v>
      </c>
      <c r="E94" s="21"/>
      <c r="F94" s="21"/>
      <c r="G94" s="37">
        <v>840</v>
      </c>
      <c r="H94" s="21"/>
    </row>
    <row r="95" spans="1:8" s="22" customFormat="1" ht="69" x14ac:dyDescent="0.2">
      <c r="A95" s="20"/>
      <c r="B95" s="20"/>
      <c r="C95" s="34" t="s">
        <v>87</v>
      </c>
      <c r="D95" s="37">
        <v>14300</v>
      </c>
      <c r="E95" s="21"/>
      <c r="F95" s="21"/>
      <c r="G95" s="37">
        <v>14300</v>
      </c>
      <c r="H95" s="21"/>
    </row>
    <row r="96" spans="1:8" s="22" customFormat="1" ht="69" x14ac:dyDescent="0.2">
      <c r="A96" s="20"/>
      <c r="B96" s="20"/>
      <c r="C96" s="34" t="s">
        <v>88</v>
      </c>
      <c r="D96" s="37">
        <v>3300</v>
      </c>
      <c r="E96" s="21"/>
      <c r="F96" s="21"/>
      <c r="G96" s="37">
        <v>3300</v>
      </c>
      <c r="H96" s="21"/>
    </row>
    <row r="97" spans="1:8" s="22" customFormat="1" ht="69" x14ac:dyDescent="0.2">
      <c r="A97" s="20"/>
      <c r="B97" s="20"/>
      <c r="C97" s="34" t="s">
        <v>89</v>
      </c>
      <c r="D97" s="37">
        <v>5016</v>
      </c>
      <c r="E97" s="21"/>
      <c r="F97" s="21"/>
      <c r="G97" s="37">
        <v>5016</v>
      </c>
      <c r="H97" s="21"/>
    </row>
    <row r="98" spans="1:8" s="22" customFormat="1" ht="69" x14ac:dyDescent="0.2">
      <c r="A98" s="20"/>
      <c r="B98" s="20"/>
      <c r="C98" s="34" t="s">
        <v>90</v>
      </c>
      <c r="D98" s="37">
        <v>5368</v>
      </c>
      <c r="E98" s="21"/>
      <c r="F98" s="21"/>
      <c r="G98" s="37">
        <v>5368</v>
      </c>
      <c r="H98" s="21"/>
    </row>
    <row r="99" spans="1:8" s="22" customFormat="1" ht="51.75" x14ac:dyDescent="0.2">
      <c r="A99" s="20"/>
      <c r="B99" s="20"/>
      <c r="C99" s="34" t="s">
        <v>91</v>
      </c>
      <c r="D99" s="37">
        <v>440</v>
      </c>
      <c r="E99" s="21"/>
      <c r="F99" s="21"/>
      <c r="G99" s="37">
        <v>440</v>
      </c>
      <c r="H99" s="21"/>
    </row>
    <row r="100" spans="1:8" s="22" customFormat="1" ht="51.75" x14ac:dyDescent="0.2">
      <c r="A100" s="20"/>
      <c r="B100" s="20"/>
      <c r="C100" s="34" t="s">
        <v>92</v>
      </c>
      <c r="D100" s="37">
        <v>192</v>
      </c>
      <c r="E100" s="21"/>
      <c r="F100" s="21"/>
      <c r="G100" s="37">
        <v>192</v>
      </c>
      <c r="H100" s="21"/>
    </row>
    <row r="101" spans="1:8" s="22" customFormat="1" ht="34.5" x14ac:dyDescent="0.2">
      <c r="A101" s="20"/>
      <c r="B101" s="20"/>
      <c r="C101" s="34" t="s">
        <v>93</v>
      </c>
      <c r="D101" s="37">
        <v>3762</v>
      </c>
      <c r="E101" s="21"/>
      <c r="F101" s="21"/>
      <c r="G101" s="37">
        <v>3762</v>
      </c>
      <c r="H101" s="21"/>
    </row>
    <row r="102" spans="1:8" s="22" customFormat="1" ht="51.75" x14ac:dyDescent="0.2">
      <c r="A102" s="20"/>
      <c r="B102" s="20"/>
      <c r="C102" s="33" t="s">
        <v>94</v>
      </c>
      <c r="D102" s="36">
        <f>SUM(D103:D105)</f>
        <v>13400</v>
      </c>
      <c r="E102" s="24"/>
      <c r="F102" s="24"/>
      <c r="G102" s="36">
        <f>SUM(G103:G105)</f>
        <v>13400</v>
      </c>
      <c r="H102" s="21"/>
    </row>
    <row r="103" spans="1:8" s="22" customFormat="1" ht="51.75" x14ac:dyDescent="0.2">
      <c r="A103" s="20"/>
      <c r="B103" s="20"/>
      <c r="C103" s="34" t="s">
        <v>95</v>
      </c>
      <c r="D103" s="37">
        <v>4000</v>
      </c>
      <c r="E103" s="21"/>
      <c r="F103" s="21"/>
      <c r="G103" s="37">
        <v>4000</v>
      </c>
      <c r="H103" s="21"/>
    </row>
    <row r="104" spans="1:8" s="22" customFormat="1" ht="34.5" x14ac:dyDescent="0.2">
      <c r="A104" s="20"/>
      <c r="B104" s="20"/>
      <c r="C104" s="34" t="s">
        <v>96</v>
      </c>
      <c r="D104" s="37">
        <v>5800</v>
      </c>
      <c r="E104" s="21"/>
      <c r="F104" s="21"/>
      <c r="G104" s="37">
        <v>5800</v>
      </c>
      <c r="H104" s="21"/>
    </row>
    <row r="105" spans="1:8" s="22" customFormat="1" ht="69" x14ac:dyDescent="0.2">
      <c r="A105" s="20"/>
      <c r="B105" s="20"/>
      <c r="C105" s="34" t="s">
        <v>97</v>
      </c>
      <c r="D105" s="37">
        <v>3600</v>
      </c>
      <c r="E105" s="21"/>
      <c r="F105" s="21"/>
      <c r="G105" s="37">
        <v>3600</v>
      </c>
      <c r="H105" s="21"/>
    </row>
    <row r="106" spans="1:8" s="22" customFormat="1" x14ac:dyDescent="0.2">
      <c r="A106" s="20"/>
      <c r="B106" s="20"/>
      <c r="C106" s="47" t="s">
        <v>127</v>
      </c>
      <c r="D106" s="48">
        <f>SUM(D108)</f>
        <v>-592334</v>
      </c>
      <c r="E106" s="24"/>
      <c r="F106" s="24">
        <v>-592334</v>
      </c>
      <c r="G106" s="48"/>
      <c r="H106" s="24"/>
    </row>
    <row r="107" spans="1:8" s="22" customFormat="1" x14ac:dyDescent="0.2">
      <c r="A107" s="20"/>
      <c r="B107" s="20"/>
      <c r="C107" s="12" t="s">
        <v>128</v>
      </c>
      <c r="D107" s="37"/>
      <c r="E107" s="21"/>
      <c r="F107" s="21"/>
      <c r="G107" s="37"/>
      <c r="H107" s="21"/>
    </row>
    <row r="108" spans="1:8" s="19" customFormat="1" ht="41.25" customHeight="1" x14ac:dyDescent="0.2">
      <c r="A108" s="20"/>
      <c r="B108" s="20"/>
      <c r="C108" s="17" t="s">
        <v>20</v>
      </c>
      <c r="D108" s="46">
        <f>SUM(E108:H108)</f>
        <v>-592334</v>
      </c>
      <c r="E108" s="18"/>
      <c r="F108" s="18">
        <v>-592334</v>
      </c>
      <c r="G108" s="46"/>
      <c r="H108" s="18"/>
    </row>
    <row r="109" spans="1:8" s="19" customFormat="1" ht="34.5" x14ac:dyDescent="0.2">
      <c r="A109" s="16">
        <v>1049</v>
      </c>
      <c r="B109" s="16">
        <v>21002</v>
      </c>
      <c r="C109" s="17" t="s">
        <v>21</v>
      </c>
      <c r="D109" s="46">
        <f>SUM(D111+D113)</f>
        <v>7.999999972525984E-3</v>
      </c>
      <c r="E109" s="46">
        <f t="shared" ref="E109:G109" si="15">SUM(E111+E113)</f>
        <v>0</v>
      </c>
      <c r="F109" s="46">
        <f>SUM(F111+F113)</f>
        <v>-24895.592000000004</v>
      </c>
      <c r="G109" s="46">
        <f t="shared" si="15"/>
        <v>24895.599999999999</v>
      </c>
      <c r="H109" s="46">
        <f>SUM(H111+H115+H118+H120+H123+H125+H126+H127+H128+H129)</f>
        <v>0</v>
      </c>
    </row>
    <row r="110" spans="1:8" s="19" customFormat="1" x14ac:dyDescent="0.2">
      <c r="A110" s="16"/>
      <c r="B110" s="16"/>
      <c r="C110" s="12" t="s">
        <v>129</v>
      </c>
      <c r="D110" s="18"/>
      <c r="E110" s="18"/>
      <c r="F110" s="18"/>
      <c r="G110" s="46"/>
      <c r="H110" s="38"/>
    </row>
    <row r="111" spans="1:8" s="19" customFormat="1" x14ac:dyDescent="0.2">
      <c r="A111" s="16"/>
      <c r="B111" s="16"/>
      <c r="C111" s="47" t="s">
        <v>127</v>
      </c>
      <c r="D111" s="18">
        <v>-308694.2</v>
      </c>
      <c r="E111" s="18"/>
      <c r="F111" s="18">
        <v>-308694.2</v>
      </c>
      <c r="G111" s="46"/>
      <c r="H111" s="38"/>
    </row>
    <row r="112" spans="1:8" s="19" customFormat="1" x14ac:dyDescent="0.2">
      <c r="A112" s="16"/>
      <c r="B112" s="16"/>
      <c r="C112" s="12" t="s">
        <v>129</v>
      </c>
      <c r="D112" s="18"/>
      <c r="E112" s="18"/>
      <c r="F112" s="18"/>
      <c r="G112" s="46"/>
      <c r="H112" s="38"/>
    </row>
    <row r="113" spans="1:8" s="19" customFormat="1" ht="34.5" x14ac:dyDescent="0.2">
      <c r="A113" s="16"/>
      <c r="B113" s="16"/>
      <c r="C113" s="47" t="s">
        <v>130</v>
      </c>
      <c r="D113" s="18">
        <f>SUM(D115+D118+D120+D123+D125+D126+D127+D128+D129)</f>
        <v>308694.20799999998</v>
      </c>
      <c r="E113" s="18">
        <f t="shared" ref="E113:H113" si="16">SUM(E115+E118+E120+E123+E125+E126+E127+E128+E129)</f>
        <v>0</v>
      </c>
      <c r="F113" s="18">
        <f t="shared" si="16"/>
        <v>283798.60800000001</v>
      </c>
      <c r="G113" s="18">
        <f>SUM(G115+G118+G120+G123+G125+G126+G127+G128+G129)</f>
        <v>24895.599999999999</v>
      </c>
      <c r="H113" s="18">
        <f t="shared" si="16"/>
        <v>0</v>
      </c>
    </row>
    <row r="114" spans="1:8" s="19" customFormat="1" x14ac:dyDescent="0.2">
      <c r="A114" s="16"/>
      <c r="B114" s="16"/>
      <c r="C114" s="12" t="s">
        <v>13</v>
      </c>
      <c r="D114" s="18"/>
      <c r="E114" s="18"/>
      <c r="F114" s="18"/>
      <c r="G114" s="46"/>
      <c r="H114" s="38"/>
    </row>
    <row r="115" spans="1:8" s="19" customFormat="1" ht="34.5" x14ac:dyDescent="0.2">
      <c r="A115" s="16"/>
      <c r="B115" s="16"/>
      <c r="C115" s="31" t="s">
        <v>118</v>
      </c>
      <c r="D115" s="36">
        <f t="shared" ref="D115" si="17">SUM(D116:D117)</f>
        <v>60973.52</v>
      </c>
      <c r="E115" s="36"/>
      <c r="F115" s="36">
        <f>SUM(F116:F117)</f>
        <v>60973.52</v>
      </c>
      <c r="G115" s="37"/>
      <c r="H115" s="38"/>
    </row>
    <row r="116" spans="1:8" s="19" customFormat="1" ht="34.5" x14ac:dyDescent="0.2">
      <c r="A116" s="16"/>
      <c r="B116" s="16"/>
      <c r="C116" s="32" t="s">
        <v>119</v>
      </c>
      <c r="D116" s="37">
        <v>60960</v>
      </c>
      <c r="E116" s="37"/>
      <c r="F116" s="37">
        <v>60960</v>
      </c>
      <c r="G116" s="37"/>
      <c r="H116" s="38"/>
    </row>
    <row r="117" spans="1:8" s="19" customFormat="1" ht="34.5" x14ac:dyDescent="0.2">
      <c r="A117" s="16"/>
      <c r="B117" s="16"/>
      <c r="C117" s="32" t="s">
        <v>120</v>
      </c>
      <c r="D117" s="37">
        <v>13.52</v>
      </c>
      <c r="E117" s="37"/>
      <c r="F117" s="37">
        <v>13.52</v>
      </c>
      <c r="G117" s="37"/>
      <c r="H117" s="38"/>
    </row>
    <row r="118" spans="1:8" s="19" customFormat="1" ht="34.5" x14ac:dyDescent="0.2">
      <c r="A118" s="16"/>
      <c r="B118" s="16"/>
      <c r="C118" s="31" t="s">
        <v>121</v>
      </c>
      <c r="D118" s="36">
        <v>27432</v>
      </c>
      <c r="E118" s="36"/>
      <c r="F118" s="36">
        <v>27432</v>
      </c>
      <c r="G118" s="37"/>
      <c r="H118" s="38"/>
    </row>
    <row r="119" spans="1:8" s="19" customFormat="1" ht="34.5" x14ac:dyDescent="0.2">
      <c r="A119" s="16"/>
      <c r="B119" s="16"/>
      <c r="C119" s="32" t="s">
        <v>122</v>
      </c>
      <c r="D119" s="37">
        <v>27432</v>
      </c>
      <c r="E119" s="37"/>
      <c r="F119" s="37">
        <v>27432</v>
      </c>
      <c r="G119" s="37"/>
      <c r="H119" s="38"/>
    </row>
    <row r="120" spans="1:8" s="22" customFormat="1" x14ac:dyDescent="0.2">
      <c r="A120" s="20"/>
      <c r="B120" s="20"/>
      <c r="C120" s="31" t="s">
        <v>66</v>
      </c>
      <c r="D120" s="36">
        <f>D121+D122</f>
        <v>526.79999999999995</v>
      </c>
      <c r="E120" s="21"/>
      <c r="F120" s="21"/>
      <c r="G120" s="36">
        <f>G121+G122</f>
        <v>526.79999999999995</v>
      </c>
      <c r="H120" s="21"/>
    </row>
    <row r="121" spans="1:8" s="22" customFormat="1" ht="34.5" x14ac:dyDescent="0.2">
      <c r="A121" s="20"/>
      <c r="B121" s="20"/>
      <c r="C121" s="32" t="s">
        <v>67</v>
      </c>
      <c r="D121" s="37">
        <v>228</v>
      </c>
      <c r="E121" s="21"/>
      <c r="F121" s="21"/>
      <c r="G121" s="37">
        <v>228</v>
      </c>
      <c r="H121" s="21"/>
    </row>
    <row r="122" spans="1:8" s="22" customFormat="1" ht="34.5" x14ac:dyDescent="0.2">
      <c r="A122" s="20"/>
      <c r="B122" s="20"/>
      <c r="C122" s="32" t="s">
        <v>68</v>
      </c>
      <c r="D122" s="37">
        <v>298.8</v>
      </c>
      <c r="E122" s="21"/>
      <c r="F122" s="21"/>
      <c r="G122" s="37">
        <v>298.8</v>
      </c>
      <c r="H122" s="21"/>
    </row>
    <row r="123" spans="1:8" s="22" customFormat="1" x14ac:dyDescent="0.2">
      <c r="A123" s="20"/>
      <c r="B123" s="20"/>
      <c r="C123" s="33" t="s">
        <v>69</v>
      </c>
      <c r="D123" s="36">
        <f>D124</f>
        <v>298.8</v>
      </c>
      <c r="E123" s="21"/>
      <c r="F123" s="36">
        <f>F124</f>
        <v>0</v>
      </c>
      <c r="G123" s="36">
        <f>G124</f>
        <v>298.8</v>
      </c>
      <c r="H123" s="21"/>
    </row>
    <row r="124" spans="1:8" s="22" customFormat="1" ht="34.5" x14ac:dyDescent="0.2">
      <c r="A124" s="20"/>
      <c r="B124" s="20"/>
      <c r="C124" s="34" t="s">
        <v>70</v>
      </c>
      <c r="D124" s="37">
        <v>298.8</v>
      </c>
      <c r="E124" s="21"/>
      <c r="F124" s="21"/>
      <c r="G124" s="37">
        <v>298.8</v>
      </c>
      <c r="H124" s="21"/>
    </row>
    <row r="125" spans="1:8" s="22" customFormat="1" ht="34.5" x14ac:dyDescent="0.2">
      <c r="A125" s="20"/>
      <c r="B125" s="20"/>
      <c r="C125" s="34" t="s">
        <v>123</v>
      </c>
      <c r="D125" s="37">
        <v>193040</v>
      </c>
      <c r="E125" s="37"/>
      <c r="F125" s="37">
        <v>193040</v>
      </c>
      <c r="G125" s="37"/>
      <c r="H125" s="21"/>
    </row>
    <row r="126" spans="1:8" s="22" customFormat="1" ht="67.5" customHeight="1" x14ac:dyDescent="0.2">
      <c r="A126" s="20"/>
      <c r="B126" s="20"/>
      <c r="C126" s="34" t="s">
        <v>124</v>
      </c>
      <c r="D126" s="37">
        <v>675</v>
      </c>
      <c r="E126" s="37"/>
      <c r="F126" s="37">
        <v>675</v>
      </c>
      <c r="G126" s="37"/>
      <c r="H126" s="21"/>
    </row>
    <row r="127" spans="1:8" s="22" customFormat="1" ht="69" x14ac:dyDescent="0.2">
      <c r="A127" s="20"/>
      <c r="B127" s="20"/>
      <c r="C127" s="34" t="s">
        <v>125</v>
      </c>
      <c r="D127" s="37">
        <v>1292.9480000000001</v>
      </c>
      <c r="E127" s="37"/>
      <c r="F127" s="37">
        <v>1292.9480000000001</v>
      </c>
      <c r="G127" s="37"/>
      <c r="H127" s="21"/>
    </row>
    <row r="128" spans="1:8" s="22" customFormat="1" ht="34.5" x14ac:dyDescent="0.2">
      <c r="A128" s="20"/>
      <c r="B128" s="20"/>
      <c r="C128" s="34" t="s">
        <v>126</v>
      </c>
      <c r="D128" s="37">
        <v>385.14</v>
      </c>
      <c r="E128" s="37"/>
      <c r="F128" s="37">
        <v>385.14</v>
      </c>
      <c r="G128" s="37"/>
      <c r="H128" s="21"/>
    </row>
    <row r="129" spans="1:8" s="22" customFormat="1" ht="34.5" x14ac:dyDescent="0.2">
      <c r="A129" s="20"/>
      <c r="B129" s="20"/>
      <c r="C129" s="23" t="s">
        <v>104</v>
      </c>
      <c r="D129" s="36">
        <f>SUM(D130:D135)</f>
        <v>24070</v>
      </c>
      <c r="E129" s="36">
        <f t="shared" ref="E129:F129" si="18">SUM(E130:E135)</f>
        <v>0</v>
      </c>
      <c r="F129" s="36">
        <f t="shared" si="18"/>
        <v>0</v>
      </c>
      <c r="G129" s="36">
        <f>SUM(G130:G135)</f>
        <v>24070</v>
      </c>
      <c r="H129" s="21"/>
    </row>
    <row r="130" spans="1:8" ht="69" x14ac:dyDescent="0.2">
      <c r="A130" s="12"/>
      <c r="B130" s="35"/>
      <c r="C130" s="32" t="s">
        <v>98</v>
      </c>
      <c r="D130" s="37">
        <v>990</v>
      </c>
      <c r="E130" s="40"/>
      <c r="F130" s="41">
        <v>0</v>
      </c>
      <c r="G130" s="37">
        <v>990</v>
      </c>
      <c r="H130" s="42"/>
    </row>
    <row r="131" spans="1:8" ht="69" x14ac:dyDescent="0.2">
      <c r="A131" s="12"/>
      <c r="B131" s="35"/>
      <c r="C131" s="32" t="s">
        <v>99</v>
      </c>
      <c r="D131" s="37">
        <v>100</v>
      </c>
      <c r="E131" s="40"/>
      <c r="F131" s="41">
        <v>0</v>
      </c>
      <c r="G131" s="37">
        <v>100</v>
      </c>
      <c r="H131" s="42"/>
    </row>
    <row r="132" spans="1:8" ht="69" x14ac:dyDescent="0.2">
      <c r="A132" s="12"/>
      <c r="B132" s="35"/>
      <c r="C132" s="32" t="s">
        <v>100</v>
      </c>
      <c r="D132" s="37">
        <v>450</v>
      </c>
      <c r="E132" s="40"/>
      <c r="F132" s="41">
        <v>0</v>
      </c>
      <c r="G132" s="37">
        <v>450</v>
      </c>
      <c r="H132" s="42"/>
    </row>
    <row r="133" spans="1:8" ht="69" x14ac:dyDescent="0.2">
      <c r="A133" s="12"/>
      <c r="B133" s="35"/>
      <c r="C133" s="32" t="s">
        <v>101</v>
      </c>
      <c r="D133" s="37">
        <v>780</v>
      </c>
      <c r="E133" s="40"/>
      <c r="F133" s="41">
        <v>0</v>
      </c>
      <c r="G133" s="37">
        <v>780</v>
      </c>
      <c r="H133" s="42"/>
    </row>
    <row r="134" spans="1:8" x14ac:dyDescent="0.2">
      <c r="A134" s="12"/>
      <c r="B134" s="35"/>
      <c r="C134" s="32" t="s">
        <v>102</v>
      </c>
      <c r="D134" s="37">
        <v>20790</v>
      </c>
      <c r="E134" s="40"/>
      <c r="F134" s="41">
        <v>0</v>
      </c>
      <c r="G134" s="37">
        <v>20790</v>
      </c>
      <c r="H134" s="42"/>
    </row>
    <row r="135" spans="1:8" ht="51.75" x14ac:dyDescent="0.2">
      <c r="A135" s="12"/>
      <c r="B135" s="35"/>
      <c r="C135" s="32" t="s">
        <v>103</v>
      </c>
      <c r="D135" s="37">
        <v>960</v>
      </c>
      <c r="E135" s="40"/>
      <c r="F135" s="41">
        <v>0</v>
      </c>
      <c r="G135" s="37">
        <v>960</v>
      </c>
      <c r="H135" s="42"/>
    </row>
  </sheetData>
  <mergeCells count="8">
    <mergeCell ref="A1:H1"/>
    <mergeCell ref="G4:H4"/>
    <mergeCell ref="A5:B5"/>
    <mergeCell ref="C5:C6"/>
    <mergeCell ref="D5:D6"/>
    <mergeCell ref="E5:H5"/>
    <mergeCell ref="F2:H2"/>
    <mergeCell ref="C3:H3"/>
  </mergeCells>
  <printOptions horizontalCentered="1"/>
  <pageMargins left="0.17" right="0.17" top="0.28999999999999998" bottom="0.68" header="0.17" footer="0.34"/>
  <pageSetup paperSize="9" scale="87" firstPageNumber="236" orientation="landscape" useFirstPageNumber="1" horizontalDpi="4294967294" verticalDpi="4294967294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view="pageBreakPreview" topLeftCell="A91" zoomScaleNormal="100" zoomScaleSheetLayoutView="100" workbookViewId="0">
      <selection activeCell="C8" sqref="C8"/>
    </sheetView>
  </sheetViews>
  <sheetFormatPr defaultRowHeight="17.25" x14ac:dyDescent="0.2"/>
  <cols>
    <col min="1" max="1" width="7.42578125" style="11" customWidth="1"/>
    <col min="2" max="2" width="8.7109375" style="11" customWidth="1"/>
    <col min="3" max="3" width="62.42578125" style="1" customWidth="1"/>
    <col min="4" max="4" width="18.7109375" style="26" bestFit="1" customWidth="1"/>
    <col min="5" max="5" width="18.85546875" style="26" customWidth="1"/>
    <col min="6" max="6" width="19.140625" style="96" customWidth="1"/>
    <col min="7" max="7" width="9.5703125" style="1" customWidth="1"/>
    <col min="8" max="9" width="18.28515625" style="81" bestFit="1" customWidth="1"/>
    <col min="10" max="10" width="18.5703125" style="81" bestFit="1" customWidth="1"/>
    <col min="11" max="11" width="16.42578125" style="1" customWidth="1"/>
    <col min="12" max="16384" width="9.140625" style="1"/>
  </cols>
  <sheetData>
    <row r="1" spans="1:10" x14ac:dyDescent="0.2">
      <c r="A1" s="165" t="s">
        <v>205</v>
      </c>
      <c r="B1" s="165"/>
      <c r="C1" s="165"/>
      <c r="D1" s="165"/>
      <c r="E1" s="165"/>
      <c r="F1" s="165"/>
    </row>
    <row r="2" spans="1:10" ht="48.75" customHeight="1" x14ac:dyDescent="0.2">
      <c r="A2" s="53"/>
      <c r="B2" s="53"/>
      <c r="C2" s="53"/>
      <c r="D2" s="146" t="s">
        <v>167</v>
      </c>
      <c r="E2" s="146"/>
      <c r="F2" s="146"/>
    </row>
    <row r="3" spans="1:10" ht="53.25" customHeight="1" x14ac:dyDescent="0.2">
      <c r="A3" s="177" t="s">
        <v>206</v>
      </c>
      <c r="B3" s="177"/>
      <c r="C3" s="177"/>
      <c r="D3" s="177"/>
      <c r="E3" s="177"/>
      <c r="F3" s="177"/>
    </row>
    <row r="4" spans="1:10" x14ac:dyDescent="0.2">
      <c r="A4" s="2"/>
      <c r="B4" s="2"/>
      <c r="C4" s="54"/>
      <c r="D4" s="4"/>
      <c r="E4" s="166" t="s">
        <v>0</v>
      </c>
      <c r="F4" s="166"/>
    </row>
    <row r="5" spans="1:10" s="5" customFormat="1" ht="36.75" customHeight="1" x14ac:dyDescent="0.2">
      <c r="A5" s="178" t="s">
        <v>1</v>
      </c>
      <c r="B5" s="178"/>
      <c r="C5" s="179" t="s">
        <v>201</v>
      </c>
      <c r="D5" s="180" t="s">
        <v>202</v>
      </c>
      <c r="E5" s="180" t="s">
        <v>203</v>
      </c>
      <c r="F5" s="180" t="s">
        <v>204</v>
      </c>
      <c r="H5" s="82"/>
      <c r="I5" s="82"/>
      <c r="J5" s="82"/>
    </row>
    <row r="6" spans="1:10" s="5" customFormat="1" ht="78" customHeight="1" x14ac:dyDescent="0.2">
      <c r="A6" s="6" t="s">
        <v>5</v>
      </c>
      <c r="B6" s="6" t="s">
        <v>6</v>
      </c>
      <c r="C6" s="179"/>
      <c r="D6" s="180"/>
      <c r="E6" s="180"/>
      <c r="F6" s="180"/>
      <c r="H6" s="82"/>
      <c r="I6" s="82"/>
      <c r="J6" s="82"/>
    </row>
    <row r="7" spans="1:10" s="11" customFormat="1" ht="30.75" customHeight="1" x14ac:dyDescent="0.2">
      <c r="A7" s="8"/>
      <c r="B7" s="8"/>
      <c r="C7" s="9" t="s">
        <v>11</v>
      </c>
      <c r="D7" s="83">
        <f>SUM(D9)</f>
        <v>2.3799999908078462E-2</v>
      </c>
      <c r="E7" s="83">
        <f t="shared" ref="E7:F7" si="0">SUM(E9)</f>
        <v>1.5799999935552478E-2</v>
      </c>
      <c r="F7" s="83">
        <f t="shared" si="0"/>
        <v>1.5799999935552478E-2</v>
      </c>
      <c r="H7" s="84"/>
      <c r="I7" s="84"/>
      <c r="J7" s="84"/>
    </row>
    <row r="8" spans="1:10" x14ac:dyDescent="0.2">
      <c r="A8" s="8"/>
      <c r="B8" s="8"/>
      <c r="C8" s="9" t="s">
        <v>12</v>
      </c>
      <c r="D8" s="83"/>
      <c r="E8" s="83"/>
      <c r="F8" s="88"/>
    </row>
    <row r="9" spans="1:10" s="11" customFormat="1" ht="44.25" customHeight="1" x14ac:dyDescent="0.2">
      <c r="A9" s="12"/>
      <c r="B9" s="13"/>
      <c r="C9" s="13" t="s">
        <v>14</v>
      </c>
      <c r="D9" s="14">
        <f>SUM(D11+D109)</f>
        <v>2.3799999908078462E-2</v>
      </c>
      <c r="E9" s="14">
        <f t="shared" ref="E9:F9" si="1">SUM(E11)</f>
        <v>1.5799999935552478E-2</v>
      </c>
      <c r="F9" s="14">
        <f t="shared" si="1"/>
        <v>1.5799999935552478E-2</v>
      </c>
      <c r="H9" s="84"/>
      <c r="I9" s="84"/>
      <c r="J9" s="84"/>
    </row>
    <row r="10" spans="1:10" s="11" customFormat="1" x14ac:dyDescent="0.2">
      <c r="A10" s="12"/>
      <c r="B10" s="12"/>
      <c r="C10" s="12" t="s">
        <v>13</v>
      </c>
      <c r="D10" s="15"/>
      <c r="E10" s="15"/>
      <c r="F10" s="89"/>
      <c r="H10" s="84"/>
      <c r="I10" s="84"/>
      <c r="J10" s="84"/>
    </row>
    <row r="11" spans="1:10" s="19" customFormat="1" ht="39" customHeight="1" x14ac:dyDescent="0.2">
      <c r="A11" s="16">
        <v>1049</v>
      </c>
      <c r="B11" s="16">
        <v>21001</v>
      </c>
      <c r="C11" s="17" t="s">
        <v>15</v>
      </c>
      <c r="D11" s="18">
        <f>SUM(D14+D106)</f>
        <v>1.5799999935552478E-2</v>
      </c>
      <c r="E11" s="18">
        <f t="shared" ref="E11:F11" si="2">SUM(E14+E106)</f>
        <v>1.5799999935552478E-2</v>
      </c>
      <c r="F11" s="18">
        <f t="shared" si="2"/>
        <v>1.5799999935552478E-2</v>
      </c>
      <c r="H11" s="85"/>
      <c r="I11" s="85"/>
      <c r="J11" s="85"/>
    </row>
    <row r="12" spans="1:10" s="19" customFormat="1" x14ac:dyDescent="0.2">
      <c r="A12" s="12"/>
      <c r="B12" s="12"/>
      <c r="C12" s="12" t="s">
        <v>13</v>
      </c>
      <c r="D12" s="18"/>
      <c r="E12" s="18"/>
      <c r="F12" s="89"/>
      <c r="H12" s="85"/>
      <c r="I12" s="85"/>
      <c r="J12" s="85"/>
    </row>
    <row r="13" spans="1:10" s="25" customFormat="1" ht="42" customHeight="1" x14ac:dyDescent="0.2">
      <c r="A13" s="12"/>
      <c r="B13" s="12"/>
      <c r="C13" s="12" t="s">
        <v>129</v>
      </c>
      <c r="D13" s="24"/>
      <c r="E13" s="24"/>
      <c r="F13" s="89"/>
      <c r="H13" s="86"/>
      <c r="I13" s="86"/>
      <c r="J13" s="86"/>
    </row>
    <row r="14" spans="1:10" ht="34.5" x14ac:dyDescent="0.2">
      <c r="A14" s="12"/>
      <c r="B14" s="12"/>
      <c r="C14" s="47" t="s">
        <v>130</v>
      </c>
      <c r="D14" s="90">
        <f>SUM(D16+D52+D62+D77)</f>
        <v>592334.01579999994</v>
      </c>
      <c r="E14" s="90">
        <f t="shared" ref="E14" si="3">SUM(E16+E52+E62+E77)</f>
        <v>592334.01579999994</v>
      </c>
      <c r="F14" s="90">
        <f>SUM(F16+F52+F62+F77)</f>
        <v>592334.01579999994</v>
      </c>
    </row>
    <row r="15" spans="1:10" s="19" customFormat="1" ht="30" customHeight="1" x14ac:dyDescent="0.2">
      <c r="A15" s="12"/>
      <c r="B15" s="12"/>
      <c r="C15" s="12" t="s">
        <v>13</v>
      </c>
      <c r="D15" s="18"/>
      <c r="E15" s="18"/>
      <c r="F15" s="89"/>
      <c r="H15" s="85"/>
      <c r="I15" s="85"/>
      <c r="J15" s="85"/>
    </row>
    <row r="16" spans="1:10" ht="34.5" x14ac:dyDescent="0.2">
      <c r="A16" s="16"/>
      <c r="B16" s="16"/>
      <c r="C16" s="17" t="s">
        <v>16</v>
      </c>
      <c r="D16" s="97">
        <f t="shared" ref="D16:E16" si="4">SUM(D18+D20+D26+D30+D35+D37+D40+D43)</f>
        <v>313083.91279999993</v>
      </c>
      <c r="E16" s="97">
        <f t="shared" si="4"/>
        <v>313083.91279999993</v>
      </c>
      <c r="F16" s="97">
        <f>SUM(F18+F20+F26+F30+F35+F37+F40+F43)</f>
        <v>313083.91279999993</v>
      </c>
    </row>
    <row r="17" spans="1:10" s="19" customFormat="1" x14ac:dyDescent="0.2">
      <c r="A17" s="12"/>
      <c r="B17" s="12"/>
      <c r="C17" s="12" t="s">
        <v>13</v>
      </c>
      <c r="D17" s="97"/>
      <c r="E17" s="97"/>
      <c r="F17" s="42"/>
      <c r="H17" s="85"/>
      <c r="I17" s="85"/>
      <c r="J17" s="85"/>
    </row>
    <row r="18" spans="1:10" x14ac:dyDescent="0.2">
      <c r="A18" s="20"/>
      <c r="B18" s="20"/>
      <c r="C18" s="27" t="s">
        <v>23</v>
      </c>
      <c r="D18" s="97">
        <v>432</v>
      </c>
      <c r="E18" s="97">
        <v>432</v>
      </c>
      <c r="F18" s="100">
        <v>432</v>
      </c>
    </row>
    <row r="19" spans="1:10" s="19" customFormat="1" ht="60" customHeight="1" x14ac:dyDescent="0.2">
      <c r="A19" s="20"/>
      <c r="B19" s="20"/>
      <c r="C19" s="28" t="s">
        <v>24</v>
      </c>
      <c r="D19" s="42">
        <v>432</v>
      </c>
      <c r="E19" s="42">
        <v>432</v>
      </c>
      <c r="F19" s="99">
        <v>432</v>
      </c>
      <c r="H19" s="85"/>
      <c r="I19" s="85"/>
      <c r="J19" s="85"/>
    </row>
    <row r="20" spans="1:10" x14ac:dyDescent="0.2">
      <c r="A20" s="20"/>
      <c r="B20" s="20"/>
      <c r="C20" s="27" t="s">
        <v>17</v>
      </c>
      <c r="D20" s="97">
        <v>-166334.671</v>
      </c>
      <c r="E20" s="97">
        <v>-166334.671</v>
      </c>
      <c r="F20" s="100">
        <v>-166334.671</v>
      </c>
    </row>
    <row r="21" spans="1:10" s="19" customFormat="1" ht="39.75" customHeight="1" x14ac:dyDescent="0.2">
      <c r="A21" s="20"/>
      <c r="B21" s="20"/>
      <c r="C21" s="43" t="s">
        <v>105</v>
      </c>
      <c r="D21" s="42">
        <v>21415.934000000001</v>
      </c>
      <c r="E21" s="42">
        <v>21415.934000000001</v>
      </c>
      <c r="F21" s="99">
        <v>21415.934000000001</v>
      </c>
      <c r="H21" s="85"/>
      <c r="I21" s="85"/>
      <c r="J21" s="85"/>
    </row>
    <row r="22" spans="1:10" s="25" customFormat="1" ht="24.75" customHeight="1" x14ac:dyDescent="0.2">
      <c r="A22" s="20"/>
      <c r="B22" s="20"/>
      <c r="C22" s="43" t="s">
        <v>106</v>
      </c>
      <c r="D22" s="42">
        <v>1286.7950000000001</v>
      </c>
      <c r="E22" s="42">
        <v>1286.7950000000001</v>
      </c>
      <c r="F22" s="99">
        <v>1286.7950000000001</v>
      </c>
      <c r="H22" s="86"/>
      <c r="I22" s="86"/>
      <c r="J22" s="86"/>
    </row>
    <row r="23" spans="1:10" x14ac:dyDescent="0.2">
      <c r="A23" s="20"/>
      <c r="B23" s="20"/>
      <c r="C23" s="43" t="s">
        <v>18</v>
      </c>
      <c r="D23" s="42">
        <v>-194161.8</v>
      </c>
      <c r="E23" s="42">
        <v>-194161.8</v>
      </c>
      <c r="F23" s="99">
        <v>-194161.8</v>
      </c>
    </row>
    <row r="24" spans="1:10" s="19" customFormat="1" ht="41.25" customHeight="1" x14ac:dyDescent="0.2">
      <c r="A24" s="20"/>
      <c r="B24" s="20"/>
      <c r="C24" s="28" t="s">
        <v>25</v>
      </c>
      <c r="D24" s="42">
        <v>2500</v>
      </c>
      <c r="E24" s="42">
        <v>2500</v>
      </c>
      <c r="F24" s="99">
        <v>2500</v>
      </c>
      <c r="H24" s="85"/>
      <c r="I24" s="85"/>
      <c r="J24" s="85"/>
    </row>
    <row r="25" spans="1:10" s="19" customFormat="1" ht="23.25" customHeight="1" x14ac:dyDescent="0.2">
      <c r="A25" s="20"/>
      <c r="B25" s="20"/>
      <c r="C25" s="28" t="s">
        <v>26</v>
      </c>
      <c r="D25" s="42">
        <v>2624.4</v>
      </c>
      <c r="E25" s="42">
        <v>2624.4</v>
      </c>
      <c r="F25" s="99">
        <v>2624.4</v>
      </c>
      <c r="H25" s="85"/>
      <c r="I25" s="85"/>
      <c r="J25" s="85"/>
    </row>
    <row r="26" spans="1:10" s="19" customFormat="1" ht="34.5" x14ac:dyDescent="0.2">
      <c r="A26" s="20"/>
      <c r="B26" s="20"/>
      <c r="C26" s="27" t="s">
        <v>27</v>
      </c>
      <c r="D26" s="97">
        <v>5883.6</v>
      </c>
      <c r="E26" s="97">
        <v>5883.6</v>
      </c>
      <c r="F26" s="100">
        <v>5883.6</v>
      </c>
      <c r="H26" s="85"/>
      <c r="I26" s="85"/>
      <c r="J26" s="85"/>
    </row>
    <row r="27" spans="1:10" s="25" customFormat="1" ht="21" customHeight="1" x14ac:dyDescent="0.2">
      <c r="A27" s="20"/>
      <c r="B27" s="20"/>
      <c r="C27" s="28" t="s">
        <v>28</v>
      </c>
      <c r="D27" s="97">
        <v>2133.6</v>
      </c>
      <c r="E27" s="97">
        <v>2133.6</v>
      </c>
      <c r="F27" s="100">
        <v>2133.6</v>
      </c>
      <c r="H27" s="86"/>
      <c r="I27" s="86"/>
      <c r="J27" s="86"/>
    </row>
    <row r="28" spans="1:10" x14ac:dyDescent="0.2">
      <c r="A28" s="20"/>
      <c r="B28" s="20"/>
      <c r="C28" s="28" t="s">
        <v>29</v>
      </c>
      <c r="D28" s="42">
        <v>1050</v>
      </c>
      <c r="E28" s="42">
        <v>1050</v>
      </c>
      <c r="F28" s="92">
        <v>1050</v>
      </c>
    </row>
    <row r="29" spans="1:10" x14ac:dyDescent="0.2">
      <c r="A29" s="20"/>
      <c r="B29" s="20"/>
      <c r="C29" s="28" t="s">
        <v>30</v>
      </c>
      <c r="D29" s="42">
        <v>2700</v>
      </c>
      <c r="E29" s="42">
        <v>2700</v>
      </c>
      <c r="F29" s="92">
        <v>2700</v>
      </c>
    </row>
    <row r="30" spans="1:10" x14ac:dyDescent="0.2">
      <c r="A30" s="20"/>
      <c r="B30" s="20"/>
      <c r="C30" s="29" t="s">
        <v>31</v>
      </c>
      <c r="D30" s="97">
        <v>41273.5</v>
      </c>
      <c r="E30" s="97">
        <v>41273.5</v>
      </c>
      <c r="F30" s="91">
        <v>41273.5</v>
      </c>
    </row>
    <row r="31" spans="1:10" ht="34.5" x14ac:dyDescent="0.2">
      <c r="A31" s="20"/>
      <c r="B31" s="20"/>
      <c r="C31" s="28" t="s">
        <v>107</v>
      </c>
      <c r="D31" s="42">
        <v>38529.5</v>
      </c>
      <c r="E31" s="42">
        <v>38529.5</v>
      </c>
      <c r="F31" s="92">
        <v>38529.5</v>
      </c>
    </row>
    <row r="32" spans="1:10" ht="34.5" x14ac:dyDescent="0.2">
      <c r="A32" s="20"/>
      <c r="B32" s="20"/>
      <c r="C32" s="28" t="s">
        <v>32</v>
      </c>
      <c r="D32" s="42">
        <v>432</v>
      </c>
      <c r="E32" s="42">
        <v>432</v>
      </c>
      <c r="F32" s="92">
        <v>432</v>
      </c>
    </row>
    <row r="33" spans="1:6" ht="34.5" x14ac:dyDescent="0.2">
      <c r="A33" s="20"/>
      <c r="B33" s="20"/>
      <c r="C33" s="30" t="s">
        <v>33</v>
      </c>
      <c r="D33" s="42">
        <v>312</v>
      </c>
      <c r="E33" s="42">
        <v>312</v>
      </c>
      <c r="F33" s="92">
        <v>312</v>
      </c>
    </row>
    <row r="34" spans="1:6" ht="34.5" x14ac:dyDescent="0.2">
      <c r="A34" s="20"/>
      <c r="B34" s="20"/>
      <c r="C34" s="28" t="s">
        <v>34</v>
      </c>
      <c r="D34" s="42">
        <v>2000</v>
      </c>
      <c r="E34" s="42">
        <v>2000</v>
      </c>
      <c r="F34" s="92">
        <v>2000</v>
      </c>
    </row>
    <row r="35" spans="1:6" x14ac:dyDescent="0.2">
      <c r="A35" s="20"/>
      <c r="B35" s="20"/>
      <c r="C35" s="29" t="s">
        <v>108</v>
      </c>
      <c r="D35" s="97">
        <v>123</v>
      </c>
      <c r="E35" s="97">
        <v>123</v>
      </c>
      <c r="F35" s="91">
        <v>123</v>
      </c>
    </row>
    <row r="36" spans="1:6" x14ac:dyDescent="0.2">
      <c r="A36" s="20"/>
      <c r="B36" s="20"/>
      <c r="C36" s="28" t="s">
        <v>109</v>
      </c>
      <c r="D36" s="42">
        <v>123</v>
      </c>
      <c r="E36" s="42">
        <v>123</v>
      </c>
      <c r="F36" s="92">
        <v>123</v>
      </c>
    </row>
    <row r="37" spans="1:6" x14ac:dyDescent="0.2">
      <c r="A37" s="20"/>
      <c r="B37" s="20"/>
      <c r="C37" s="29" t="s">
        <v>35</v>
      </c>
      <c r="D37" s="97">
        <v>13360</v>
      </c>
      <c r="E37" s="97">
        <v>13360</v>
      </c>
      <c r="F37" s="91">
        <v>13360</v>
      </c>
    </row>
    <row r="38" spans="1:6" x14ac:dyDescent="0.2">
      <c r="A38" s="20"/>
      <c r="B38" s="20"/>
      <c r="C38" s="28" t="s">
        <v>36</v>
      </c>
      <c r="D38" s="42">
        <v>4000</v>
      </c>
      <c r="E38" s="42">
        <v>4000</v>
      </c>
      <c r="F38" s="92">
        <v>4000</v>
      </c>
    </row>
    <row r="39" spans="1:6" x14ac:dyDescent="0.2">
      <c r="A39" s="20"/>
      <c r="B39" s="20"/>
      <c r="C39" s="28" t="s">
        <v>37</v>
      </c>
      <c r="D39" s="42">
        <v>9360</v>
      </c>
      <c r="E39" s="42">
        <v>9360</v>
      </c>
      <c r="F39" s="92">
        <v>9360</v>
      </c>
    </row>
    <row r="40" spans="1:6" x14ac:dyDescent="0.2">
      <c r="A40" s="20"/>
      <c r="B40" s="20"/>
      <c r="C40" s="29" t="s">
        <v>38</v>
      </c>
      <c r="D40" s="97">
        <v>2006.3999999999999</v>
      </c>
      <c r="E40" s="97">
        <v>2006.3999999999999</v>
      </c>
      <c r="F40" s="91">
        <v>2006.3999999999999</v>
      </c>
    </row>
    <row r="41" spans="1:6" ht="34.5" x14ac:dyDescent="0.2">
      <c r="A41" s="20"/>
      <c r="B41" s="20"/>
      <c r="C41" s="28" t="s">
        <v>39</v>
      </c>
      <c r="D41" s="42">
        <v>1479.6</v>
      </c>
      <c r="E41" s="42">
        <v>1479.6</v>
      </c>
      <c r="F41" s="92">
        <v>1479.6</v>
      </c>
    </row>
    <row r="42" spans="1:6" x14ac:dyDescent="0.2">
      <c r="A42" s="20"/>
      <c r="B42" s="20"/>
      <c r="C42" s="28" t="s">
        <v>40</v>
      </c>
      <c r="D42" s="42">
        <v>526.79999999999995</v>
      </c>
      <c r="E42" s="42">
        <v>526.79999999999995</v>
      </c>
      <c r="F42" s="92">
        <v>526.79999999999995</v>
      </c>
    </row>
    <row r="43" spans="1:6" x14ac:dyDescent="0.2">
      <c r="A43" s="20"/>
      <c r="B43" s="20"/>
      <c r="C43" s="29" t="s">
        <v>41</v>
      </c>
      <c r="D43" s="91">
        <f t="shared" ref="D43:E43" si="5">SUM(D44:D51)</f>
        <v>416340.08379999996</v>
      </c>
      <c r="E43" s="91">
        <f t="shared" si="5"/>
        <v>416340.08379999996</v>
      </c>
      <c r="F43" s="91">
        <f>SUM(F44:F51)</f>
        <v>416340.08379999996</v>
      </c>
    </row>
    <row r="44" spans="1:6" ht="34.5" x14ac:dyDescent="0.2">
      <c r="A44" s="20"/>
      <c r="B44" s="20"/>
      <c r="C44" s="28" t="s">
        <v>110</v>
      </c>
      <c r="D44" s="42">
        <v>4613.68</v>
      </c>
      <c r="E44" s="42">
        <v>4613.68</v>
      </c>
      <c r="F44" s="92">
        <v>4613.68</v>
      </c>
    </row>
    <row r="45" spans="1:6" ht="51.75" x14ac:dyDescent="0.2">
      <c r="A45" s="20"/>
      <c r="B45" s="20"/>
      <c r="C45" s="28" t="s">
        <v>111</v>
      </c>
      <c r="D45" s="42">
        <v>398754.40380000003</v>
      </c>
      <c r="E45" s="42">
        <v>398754.40380000003</v>
      </c>
      <c r="F45" s="92">
        <v>398754.40380000003</v>
      </c>
    </row>
    <row r="46" spans="1:6" x14ac:dyDescent="0.2">
      <c r="A46" s="20"/>
      <c r="B46" s="20"/>
      <c r="C46" s="28" t="s">
        <v>42</v>
      </c>
      <c r="D46" s="42">
        <v>1320</v>
      </c>
      <c r="E46" s="42">
        <v>1320</v>
      </c>
      <c r="F46" s="92">
        <v>1320</v>
      </c>
    </row>
    <row r="47" spans="1:6" x14ac:dyDescent="0.2">
      <c r="A47" s="20"/>
      <c r="B47" s="20"/>
      <c r="C47" s="28" t="s">
        <v>43</v>
      </c>
      <c r="D47" s="42">
        <v>1173.5999999999999</v>
      </c>
      <c r="E47" s="42">
        <v>1173.5999999999999</v>
      </c>
      <c r="F47" s="92">
        <v>1173.5999999999999</v>
      </c>
    </row>
    <row r="48" spans="1:6" x14ac:dyDescent="0.2">
      <c r="A48" s="20"/>
      <c r="B48" s="20"/>
      <c r="C48" s="28" t="s">
        <v>44</v>
      </c>
      <c r="D48" s="42">
        <v>2398.8000000000002</v>
      </c>
      <c r="E48" s="42">
        <v>2398.8000000000002</v>
      </c>
      <c r="F48" s="92">
        <v>2398.8000000000002</v>
      </c>
    </row>
    <row r="49" spans="1:6" x14ac:dyDescent="0.2">
      <c r="A49" s="20"/>
      <c r="B49" s="20"/>
      <c r="C49" s="28" t="s">
        <v>45</v>
      </c>
      <c r="D49" s="42">
        <v>6120</v>
      </c>
      <c r="E49" s="42">
        <v>6120</v>
      </c>
      <c r="F49" s="92">
        <v>6120</v>
      </c>
    </row>
    <row r="50" spans="1:6" x14ac:dyDescent="0.2">
      <c r="A50" s="20"/>
      <c r="B50" s="20"/>
      <c r="C50" s="28" t="s">
        <v>46</v>
      </c>
      <c r="D50" s="42">
        <v>1479.6</v>
      </c>
      <c r="E50" s="42">
        <v>1479.6</v>
      </c>
      <c r="F50" s="92">
        <v>1479.6</v>
      </c>
    </row>
    <row r="51" spans="1:6" ht="51.75" x14ac:dyDescent="0.2">
      <c r="A51" s="20"/>
      <c r="B51" s="20"/>
      <c r="C51" s="28" t="s">
        <v>47</v>
      </c>
      <c r="D51" s="42">
        <v>480</v>
      </c>
      <c r="E51" s="42">
        <v>480</v>
      </c>
      <c r="F51" s="92">
        <v>480</v>
      </c>
    </row>
    <row r="52" spans="1:6" ht="34.5" x14ac:dyDescent="0.2">
      <c r="A52" s="20"/>
      <c r="B52" s="20"/>
      <c r="C52" s="29" t="s">
        <v>48</v>
      </c>
      <c r="D52" s="91">
        <f t="shared" ref="D52:E52" si="6">SUM(D53:D61)</f>
        <v>-2698.2999999999984</v>
      </c>
      <c r="E52" s="91">
        <f t="shared" si="6"/>
        <v>-2698.2999999999984</v>
      </c>
      <c r="F52" s="91">
        <f>SUM(F53:F61)</f>
        <v>-2698.2999999999984</v>
      </c>
    </row>
    <row r="53" spans="1:6" ht="34.5" x14ac:dyDescent="0.2">
      <c r="A53" s="20"/>
      <c r="B53" s="20"/>
      <c r="C53" s="30" t="s">
        <v>49</v>
      </c>
      <c r="D53" s="42">
        <v>480</v>
      </c>
      <c r="E53" s="42">
        <v>480</v>
      </c>
      <c r="F53" s="92">
        <v>480</v>
      </c>
    </row>
    <row r="54" spans="1:6" ht="34.5" x14ac:dyDescent="0.2">
      <c r="A54" s="20"/>
      <c r="B54" s="20"/>
      <c r="C54" s="28" t="s">
        <v>50</v>
      </c>
      <c r="D54" s="42">
        <v>1700</v>
      </c>
      <c r="E54" s="42">
        <v>1700</v>
      </c>
      <c r="F54" s="92">
        <v>1700</v>
      </c>
    </row>
    <row r="55" spans="1:6" ht="34.5" x14ac:dyDescent="0.2">
      <c r="A55" s="20"/>
      <c r="B55" s="20"/>
      <c r="C55" s="28" t="s">
        <v>51</v>
      </c>
      <c r="D55" s="42">
        <v>600</v>
      </c>
      <c r="E55" s="42">
        <v>600</v>
      </c>
      <c r="F55" s="92">
        <v>600</v>
      </c>
    </row>
    <row r="56" spans="1:6" ht="34.5" x14ac:dyDescent="0.2">
      <c r="A56" s="20"/>
      <c r="B56" s="20"/>
      <c r="C56" s="28" t="s">
        <v>19</v>
      </c>
      <c r="D56" s="42">
        <v>-8636.5999999999985</v>
      </c>
      <c r="E56" s="42">
        <v>-8636.5999999999985</v>
      </c>
      <c r="F56" s="92">
        <v>-8636.5999999999985</v>
      </c>
    </row>
    <row r="57" spans="1:6" ht="51.75" x14ac:dyDescent="0.2">
      <c r="A57" s="20"/>
      <c r="B57" s="20"/>
      <c r="C57" s="30" t="s">
        <v>52</v>
      </c>
      <c r="D57" s="42">
        <v>600</v>
      </c>
      <c r="E57" s="42">
        <v>600</v>
      </c>
      <c r="F57" s="92">
        <v>600</v>
      </c>
    </row>
    <row r="58" spans="1:6" ht="34.5" x14ac:dyDescent="0.2">
      <c r="A58" s="20"/>
      <c r="B58" s="20"/>
      <c r="C58" s="30" t="s">
        <v>53</v>
      </c>
      <c r="D58" s="42">
        <v>700</v>
      </c>
      <c r="E58" s="42">
        <v>700</v>
      </c>
      <c r="F58" s="92">
        <v>700</v>
      </c>
    </row>
    <row r="59" spans="1:6" ht="69" x14ac:dyDescent="0.2">
      <c r="A59" s="20"/>
      <c r="B59" s="20"/>
      <c r="C59" s="28" t="s">
        <v>54</v>
      </c>
      <c r="D59" s="42">
        <v>720</v>
      </c>
      <c r="E59" s="42">
        <v>720</v>
      </c>
      <c r="F59" s="92">
        <v>720</v>
      </c>
    </row>
    <row r="60" spans="1:6" ht="51.75" x14ac:dyDescent="0.2">
      <c r="A60" s="20"/>
      <c r="B60" s="20"/>
      <c r="C60" s="28" t="s">
        <v>112</v>
      </c>
      <c r="D60" s="42">
        <v>418.3</v>
      </c>
      <c r="E60" s="42">
        <v>418.3</v>
      </c>
      <c r="F60" s="92">
        <v>418.3</v>
      </c>
    </row>
    <row r="61" spans="1:6" ht="51.75" x14ac:dyDescent="0.2">
      <c r="A61" s="20"/>
      <c r="B61" s="20"/>
      <c r="C61" s="30" t="s">
        <v>55</v>
      </c>
      <c r="D61" s="42">
        <v>720</v>
      </c>
      <c r="E61" s="42">
        <v>720</v>
      </c>
      <c r="F61" s="92">
        <v>720</v>
      </c>
    </row>
    <row r="62" spans="1:6" ht="34.5" x14ac:dyDescent="0.2">
      <c r="A62" s="20"/>
      <c r="B62" s="20"/>
      <c r="C62" s="29" t="s">
        <v>56</v>
      </c>
      <c r="D62" s="93">
        <f t="shared" ref="D62:E62" si="7">SUM(D63:D76)</f>
        <v>170553.40300000002</v>
      </c>
      <c r="E62" s="93">
        <f t="shared" si="7"/>
        <v>170553.40300000002</v>
      </c>
      <c r="F62" s="93">
        <f>SUM(F63:F76)</f>
        <v>170553.40300000002</v>
      </c>
    </row>
    <row r="63" spans="1:6" x14ac:dyDescent="0.2">
      <c r="A63" s="20"/>
      <c r="B63" s="20"/>
      <c r="C63" s="30" t="s">
        <v>113</v>
      </c>
      <c r="D63" s="42">
        <v>121983.065</v>
      </c>
      <c r="E63" s="42">
        <v>121983.065</v>
      </c>
      <c r="F63" s="92">
        <v>121983.065</v>
      </c>
    </row>
    <row r="64" spans="1:6" ht="51.75" x14ac:dyDescent="0.2">
      <c r="A64" s="20"/>
      <c r="B64" s="20"/>
      <c r="C64" s="30" t="s">
        <v>114</v>
      </c>
      <c r="D64" s="42">
        <v>5038.3389999999999</v>
      </c>
      <c r="E64" s="42">
        <v>5038.3389999999999</v>
      </c>
      <c r="F64" s="92">
        <v>5038.3389999999999</v>
      </c>
    </row>
    <row r="65" spans="1:6" ht="51.75" x14ac:dyDescent="0.2">
      <c r="A65" s="20"/>
      <c r="B65" s="20"/>
      <c r="C65" s="30" t="s">
        <v>115</v>
      </c>
      <c r="D65" s="42">
        <v>4209.3690000000006</v>
      </c>
      <c r="E65" s="42">
        <v>4209.3690000000006</v>
      </c>
      <c r="F65" s="92">
        <v>4209.3690000000006</v>
      </c>
    </row>
    <row r="66" spans="1:6" ht="34.5" x14ac:dyDescent="0.2">
      <c r="A66" s="20"/>
      <c r="B66" s="20"/>
      <c r="C66" s="30" t="s">
        <v>116</v>
      </c>
      <c r="D66" s="42">
        <v>1149.03</v>
      </c>
      <c r="E66" s="42">
        <v>1149.03</v>
      </c>
      <c r="F66" s="92">
        <v>1149.03</v>
      </c>
    </row>
    <row r="67" spans="1:6" ht="34.5" x14ac:dyDescent="0.2">
      <c r="A67" s="20"/>
      <c r="B67" s="20"/>
      <c r="C67" s="30" t="s">
        <v>117</v>
      </c>
      <c r="D67" s="42">
        <v>540</v>
      </c>
      <c r="E67" s="42">
        <v>540</v>
      </c>
      <c r="F67" s="92">
        <v>540</v>
      </c>
    </row>
    <row r="68" spans="1:6" ht="34.5" x14ac:dyDescent="0.2">
      <c r="A68" s="20"/>
      <c r="B68" s="20"/>
      <c r="C68" s="28" t="s">
        <v>57</v>
      </c>
      <c r="D68" s="42">
        <v>800</v>
      </c>
      <c r="E68" s="42">
        <v>800</v>
      </c>
      <c r="F68" s="92">
        <v>800</v>
      </c>
    </row>
    <row r="69" spans="1:6" ht="34.5" x14ac:dyDescent="0.2">
      <c r="A69" s="20"/>
      <c r="B69" s="20"/>
      <c r="C69" s="28" t="s">
        <v>58</v>
      </c>
      <c r="D69" s="42">
        <v>2100</v>
      </c>
      <c r="E69" s="42">
        <v>2100</v>
      </c>
      <c r="F69" s="92">
        <v>2100</v>
      </c>
    </row>
    <row r="70" spans="1:6" ht="51.75" x14ac:dyDescent="0.2">
      <c r="A70" s="20"/>
      <c r="B70" s="20"/>
      <c r="C70" s="28" t="s">
        <v>59</v>
      </c>
      <c r="D70" s="42">
        <v>820</v>
      </c>
      <c r="E70" s="42">
        <v>820</v>
      </c>
      <c r="F70" s="92">
        <v>820</v>
      </c>
    </row>
    <row r="71" spans="1:6" ht="34.5" x14ac:dyDescent="0.2">
      <c r="A71" s="20"/>
      <c r="B71" s="20"/>
      <c r="C71" s="28" t="s">
        <v>60</v>
      </c>
      <c r="D71" s="42">
        <v>2133.6</v>
      </c>
      <c r="E71" s="42">
        <v>2133.6</v>
      </c>
      <c r="F71" s="92">
        <v>2133.6</v>
      </c>
    </row>
    <row r="72" spans="1:6" ht="34.5" x14ac:dyDescent="0.2">
      <c r="A72" s="20"/>
      <c r="B72" s="20"/>
      <c r="C72" s="28" t="s">
        <v>61</v>
      </c>
      <c r="D72" s="42">
        <v>750</v>
      </c>
      <c r="E72" s="42">
        <v>750</v>
      </c>
      <c r="F72" s="92">
        <v>750</v>
      </c>
    </row>
    <row r="73" spans="1:6" ht="34.5" x14ac:dyDescent="0.2">
      <c r="A73" s="20"/>
      <c r="B73" s="20"/>
      <c r="C73" s="28" t="s">
        <v>62</v>
      </c>
      <c r="D73" s="42">
        <v>800</v>
      </c>
      <c r="E73" s="42">
        <v>800</v>
      </c>
      <c r="F73" s="92">
        <v>800</v>
      </c>
    </row>
    <row r="74" spans="1:6" ht="34.5" x14ac:dyDescent="0.2">
      <c r="A74" s="20"/>
      <c r="B74" s="20"/>
      <c r="C74" s="28" t="s">
        <v>63</v>
      </c>
      <c r="D74" s="42">
        <v>330</v>
      </c>
      <c r="E74" s="42">
        <v>330</v>
      </c>
      <c r="F74" s="92">
        <v>330</v>
      </c>
    </row>
    <row r="75" spans="1:6" ht="34.5" x14ac:dyDescent="0.2">
      <c r="A75" s="20"/>
      <c r="B75" s="20"/>
      <c r="C75" s="28" t="s">
        <v>64</v>
      </c>
      <c r="D75" s="42">
        <v>700</v>
      </c>
      <c r="E75" s="42">
        <v>700</v>
      </c>
      <c r="F75" s="92">
        <v>700</v>
      </c>
    </row>
    <row r="76" spans="1:6" ht="51.75" x14ac:dyDescent="0.2">
      <c r="A76" s="20"/>
      <c r="B76" s="20"/>
      <c r="C76" s="28" t="s">
        <v>65</v>
      </c>
      <c r="D76" s="42">
        <v>29200</v>
      </c>
      <c r="E76" s="42">
        <v>29200</v>
      </c>
      <c r="F76" s="92">
        <v>29200</v>
      </c>
    </row>
    <row r="77" spans="1:6" ht="51.75" x14ac:dyDescent="0.2">
      <c r="A77" s="20"/>
      <c r="B77" s="20"/>
      <c r="C77" s="23" t="s">
        <v>131</v>
      </c>
      <c r="D77" s="91">
        <f t="shared" ref="D77:E77" si="8">SUM(D78+D102+D93)</f>
        <v>111395</v>
      </c>
      <c r="E77" s="91">
        <f t="shared" si="8"/>
        <v>111395</v>
      </c>
      <c r="F77" s="91">
        <f>SUM(F78+F102+F93)</f>
        <v>111395</v>
      </c>
    </row>
    <row r="78" spans="1:6" ht="33" x14ac:dyDescent="0.2">
      <c r="A78" s="20"/>
      <c r="B78" s="20"/>
      <c r="C78" s="45" t="s">
        <v>22</v>
      </c>
      <c r="D78" s="97">
        <v>64777</v>
      </c>
      <c r="E78" s="97">
        <v>64777</v>
      </c>
      <c r="F78" s="91">
        <f>SUM(F79:F92)</f>
        <v>64777</v>
      </c>
    </row>
    <row r="79" spans="1:6" ht="51.75" x14ac:dyDescent="0.2">
      <c r="A79" s="20"/>
      <c r="B79" s="20"/>
      <c r="C79" s="34" t="s">
        <v>71</v>
      </c>
      <c r="D79" s="42">
        <v>4605</v>
      </c>
      <c r="E79" s="42">
        <v>4605</v>
      </c>
      <c r="F79" s="92">
        <v>4605</v>
      </c>
    </row>
    <row r="80" spans="1:6" ht="51.75" x14ac:dyDescent="0.2">
      <c r="A80" s="20"/>
      <c r="B80" s="20"/>
      <c r="C80" s="34" t="s">
        <v>72</v>
      </c>
      <c r="D80" s="42">
        <v>3850</v>
      </c>
      <c r="E80" s="42">
        <v>3850</v>
      </c>
      <c r="F80" s="92">
        <v>3850</v>
      </c>
    </row>
    <row r="81" spans="1:6" ht="51.75" x14ac:dyDescent="0.2">
      <c r="A81" s="20"/>
      <c r="B81" s="20"/>
      <c r="C81" s="34" t="s">
        <v>73</v>
      </c>
      <c r="D81" s="42">
        <v>13200</v>
      </c>
      <c r="E81" s="42">
        <v>13200</v>
      </c>
      <c r="F81" s="92">
        <v>13200</v>
      </c>
    </row>
    <row r="82" spans="1:6" ht="51.75" x14ac:dyDescent="0.2">
      <c r="A82" s="20"/>
      <c r="B82" s="20"/>
      <c r="C82" s="34" t="s">
        <v>74</v>
      </c>
      <c r="D82" s="42">
        <v>7000</v>
      </c>
      <c r="E82" s="42">
        <v>7000</v>
      </c>
      <c r="F82" s="92">
        <v>7000</v>
      </c>
    </row>
    <row r="83" spans="1:6" ht="51.75" x14ac:dyDescent="0.2">
      <c r="A83" s="20"/>
      <c r="B83" s="20"/>
      <c r="C83" s="34" t="s">
        <v>75</v>
      </c>
      <c r="D83" s="42">
        <v>6500</v>
      </c>
      <c r="E83" s="42">
        <v>6500</v>
      </c>
      <c r="F83" s="92">
        <v>6500</v>
      </c>
    </row>
    <row r="84" spans="1:6" ht="51.75" x14ac:dyDescent="0.2">
      <c r="A84" s="20"/>
      <c r="B84" s="20"/>
      <c r="C84" s="34" t="s">
        <v>76</v>
      </c>
      <c r="D84" s="42">
        <v>1650</v>
      </c>
      <c r="E84" s="42">
        <v>1650</v>
      </c>
      <c r="F84" s="92">
        <v>1650</v>
      </c>
    </row>
    <row r="85" spans="1:6" ht="51.75" x14ac:dyDescent="0.2">
      <c r="A85" s="20"/>
      <c r="B85" s="20"/>
      <c r="C85" s="34" t="s">
        <v>77</v>
      </c>
      <c r="D85" s="42">
        <v>6500</v>
      </c>
      <c r="E85" s="42">
        <v>6500</v>
      </c>
      <c r="F85" s="92">
        <v>6500</v>
      </c>
    </row>
    <row r="86" spans="1:6" ht="69" x14ac:dyDescent="0.2">
      <c r="A86" s="20"/>
      <c r="B86" s="20"/>
      <c r="C86" s="34" t="s">
        <v>78</v>
      </c>
      <c r="D86" s="42">
        <v>125</v>
      </c>
      <c r="E86" s="42">
        <v>125</v>
      </c>
      <c r="F86" s="92">
        <v>125</v>
      </c>
    </row>
    <row r="87" spans="1:6" ht="51.75" x14ac:dyDescent="0.2">
      <c r="A87" s="20"/>
      <c r="B87" s="20"/>
      <c r="C87" s="34" t="s">
        <v>79</v>
      </c>
      <c r="D87" s="42">
        <v>2530</v>
      </c>
      <c r="E87" s="42">
        <v>2530</v>
      </c>
      <c r="F87" s="92">
        <v>2530</v>
      </c>
    </row>
    <row r="88" spans="1:6" ht="69" x14ac:dyDescent="0.2">
      <c r="A88" s="20"/>
      <c r="B88" s="20"/>
      <c r="C88" s="34" t="s">
        <v>80</v>
      </c>
      <c r="D88" s="42">
        <v>600</v>
      </c>
      <c r="E88" s="42">
        <v>600</v>
      </c>
      <c r="F88" s="92">
        <v>600</v>
      </c>
    </row>
    <row r="89" spans="1:6" ht="69" x14ac:dyDescent="0.2">
      <c r="A89" s="20"/>
      <c r="B89" s="20"/>
      <c r="C89" s="34" t="s">
        <v>81</v>
      </c>
      <c r="D89" s="42">
        <v>492</v>
      </c>
      <c r="E89" s="42">
        <v>492</v>
      </c>
      <c r="F89" s="92">
        <v>492</v>
      </c>
    </row>
    <row r="90" spans="1:6" ht="51.75" x14ac:dyDescent="0.2">
      <c r="A90" s="20"/>
      <c r="B90" s="20"/>
      <c r="C90" s="34" t="s">
        <v>82</v>
      </c>
      <c r="D90" s="42">
        <v>3300</v>
      </c>
      <c r="E90" s="42">
        <v>3300</v>
      </c>
      <c r="F90" s="92">
        <v>3300</v>
      </c>
    </row>
    <row r="91" spans="1:6" ht="51.75" x14ac:dyDescent="0.2">
      <c r="A91" s="20"/>
      <c r="B91" s="20"/>
      <c r="C91" s="34" t="s">
        <v>83</v>
      </c>
      <c r="D91" s="42">
        <v>14300</v>
      </c>
      <c r="E91" s="42">
        <v>14300</v>
      </c>
      <c r="F91" s="92">
        <v>14300</v>
      </c>
    </row>
    <row r="92" spans="1:6" ht="69" x14ac:dyDescent="0.2">
      <c r="A92" s="20"/>
      <c r="B92" s="20"/>
      <c r="C92" s="34" t="s">
        <v>84</v>
      </c>
      <c r="D92" s="42">
        <v>125</v>
      </c>
      <c r="E92" s="42">
        <v>125</v>
      </c>
      <c r="F92" s="92">
        <v>125</v>
      </c>
    </row>
    <row r="93" spans="1:6" ht="34.5" x14ac:dyDescent="0.2">
      <c r="A93" s="20"/>
      <c r="B93" s="20"/>
      <c r="C93" s="33" t="s">
        <v>85</v>
      </c>
      <c r="D93" s="91">
        <f t="shared" ref="D93:E93" si="9">SUM(D94:D101)</f>
        <v>33218</v>
      </c>
      <c r="E93" s="91">
        <f t="shared" si="9"/>
        <v>33218</v>
      </c>
      <c r="F93" s="91">
        <f>SUM(F94:F101)</f>
        <v>33218</v>
      </c>
    </row>
    <row r="94" spans="1:6" ht="51.75" x14ac:dyDescent="0.2">
      <c r="A94" s="20"/>
      <c r="B94" s="20"/>
      <c r="C94" s="34" t="s">
        <v>86</v>
      </c>
      <c r="D94" s="42">
        <v>840</v>
      </c>
      <c r="E94" s="42">
        <v>840</v>
      </c>
      <c r="F94" s="92">
        <v>840</v>
      </c>
    </row>
    <row r="95" spans="1:6" ht="51.75" x14ac:dyDescent="0.2">
      <c r="A95" s="20"/>
      <c r="B95" s="20"/>
      <c r="C95" s="34" t="s">
        <v>87</v>
      </c>
      <c r="D95" s="42">
        <v>14300</v>
      </c>
      <c r="E95" s="42">
        <v>14300</v>
      </c>
      <c r="F95" s="92">
        <v>14300</v>
      </c>
    </row>
    <row r="96" spans="1:6" ht="51.75" x14ac:dyDescent="0.2">
      <c r="A96" s="20"/>
      <c r="B96" s="20"/>
      <c r="C96" s="34" t="s">
        <v>88</v>
      </c>
      <c r="D96" s="42">
        <v>3300</v>
      </c>
      <c r="E96" s="42">
        <v>3300</v>
      </c>
      <c r="F96" s="92">
        <v>3300</v>
      </c>
    </row>
    <row r="97" spans="1:6" ht="51.75" x14ac:dyDescent="0.2">
      <c r="A97" s="20"/>
      <c r="B97" s="20"/>
      <c r="C97" s="34" t="s">
        <v>89</v>
      </c>
      <c r="D97" s="42">
        <v>5016</v>
      </c>
      <c r="E97" s="42">
        <v>5016</v>
      </c>
      <c r="F97" s="92">
        <v>5016</v>
      </c>
    </row>
    <row r="98" spans="1:6" ht="51.75" x14ac:dyDescent="0.2">
      <c r="A98" s="20"/>
      <c r="B98" s="20"/>
      <c r="C98" s="34" t="s">
        <v>90</v>
      </c>
      <c r="D98" s="42">
        <v>5368</v>
      </c>
      <c r="E98" s="42">
        <v>5368</v>
      </c>
      <c r="F98" s="92">
        <v>5368</v>
      </c>
    </row>
    <row r="99" spans="1:6" ht="51.75" x14ac:dyDescent="0.2">
      <c r="A99" s="20"/>
      <c r="B99" s="20"/>
      <c r="C99" s="34" t="s">
        <v>91</v>
      </c>
      <c r="D99" s="42">
        <v>440</v>
      </c>
      <c r="E99" s="42">
        <v>440</v>
      </c>
      <c r="F99" s="92">
        <v>440</v>
      </c>
    </row>
    <row r="100" spans="1:6" ht="51.75" x14ac:dyDescent="0.2">
      <c r="A100" s="20"/>
      <c r="B100" s="20"/>
      <c r="C100" s="34" t="s">
        <v>92</v>
      </c>
      <c r="D100" s="42">
        <v>192</v>
      </c>
      <c r="E100" s="42">
        <v>192</v>
      </c>
      <c r="F100" s="92">
        <v>192</v>
      </c>
    </row>
    <row r="101" spans="1:6" ht="34.5" x14ac:dyDescent="0.2">
      <c r="A101" s="20"/>
      <c r="B101" s="20"/>
      <c r="C101" s="34" t="s">
        <v>93</v>
      </c>
      <c r="D101" s="42">
        <v>3762</v>
      </c>
      <c r="E101" s="42">
        <v>3762</v>
      </c>
      <c r="F101" s="92">
        <v>3762</v>
      </c>
    </row>
    <row r="102" spans="1:6" ht="34.5" x14ac:dyDescent="0.2">
      <c r="A102" s="20"/>
      <c r="B102" s="20"/>
      <c r="C102" s="33" t="s">
        <v>94</v>
      </c>
      <c r="D102" s="91">
        <f t="shared" ref="D102:E102" si="10">SUM(D103:D105)</f>
        <v>13400</v>
      </c>
      <c r="E102" s="91">
        <f t="shared" si="10"/>
        <v>13400</v>
      </c>
      <c r="F102" s="91">
        <f>SUM(F103:F105)</f>
        <v>13400</v>
      </c>
    </row>
    <row r="103" spans="1:6" ht="34.5" x14ac:dyDescent="0.2">
      <c r="A103" s="20"/>
      <c r="B103" s="20"/>
      <c r="C103" s="34" t="s">
        <v>95</v>
      </c>
      <c r="D103" s="42">
        <v>4000</v>
      </c>
      <c r="E103" s="42">
        <v>4000</v>
      </c>
      <c r="F103" s="92">
        <v>4000</v>
      </c>
    </row>
    <row r="104" spans="1:6" ht="34.5" x14ac:dyDescent="0.2">
      <c r="A104" s="20"/>
      <c r="B104" s="20"/>
      <c r="C104" s="34" t="s">
        <v>96</v>
      </c>
      <c r="D104" s="42">
        <v>5800</v>
      </c>
      <c r="E104" s="42">
        <v>5800</v>
      </c>
      <c r="F104" s="92">
        <v>5800</v>
      </c>
    </row>
    <row r="105" spans="1:6" ht="51.75" x14ac:dyDescent="0.2">
      <c r="A105" s="20"/>
      <c r="B105" s="20"/>
      <c r="C105" s="34" t="s">
        <v>97</v>
      </c>
      <c r="D105" s="42">
        <v>3600</v>
      </c>
      <c r="E105" s="42">
        <v>3600</v>
      </c>
      <c r="F105" s="92">
        <v>3600</v>
      </c>
    </row>
    <row r="106" spans="1:6" x14ac:dyDescent="0.2">
      <c r="A106" s="20"/>
      <c r="B106" s="20"/>
      <c r="C106" s="47" t="s">
        <v>127</v>
      </c>
      <c r="D106" s="98">
        <v>-592334</v>
      </c>
      <c r="E106" s="98">
        <v>-592334</v>
      </c>
      <c r="F106" s="94">
        <v>-592334</v>
      </c>
    </row>
    <row r="107" spans="1:6" x14ac:dyDescent="0.2">
      <c r="A107" s="20"/>
      <c r="B107" s="20"/>
      <c r="C107" s="12" t="s">
        <v>128</v>
      </c>
      <c r="D107" s="42"/>
      <c r="E107" s="42"/>
      <c r="F107" s="92"/>
    </row>
    <row r="108" spans="1:6" ht="34.5" x14ac:dyDescent="0.2">
      <c r="A108" s="20"/>
      <c r="B108" s="20"/>
      <c r="C108" s="17" t="s">
        <v>20</v>
      </c>
      <c r="D108" s="97">
        <v>-592334</v>
      </c>
      <c r="E108" s="97">
        <v>-592334</v>
      </c>
      <c r="F108" s="95">
        <v>-592334</v>
      </c>
    </row>
    <row r="109" spans="1:6" x14ac:dyDescent="0.2">
      <c r="A109" s="16">
        <v>1049</v>
      </c>
      <c r="B109" s="16">
        <v>21002</v>
      </c>
      <c r="C109" s="17" t="s">
        <v>21</v>
      </c>
      <c r="D109" s="97">
        <v>7.999999972525984E-3</v>
      </c>
      <c r="E109" s="97">
        <v>7.999999972525984E-3</v>
      </c>
      <c r="F109" s="95">
        <v>7.999999972525984E-3</v>
      </c>
    </row>
    <row r="110" spans="1:6" x14ac:dyDescent="0.2">
      <c r="A110" s="16"/>
      <c r="B110" s="16"/>
      <c r="C110" s="12" t="s">
        <v>129</v>
      </c>
      <c r="D110" s="42"/>
      <c r="E110" s="42"/>
      <c r="F110" s="87"/>
    </row>
    <row r="111" spans="1:6" x14ac:dyDescent="0.2">
      <c r="A111" s="16"/>
      <c r="B111" s="16"/>
      <c r="C111" s="47" t="s">
        <v>127</v>
      </c>
      <c r="D111" s="97">
        <v>-308694.2</v>
      </c>
      <c r="E111" s="97">
        <v>-308694.2</v>
      </c>
      <c r="F111" s="87">
        <v>-308694.2</v>
      </c>
    </row>
    <row r="112" spans="1:6" x14ac:dyDescent="0.2">
      <c r="A112" s="16"/>
      <c r="B112" s="16"/>
      <c r="C112" s="12" t="s">
        <v>129</v>
      </c>
      <c r="D112" s="42"/>
      <c r="E112" s="42"/>
      <c r="F112" s="87"/>
    </row>
    <row r="113" spans="1:6" ht="34.5" x14ac:dyDescent="0.2">
      <c r="A113" s="16"/>
      <c r="B113" s="16"/>
      <c r="C113" s="47" t="s">
        <v>130</v>
      </c>
      <c r="D113" s="87">
        <f t="shared" ref="D113:E113" si="11">SUM(D115+D118+D120+D123+D125+D126+D127+D128+D129)</f>
        <v>308694.20799999998</v>
      </c>
      <c r="E113" s="87">
        <f t="shared" si="11"/>
        <v>308694.20799999998</v>
      </c>
      <c r="F113" s="87">
        <f>SUM(F115+F118+F120+F123+F125+F126+F127+F128+F129)</f>
        <v>308694.20799999998</v>
      </c>
    </row>
    <row r="114" spans="1:6" x14ac:dyDescent="0.2">
      <c r="A114" s="16"/>
      <c r="B114" s="16"/>
      <c r="C114" s="12" t="s">
        <v>13</v>
      </c>
      <c r="D114" s="42"/>
      <c r="E114" s="42"/>
      <c r="F114" s="87"/>
    </row>
    <row r="115" spans="1:6" ht="34.5" x14ac:dyDescent="0.2">
      <c r="A115" s="16"/>
      <c r="B115" s="16"/>
      <c r="C115" s="31" t="s">
        <v>118</v>
      </c>
      <c r="D115" s="91">
        <f t="shared" ref="D115:E115" si="12">SUM(D116:D117)</f>
        <v>60973.52</v>
      </c>
      <c r="E115" s="91">
        <f t="shared" si="12"/>
        <v>60973.52</v>
      </c>
      <c r="F115" s="91">
        <f>SUM(F116:F117)</f>
        <v>60973.52</v>
      </c>
    </row>
    <row r="116" spans="1:6" x14ac:dyDescent="0.2">
      <c r="A116" s="16"/>
      <c r="B116" s="16"/>
      <c r="C116" s="32" t="s">
        <v>119</v>
      </c>
      <c r="D116" s="42">
        <v>60960</v>
      </c>
      <c r="E116" s="42">
        <v>60960</v>
      </c>
      <c r="F116" s="92">
        <v>60960</v>
      </c>
    </row>
    <row r="117" spans="1:6" x14ac:dyDescent="0.2">
      <c r="A117" s="16"/>
      <c r="B117" s="16"/>
      <c r="C117" s="32" t="s">
        <v>120</v>
      </c>
      <c r="D117" s="42">
        <v>13.52</v>
      </c>
      <c r="E117" s="42">
        <v>13.52</v>
      </c>
      <c r="F117" s="92">
        <v>13.52</v>
      </c>
    </row>
    <row r="118" spans="1:6" x14ac:dyDescent="0.2">
      <c r="A118" s="16"/>
      <c r="B118" s="16"/>
      <c r="C118" s="31" t="s">
        <v>121</v>
      </c>
      <c r="D118" s="97">
        <v>27432</v>
      </c>
      <c r="E118" s="97">
        <v>27432</v>
      </c>
      <c r="F118" s="91">
        <v>27432</v>
      </c>
    </row>
    <row r="119" spans="1:6" ht="34.5" x14ac:dyDescent="0.2">
      <c r="A119" s="16"/>
      <c r="B119" s="16"/>
      <c r="C119" s="32" t="s">
        <v>122</v>
      </c>
      <c r="D119" s="42">
        <v>27432</v>
      </c>
      <c r="E119" s="42">
        <v>27432</v>
      </c>
      <c r="F119" s="92">
        <v>27432</v>
      </c>
    </row>
    <row r="120" spans="1:6" x14ac:dyDescent="0.2">
      <c r="A120" s="20"/>
      <c r="B120" s="20"/>
      <c r="C120" s="31" t="s">
        <v>66</v>
      </c>
      <c r="D120" s="97">
        <v>526.79999999999995</v>
      </c>
      <c r="E120" s="97">
        <v>526.79999999999995</v>
      </c>
      <c r="F120" s="91">
        <v>526.79999999999995</v>
      </c>
    </row>
    <row r="121" spans="1:6" ht="34.5" x14ac:dyDescent="0.2">
      <c r="A121" s="20"/>
      <c r="B121" s="20"/>
      <c r="C121" s="32" t="s">
        <v>67</v>
      </c>
      <c r="D121" s="42">
        <v>228</v>
      </c>
      <c r="E121" s="42">
        <v>228</v>
      </c>
      <c r="F121" s="92">
        <v>228</v>
      </c>
    </row>
    <row r="122" spans="1:6" ht="34.5" x14ac:dyDescent="0.2">
      <c r="A122" s="20"/>
      <c r="B122" s="20"/>
      <c r="C122" s="32" t="s">
        <v>68</v>
      </c>
      <c r="D122" s="42">
        <v>298.8</v>
      </c>
      <c r="E122" s="42">
        <v>298.8</v>
      </c>
      <c r="F122" s="92">
        <v>298.8</v>
      </c>
    </row>
    <row r="123" spans="1:6" x14ac:dyDescent="0.2">
      <c r="A123" s="20"/>
      <c r="B123" s="20"/>
      <c r="C123" s="33" t="s">
        <v>69</v>
      </c>
      <c r="D123" s="97">
        <v>298.8</v>
      </c>
      <c r="E123" s="97">
        <v>298.8</v>
      </c>
      <c r="F123" s="91">
        <v>298.8</v>
      </c>
    </row>
    <row r="124" spans="1:6" x14ac:dyDescent="0.2">
      <c r="A124" s="20"/>
      <c r="B124" s="20"/>
      <c r="C124" s="34" t="s">
        <v>70</v>
      </c>
      <c r="D124" s="42">
        <v>298.8</v>
      </c>
      <c r="E124" s="42">
        <v>298.8</v>
      </c>
      <c r="F124" s="92">
        <v>298.8</v>
      </c>
    </row>
    <row r="125" spans="1:6" ht="34.5" x14ac:dyDescent="0.2">
      <c r="A125" s="20"/>
      <c r="B125" s="20"/>
      <c r="C125" s="34" t="s">
        <v>123</v>
      </c>
      <c r="D125" s="42">
        <v>193040</v>
      </c>
      <c r="E125" s="42">
        <v>193040</v>
      </c>
      <c r="F125" s="92">
        <v>193040</v>
      </c>
    </row>
    <row r="126" spans="1:6" ht="34.5" x14ac:dyDescent="0.2">
      <c r="A126" s="20"/>
      <c r="B126" s="20"/>
      <c r="C126" s="34" t="s">
        <v>124</v>
      </c>
      <c r="D126" s="42">
        <v>675</v>
      </c>
      <c r="E126" s="42">
        <v>675</v>
      </c>
      <c r="F126" s="92">
        <v>675</v>
      </c>
    </row>
    <row r="127" spans="1:6" ht="51.75" x14ac:dyDescent="0.2">
      <c r="A127" s="20"/>
      <c r="B127" s="20"/>
      <c r="C127" s="34" t="s">
        <v>125</v>
      </c>
      <c r="D127" s="42">
        <v>1292.9480000000001</v>
      </c>
      <c r="E127" s="42">
        <v>1292.9480000000001</v>
      </c>
      <c r="F127" s="92">
        <v>1292.9480000000001</v>
      </c>
    </row>
    <row r="128" spans="1:6" ht="34.5" x14ac:dyDescent="0.2">
      <c r="A128" s="20"/>
      <c r="B128" s="20"/>
      <c r="C128" s="34" t="s">
        <v>126</v>
      </c>
      <c r="D128" s="42">
        <v>385.14</v>
      </c>
      <c r="E128" s="42">
        <v>385.14</v>
      </c>
      <c r="F128" s="92">
        <v>385.14</v>
      </c>
    </row>
    <row r="129" spans="1:6" ht="34.5" x14ac:dyDescent="0.2">
      <c r="A129" s="20"/>
      <c r="B129" s="20"/>
      <c r="C129" s="23" t="s">
        <v>104</v>
      </c>
      <c r="D129" s="94">
        <f t="shared" ref="D129:E129" si="13">SUM(D130:D135)</f>
        <v>24070</v>
      </c>
      <c r="E129" s="94">
        <f t="shared" si="13"/>
        <v>24070</v>
      </c>
      <c r="F129" s="94">
        <f>SUM(F130:F135)</f>
        <v>24070</v>
      </c>
    </row>
    <row r="130" spans="1:6" ht="51.75" x14ac:dyDescent="0.2">
      <c r="A130" s="12"/>
      <c r="B130" s="35"/>
      <c r="C130" s="32" t="s">
        <v>98</v>
      </c>
      <c r="D130" s="42">
        <v>990</v>
      </c>
      <c r="E130" s="42">
        <v>990</v>
      </c>
      <c r="F130" s="92">
        <v>990</v>
      </c>
    </row>
    <row r="131" spans="1:6" ht="51.75" x14ac:dyDescent="0.2">
      <c r="A131" s="12"/>
      <c r="B131" s="35"/>
      <c r="C131" s="32" t="s">
        <v>99</v>
      </c>
      <c r="D131" s="42">
        <v>100</v>
      </c>
      <c r="E131" s="42">
        <v>100</v>
      </c>
      <c r="F131" s="92">
        <v>100</v>
      </c>
    </row>
    <row r="132" spans="1:6" ht="69" x14ac:dyDescent="0.2">
      <c r="A132" s="12"/>
      <c r="B132" s="35"/>
      <c r="C132" s="32" t="s">
        <v>100</v>
      </c>
      <c r="D132" s="42">
        <v>450</v>
      </c>
      <c r="E132" s="42">
        <v>450</v>
      </c>
      <c r="F132" s="92">
        <v>450</v>
      </c>
    </row>
    <row r="133" spans="1:6" ht="51.75" x14ac:dyDescent="0.2">
      <c r="A133" s="12"/>
      <c r="B133" s="35"/>
      <c r="C133" s="32" t="s">
        <v>101</v>
      </c>
      <c r="D133" s="42">
        <v>780</v>
      </c>
      <c r="E133" s="42">
        <v>780</v>
      </c>
      <c r="F133" s="92">
        <v>780</v>
      </c>
    </row>
    <row r="134" spans="1:6" x14ac:dyDescent="0.2">
      <c r="A134" s="12"/>
      <c r="B134" s="35"/>
      <c r="C134" s="32" t="s">
        <v>102</v>
      </c>
      <c r="D134" s="42">
        <v>20790</v>
      </c>
      <c r="E134" s="42">
        <v>20790</v>
      </c>
      <c r="F134" s="92">
        <v>20790</v>
      </c>
    </row>
    <row r="135" spans="1:6" ht="51.75" x14ac:dyDescent="0.2">
      <c r="A135" s="12"/>
      <c r="B135" s="35"/>
      <c r="C135" s="32" t="s">
        <v>103</v>
      </c>
      <c r="D135" s="42">
        <v>960</v>
      </c>
      <c r="E135" s="42">
        <v>960</v>
      </c>
      <c r="F135" s="92">
        <v>960</v>
      </c>
    </row>
  </sheetData>
  <mergeCells count="9">
    <mergeCell ref="D2:F2"/>
    <mergeCell ref="A1:F1"/>
    <mergeCell ref="A3:F3"/>
    <mergeCell ref="E4:F4"/>
    <mergeCell ref="A5:B5"/>
    <mergeCell ref="C5:C6"/>
    <mergeCell ref="D5:D6"/>
    <mergeCell ref="E5:E6"/>
    <mergeCell ref="F5:F6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view="pageBreakPreview" topLeftCell="A19" zoomScaleNormal="100" zoomScaleSheetLayoutView="100" workbookViewId="0">
      <selection activeCell="D57" sqref="D57"/>
    </sheetView>
  </sheetViews>
  <sheetFormatPr defaultRowHeight="13.5" x14ac:dyDescent="0.2"/>
  <cols>
    <col min="1" max="1" width="28.5703125" style="101" customWidth="1"/>
    <col min="2" max="2" width="47.5703125" style="101" customWidth="1"/>
    <col min="3" max="5" width="15.28515625" style="101" customWidth="1"/>
    <col min="6" max="16384" width="9.140625" style="101"/>
  </cols>
  <sheetData>
    <row r="1" spans="1:5" ht="14.25" x14ac:dyDescent="0.2">
      <c r="E1" s="103" t="s">
        <v>252</v>
      </c>
    </row>
    <row r="2" spans="1:5" ht="47.25" customHeight="1" x14ac:dyDescent="0.2">
      <c r="C2" s="146" t="s">
        <v>167</v>
      </c>
      <c r="D2" s="146"/>
      <c r="E2" s="146"/>
    </row>
    <row r="3" spans="1:5" ht="43.5" customHeight="1" x14ac:dyDescent="0.2">
      <c r="A3" s="185" t="s">
        <v>254</v>
      </c>
      <c r="B3" s="185"/>
      <c r="C3" s="185"/>
      <c r="D3" s="185"/>
      <c r="E3" s="185"/>
    </row>
    <row r="5" spans="1:5" ht="20.25" customHeight="1" x14ac:dyDescent="0.2">
      <c r="A5" s="183" t="s">
        <v>230</v>
      </c>
      <c r="B5" s="183"/>
      <c r="C5" s="183"/>
      <c r="D5" s="183"/>
      <c r="E5" s="183"/>
    </row>
    <row r="6" spans="1:5" ht="16.5" x14ac:dyDescent="0.2">
      <c r="A6" s="181" t="s">
        <v>207</v>
      </c>
      <c r="B6" s="181"/>
      <c r="C6" s="181"/>
      <c r="D6" s="181"/>
      <c r="E6" s="181"/>
    </row>
    <row r="7" spans="1:5" ht="16.5" x14ac:dyDescent="0.2">
      <c r="A7" s="73"/>
      <c r="B7" s="73"/>
      <c r="C7" s="73"/>
      <c r="D7" s="73"/>
      <c r="E7" s="73"/>
    </row>
    <row r="8" spans="1:5" ht="16.5" x14ac:dyDescent="0.2">
      <c r="A8" s="121" t="s">
        <v>208</v>
      </c>
      <c r="B8" s="181" t="s">
        <v>209</v>
      </c>
      <c r="C8" s="181"/>
      <c r="D8" s="181"/>
      <c r="E8" s="181"/>
    </row>
    <row r="9" spans="1:5" ht="16.5" x14ac:dyDescent="0.2">
      <c r="A9" s="74" t="s">
        <v>231</v>
      </c>
      <c r="B9" s="182" t="s">
        <v>232</v>
      </c>
      <c r="C9" s="182"/>
      <c r="D9" s="182"/>
      <c r="E9" s="182"/>
    </row>
    <row r="10" spans="1:5" ht="16.5" x14ac:dyDescent="0.2">
      <c r="A10" s="73"/>
      <c r="B10" s="73"/>
      <c r="C10" s="73"/>
      <c r="D10" s="73"/>
      <c r="E10" s="73"/>
    </row>
    <row r="11" spans="1:5" ht="16.5" x14ac:dyDescent="0.2">
      <c r="A11" s="181" t="s">
        <v>210</v>
      </c>
      <c r="B11" s="181"/>
      <c r="C11" s="181"/>
      <c r="D11" s="181"/>
      <c r="E11" s="181"/>
    </row>
    <row r="12" spans="1:5" ht="16.5" x14ac:dyDescent="0.2">
      <c r="A12" s="73"/>
      <c r="B12" s="73"/>
      <c r="C12" s="73"/>
      <c r="D12" s="73"/>
      <c r="E12" s="73"/>
    </row>
    <row r="13" spans="1:5" ht="16.5" x14ac:dyDescent="0.2">
      <c r="A13" s="73"/>
      <c r="B13" s="73"/>
      <c r="C13" s="73"/>
      <c r="D13" s="73"/>
      <c r="E13" s="73"/>
    </row>
    <row r="14" spans="1:5" ht="16.5" x14ac:dyDescent="0.2">
      <c r="A14" s="73" t="s">
        <v>211</v>
      </c>
      <c r="B14" s="74" t="s">
        <v>231</v>
      </c>
      <c r="C14" s="162"/>
      <c r="D14" s="162"/>
      <c r="E14" s="162"/>
    </row>
    <row r="15" spans="1:5" ht="33" x14ac:dyDescent="0.2">
      <c r="A15" s="73" t="s">
        <v>212</v>
      </c>
      <c r="B15" s="74" t="s">
        <v>228</v>
      </c>
      <c r="C15" s="78" t="s">
        <v>214</v>
      </c>
      <c r="D15" s="78" t="s">
        <v>215</v>
      </c>
      <c r="E15" s="78" t="s">
        <v>216</v>
      </c>
    </row>
    <row r="16" spans="1:5" ht="45.75" customHeight="1" x14ac:dyDescent="0.2">
      <c r="A16" s="73" t="s">
        <v>217</v>
      </c>
      <c r="B16" s="74" t="s">
        <v>234</v>
      </c>
      <c r="C16" s="73"/>
      <c r="D16" s="73"/>
      <c r="E16" s="73"/>
    </row>
    <row r="17" spans="1:5" ht="77.25" customHeight="1" x14ac:dyDescent="0.2">
      <c r="A17" s="73" t="s">
        <v>218</v>
      </c>
      <c r="B17" s="74" t="s">
        <v>235</v>
      </c>
      <c r="C17" s="73"/>
      <c r="D17" s="73"/>
      <c r="E17" s="73"/>
    </row>
    <row r="18" spans="1:5" ht="54.75" customHeight="1" x14ac:dyDescent="0.2">
      <c r="A18" s="73" t="s">
        <v>219</v>
      </c>
      <c r="B18" s="74" t="s">
        <v>229</v>
      </c>
      <c r="C18" s="73"/>
      <c r="D18" s="73"/>
      <c r="E18" s="73"/>
    </row>
    <row r="19" spans="1:5" ht="16.5" x14ac:dyDescent="0.2">
      <c r="A19" s="73" t="s">
        <v>226</v>
      </c>
      <c r="B19" s="74" t="s">
        <v>226</v>
      </c>
      <c r="C19" s="73"/>
      <c r="D19" s="73"/>
      <c r="E19" s="73"/>
    </row>
    <row r="20" spans="1:5" ht="16.5" x14ac:dyDescent="0.2">
      <c r="A20" s="162" t="s">
        <v>221</v>
      </c>
      <c r="B20" s="162"/>
      <c r="C20" s="73"/>
      <c r="D20" s="73"/>
      <c r="E20" s="73"/>
    </row>
    <row r="21" spans="1:5" ht="16.5" x14ac:dyDescent="0.2">
      <c r="A21" s="182" t="s">
        <v>236</v>
      </c>
      <c r="B21" s="182"/>
      <c r="C21" s="122"/>
      <c r="D21" s="122"/>
      <c r="E21" s="122"/>
    </row>
    <row r="22" spans="1:5" ht="16.5" x14ac:dyDescent="0.2">
      <c r="A22" s="182" t="s">
        <v>237</v>
      </c>
      <c r="B22" s="182"/>
      <c r="C22" s="122"/>
      <c r="D22" s="122"/>
      <c r="E22" s="122"/>
    </row>
    <row r="23" spans="1:5" ht="16.5" x14ac:dyDescent="0.2">
      <c r="A23" s="182" t="s">
        <v>238</v>
      </c>
      <c r="B23" s="182"/>
      <c r="C23" s="122"/>
      <c r="D23" s="122"/>
      <c r="E23" s="122"/>
    </row>
    <row r="24" spans="1:5" ht="16.5" x14ac:dyDescent="0.2">
      <c r="A24" s="182" t="s">
        <v>239</v>
      </c>
      <c r="B24" s="182"/>
      <c r="C24" s="122"/>
      <c r="D24" s="122"/>
      <c r="E24" s="122"/>
    </row>
    <row r="25" spans="1:5" ht="16.5" x14ac:dyDescent="0.2">
      <c r="A25" s="182" t="s">
        <v>240</v>
      </c>
      <c r="B25" s="182"/>
      <c r="C25" s="122"/>
      <c r="D25" s="122"/>
      <c r="E25" s="122"/>
    </row>
    <row r="26" spans="1:5" ht="16.5" x14ac:dyDescent="0.2">
      <c r="A26" s="182" t="s">
        <v>241</v>
      </c>
      <c r="B26" s="182"/>
      <c r="C26" s="122" t="s">
        <v>222</v>
      </c>
      <c r="D26" s="122" t="s">
        <v>224</v>
      </c>
      <c r="E26" s="122" t="s">
        <v>223</v>
      </c>
    </row>
    <row r="27" spans="1:5" ht="16.5" x14ac:dyDescent="0.2">
      <c r="A27" s="184" t="s">
        <v>225</v>
      </c>
      <c r="B27" s="184"/>
      <c r="C27" s="124">
        <v>592334</v>
      </c>
      <c r="D27" s="124">
        <v>592334</v>
      </c>
      <c r="E27" s="124">
        <v>592334</v>
      </c>
    </row>
    <row r="28" spans="1:5" ht="16.5" x14ac:dyDescent="0.2">
      <c r="A28" s="73"/>
      <c r="B28" s="73"/>
      <c r="C28" s="73"/>
      <c r="D28" s="73"/>
      <c r="E28" s="73"/>
    </row>
    <row r="29" spans="1:5" ht="16.5" x14ac:dyDescent="0.2">
      <c r="A29" s="73" t="s">
        <v>211</v>
      </c>
      <c r="B29" s="74" t="s">
        <v>231</v>
      </c>
      <c r="C29" s="162"/>
      <c r="D29" s="162"/>
      <c r="E29" s="162"/>
    </row>
    <row r="30" spans="1:5" ht="33" x14ac:dyDescent="0.2">
      <c r="A30" s="73" t="s">
        <v>212</v>
      </c>
      <c r="B30" s="74" t="s">
        <v>242</v>
      </c>
      <c r="C30" s="78" t="s">
        <v>214</v>
      </c>
      <c r="D30" s="78" t="s">
        <v>215</v>
      </c>
      <c r="E30" s="78" t="s">
        <v>216</v>
      </c>
    </row>
    <row r="31" spans="1:5" ht="33" x14ac:dyDescent="0.2">
      <c r="A31" s="73" t="s">
        <v>217</v>
      </c>
      <c r="B31" s="74" t="s">
        <v>243</v>
      </c>
      <c r="C31" s="73"/>
      <c r="D31" s="73"/>
      <c r="E31" s="73"/>
    </row>
    <row r="32" spans="1:5" ht="51" customHeight="1" x14ac:dyDescent="0.2">
      <c r="A32" s="73" t="s">
        <v>218</v>
      </c>
      <c r="B32" s="74" t="s">
        <v>244</v>
      </c>
      <c r="C32" s="73"/>
      <c r="D32" s="73"/>
      <c r="E32" s="73"/>
    </row>
    <row r="33" spans="1:5" ht="51" customHeight="1" x14ac:dyDescent="0.2">
      <c r="A33" s="73" t="s">
        <v>219</v>
      </c>
      <c r="B33" s="74" t="s">
        <v>229</v>
      </c>
      <c r="C33" s="73"/>
      <c r="D33" s="73"/>
      <c r="E33" s="73"/>
    </row>
    <row r="34" spans="1:5" ht="16.5" x14ac:dyDescent="0.2">
      <c r="A34" s="73" t="s">
        <v>226</v>
      </c>
      <c r="B34" s="74" t="s">
        <v>226</v>
      </c>
      <c r="C34" s="73"/>
      <c r="D34" s="73"/>
      <c r="E34" s="73"/>
    </row>
    <row r="35" spans="1:5" ht="16.5" x14ac:dyDescent="0.2">
      <c r="A35" s="162" t="s">
        <v>221</v>
      </c>
      <c r="B35" s="162"/>
      <c r="C35" s="73"/>
      <c r="D35" s="73"/>
      <c r="E35" s="73"/>
    </row>
    <row r="36" spans="1:5" ht="16.5" x14ac:dyDescent="0.2">
      <c r="A36" s="182" t="s">
        <v>245</v>
      </c>
      <c r="B36" s="182"/>
      <c r="C36" s="122"/>
      <c r="D36" s="122"/>
      <c r="E36" s="122"/>
    </row>
    <row r="37" spans="1:5" ht="16.5" x14ac:dyDescent="0.2">
      <c r="A37" s="182" t="s">
        <v>233</v>
      </c>
      <c r="B37" s="182"/>
      <c r="C37" s="122"/>
      <c r="D37" s="122"/>
      <c r="E37" s="122"/>
    </row>
    <row r="38" spans="1:5" ht="16.5" x14ac:dyDescent="0.2">
      <c r="A38" s="182" t="s">
        <v>246</v>
      </c>
      <c r="B38" s="182"/>
      <c r="C38" s="122"/>
      <c r="D38" s="122"/>
      <c r="E38" s="122"/>
    </row>
    <row r="39" spans="1:5" ht="16.5" x14ac:dyDescent="0.2">
      <c r="A39" s="182" t="s">
        <v>241</v>
      </c>
      <c r="B39" s="182"/>
      <c r="C39" s="122"/>
      <c r="D39" s="122"/>
      <c r="E39" s="122"/>
    </row>
    <row r="40" spans="1:5" ht="16.5" x14ac:dyDescent="0.2">
      <c r="A40" s="184" t="s">
        <v>225</v>
      </c>
      <c r="B40" s="184"/>
      <c r="C40" s="124">
        <v>308694.2</v>
      </c>
      <c r="D40" s="124">
        <v>308694.2</v>
      </c>
      <c r="E40" s="124">
        <v>308694.2</v>
      </c>
    </row>
    <row r="41" spans="1:5" ht="16.5" x14ac:dyDescent="0.2">
      <c r="A41" s="73"/>
      <c r="B41" s="73"/>
      <c r="C41" s="73"/>
      <c r="D41" s="73"/>
      <c r="E41" s="73"/>
    </row>
    <row r="42" spans="1:5" ht="20.25" customHeight="1" x14ac:dyDescent="0.2">
      <c r="A42" s="183" t="s">
        <v>247</v>
      </c>
      <c r="B42" s="183"/>
      <c r="C42" s="183"/>
      <c r="D42" s="183"/>
      <c r="E42" s="183"/>
    </row>
    <row r="43" spans="1:5" ht="16.5" x14ac:dyDescent="0.2">
      <c r="A43" s="181" t="s">
        <v>207</v>
      </c>
      <c r="B43" s="181"/>
      <c r="C43" s="181"/>
      <c r="D43" s="181"/>
      <c r="E43" s="181"/>
    </row>
    <row r="44" spans="1:5" ht="16.5" x14ac:dyDescent="0.2">
      <c r="A44" s="73"/>
      <c r="B44" s="73"/>
      <c r="C44" s="73"/>
      <c r="D44" s="73"/>
      <c r="E44" s="73"/>
    </row>
    <row r="45" spans="1:5" ht="16.5" x14ac:dyDescent="0.2">
      <c r="A45" s="121" t="s">
        <v>208</v>
      </c>
      <c r="B45" s="181" t="s">
        <v>209</v>
      </c>
      <c r="C45" s="181"/>
      <c r="D45" s="181"/>
      <c r="E45" s="181"/>
    </row>
    <row r="46" spans="1:5" ht="16.5" x14ac:dyDescent="0.2">
      <c r="A46" s="74" t="s">
        <v>248</v>
      </c>
      <c r="B46" s="182" t="s">
        <v>249</v>
      </c>
      <c r="C46" s="182"/>
      <c r="D46" s="182"/>
      <c r="E46" s="182"/>
    </row>
    <row r="47" spans="1:5" ht="16.5" x14ac:dyDescent="0.2">
      <c r="A47" s="73"/>
      <c r="B47" s="73"/>
      <c r="C47" s="73"/>
      <c r="D47" s="73"/>
      <c r="E47" s="73"/>
    </row>
    <row r="48" spans="1:5" ht="16.5" x14ac:dyDescent="0.2">
      <c r="A48" s="181" t="s">
        <v>210</v>
      </c>
      <c r="B48" s="181"/>
      <c r="C48" s="181"/>
      <c r="D48" s="181"/>
      <c r="E48" s="181"/>
    </row>
    <row r="49" spans="1:5" ht="16.5" x14ac:dyDescent="0.2">
      <c r="A49" s="73"/>
      <c r="B49" s="73"/>
      <c r="C49" s="73"/>
      <c r="D49" s="73"/>
      <c r="E49" s="73"/>
    </row>
    <row r="50" spans="1:5" ht="16.5" x14ac:dyDescent="0.2">
      <c r="A50" s="73" t="s">
        <v>211</v>
      </c>
      <c r="B50" s="74" t="s">
        <v>248</v>
      </c>
      <c r="C50" s="162"/>
      <c r="D50" s="162"/>
      <c r="E50" s="162"/>
    </row>
    <row r="51" spans="1:5" ht="33" x14ac:dyDescent="0.2">
      <c r="A51" s="73" t="s">
        <v>212</v>
      </c>
      <c r="B51" s="74" t="s">
        <v>213</v>
      </c>
      <c r="C51" s="78" t="s">
        <v>214</v>
      </c>
      <c r="D51" s="78" t="s">
        <v>215</v>
      </c>
      <c r="E51" s="78" t="s">
        <v>216</v>
      </c>
    </row>
    <row r="52" spans="1:5" ht="16.5" x14ac:dyDescent="0.2">
      <c r="A52" s="73" t="s">
        <v>217</v>
      </c>
      <c r="B52" s="74" t="s">
        <v>249</v>
      </c>
      <c r="C52" s="73"/>
      <c r="D52" s="73"/>
      <c r="E52" s="73"/>
    </row>
    <row r="53" spans="1:5" ht="51" customHeight="1" x14ac:dyDescent="0.2">
      <c r="A53" s="73" t="s">
        <v>218</v>
      </c>
      <c r="B53" s="74" t="s">
        <v>250</v>
      </c>
      <c r="C53" s="73"/>
      <c r="D53" s="73"/>
      <c r="E53" s="73"/>
    </row>
    <row r="54" spans="1:5" ht="16.5" x14ac:dyDescent="0.2">
      <c r="A54" s="73" t="s">
        <v>219</v>
      </c>
      <c r="B54" s="74" t="s">
        <v>220</v>
      </c>
      <c r="C54" s="73"/>
      <c r="D54" s="73"/>
      <c r="E54" s="73"/>
    </row>
    <row r="55" spans="1:5" ht="41.25" customHeight="1" x14ac:dyDescent="0.2">
      <c r="A55" s="73" t="s">
        <v>227</v>
      </c>
      <c r="B55" s="74" t="s">
        <v>247</v>
      </c>
      <c r="C55" s="73"/>
      <c r="D55" s="73"/>
      <c r="E55" s="73"/>
    </row>
    <row r="56" spans="1:5" ht="16.5" x14ac:dyDescent="0.2">
      <c r="A56" s="162" t="s">
        <v>221</v>
      </c>
      <c r="B56" s="162"/>
      <c r="C56" s="73"/>
      <c r="D56" s="73"/>
      <c r="E56" s="73"/>
    </row>
    <row r="57" spans="1:5" ht="16.5" x14ac:dyDescent="0.2">
      <c r="A57" s="184" t="s">
        <v>225</v>
      </c>
      <c r="B57" s="184"/>
      <c r="C57" s="124">
        <v>901028.2</v>
      </c>
      <c r="D57" s="124">
        <v>901028.2</v>
      </c>
      <c r="E57" s="124">
        <v>901028.2</v>
      </c>
    </row>
    <row r="58" spans="1:5" ht="16.5" x14ac:dyDescent="0.2">
      <c r="A58" s="121" t="s">
        <v>208</v>
      </c>
      <c r="B58" s="181" t="s">
        <v>209</v>
      </c>
      <c r="C58" s="181"/>
      <c r="D58" s="181"/>
      <c r="E58" s="181"/>
    </row>
    <row r="59" spans="1:5" ht="16.5" x14ac:dyDescent="0.2">
      <c r="A59" s="74" t="s">
        <v>248</v>
      </c>
      <c r="B59" s="182" t="s">
        <v>249</v>
      </c>
      <c r="C59" s="182"/>
      <c r="D59" s="182"/>
      <c r="E59" s="182"/>
    </row>
    <row r="60" spans="1:5" ht="16.5" x14ac:dyDescent="0.2">
      <c r="A60" s="73"/>
      <c r="B60" s="73"/>
      <c r="C60" s="73"/>
      <c r="D60" s="73"/>
      <c r="E60" s="73"/>
    </row>
    <row r="61" spans="1:5" ht="16.5" x14ac:dyDescent="0.2">
      <c r="A61" s="181" t="s">
        <v>210</v>
      </c>
      <c r="B61" s="181"/>
      <c r="C61" s="181"/>
      <c r="D61" s="181"/>
      <c r="E61" s="181"/>
    </row>
    <row r="62" spans="1:5" ht="16.5" x14ac:dyDescent="0.2">
      <c r="A62" s="73"/>
      <c r="B62" s="73"/>
      <c r="C62" s="73"/>
      <c r="D62" s="73"/>
      <c r="E62" s="73"/>
    </row>
    <row r="63" spans="1:5" ht="16.5" x14ac:dyDescent="0.2">
      <c r="A63" s="73" t="s">
        <v>211</v>
      </c>
      <c r="B63" s="74" t="s">
        <v>248</v>
      </c>
      <c r="C63" s="162"/>
      <c r="D63" s="162"/>
      <c r="E63" s="162"/>
    </row>
    <row r="64" spans="1:5" ht="33" x14ac:dyDescent="0.2">
      <c r="A64" s="73" t="s">
        <v>212</v>
      </c>
      <c r="B64" s="74" t="s">
        <v>213</v>
      </c>
      <c r="C64" s="78" t="s">
        <v>214</v>
      </c>
      <c r="D64" s="78" t="s">
        <v>215</v>
      </c>
      <c r="E64" s="78" t="s">
        <v>216</v>
      </c>
    </row>
    <row r="65" spans="1:5" ht="16.5" x14ac:dyDescent="0.2">
      <c r="A65" s="73" t="s">
        <v>217</v>
      </c>
      <c r="B65" s="74" t="s">
        <v>249</v>
      </c>
      <c r="C65" s="73"/>
      <c r="D65" s="73"/>
      <c r="E65" s="73"/>
    </row>
    <row r="66" spans="1:5" ht="51" customHeight="1" x14ac:dyDescent="0.2">
      <c r="A66" s="73" t="s">
        <v>218</v>
      </c>
      <c r="B66" s="74" t="s">
        <v>250</v>
      </c>
      <c r="C66" s="73"/>
      <c r="D66" s="73"/>
      <c r="E66" s="73"/>
    </row>
    <row r="67" spans="1:5" ht="16.5" x14ac:dyDescent="0.2">
      <c r="A67" s="73" t="s">
        <v>219</v>
      </c>
      <c r="B67" s="74" t="s">
        <v>220</v>
      </c>
      <c r="C67" s="73"/>
      <c r="D67" s="73"/>
      <c r="E67" s="73"/>
    </row>
    <row r="68" spans="1:5" ht="47.25" customHeight="1" x14ac:dyDescent="0.2">
      <c r="A68" s="73" t="s">
        <v>227</v>
      </c>
      <c r="B68" s="74" t="s">
        <v>247</v>
      </c>
      <c r="C68" s="73"/>
      <c r="D68" s="73"/>
      <c r="E68" s="73"/>
    </row>
    <row r="69" spans="1:5" ht="16.5" x14ac:dyDescent="0.2">
      <c r="A69" s="162" t="s">
        <v>221</v>
      </c>
      <c r="B69" s="162"/>
      <c r="C69" s="73"/>
      <c r="D69" s="73"/>
      <c r="E69" s="73"/>
    </row>
    <row r="70" spans="1:5" ht="16.5" x14ac:dyDescent="0.2">
      <c r="A70" s="184" t="s">
        <v>225</v>
      </c>
      <c r="B70" s="184"/>
      <c r="C70" s="125">
        <v>-901028.2</v>
      </c>
      <c r="D70" s="125">
        <v>-901028.2</v>
      </c>
      <c r="E70" s="125">
        <v>-901028.2</v>
      </c>
    </row>
  </sheetData>
  <mergeCells count="37">
    <mergeCell ref="A3:E3"/>
    <mergeCell ref="A22:B22"/>
    <mergeCell ref="B8:E8"/>
    <mergeCell ref="B9:E9"/>
    <mergeCell ref="A11:E11"/>
    <mergeCell ref="A5:E5"/>
    <mergeCell ref="A6:E6"/>
    <mergeCell ref="B58:E58"/>
    <mergeCell ref="A56:B56"/>
    <mergeCell ref="A57:B57"/>
    <mergeCell ref="A35:B35"/>
    <mergeCell ref="A36:B36"/>
    <mergeCell ref="A37:B37"/>
    <mergeCell ref="A38:B38"/>
    <mergeCell ref="A39:B39"/>
    <mergeCell ref="A40:B40"/>
    <mergeCell ref="B59:E59"/>
    <mergeCell ref="A61:E61"/>
    <mergeCell ref="C63:E63"/>
    <mergeCell ref="A69:B69"/>
    <mergeCell ref="A70:B70"/>
    <mergeCell ref="C2:E2"/>
    <mergeCell ref="B45:E45"/>
    <mergeCell ref="B46:E46"/>
    <mergeCell ref="A48:E48"/>
    <mergeCell ref="C50:E50"/>
    <mergeCell ref="A42:E42"/>
    <mergeCell ref="A43:E43"/>
    <mergeCell ref="A23:B23"/>
    <mergeCell ref="A24:B24"/>
    <mergeCell ref="A25:B25"/>
    <mergeCell ref="A26:B26"/>
    <mergeCell ref="A27:B27"/>
    <mergeCell ref="C29:E29"/>
    <mergeCell ref="C14:E14"/>
    <mergeCell ref="A20:B20"/>
    <mergeCell ref="A21:B2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topLeftCell="A13" zoomScaleNormal="100" zoomScaleSheetLayoutView="100" workbookViewId="0">
      <selection activeCell="C26" sqref="C26"/>
    </sheetView>
  </sheetViews>
  <sheetFormatPr defaultColWidth="8.28515625" defaultRowHeight="12.75" x14ac:dyDescent="0.2"/>
  <cols>
    <col min="1" max="1" width="28.5703125" style="49" customWidth="1"/>
    <col min="2" max="2" width="47.7109375" style="49" customWidth="1"/>
    <col min="3" max="5" width="15.140625" style="50" customWidth="1"/>
    <col min="6" max="16384" width="8.28515625" style="49"/>
  </cols>
  <sheetData>
    <row r="1" spans="1:5" ht="14.25" x14ac:dyDescent="0.2">
      <c r="C1" s="102"/>
      <c r="D1" s="102"/>
      <c r="E1" s="103" t="s">
        <v>253</v>
      </c>
    </row>
    <row r="2" spans="1:5" ht="14.25" customHeight="1" x14ac:dyDescent="0.2">
      <c r="C2" s="146" t="s">
        <v>167</v>
      </c>
      <c r="D2" s="146"/>
      <c r="E2" s="146"/>
    </row>
    <row r="4" spans="1:5" ht="32.25" customHeight="1" x14ac:dyDescent="0.2">
      <c r="A4" s="185" t="s">
        <v>255</v>
      </c>
      <c r="B4" s="185"/>
      <c r="C4" s="185"/>
      <c r="D4" s="185"/>
      <c r="E4" s="185"/>
    </row>
    <row r="6" spans="1:5" ht="20.45" customHeight="1" x14ac:dyDescent="0.2">
      <c r="A6" s="183" t="s">
        <v>230</v>
      </c>
      <c r="B6" s="183"/>
      <c r="C6" s="183"/>
      <c r="D6" s="183"/>
      <c r="E6" s="183"/>
    </row>
    <row r="7" spans="1:5" ht="21.75" customHeight="1" x14ac:dyDescent="0.2">
      <c r="A7" s="181" t="s">
        <v>251</v>
      </c>
      <c r="B7" s="181"/>
      <c r="C7" s="181"/>
      <c r="D7" s="181"/>
      <c r="E7" s="181"/>
    </row>
    <row r="8" spans="1:5" ht="16.5" x14ac:dyDescent="0.2">
      <c r="A8" s="73"/>
      <c r="B8" s="73"/>
      <c r="C8" s="73"/>
      <c r="D8" s="73"/>
      <c r="E8" s="73"/>
    </row>
    <row r="9" spans="1:5" ht="27.75" customHeight="1" x14ac:dyDescent="0.2">
      <c r="A9" s="121" t="s">
        <v>208</v>
      </c>
      <c r="B9" s="181" t="s">
        <v>209</v>
      </c>
      <c r="C9" s="181"/>
      <c r="D9" s="181"/>
      <c r="E9" s="181"/>
    </row>
    <row r="10" spans="1:5" ht="18.75" customHeight="1" x14ac:dyDescent="0.2">
      <c r="A10" s="74" t="s">
        <v>231</v>
      </c>
      <c r="B10" s="182" t="s">
        <v>232</v>
      </c>
      <c r="C10" s="182"/>
      <c r="D10" s="182"/>
      <c r="E10" s="182"/>
    </row>
    <row r="11" spans="1:5" ht="16.5" x14ac:dyDescent="0.2">
      <c r="A11" s="73"/>
      <c r="B11" s="73"/>
      <c r="C11" s="73"/>
      <c r="D11" s="73"/>
      <c r="E11" s="73"/>
    </row>
    <row r="12" spans="1:5" ht="23.25" customHeight="1" x14ac:dyDescent="0.2">
      <c r="A12" s="181" t="s">
        <v>210</v>
      </c>
      <c r="B12" s="181"/>
      <c r="C12" s="181"/>
      <c r="D12" s="181"/>
      <c r="E12" s="181"/>
    </row>
    <row r="13" spans="1:5" ht="16.5" x14ac:dyDescent="0.2">
      <c r="A13" s="73"/>
      <c r="B13" s="73"/>
      <c r="C13" s="73"/>
      <c r="D13" s="73"/>
      <c r="E13" s="73"/>
    </row>
    <row r="14" spans="1:5" ht="20.25" customHeight="1" x14ac:dyDescent="0.2">
      <c r="A14" s="73" t="s">
        <v>211</v>
      </c>
      <c r="B14" s="74" t="s">
        <v>231</v>
      </c>
      <c r="C14" s="162"/>
      <c r="D14" s="162"/>
      <c r="E14" s="162"/>
    </row>
    <row r="15" spans="1:5" ht="36.75" customHeight="1" x14ac:dyDescent="0.2">
      <c r="A15" s="73" t="s">
        <v>212</v>
      </c>
      <c r="B15" s="74" t="s">
        <v>228</v>
      </c>
      <c r="C15" s="78" t="s">
        <v>214</v>
      </c>
      <c r="D15" s="78" t="s">
        <v>215</v>
      </c>
      <c r="E15" s="78" t="s">
        <v>216</v>
      </c>
    </row>
    <row r="16" spans="1:5" ht="41.25" customHeight="1" x14ac:dyDescent="0.2">
      <c r="A16" s="73" t="s">
        <v>217</v>
      </c>
      <c r="B16" s="74" t="s">
        <v>234</v>
      </c>
      <c r="C16" s="73"/>
      <c r="D16" s="73"/>
      <c r="E16" s="73"/>
    </row>
    <row r="17" spans="1:5" ht="83.25" customHeight="1" x14ac:dyDescent="0.2">
      <c r="A17" s="73" t="s">
        <v>218</v>
      </c>
      <c r="B17" s="74" t="s">
        <v>235</v>
      </c>
      <c r="C17" s="73"/>
      <c r="D17" s="73"/>
      <c r="E17" s="73"/>
    </row>
    <row r="18" spans="1:5" ht="36.75" customHeight="1" x14ac:dyDescent="0.2">
      <c r="A18" s="73" t="s">
        <v>219</v>
      </c>
      <c r="B18" s="74" t="s">
        <v>229</v>
      </c>
      <c r="C18" s="73"/>
      <c r="D18" s="73"/>
      <c r="E18" s="73"/>
    </row>
    <row r="19" spans="1:5" ht="10.7" customHeight="1" x14ac:dyDescent="0.2">
      <c r="A19" s="73" t="s">
        <v>226</v>
      </c>
      <c r="B19" s="74" t="s">
        <v>226</v>
      </c>
      <c r="C19" s="73"/>
      <c r="D19" s="73"/>
      <c r="E19" s="73"/>
    </row>
    <row r="20" spans="1:5" ht="26.25" customHeight="1" x14ac:dyDescent="0.2">
      <c r="A20" s="162" t="s">
        <v>221</v>
      </c>
      <c r="B20" s="162"/>
      <c r="C20" s="73"/>
      <c r="D20" s="73"/>
      <c r="E20" s="73"/>
    </row>
    <row r="21" spans="1:5" ht="21" customHeight="1" x14ac:dyDescent="0.2">
      <c r="A21" s="182" t="s">
        <v>236</v>
      </c>
      <c r="B21" s="182"/>
      <c r="C21" s="122"/>
      <c r="D21" s="122"/>
      <c r="E21" s="122"/>
    </row>
    <row r="22" spans="1:5" ht="21" customHeight="1" x14ac:dyDescent="0.2">
      <c r="A22" s="182" t="s">
        <v>237</v>
      </c>
      <c r="B22" s="182"/>
      <c r="C22" s="122"/>
      <c r="D22" s="122"/>
      <c r="E22" s="122"/>
    </row>
    <row r="23" spans="1:5" ht="21" customHeight="1" x14ac:dyDescent="0.2">
      <c r="A23" s="182" t="s">
        <v>238</v>
      </c>
      <c r="B23" s="182"/>
      <c r="C23" s="122"/>
      <c r="D23" s="122"/>
      <c r="E23" s="122"/>
    </row>
    <row r="24" spans="1:5" ht="21" customHeight="1" x14ac:dyDescent="0.2">
      <c r="A24" s="182" t="s">
        <v>239</v>
      </c>
      <c r="B24" s="182"/>
      <c r="C24" s="122"/>
      <c r="D24" s="122"/>
      <c r="E24" s="122"/>
    </row>
    <row r="25" spans="1:5" ht="21" customHeight="1" x14ac:dyDescent="0.2">
      <c r="A25" s="182" t="s">
        <v>241</v>
      </c>
      <c r="B25" s="182"/>
      <c r="C25" s="122"/>
      <c r="D25" s="122"/>
      <c r="E25" s="122"/>
    </row>
    <row r="26" spans="1:5" ht="21" customHeight="1" x14ac:dyDescent="0.2">
      <c r="A26" s="184" t="s">
        <v>225</v>
      </c>
      <c r="B26" s="184"/>
      <c r="C26" s="126">
        <v>-47407</v>
      </c>
      <c r="D26" s="126">
        <v>-142222</v>
      </c>
      <c r="E26" s="127">
        <v>-202798.4</v>
      </c>
    </row>
  </sheetData>
  <mergeCells count="15">
    <mergeCell ref="C2:E2"/>
    <mergeCell ref="A4:E4"/>
    <mergeCell ref="A25:B25"/>
    <mergeCell ref="A26:B26"/>
    <mergeCell ref="C14:E14"/>
    <mergeCell ref="A20:B20"/>
    <mergeCell ref="A21:B21"/>
    <mergeCell ref="A22:B22"/>
    <mergeCell ref="A23:B23"/>
    <mergeCell ref="A24:B24"/>
    <mergeCell ref="A12:E12"/>
    <mergeCell ref="B9:E9"/>
    <mergeCell ref="B10:E10"/>
    <mergeCell ref="A6:E6"/>
    <mergeCell ref="A7:E7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view="pageBreakPreview" topLeftCell="A19" zoomScale="89" zoomScaleNormal="100" zoomScaleSheetLayoutView="89" workbookViewId="0">
      <selection activeCell="F4" sqref="F4"/>
    </sheetView>
  </sheetViews>
  <sheetFormatPr defaultColWidth="0" defaultRowHeight="14.25" x14ac:dyDescent="0.2"/>
  <cols>
    <col min="1" max="1" width="18.42578125" style="105" customWidth="1"/>
    <col min="2" max="2" width="53.5703125" style="105" customWidth="1"/>
    <col min="3" max="3" width="14.5703125" style="105" customWidth="1"/>
    <col min="4" max="4" width="10.5703125" style="105" customWidth="1"/>
    <col min="5" max="5" width="18.140625" style="105" customWidth="1"/>
    <col min="6" max="6" width="12.85546875" style="109" customWidth="1"/>
    <col min="7" max="7" width="19.7109375" style="109" customWidth="1"/>
    <col min="8" max="90" width="9.140625" style="105" hidden="1" customWidth="1"/>
    <col min="91" max="91" width="18.7109375" style="105" hidden="1" customWidth="1"/>
    <col min="92" max="92" width="18.5703125" style="105" hidden="1" customWidth="1"/>
    <col min="93" max="95" width="9.140625" style="105" hidden="1" customWidth="1"/>
    <col min="96" max="239" width="0" style="105" hidden="1" customWidth="1"/>
    <col min="240" max="243" width="18.42578125" style="105" hidden="1" customWidth="1"/>
    <col min="244" max="244" width="20.42578125" style="105" hidden="1" customWidth="1"/>
    <col min="245" max="245" width="17.85546875" style="105" hidden="1" customWidth="1"/>
    <col min="246" max="246" width="18.42578125" style="105" hidden="1" customWidth="1"/>
    <col min="247" max="256" width="0" style="105" hidden="1"/>
    <col min="257" max="257" width="18.42578125" style="105" customWidth="1"/>
    <col min="258" max="258" width="53.5703125" style="105" customWidth="1"/>
    <col min="259" max="259" width="14.5703125" style="105" customWidth="1"/>
    <col min="260" max="260" width="10.5703125" style="105" customWidth="1"/>
    <col min="261" max="261" width="18.140625" style="105" customWidth="1"/>
    <col min="262" max="262" width="12.85546875" style="105" customWidth="1"/>
    <col min="263" max="263" width="23.28515625" style="105" customWidth="1"/>
    <col min="264" max="502" width="0" style="105" hidden="1" customWidth="1"/>
    <col min="503" max="512" width="0" style="105" hidden="1"/>
    <col min="513" max="513" width="18.42578125" style="105" customWidth="1"/>
    <col min="514" max="514" width="53.5703125" style="105" customWidth="1"/>
    <col min="515" max="515" width="14.5703125" style="105" customWidth="1"/>
    <col min="516" max="516" width="10.5703125" style="105" customWidth="1"/>
    <col min="517" max="517" width="18.140625" style="105" customWidth="1"/>
    <col min="518" max="518" width="12.85546875" style="105" customWidth="1"/>
    <col min="519" max="519" width="23.28515625" style="105" customWidth="1"/>
    <col min="520" max="758" width="0" style="105" hidden="1" customWidth="1"/>
    <col min="759" max="768" width="0" style="105" hidden="1"/>
    <col min="769" max="769" width="18.42578125" style="105" customWidth="1"/>
    <col min="770" max="770" width="53.5703125" style="105" customWidth="1"/>
    <col min="771" max="771" width="14.5703125" style="105" customWidth="1"/>
    <col min="772" max="772" width="10.5703125" style="105" customWidth="1"/>
    <col min="773" max="773" width="18.140625" style="105" customWidth="1"/>
    <col min="774" max="774" width="12.85546875" style="105" customWidth="1"/>
    <col min="775" max="775" width="23.28515625" style="105" customWidth="1"/>
    <col min="776" max="1014" width="0" style="105" hidden="1" customWidth="1"/>
    <col min="1015" max="1024" width="0" style="105" hidden="1"/>
    <col min="1025" max="1025" width="18.42578125" style="105" customWidth="1"/>
    <col min="1026" max="1026" width="53.5703125" style="105" customWidth="1"/>
    <col min="1027" max="1027" width="14.5703125" style="105" customWidth="1"/>
    <col min="1028" max="1028" width="10.5703125" style="105" customWidth="1"/>
    <col min="1029" max="1029" width="18.140625" style="105" customWidth="1"/>
    <col min="1030" max="1030" width="12.85546875" style="105" customWidth="1"/>
    <col min="1031" max="1031" width="23.28515625" style="105" customWidth="1"/>
    <col min="1032" max="1270" width="0" style="105" hidden="1" customWidth="1"/>
    <col min="1271" max="1280" width="0" style="105" hidden="1"/>
    <col min="1281" max="1281" width="18.42578125" style="105" customWidth="1"/>
    <col min="1282" max="1282" width="53.5703125" style="105" customWidth="1"/>
    <col min="1283" max="1283" width="14.5703125" style="105" customWidth="1"/>
    <col min="1284" max="1284" width="10.5703125" style="105" customWidth="1"/>
    <col min="1285" max="1285" width="18.140625" style="105" customWidth="1"/>
    <col min="1286" max="1286" width="12.85546875" style="105" customWidth="1"/>
    <col min="1287" max="1287" width="23.28515625" style="105" customWidth="1"/>
    <col min="1288" max="1526" width="0" style="105" hidden="1" customWidth="1"/>
    <col min="1527" max="1536" width="0" style="105" hidden="1"/>
    <col min="1537" max="1537" width="18.42578125" style="105" customWidth="1"/>
    <col min="1538" max="1538" width="53.5703125" style="105" customWidth="1"/>
    <col min="1539" max="1539" width="14.5703125" style="105" customWidth="1"/>
    <col min="1540" max="1540" width="10.5703125" style="105" customWidth="1"/>
    <col min="1541" max="1541" width="18.140625" style="105" customWidth="1"/>
    <col min="1542" max="1542" width="12.85546875" style="105" customWidth="1"/>
    <col min="1543" max="1543" width="23.28515625" style="105" customWidth="1"/>
    <col min="1544" max="1782" width="0" style="105" hidden="1" customWidth="1"/>
    <col min="1783" max="1792" width="0" style="105" hidden="1"/>
    <col min="1793" max="1793" width="18.42578125" style="105" customWidth="1"/>
    <col min="1794" max="1794" width="53.5703125" style="105" customWidth="1"/>
    <col min="1795" max="1795" width="14.5703125" style="105" customWidth="1"/>
    <col min="1796" max="1796" width="10.5703125" style="105" customWidth="1"/>
    <col min="1797" max="1797" width="18.140625" style="105" customWidth="1"/>
    <col min="1798" max="1798" width="12.85546875" style="105" customWidth="1"/>
    <col min="1799" max="1799" width="23.28515625" style="105" customWidth="1"/>
    <col min="1800" max="2038" width="0" style="105" hidden="1" customWidth="1"/>
    <col min="2039" max="2048" width="0" style="105" hidden="1"/>
    <col min="2049" max="2049" width="18.42578125" style="105" customWidth="1"/>
    <col min="2050" max="2050" width="53.5703125" style="105" customWidth="1"/>
    <col min="2051" max="2051" width="14.5703125" style="105" customWidth="1"/>
    <col min="2052" max="2052" width="10.5703125" style="105" customWidth="1"/>
    <col min="2053" max="2053" width="18.140625" style="105" customWidth="1"/>
    <col min="2054" max="2054" width="12.85546875" style="105" customWidth="1"/>
    <col min="2055" max="2055" width="23.28515625" style="105" customWidth="1"/>
    <col min="2056" max="2294" width="0" style="105" hidden="1" customWidth="1"/>
    <col min="2295" max="2304" width="0" style="105" hidden="1"/>
    <col min="2305" max="2305" width="18.42578125" style="105" customWidth="1"/>
    <col min="2306" max="2306" width="53.5703125" style="105" customWidth="1"/>
    <col min="2307" max="2307" width="14.5703125" style="105" customWidth="1"/>
    <col min="2308" max="2308" width="10.5703125" style="105" customWidth="1"/>
    <col min="2309" max="2309" width="18.140625" style="105" customWidth="1"/>
    <col min="2310" max="2310" width="12.85546875" style="105" customWidth="1"/>
    <col min="2311" max="2311" width="23.28515625" style="105" customWidth="1"/>
    <col min="2312" max="2550" width="0" style="105" hidden="1" customWidth="1"/>
    <col min="2551" max="2560" width="0" style="105" hidden="1"/>
    <col min="2561" max="2561" width="18.42578125" style="105" customWidth="1"/>
    <col min="2562" max="2562" width="53.5703125" style="105" customWidth="1"/>
    <col min="2563" max="2563" width="14.5703125" style="105" customWidth="1"/>
    <col min="2564" max="2564" width="10.5703125" style="105" customWidth="1"/>
    <col min="2565" max="2565" width="18.140625" style="105" customWidth="1"/>
    <col min="2566" max="2566" width="12.85546875" style="105" customWidth="1"/>
    <col min="2567" max="2567" width="23.28515625" style="105" customWidth="1"/>
    <col min="2568" max="2806" width="0" style="105" hidden="1" customWidth="1"/>
    <col min="2807" max="2816" width="0" style="105" hidden="1"/>
    <col min="2817" max="2817" width="18.42578125" style="105" customWidth="1"/>
    <col min="2818" max="2818" width="53.5703125" style="105" customWidth="1"/>
    <col min="2819" max="2819" width="14.5703125" style="105" customWidth="1"/>
    <col min="2820" max="2820" width="10.5703125" style="105" customWidth="1"/>
    <col min="2821" max="2821" width="18.140625" style="105" customWidth="1"/>
    <col min="2822" max="2822" width="12.85546875" style="105" customWidth="1"/>
    <col min="2823" max="2823" width="23.28515625" style="105" customWidth="1"/>
    <col min="2824" max="3062" width="0" style="105" hidden="1" customWidth="1"/>
    <col min="3063" max="3072" width="0" style="105" hidden="1"/>
    <col min="3073" max="3073" width="18.42578125" style="105" customWidth="1"/>
    <col min="3074" max="3074" width="53.5703125" style="105" customWidth="1"/>
    <col min="3075" max="3075" width="14.5703125" style="105" customWidth="1"/>
    <col min="3076" max="3076" width="10.5703125" style="105" customWidth="1"/>
    <col min="3077" max="3077" width="18.140625" style="105" customWidth="1"/>
    <col min="3078" max="3078" width="12.85546875" style="105" customWidth="1"/>
    <col min="3079" max="3079" width="23.28515625" style="105" customWidth="1"/>
    <col min="3080" max="3318" width="0" style="105" hidden="1" customWidth="1"/>
    <col min="3319" max="3328" width="0" style="105" hidden="1"/>
    <col min="3329" max="3329" width="18.42578125" style="105" customWidth="1"/>
    <col min="3330" max="3330" width="53.5703125" style="105" customWidth="1"/>
    <col min="3331" max="3331" width="14.5703125" style="105" customWidth="1"/>
    <col min="3332" max="3332" width="10.5703125" style="105" customWidth="1"/>
    <col min="3333" max="3333" width="18.140625" style="105" customWidth="1"/>
    <col min="3334" max="3334" width="12.85546875" style="105" customWidth="1"/>
    <col min="3335" max="3335" width="23.28515625" style="105" customWidth="1"/>
    <col min="3336" max="3574" width="0" style="105" hidden="1" customWidth="1"/>
    <col min="3575" max="3584" width="0" style="105" hidden="1"/>
    <col min="3585" max="3585" width="18.42578125" style="105" customWidth="1"/>
    <col min="3586" max="3586" width="53.5703125" style="105" customWidth="1"/>
    <col min="3587" max="3587" width="14.5703125" style="105" customWidth="1"/>
    <col min="3588" max="3588" width="10.5703125" style="105" customWidth="1"/>
    <col min="3589" max="3589" width="18.140625" style="105" customWidth="1"/>
    <col min="3590" max="3590" width="12.85546875" style="105" customWidth="1"/>
    <col min="3591" max="3591" width="23.28515625" style="105" customWidth="1"/>
    <col min="3592" max="3830" width="0" style="105" hidden="1" customWidth="1"/>
    <col min="3831" max="3840" width="0" style="105" hidden="1"/>
    <col min="3841" max="3841" width="18.42578125" style="105" customWidth="1"/>
    <col min="3842" max="3842" width="53.5703125" style="105" customWidth="1"/>
    <col min="3843" max="3843" width="14.5703125" style="105" customWidth="1"/>
    <col min="3844" max="3844" width="10.5703125" style="105" customWidth="1"/>
    <col min="3845" max="3845" width="18.140625" style="105" customWidth="1"/>
    <col min="3846" max="3846" width="12.85546875" style="105" customWidth="1"/>
    <col min="3847" max="3847" width="23.28515625" style="105" customWidth="1"/>
    <col min="3848" max="4086" width="0" style="105" hidden="1" customWidth="1"/>
    <col min="4087" max="4096" width="0" style="105" hidden="1"/>
    <col min="4097" max="4097" width="18.42578125" style="105" customWidth="1"/>
    <col min="4098" max="4098" width="53.5703125" style="105" customWidth="1"/>
    <col min="4099" max="4099" width="14.5703125" style="105" customWidth="1"/>
    <col min="4100" max="4100" width="10.5703125" style="105" customWidth="1"/>
    <col min="4101" max="4101" width="18.140625" style="105" customWidth="1"/>
    <col min="4102" max="4102" width="12.85546875" style="105" customWidth="1"/>
    <col min="4103" max="4103" width="23.28515625" style="105" customWidth="1"/>
    <col min="4104" max="4342" width="0" style="105" hidden="1" customWidth="1"/>
    <col min="4343" max="4352" width="0" style="105" hidden="1"/>
    <col min="4353" max="4353" width="18.42578125" style="105" customWidth="1"/>
    <col min="4354" max="4354" width="53.5703125" style="105" customWidth="1"/>
    <col min="4355" max="4355" width="14.5703125" style="105" customWidth="1"/>
    <col min="4356" max="4356" width="10.5703125" style="105" customWidth="1"/>
    <col min="4357" max="4357" width="18.140625" style="105" customWidth="1"/>
    <col min="4358" max="4358" width="12.85546875" style="105" customWidth="1"/>
    <col min="4359" max="4359" width="23.28515625" style="105" customWidth="1"/>
    <col min="4360" max="4598" width="0" style="105" hidden="1" customWidth="1"/>
    <col min="4599" max="4608" width="0" style="105" hidden="1"/>
    <col min="4609" max="4609" width="18.42578125" style="105" customWidth="1"/>
    <col min="4610" max="4610" width="53.5703125" style="105" customWidth="1"/>
    <col min="4611" max="4611" width="14.5703125" style="105" customWidth="1"/>
    <col min="4612" max="4612" width="10.5703125" style="105" customWidth="1"/>
    <col min="4613" max="4613" width="18.140625" style="105" customWidth="1"/>
    <col min="4614" max="4614" width="12.85546875" style="105" customWidth="1"/>
    <col min="4615" max="4615" width="23.28515625" style="105" customWidth="1"/>
    <col min="4616" max="4854" width="0" style="105" hidden="1" customWidth="1"/>
    <col min="4855" max="4864" width="0" style="105" hidden="1"/>
    <col min="4865" max="4865" width="18.42578125" style="105" customWidth="1"/>
    <col min="4866" max="4866" width="53.5703125" style="105" customWidth="1"/>
    <col min="4867" max="4867" width="14.5703125" style="105" customWidth="1"/>
    <col min="4868" max="4868" width="10.5703125" style="105" customWidth="1"/>
    <col min="4869" max="4869" width="18.140625" style="105" customWidth="1"/>
    <col min="4870" max="4870" width="12.85546875" style="105" customWidth="1"/>
    <col min="4871" max="4871" width="23.28515625" style="105" customWidth="1"/>
    <col min="4872" max="5110" width="0" style="105" hidden="1" customWidth="1"/>
    <col min="5111" max="5120" width="0" style="105" hidden="1"/>
    <col min="5121" max="5121" width="18.42578125" style="105" customWidth="1"/>
    <col min="5122" max="5122" width="53.5703125" style="105" customWidth="1"/>
    <col min="5123" max="5123" width="14.5703125" style="105" customWidth="1"/>
    <col min="5124" max="5124" width="10.5703125" style="105" customWidth="1"/>
    <col min="5125" max="5125" width="18.140625" style="105" customWidth="1"/>
    <col min="5126" max="5126" width="12.85546875" style="105" customWidth="1"/>
    <col min="5127" max="5127" width="23.28515625" style="105" customWidth="1"/>
    <col min="5128" max="5366" width="0" style="105" hidden="1" customWidth="1"/>
    <col min="5367" max="5376" width="0" style="105" hidden="1"/>
    <col min="5377" max="5377" width="18.42578125" style="105" customWidth="1"/>
    <col min="5378" max="5378" width="53.5703125" style="105" customWidth="1"/>
    <col min="5379" max="5379" width="14.5703125" style="105" customWidth="1"/>
    <col min="5380" max="5380" width="10.5703125" style="105" customWidth="1"/>
    <col min="5381" max="5381" width="18.140625" style="105" customWidth="1"/>
    <col min="5382" max="5382" width="12.85546875" style="105" customWidth="1"/>
    <col min="5383" max="5383" width="23.28515625" style="105" customWidth="1"/>
    <col min="5384" max="5622" width="0" style="105" hidden="1" customWidth="1"/>
    <col min="5623" max="5632" width="0" style="105" hidden="1"/>
    <col min="5633" max="5633" width="18.42578125" style="105" customWidth="1"/>
    <col min="5634" max="5634" width="53.5703125" style="105" customWidth="1"/>
    <col min="5635" max="5635" width="14.5703125" style="105" customWidth="1"/>
    <col min="5636" max="5636" width="10.5703125" style="105" customWidth="1"/>
    <col min="5637" max="5637" width="18.140625" style="105" customWidth="1"/>
    <col min="5638" max="5638" width="12.85546875" style="105" customWidth="1"/>
    <col min="5639" max="5639" width="23.28515625" style="105" customWidth="1"/>
    <col min="5640" max="5878" width="0" style="105" hidden="1" customWidth="1"/>
    <col min="5879" max="5888" width="0" style="105" hidden="1"/>
    <col min="5889" max="5889" width="18.42578125" style="105" customWidth="1"/>
    <col min="5890" max="5890" width="53.5703125" style="105" customWidth="1"/>
    <col min="5891" max="5891" width="14.5703125" style="105" customWidth="1"/>
    <col min="5892" max="5892" width="10.5703125" style="105" customWidth="1"/>
    <col min="5893" max="5893" width="18.140625" style="105" customWidth="1"/>
    <col min="5894" max="5894" width="12.85546875" style="105" customWidth="1"/>
    <col min="5895" max="5895" width="23.28515625" style="105" customWidth="1"/>
    <col min="5896" max="6134" width="0" style="105" hidden="1" customWidth="1"/>
    <col min="6135" max="6144" width="0" style="105" hidden="1"/>
    <col min="6145" max="6145" width="18.42578125" style="105" customWidth="1"/>
    <col min="6146" max="6146" width="53.5703125" style="105" customWidth="1"/>
    <col min="6147" max="6147" width="14.5703125" style="105" customWidth="1"/>
    <col min="6148" max="6148" width="10.5703125" style="105" customWidth="1"/>
    <col min="6149" max="6149" width="18.140625" style="105" customWidth="1"/>
    <col min="6150" max="6150" width="12.85546875" style="105" customWidth="1"/>
    <col min="6151" max="6151" width="23.28515625" style="105" customWidth="1"/>
    <col min="6152" max="6390" width="0" style="105" hidden="1" customWidth="1"/>
    <col min="6391" max="6400" width="0" style="105" hidden="1"/>
    <col min="6401" max="6401" width="18.42578125" style="105" customWidth="1"/>
    <col min="6402" max="6402" width="53.5703125" style="105" customWidth="1"/>
    <col min="6403" max="6403" width="14.5703125" style="105" customWidth="1"/>
    <col min="6404" max="6404" width="10.5703125" style="105" customWidth="1"/>
    <col min="6405" max="6405" width="18.140625" style="105" customWidth="1"/>
    <col min="6406" max="6406" width="12.85546875" style="105" customWidth="1"/>
    <col min="6407" max="6407" width="23.28515625" style="105" customWidth="1"/>
    <col min="6408" max="6646" width="0" style="105" hidden="1" customWidth="1"/>
    <col min="6647" max="6656" width="0" style="105" hidden="1"/>
    <col min="6657" max="6657" width="18.42578125" style="105" customWidth="1"/>
    <col min="6658" max="6658" width="53.5703125" style="105" customWidth="1"/>
    <col min="6659" max="6659" width="14.5703125" style="105" customWidth="1"/>
    <col min="6660" max="6660" width="10.5703125" style="105" customWidth="1"/>
    <col min="6661" max="6661" width="18.140625" style="105" customWidth="1"/>
    <col min="6662" max="6662" width="12.85546875" style="105" customWidth="1"/>
    <col min="6663" max="6663" width="23.28515625" style="105" customWidth="1"/>
    <col min="6664" max="6902" width="0" style="105" hidden="1" customWidth="1"/>
    <col min="6903" max="6912" width="0" style="105" hidden="1"/>
    <col min="6913" max="6913" width="18.42578125" style="105" customWidth="1"/>
    <col min="6914" max="6914" width="53.5703125" style="105" customWidth="1"/>
    <col min="6915" max="6915" width="14.5703125" style="105" customWidth="1"/>
    <col min="6916" max="6916" width="10.5703125" style="105" customWidth="1"/>
    <col min="6917" max="6917" width="18.140625" style="105" customWidth="1"/>
    <col min="6918" max="6918" width="12.85546875" style="105" customWidth="1"/>
    <col min="6919" max="6919" width="23.28515625" style="105" customWidth="1"/>
    <col min="6920" max="7158" width="0" style="105" hidden="1" customWidth="1"/>
    <col min="7159" max="7168" width="0" style="105" hidden="1"/>
    <col min="7169" max="7169" width="18.42578125" style="105" customWidth="1"/>
    <col min="7170" max="7170" width="53.5703125" style="105" customWidth="1"/>
    <col min="7171" max="7171" width="14.5703125" style="105" customWidth="1"/>
    <col min="7172" max="7172" width="10.5703125" style="105" customWidth="1"/>
    <col min="7173" max="7173" width="18.140625" style="105" customWidth="1"/>
    <col min="7174" max="7174" width="12.85546875" style="105" customWidth="1"/>
    <col min="7175" max="7175" width="23.28515625" style="105" customWidth="1"/>
    <col min="7176" max="7414" width="0" style="105" hidden="1" customWidth="1"/>
    <col min="7415" max="7424" width="0" style="105" hidden="1"/>
    <col min="7425" max="7425" width="18.42578125" style="105" customWidth="1"/>
    <col min="7426" max="7426" width="53.5703125" style="105" customWidth="1"/>
    <col min="7427" max="7427" width="14.5703125" style="105" customWidth="1"/>
    <col min="7428" max="7428" width="10.5703125" style="105" customWidth="1"/>
    <col min="7429" max="7429" width="18.140625" style="105" customWidth="1"/>
    <col min="7430" max="7430" width="12.85546875" style="105" customWidth="1"/>
    <col min="7431" max="7431" width="23.28515625" style="105" customWidth="1"/>
    <col min="7432" max="7670" width="0" style="105" hidden="1" customWidth="1"/>
    <col min="7671" max="7680" width="0" style="105" hidden="1"/>
    <col min="7681" max="7681" width="18.42578125" style="105" customWidth="1"/>
    <col min="7682" max="7682" width="53.5703125" style="105" customWidth="1"/>
    <col min="7683" max="7683" width="14.5703125" style="105" customWidth="1"/>
    <col min="7684" max="7684" width="10.5703125" style="105" customWidth="1"/>
    <col min="7685" max="7685" width="18.140625" style="105" customWidth="1"/>
    <col min="7686" max="7686" width="12.85546875" style="105" customWidth="1"/>
    <col min="7687" max="7687" width="23.28515625" style="105" customWidth="1"/>
    <col min="7688" max="7926" width="0" style="105" hidden="1" customWidth="1"/>
    <col min="7927" max="7936" width="0" style="105" hidden="1"/>
    <col min="7937" max="7937" width="18.42578125" style="105" customWidth="1"/>
    <col min="7938" max="7938" width="53.5703125" style="105" customWidth="1"/>
    <col min="7939" max="7939" width="14.5703125" style="105" customWidth="1"/>
    <col min="7940" max="7940" width="10.5703125" style="105" customWidth="1"/>
    <col min="7941" max="7941" width="18.140625" style="105" customWidth="1"/>
    <col min="7942" max="7942" width="12.85546875" style="105" customWidth="1"/>
    <col min="7943" max="7943" width="23.28515625" style="105" customWidth="1"/>
    <col min="7944" max="8182" width="0" style="105" hidden="1" customWidth="1"/>
    <col min="8183" max="8192" width="0" style="105" hidden="1"/>
    <col min="8193" max="8193" width="18.42578125" style="105" customWidth="1"/>
    <col min="8194" max="8194" width="53.5703125" style="105" customWidth="1"/>
    <col min="8195" max="8195" width="14.5703125" style="105" customWidth="1"/>
    <col min="8196" max="8196" width="10.5703125" style="105" customWidth="1"/>
    <col min="8197" max="8197" width="18.140625" style="105" customWidth="1"/>
    <col min="8198" max="8198" width="12.85546875" style="105" customWidth="1"/>
    <col min="8199" max="8199" width="23.28515625" style="105" customWidth="1"/>
    <col min="8200" max="8438" width="0" style="105" hidden="1" customWidth="1"/>
    <col min="8439" max="8448" width="0" style="105" hidden="1"/>
    <col min="8449" max="8449" width="18.42578125" style="105" customWidth="1"/>
    <col min="8450" max="8450" width="53.5703125" style="105" customWidth="1"/>
    <col min="8451" max="8451" width="14.5703125" style="105" customWidth="1"/>
    <col min="8452" max="8452" width="10.5703125" style="105" customWidth="1"/>
    <col min="8453" max="8453" width="18.140625" style="105" customWidth="1"/>
    <col min="8454" max="8454" width="12.85546875" style="105" customWidth="1"/>
    <col min="8455" max="8455" width="23.28515625" style="105" customWidth="1"/>
    <col min="8456" max="8694" width="0" style="105" hidden="1" customWidth="1"/>
    <col min="8695" max="8704" width="0" style="105" hidden="1"/>
    <col min="8705" max="8705" width="18.42578125" style="105" customWidth="1"/>
    <col min="8706" max="8706" width="53.5703125" style="105" customWidth="1"/>
    <col min="8707" max="8707" width="14.5703125" style="105" customWidth="1"/>
    <col min="8708" max="8708" width="10.5703125" style="105" customWidth="1"/>
    <col min="8709" max="8709" width="18.140625" style="105" customWidth="1"/>
    <col min="8710" max="8710" width="12.85546875" style="105" customWidth="1"/>
    <col min="8711" max="8711" width="23.28515625" style="105" customWidth="1"/>
    <col min="8712" max="8950" width="0" style="105" hidden="1" customWidth="1"/>
    <col min="8951" max="8960" width="0" style="105" hidden="1"/>
    <col min="8961" max="8961" width="18.42578125" style="105" customWidth="1"/>
    <col min="8962" max="8962" width="53.5703125" style="105" customWidth="1"/>
    <col min="8963" max="8963" width="14.5703125" style="105" customWidth="1"/>
    <col min="8964" max="8964" width="10.5703125" style="105" customWidth="1"/>
    <col min="8965" max="8965" width="18.140625" style="105" customWidth="1"/>
    <col min="8966" max="8966" width="12.85546875" style="105" customWidth="1"/>
    <col min="8967" max="8967" width="23.28515625" style="105" customWidth="1"/>
    <col min="8968" max="9206" width="0" style="105" hidden="1" customWidth="1"/>
    <col min="9207" max="9216" width="0" style="105" hidden="1"/>
    <col min="9217" max="9217" width="18.42578125" style="105" customWidth="1"/>
    <col min="9218" max="9218" width="53.5703125" style="105" customWidth="1"/>
    <col min="9219" max="9219" width="14.5703125" style="105" customWidth="1"/>
    <col min="9220" max="9220" width="10.5703125" style="105" customWidth="1"/>
    <col min="9221" max="9221" width="18.140625" style="105" customWidth="1"/>
    <col min="9222" max="9222" width="12.85546875" style="105" customWidth="1"/>
    <col min="9223" max="9223" width="23.28515625" style="105" customWidth="1"/>
    <col min="9224" max="9462" width="0" style="105" hidden="1" customWidth="1"/>
    <col min="9463" max="9472" width="0" style="105" hidden="1"/>
    <col min="9473" max="9473" width="18.42578125" style="105" customWidth="1"/>
    <col min="9474" max="9474" width="53.5703125" style="105" customWidth="1"/>
    <col min="9475" max="9475" width="14.5703125" style="105" customWidth="1"/>
    <col min="9476" max="9476" width="10.5703125" style="105" customWidth="1"/>
    <col min="9477" max="9477" width="18.140625" style="105" customWidth="1"/>
    <col min="9478" max="9478" width="12.85546875" style="105" customWidth="1"/>
    <col min="9479" max="9479" width="23.28515625" style="105" customWidth="1"/>
    <col min="9480" max="9718" width="0" style="105" hidden="1" customWidth="1"/>
    <col min="9719" max="9728" width="0" style="105" hidden="1"/>
    <col min="9729" max="9729" width="18.42578125" style="105" customWidth="1"/>
    <col min="9730" max="9730" width="53.5703125" style="105" customWidth="1"/>
    <col min="9731" max="9731" width="14.5703125" style="105" customWidth="1"/>
    <col min="9732" max="9732" width="10.5703125" style="105" customWidth="1"/>
    <col min="9733" max="9733" width="18.140625" style="105" customWidth="1"/>
    <col min="9734" max="9734" width="12.85546875" style="105" customWidth="1"/>
    <col min="9735" max="9735" width="23.28515625" style="105" customWidth="1"/>
    <col min="9736" max="9974" width="0" style="105" hidden="1" customWidth="1"/>
    <col min="9975" max="9984" width="0" style="105" hidden="1"/>
    <col min="9985" max="9985" width="18.42578125" style="105" customWidth="1"/>
    <col min="9986" max="9986" width="53.5703125" style="105" customWidth="1"/>
    <col min="9987" max="9987" width="14.5703125" style="105" customWidth="1"/>
    <col min="9988" max="9988" width="10.5703125" style="105" customWidth="1"/>
    <col min="9989" max="9989" width="18.140625" style="105" customWidth="1"/>
    <col min="9990" max="9990" width="12.85546875" style="105" customWidth="1"/>
    <col min="9991" max="9991" width="23.28515625" style="105" customWidth="1"/>
    <col min="9992" max="10230" width="0" style="105" hidden="1" customWidth="1"/>
    <col min="10231" max="10240" width="0" style="105" hidden="1"/>
    <col min="10241" max="10241" width="18.42578125" style="105" customWidth="1"/>
    <col min="10242" max="10242" width="53.5703125" style="105" customWidth="1"/>
    <col min="10243" max="10243" width="14.5703125" style="105" customWidth="1"/>
    <col min="10244" max="10244" width="10.5703125" style="105" customWidth="1"/>
    <col min="10245" max="10245" width="18.140625" style="105" customWidth="1"/>
    <col min="10246" max="10246" width="12.85546875" style="105" customWidth="1"/>
    <col min="10247" max="10247" width="23.28515625" style="105" customWidth="1"/>
    <col min="10248" max="10486" width="0" style="105" hidden="1" customWidth="1"/>
    <col min="10487" max="10496" width="0" style="105" hidden="1"/>
    <col min="10497" max="10497" width="18.42578125" style="105" customWidth="1"/>
    <col min="10498" max="10498" width="53.5703125" style="105" customWidth="1"/>
    <col min="10499" max="10499" width="14.5703125" style="105" customWidth="1"/>
    <col min="10500" max="10500" width="10.5703125" style="105" customWidth="1"/>
    <col min="10501" max="10501" width="18.140625" style="105" customWidth="1"/>
    <col min="10502" max="10502" width="12.85546875" style="105" customWidth="1"/>
    <col min="10503" max="10503" width="23.28515625" style="105" customWidth="1"/>
    <col min="10504" max="10742" width="0" style="105" hidden="1" customWidth="1"/>
    <col min="10743" max="10752" width="0" style="105" hidden="1"/>
    <col min="10753" max="10753" width="18.42578125" style="105" customWidth="1"/>
    <col min="10754" max="10754" width="53.5703125" style="105" customWidth="1"/>
    <col min="10755" max="10755" width="14.5703125" style="105" customWidth="1"/>
    <col min="10756" max="10756" width="10.5703125" style="105" customWidth="1"/>
    <col min="10757" max="10757" width="18.140625" style="105" customWidth="1"/>
    <col min="10758" max="10758" width="12.85546875" style="105" customWidth="1"/>
    <col min="10759" max="10759" width="23.28515625" style="105" customWidth="1"/>
    <col min="10760" max="10998" width="0" style="105" hidden="1" customWidth="1"/>
    <col min="10999" max="11008" width="0" style="105" hidden="1"/>
    <col min="11009" max="11009" width="18.42578125" style="105" customWidth="1"/>
    <col min="11010" max="11010" width="53.5703125" style="105" customWidth="1"/>
    <col min="11011" max="11011" width="14.5703125" style="105" customWidth="1"/>
    <col min="11012" max="11012" width="10.5703125" style="105" customWidth="1"/>
    <col min="11013" max="11013" width="18.140625" style="105" customWidth="1"/>
    <col min="11014" max="11014" width="12.85546875" style="105" customWidth="1"/>
    <col min="11015" max="11015" width="23.28515625" style="105" customWidth="1"/>
    <col min="11016" max="11254" width="0" style="105" hidden="1" customWidth="1"/>
    <col min="11255" max="11264" width="0" style="105" hidden="1"/>
    <col min="11265" max="11265" width="18.42578125" style="105" customWidth="1"/>
    <col min="11266" max="11266" width="53.5703125" style="105" customWidth="1"/>
    <col min="11267" max="11267" width="14.5703125" style="105" customWidth="1"/>
    <col min="11268" max="11268" width="10.5703125" style="105" customWidth="1"/>
    <col min="11269" max="11269" width="18.140625" style="105" customWidth="1"/>
    <col min="11270" max="11270" width="12.85546875" style="105" customWidth="1"/>
    <col min="11271" max="11271" width="23.28515625" style="105" customWidth="1"/>
    <col min="11272" max="11510" width="0" style="105" hidden="1" customWidth="1"/>
    <col min="11511" max="11520" width="0" style="105" hidden="1"/>
    <col min="11521" max="11521" width="18.42578125" style="105" customWidth="1"/>
    <col min="11522" max="11522" width="53.5703125" style="105" customWidth="1"/>
    <col min="11523" max="11523" width="14.5703125" style="105" customWidth="1"/>
    <col min="11524" max="11524" width="10.5703125" style="105" customWidth="1"/>
    <col min="11525" max="11525" width="18.140625" style="105" customWidth="1"/>
    <col min="11526" max="11526" width="12.85546875" style="105" customWidth="1"/>
    <col min="11527" max="11527" width="23.28515625" style="105" customWidth="1"/>
    <col min="11528" max="11766" width="0" style="105" hidden="1" customWidth="1"/>
    <col min="11767" max="11776" width="0" style="105" hidden="1"/>
    <col min="11777" max="11777" width="18.42578125" style="105" customWidth="1"/>
    <col min="11778" max="11778" width="53.5703125" style="105" customWidth="1"/>
    <col min="11779" max="11779" width="14.5703125" style="105" customWidth="1"/>
    <col min="11780" max="11780" width="10.5703125" style="105" customWidth="1"/>
    <col min="11781" max="11781" width="18.140625" style="105" customWidth="1"/>
    <col min="11782" max="11782" width="12.85546875" style="105" customWidth="1"/>
    <col min="11783" max="11783" width="23.28515625" style="105" customWidth="1"/>
    <col min="11784" max="12022" width="0" style="105" hidden="1" customWidth="1"/>
    <col min="12023" max="12032" width="0" style="105" hidden="1"/>
    <col min="12033" max="12033" width="18.42578125" style="105" customWidth="1"/>
    <col min="12034" max="12034" width="53.5703125" style="105" customWidth="1"/>
    <col min="12035" max="12035" width="14.5703125" style="105" customWidth="1"/>
    <col min="12036" max="12036" width="10.5703125" style="105" customWidth="1"/>
    <col min="12037" max="12037" width="18.140625" style="105" customWidth="1"/>
    <col min="12038" max="12038" width="12.85546875" style="105" customWidth="1"/>
    <col min="12039" max="12039" width="23.28515625" style="105" customWidth="1"/>
    <col min="12040" max="12278" width="0" style="105" hidden="1" customWidth="1"/>
    <col min="12279" max="12288" width="0" style="105" hidden="1"/>
    <col min="12289" max="12289" width="18.42578125" style="105" customWidth="1"/>
    <col min="12290" max="12290" width="53.5703125" style="105" customWidth="1"/>
    <col min="12291" max="12291" width="14.5703125" style="105" customWidth="1"/>
    <col min="12292" max="12292" width="10.5703125" style="105" customWidth="1"/>
    <col min="12293" max="12293" width="18.140625" style="105" customWidth="1"/>
    <col min="12294" max="12294" width="12.85546875" style="105" customWidth="1"/>
    <col min="12295" max="12295" width="23.28515625" style="105" customWidth="1"/>
    <col min="12296" max="12534" width="0" style="105" hidden="1" customWidth="1"/>
    <col min="12535" max="12544" width="0" style="105" hidden="1"/>
    <col min="12545" max="12545" width="18.42578125" style="105" customWidth="1"/>
    <col min="12546" max="12546" width="53.5703125" style="105" customWidth="1"/>
    <col min="12547" max="12547" width="14.5703125" style="105" customWidth="1"/>
    <col min="12548" max="12548" width="10.5703125" style="105" customWidth="1"/>
    <col min="12549" max="12549" width="18.140625" style="105" customWidth="1"/>
    <col min="12550" max="12550" width="12.85546875" style="105" customWidth="1"/>
    <col min="12551" max="12551" width="23.28515625" style="105" customWidth="1"/>
    <col min="12552" max="12790" width="0" style="105" hidden="1" customWidth="1"/>
    <col min="12791" max="12800" width="0" style="105" hidden="1"/>
    <col min="12801" max="12801" width="18.42578125" style="105" customWidth="1"/>
    <col min="12802" max="12802" width="53.5703125" style="105" customWidth="1"/>
    <col min="12803" max="12803" width="14.5703125" style="105" customWidth="1"/>
    <col min="12804" max="12804" width="10.5703125" style="105" customWidth="1"/>
    <col min="12805" max="12805" width="18.140625" style="105" customWidth="1"/>
    <col min="12806" max="12806" width="12.85546875" style="105" customWidth="1"/>
    <col min="12807" max="12807" width="23.28515625" style="105" customWidth="1"/>
    <col min="12808" max="13046" width="0" style="105" hidden="1" customWidth="1"/>
    <col min="13047" max="13056" width="0" style="105" hidden="1"/>
    <col min="13057" max="13057" width="18.42578125" style="105" customWidth="1"/>
    <col min="13058" max="13058" width="53.5703125" style="105" customWidth="1"/>
    <col min="13059" max="13059" width="14.5703125" style="105" customWidth="1"/>
    <col min="13060" max="13060" width="10.5703125" style="105" customWidth="1"/>
    <col min="13061" max="13061" width="18.140625" style="105" customWidth="1"/>
    <col min="13062" max="13062" width="12.85546875" style="105" customWidth="1"/>
    <col min="13063" max="13063" width="23.28515625" style="105" customWidth="1"/>
    <col min="13064" max="13302" width="0" style="105" hidden="1" customWidth="1"/>
    <col min="13303" max="13312" width="0" style="105" hidden="1"/>
    <col min="13313" max="13313" width="18.42578125" style="105" customWidth="1"/>
    <col min="13314" max="13314" width="53.5703125" style="105" customWidth="1"/>
    <col min="13315" max="13315" width="14.5703125" style="105" customWidth="1"/>
    <col min="13316" max="13316" width="10.5703125" style="105" customWidth="1"/>
    <col min="13317" max="13317" width="18.140625" style="105" customWidth="1"/>
    <col min="13318" max="13318" width="12.85546875" style="105" customWidth="1"/>
    <col min="13319" max="13319" width="23.28515625" style="105" customWidth="1"/>
    <col min="13320" max="13558" width="0" style="105" hidden="1" customWidth="1"/>
    <col min="13559" max="13568" width="0" style="105" hidden="1"/>
    <col min="13569" max="13569" width="18.42578125" style="105" customWidth="1"/>
    <col min="13570" max="13570" width="53.5703125" style="105" customWidth="1"/>
    <col min="13571" max="13571" width="14.5703125" style="105" customWidth="1"/>
    <col min="13572" max="13572" width="10.5703125" style="105" customWidth="1"/>
    <col min="13573" max="13573" width="18.140625" style="105" customWidth="1"/>
    <col min="13574" max="13574" width="12.85546875" style="105" customWidth="1"/>
    <col min="13575" max="13575" width="23.28515625" style="105" customWidth="1"/>
    <col min="13576" max="13814" width="0" style="105" hidden="1" customWidth="1"/>
    <col min="13815" max="13824" width="0" style="105" hidden="1"/>
    <col min="13825" max="13825" width="18.42578125" style="105" customWidth="1"/>
    <col min="13826" max="13826" width="53.5703125" style="105" customWidth="1"/>
    <col min="13827" max="13827" width="14.5703125" style="105" customWidth="1"/>
    <col min="13828" max="13828" width="10.5703125" style="105" customWidth="1"/>
    <col min="13829" max="13829" width="18.140625" style="105" customWidth="1"/>
    <col min="13830" max="13830" width="12.85546875" style="105" customWidth="1"/>
    <col min="13831" max="13831" width="23.28515625" style="105" customWidth="1"/>
    <col min="13832" max="14070" width="0" style="105" hidden="1" customWidth="1"/>
    <col min="14071" max="14080" width="0" style="105" hidden="1"/>
    <col min="14081" max="14081" width="18.42578125" style="105" customWidth="1"/>
    <col min="14082" max="14082" width="53.5703125" style="105" customWidth="1"/>
    <col min="14083" max="14083" width="14.5703125" style="105" customWidth="1"/>
    <col min="14084" max="14084" width="10.5703125" style="105" customWidth="1"/>
    <col min="14085" max="14085" width="18.140625" style="105" customWidth="1"/>
    <col min="14086" max="14086" width="12.85546875" style="105" customWidth="1"/>
    <col min="14087" max="14087" width="23.28515625" style="105" customWidth="1"/>
    <col min="14088" max="14326" width="0" style="105" hidden="1" customWidth="1"/>
    <col min="14327" max="14336" width="0" style="105" hidden="1"/>
    <col min="14337" max="14337" width="18.42578125" style="105" customWidth="1"/>
    <col min="14338" max="14338" width="53.5703125" style="105" customWidth="1"/>
    <col min="14339" max="14339" width="14.5703125" style="105" customWidth="1"/>
    <col min="14340" max="14340" width="10.5703125" style="105" customWidth="1"/>
    <col min="14341" max="14341" width="18.140625" style="105" customWidth="1"/>
    <col min="14342" max="14342" width="12.85546875" style="105" customWidth="1"/>
    <col min="14343" max="14343" width="23.28515625" style="105" customWidth="1"/>
    <col min="14344" max="14582" width="0" style="105" hidden="1" customWidth="1"/>
    <col min="14583" max="14592" width="0" style="105" hidden="1"/>
    <col min="14593" max="14593" width="18.42578125" style="105" customWidth="1"/>
    <col min="14594" max="14594" width="53.5703125" style="105" customWidth="1"/>
    <col min="14595" max="14595" width="14.5703125" style="105" customWidth="1"/>
    <col min="14596" max="14596" width="10.5703125" style="105" customWidth="1"/>
    <col min="14597" max="14597" width="18.140625" style="105" customWidth="1"/>
    <col min="14598" max="14598" width="12.85546875" style="105" customWidth="1"/>
    <col min="14599" max="14599" width="23.28515625" style="105" customWidth="1"/>
    <col min="14600" max="14838" width="0" style="105" hidden="1" customWidth="1"/>
    <col min="14839" max="14848" width="0" style="105" hidden="1"/>
    <col min="14849" max="14849" width="18.42578125" style="105" customWidth="1"/>
    <col min="14850" max="14850" width="53.5703125" style="105" customWidth="1"/>
    <col min="14851" max="14851" width="14.5703125" style="105" customWidth="1"/>
    <col min="14852" max="14852" width="10.5703125" style="105" customWidth="1"/>
    <col min="14853" max="14853" width="18.140625" style="105" customWidth="1"/>
    <col min="14854" max="14854" width="12.85546875" style="105" customWidth="1"/>
    <col min="14855" max="14855" width="23.28515625" style="105" customWidth="1"/>
    <col min="14856" max="15094" width="0" style="105" hidden="1" customWidth="1"/>
    <col min="15095" max="15104" width="0" style="105" hidden="1"/>
    <col min="15105" max="15105" width="18.42578125" style="105" customWidth="1"/>
    <col min="15106" max="15106" width="53.5703125" style="105" customWidth="1"/>
    <col min="15107" max="15107" width="14.5703125" style="105" customWidth="1"/>
    <col min="15108" max="15108" width="10.5703125" style="105" customWidth="1"/>
    <col min="15109" max="15109" width="18.140625" style="105" customWidth="1"/>
    <col min="15110" max="15110" width="12.85546875" style="105" customWidth="1"/>
    <col min="15111" max="15111" width="23.28515625" style="105" customWidth="1"/>
    <col min="15112" max="15350" width="0" style="105" hidden="1" customWidth="1"/>
    <col min="15351" max="15360" width="0" style="105" hidden="1"/>
    <col min="15361" max="15361" width="18.42578125" style="105" customWidth="1"/>
    <col min="15362" max="15362" width="53.5703125" style="105" customWidth="1"/>
    <col min="15363" max="15363" width="14.5703125" style="105" customWidth="1"/>
    <col min="15364" max="15364" width="10.5703125" style="105" customWidth="1"/>
    <col min="15365" max="15365" width="18.140625" style="105" customWidth="1"/>
    <col min="15366" max="15366" width="12.85546875" style="105" customWidth="1"/>
    <col min="15367" max="15367" width="23.28515625" style="105" customWidth="1"/>
    <col min="15368" max="15606" width="0" style="105" hidden="1" customWidth="1"/>
    <col min="15607" max="15616" width="0" style="105" hidden="1"/>
    <col min="15617" max="15617" width="18.42578125" style="105" customWidth="1"/>
    <col min="15618" max="15618" width="53.5703125" style="105" customWidth="1"/>
    <col min="15619" max="15619" width="14.5703125" style="105" customWidth="1"/>
    <col min="15620" max="15620" width="10.5703125" style="105" customWidth="1"/>
    <col min="15621" max="15621" width="18.140625" style="105" customWidth="1"/>
    <col min="15622" max="15622" width="12.85546875" style="105" customWidth="1"/>
    <col min="15623" max="15623" width="23.28515625" style="105" customWidth="1"/>
    <col min="15624" max="15862" width="0" style="105" hidden="1" customWidth="1"/>
    <col min="15863" max="15872" width="0" style="105" hidden="1"/>
    <col min="15873" max="15873" width="18.42578125" style="105" customWidth="1"/>
    <col min="15874" max="15874" width="53.5703125" style="105" customWidth="1"/>
    <col min="15875" max="15875" width="14.5703125" style="105" customWidth="1"/>
    <col min="15876" max="15876" width="10.5703125" style="105" customWidth="1"/>
    <col min="15877" max="15877" width="18.140625" style="105" customWidth="1"/>
    <col min="15878" max="15878" width="12.85546875" style="105" customWidth="1"/>
    <col min="15879" max="15879" width="23.28515625" style="105" customWidth="1"/>
    <col min="15880" max="16118" width="0" style="105" hidden="1" customWidth="1"/>
    <col min="16119" max="16128" width="0" style="105" hidden="1"/>
    <col min="16129" max="16129" width="18.42578125" style="105" customWidth="1"/>
    <col min="16130" max="16130" width="53.5703125" style="105" customWidth="1"/>
    <col min="16131" max="16131" width="14.5703125" style="105" customWidth="1"/>
    <col min="16132" max="16132" width="10.5703125" style="105" customWidth="1"/>
    <col min="16133" max="16133" width="18.140625" style="105" customWidth="1"/>
    <col min="16134" max="16134" width="12.85546875" style="105" customWidth="1"/>
    <col min="16135" max="16135" width="23.28515625" style="105" customWidth="1"/>
    <col min="16136" max="16374" width="0" style="105" hidden="1" customWidth="1"/>
    <col min="16375" max="16384" width="0" style="105" hidden="1"/>
  </cols>
  <sheetData>
    <row r="1" spans="1:256" ht="16.5" x14ac:dyDescent="0.3">
      <c r="A1" s="104"/>
      <c r="B1" s="104"/>
      <c r="C1" s="104"/>
      <c r="D1" s="104"/>
      <c r="E1" s="104"/>
      <c r="F1" s="193" t="s">
        <v>268</v>
      </c>
      <c r="G1" s="193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</row>
    <row r="2" spans="1:256" ht="26.25" customHeight="1" x14ac:dyDescent="0.3">
      <c r="A2" s="104"/>
      <c r="B2" s="104"/>
      <c r="C2" s="104"/>
      <c r="D2" s="104"/>
      <c r="E2" s="192" t="s">
        <v>256</v>
      </c>
      <c r="F2" s="192"/>
      <c r="G2" s="192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</row>
    <row r="3" spans="1:256" ht="16.5" x14ac:dyDescent="0.3">
      <c r="A3" s="104"/>
      <c r="B3" s="104"/>
      <c r="C3" s="104"/>
      <c r="D3" s="104"/>
      <c r="E3" s="104"/>
      <c r="F3" s="193" t="s">
        <v>257</v>
      </c>
      <c r="G3" s="193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</row>
    <row r="4" spans="1:256" ht="16.5" x14ac:dyDescent="0.3">
      <c r="A4" s="104"/>
      <c r="B4" s="104"/>
      <c r="C4" s="104"/>
      <c r="D4" s="104"/>
      <c r="E4" s="104"/>
      <c r="F4" s="106"/>
      <c r="G4" s="107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pans="1:256" x14ac:dyDescent="0.2">
      <c r="A5" s="194" t="s">
        <v>258</v>
      </c>
      <c r="B5" s="194"/>
      <c r="C5" s="194"/>
      <c r="D5" s="194"/>
      <c r="E5" s="194"/>
      <c r="F5" s="194"/>
      <c r="G5" s="19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</row>
    <row r="6" spans="1:256" x14ac:dyDescent="0.2">
      <c r="A6" s="194"/>
      <c r="B6" s="194"/>
      <c r="C6" s="194"/>
      <c r="D6" s="194"/>
      <c r="E6" s="194"/>
      <c r="F6" s="194"/>
      <c r="G6" s="19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</row>
    <row r="7" spans="1:256" ht="15" x14ac:dyDescent="0.25">
      <c r="A7" s="108"/>
    </row>
    <row r="8" spans="1:256" ht="15" x14ac:dyDescent="0.25">
      <c r="A8" s="108"/>
    </row>
    <row r="9" spans="1:256" x14ac:dyDescent="0.2">
      <c r="A9" s="195" t="s">
        <v>259</v>
      </c>
      <c r="B9" s="195" t="s">
        <v>260</v>
      </c>
      <c r="C9" s="195" t="s">
        <v>261</v>
      </c>
      <c r="D9" s="195" t="s">
        <v>262</v>
      </c>
      <c r="E9" s="196" t="s">
        <v>263</v>
      </c>
      <c r="F9" s="196" t="s">
        <v>264</v>
      </c>
      <c r="G9" s="196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</row>
    <row r="10" spans="1:256" x14ac:dyDescent="0.2">
      <c r="A10" s="195"/>
      <c r="B10" s="195"/>
      <c r="C10" s="195"/>
      <c r="D10" s="195"/>
      <c r="E10" s="196"/>
      <c r="F10" s="196"/>
      <c r="G10" s="196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</row>
    <row r="11" spans="1:256" ht="33" x14ac:dyDescent="0.2">
      <c r="A11" s="195"/>
      <c r="B11" s="195"/>
      <c r="C11" s="195"/>
      <c r="D11" s="195"/>
      <c r="E11" s="196"/>
      <c r="F11" s="110" t="s">
        <v>265</v>
      </c>
      <c r="G11" s="110" t="s">
        <v>266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</row>
    <row r="12" spans="1:256" ht="16.5" x14ac:dyDescent="0.3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</row>
    <row r="13" spans="1:256" ht="16.5" x14ac:dyDescent="0.3">
      <c r="A13" s="189" t="s">
        <v>130</v>
      </c>
      <c r="B13" s="191"/>
      <c r="C13" s="191"/>
      <c r="D13" s="191"/>
      <c r="E13" s="191"/>
      <c r="F13" s="191"/>
      <c r="G13" s="112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</row>
    <row r="14" spans="1:256" ht="16.5" x14ac:dyDescent="0.3">
      <c r="A14" s="113"/>
      <c r="B14" s="114" t="s">
        <v>267</v>
      </c>
      <c r="C14" s="189"/>
      <c r="D14" s="190"/>
      <c r="E14" s="186">
        <f>SUM(G15:G16)</f>
        <v>-57115</v>
      </c>
      <c r="F14" s="187"/>
      <c r="G14" s="188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</row>
    <row r="15" spans="1:256" ht="16.5" x14ac:dyDescent="0.3">
      <c r="A15" s="113" t="s">
        <v>270</v>
      </c>
      <c r="B15" s="115" t="s">
        <v>271</v>
      </c>
      <c r="C15" s="137"/>
      <c r="D15" s="137" t="s">
        <v>272</v>
      </c>
      <c r="E15" s="116"/>
      <c r="F15" s="137">
        <v>1</v>
      </c>
      <c r="G15" s="117">
        <v>-57115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</row>
    <row r="16" spans="1:256" ht="33" x14ac:dyDescent="0.3">
      <c r="A16" s="139" t="s">
        <v>273</v>
      </c>
      <c r="B16" s="115" t="s">
        <v>274</v>
      </c>
      <c r="C16" s="138" t="s">
        <v>275</v>
      </c>
      <c r="D16" s="137" t="s">
        <v>272</v>
      </c>
      <c r="E16" s="140" t="s">
        <v>276</v>
      </c>
      <c r="F16" s="137">
        <v>1</v>
      </c>
      <c r="G16" s="141" t="s">
        <v>277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</row>
    <row r="17" spans="1:256" ht="33" x14ac:dyDescent="0.3">
      <c r="A17" s="118" t="s">
        <v>278</v>
      </c>
      <c r="B17" s="115" t="s">
        <v>274</v>
      </c>
      <c r="C17" s="138" t="s">
        <v>275</v>
      </c>
      <c r="D17" s="137" t="s">
        <v>272</v>
      </c>
      <c r="E17" s="119" t="s">
        <v>279</v>
      </c>
      <c r="F17" s="137">
        <v>1</v>
      </c>
      <c r="G17" s="142" t="s">
        <v>280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</row>
    <row r="18" spans="1:256" ht="33" x14ac:dyDescent="0.3">
      <c r="A18" s="118" t="s">
        <v>281</v>
      </c>
      <c r="B18" s="115" t="s">
        <v>274</v>
      </c>
      <c r="C18" s="138" t="s">
        <v>275</v>
      </c>
      <c r="D18" s="137" t="s">
        <v>272</v>
      </c>
      <c r="E18" s="119" t="s">
        <v>282</v>
      </c>
      <c r="F18" s="137">
        <v>1</v>
      </c>
      <c r="G18" s="142" t="s">
        <v>283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</row>
    <row r="19" spans="1:256" ht="33" x14ac:dyDescent="0.3">
      <c r="A19" s="143" t="s">
        <v>284</v>
      </c>
      <c r="B19" s="115" t="s">
        <v>274</v>
      </c>
      <c r="C19" s="138" t="s">
        <v>275</v>
      </c>
      <c r="D19" s="137" t="s">
        <v>272</v>
      </c>
      <c r="E19" s="144" t="s">
        <v>285</v>
      </c>
      <c r="F19" s="137">
        <v>1</v>
      </c>
      <c r="G19" s="144" t="s">
        <v>286</v>
      </c>
    </row>
    <row r="20" spans="1:256" ht="33" x14ac:dyDescent="0.3">
      <c r="A20" s="120" t="s">
        <v>287</v>
      </c>
      <c r="B20" s="115" t="s">
        <v>274</v>
      </c>
      <c r="C20" s="138" t="s">
        <v>275</v>
      </c>
      <c r="D20" s="137" t="s">
        <v>272</v>
      </c>
      <c r="E20" s="142" t="s">
        <v>288</v>
      </c>
      <c r="F20" s="137">
        <v>1</v>
      </c>
      <c r="G20" s="142" t="s">
        <v>289</v>
      </c>
    </row>
    <row r="21" spans="1:256" ht="33" x14ac:dyDescent="0.3">
      <c r="A21" s="120" t="s">
        <v>290</v>
      </c>
      <c r="B21" s="115" t="s">
        <v>274</v>
      </c>
      <c r="C21" s="138" t="s">
        <v>275</v>
      </c>
      <c r="D21" s="137" t="s">
        <v>272</v>
      </c>
      <c r="E21" s="142" t="s">
        <v>291</v>
      </c>
      <c r="F21" s="137">
        <v>1</v>
      </c>
      <c r="G21" s="142" t="s">
        <v>292</v>
      </c>
    </row>
    <row r="22" spans="1:256" ht="33" x14ac:dyDescent="0.3">
      <c r="A22" s="120" t="s">
        <v>293</v>
      </c>
      <c r="B22" s="115" t="s">
        <v>274</v>
      </c>
      <c r="C22" s="138" t="s">
        <v>275</v>
      </c>
      <c r="D22" s="137" t="s">
        <v>272</v>
      </c>
      <c r="E22" s="142" t="s">
        <v>294</v>
      </c>
      <c r="F22" s="137">
        <v>1</v>
      </c>
      <c r="G22" s="142" t="s">
        <v>295</v>
      </c>
    </row>
    <row r="23" spans="1:256" ht="33" x14ac:dyDescent="0.3">
      <c r="A23" s="120" t="s">
        <v>296</v>
      </c>
      <c r="B23" s="115" t="s">
        <v>274</v>
      </c>
      <c r="C23" s="138" t="s">
        <v>275</v>
      </c>
      <c r="D23" s="137" t="s">
        <v>272</v>
      </c>
      <c r="E23" s="142" t="s">
        <v>297</v>
      </c>
      <c r="F23" s="137">
        <v>1</v>
      </c>
      <c r="G23" s="142" t="s">
        <v>298</v>
      </c>
    </row>
    <row r="24" spans="1:256" ht="33" x14ac:dyDescent="0.3">
      <c r="A24" s="120" t="s">
        <v>299</v>
      </c>
      <c r="B24" s="115" t="s">
        <v>274</v>
      </c>
      <c r="C24" s="138" t="s">
        <v>275</v>
      </c>
      <c r="D24" s="137" t="s">
        <v>272</v>
      </c>
      <c r="E24" s="142" t="s">
        <v>285</v>
      </c>
      <c r="F24" s="137">
        <v>1</v>
      </c>
      <c r="G24" s="142" t="s">
        <v>286</v>
      </c>
    </row>
    <row r="25" spans="1:256" ht="33" x14ac:dyDescent="0.3">
      <c r="A25" s="120" t="s">
        <v>300</v>
      </c>
      <c r="B25" s="115" t="s">
        <v>274</v>
      </c>
      <c r="C25" s="138" t="s">
        <v>275</v>
      </c>
      <c r="D25" s="137" t="s">
        <v>272</v>
      </c>
      <c r="E25" s="142" t="s">
        <v>301</v>
      </c>
      <c r="F25" s="137">
        <v>1</v>
      </c>
      <c r="G25" s="142" t="s">
        <v>302</v>
      </c>
    </row>
    <row r="26" spans="1:256" ht="33" x14ac:dyDescent="0.3">
      <c r="A26" s="120" t="s">
        <v>303</v>
      </c>
      <c r="B26" s="115" t="s">
        <v>274</v>
      </c>
      <c r="C26" s="138" t="s">
        <v>275</v>
      </c>
      <c r="D26" s="137" t="s">
        <v>272</v>
      </c>
      <c r="E26" s="142" t="s">
        <v>304</v>
      </c>
      <c r="F26" s="137">
        <v>1</v>
      </c>
      <c r="G26" s="142" t="s">
        <v>305</v>
      </c>
    </row>
    <row r="27" spans="1:256" ht="33" x14ac:dyDescent="0.3">
      <c r="A27" s="120" t="s">
        <v>306</v>
      </c>
      <c r="B27" s="115" t="s">
        <v>274</v>
      </c>
      <c r="C27" s="138" t="s">
        <v>275</v>
      </c>
      <c r="D27" s="137" t="s">
        <v>272</v>
      </c>
      <c r="E27" s="142" t="s">
        <v>307</v>
      </c>
      <c r="F27" s="137">
        <v>1</v>
      </c>
      <c r="G27" s="142" t="s">
        <v>308</v>
      </c>
    </row>
    <row r="28" spans="1:256" ht="33" x14ac:dyDescent="0.3">
      <c r="A28" s="120" t="s">
        <v>309</v>
      </c>
      <c r="B28" s="115" t="s">
        <v>274</v>
      </c>
      <c r="C28" s="138" t="s">
        <v>275</v>
      </c>
      <c r="D28" s="137" t="s">
        <v>272</v>
      </c>
      <c r="E28" s="142" t="s">
        <v>279</v>
      </c>
      <c r="F28" s="137">
        <v>1</v>
      </c>
      <c r="G28" s="142" t="s">
        <v>280</v>
      </c>
    </row>
    <row r="29" spans="1:256" ht="33" x14ac:dyDescent="0.3">
      <c r="A29" s="120" t="s">
        <v>310</v>
      </c>
      <c r="B29" s="115" t="s">
        <v>274</v>
      </c>
      <c r="C29" s="138" t="s">
        <v>275</v>
      </c>
      <c r="D29" s="137" t="s">
        <v>272</v>
      </c>
      <c r="E29" s="142" t="s">
        <v>311</v>
      </c>
      <c r="F29" s="137">
        <v>1</v>
      </c>
      <c r="G29" s="142" t="s">
        <v>312</v>
      </c>
    </row>
    <row r="30" spans="1:256" ht="33" x14ac:dyDescent="0.3">
      <c r="A30" s="120" t="s">
        <v>313</v>
      </c>
      <c r="B30" s="115" t="s">
        <v>274</v>
      </c>
      <c r="C30" s="138" t="s">
        <v>275</v>
      </c>
      <c r="D30" s="137" t="s">
        <v>272</v>
      </c>
      <c r="E30" s="142" t="s">
        <v>304</v>
      </c>
      <c r="F30" s="137">
        <v>1</v>
      </c>
      <c r="G30" s="142" t="s">
        <v>305</v>
      </c>
    </row>
    <row r="31" spans="1:256" ht="33" x14ac:dyDescent="0.3">
      <c r="A31" s="120" t="s">
        <v>314</v>
      </c>
      <c r="B31" s="115" t="s">
        <v>274</v>
      </c>
      <c r="C31" s="138" t="s">
        <v>275</v>
      </c>
      <c r="D31" s="137" t="s">
        <v>272</v>
      </c>
      <c r="E31" s="142" t="s">
        <v>315</v>
      </c>
      <c r="F31" s="137">
        <v>1</v>
      </c>
      <c r="G31" s="142" t="s">
        <v>316</v>
      </c>
    </row>
    <row r="32" spans="1:256" ht="33" x14ac:dyDescent="0.3">
      <c r="A32" s="120" t="s">
        <v>317</v>
      </c>
      <c r="B32" s="115" t="s">
        <v>274</v>
      </c>
      <c r="C32" s="138" t="s">
        <v>275</v>
      </c>
      <c r="D32" s="137" t="s">
        <v>272</v>
      </c>
      <c r="E32" s="142" t="s">
        <v>301</v>
      </c>
      <c r="F32" s="137">
        <v>1</v>
      </c>
      <c r="G32" s="142" t="s">
        <v>302</v>
      </c>
    </row>
    <row r="33" spans="1:7" ht="33" x14ac:dyDescent="0.3">
      <c r="A33" s="120" t="s">
        <v>318</v>
      </c>
      <c r="B33" s="115" t="s">
        <v>274</v>
      </c>
      <c r="C33" s="138" t="s">
        <v>275</v>
      </c>
      <c r="D33" s="137" t="s">
        <v>272</v>
      </c>
      <c r="E33" s="142" t="s">
        <v>319</v>
      </c>
      <c r="F33" s="137">
        <v>1</v>
      </c>
      <c r="G33" s="142" t="s">
        <v>316</v>
      </c>
    </row>
    <row r="34" spans="1:7" ht="33" x14ac:dyDescent="0.3">
      <c r="A34" s="120" t="s">
        <v>320</v>
      </c>
      <c r="B34" s="115" t="s">
        <v>274</v>
      </c>
      <c r="C34" s="138" t="s">
        <v>275</v>
      </c>
      <c r="D34" s="137" t="s">
        <v>272</v>
      </c>
      <c r="E34" s="142" t="s">
        <v>321</v>
      </c>
      <c r="F34" s="137">
        <v>1</v>
      </c>
      <c r="G34" s="142" t="s">
        <v>322</v>
      </c>
    </row>
    <row r="35" spans="1:7" ht="33" x14ac:dyDescent="0.3">
      <c r="A35" s="120" t="s">
        <v>323</v>
      </c>
      <c r="B35" s="115" t="s">
        <v>274</v>
      </c>
      <c r="C35" s="138" t="s">
        <v>275</v>
      </c>
      <c r="D35" s="137" t="s">
        <v>272</v>
      </c>
      <c r="E35" s="142" t="s">
        <v>319</v>
      </c>
      <c r="F35" s="137">
        <v>1</v>
      </c>
      <c r="G35" s="142" t="s">
        <v>316</v>
      </c>
    </row>
    <row r="36" spans="1:7" ht="33" x14ac:dyDescent="0.3">
      <c r="A36" s="120" t="s">
        <v>324</v>
      </c>
      <c r="B36" s="115" t="s">
        <v>274</v>
      </c>
      <c r="C36" s="138" t="s">
        <v>275</v>
      </c>
      <c r="D36" s="137" t="s">
        <v>272</v>
      </c>
      <c r="E36" s="142" t="s">
        <v>276</v>
      </c>
      <c r="F36" s="137">
        <v>1</v>
      </c>
      <c r="G36" s="142" t="s">
        <v>277</v>
      </c>
    </row>
    <row r="37" spans="1:7" ht="33" x14ac:dyDescent="0.3">
      <c r="A37" s="120" t="s">
        <v>325</v>
      </c>
      <c r="B37" s="115" t="s">
        <v>274</v>
      </c>
      <c r="C37" s="138" t="s">
        <v>275</v>
      </c>
      <c r="D37" s="137" t="s">
        <v>272</v>
      </c>
      <c r="E37" s="142" t="s">
        <v>326</v>
      </c>
      <c r="F37" s="137">
        <v>1</v>
      </c>
      <c r="G37" s="142" t="s">
        <v>327</v>
      </c>
    </row>
    <row r="38" spans="1:7" ht="33" x14ac:dyDescent="0.3">
      <c r="A38" s="120" t="s">
        <v>328</v>
      </c>
      <c r="B38" s="115" t="s">
        <v>274</v>
      </c>
      <c r="C38" s="138" t="s">
        <v>275</v>
      </c>
      <c r="D38" s="137" t="s">
        <v>272</v>
      </c>
      <c r="E38" s="142" t="s">
        <v>297</v>
      </c>
      <c r="F38" s="137">
        <v>1</v>
      </c>
      <c r="G38" s="142" t="s">
        <v>298</v>
      </c>
    </row>
    <row r="39" spans="1:7" ht="33" x14ac:dyDescent="0.3">
      <c r="A39" s="120" t="s">
        <v>329</v>
      </c>
      <c r="B39" s="115" t="s">
        <v>274</v>
      </c>
      <c r="C39" s="138" t="s">
        <v>275</v>
      </c>
      <c r="D39" s="137" t="s">
        <v>272</v>
      </c>
      <c r="E39" s="142" t="s">
        <v>330</v>
      </c>
      <c r="F39" s="137">
        <v>1</v>
      </c>
      <c r="G39" s="142" t="s">
        <v>331</v>
      </c>
    </row>
    <row r="40" spans="1:7" ht="33" x14ac:dyDescent="0.3">
      <c r="A40" s="120" t="s">
        <v>332</v>
      </c>
      <c r="B40" s="115" t="s">
        <v>274</v>
      </c>
      <c r="C40" s="138" t="s">
        <v>275</v>
      </c>
      <c r="D40" s="137" t="s">
        <v>272</v>
      </c>
      <c r="E40" s="142" t="s">
        <v>333</v>
      </c>
      <c r="F40" s="137">
        <v>1</v>
      </c>
      <c r="G40" s="142" t="s">
        <v>334</v>
      </c>
    </row>
    <row r="41" spans="1:7" ht="33" x14ac:dyDescent="0.3">
      <c r="A41" s="120" t="s">
        <v>335</v>
      </c>
      <c r="B41" s="115" t="s">
        <v>274</v>
      </c>
      <c r="C41" s="138" t="s">
        <v>275</v>
      </c>
      <c r="D41" s="137" t="s">
        <v>272</v>
      </c>
      <c r="E41" s="142" t="s">
        <v>336</v>
      </c>
      <c r="F41" s="137">
        <v>1</v>
      </c>
      <c r="G41" s="142" t="s">
        <v>337</v>
      </c>
    </row>
    <row r="42" spans="1:7" ht="33" x14ac:dyDescent="0.3">
      <c r="A42" s="120" t="s">
        <v>338</v>
      </c>
      <c r="B42" s="115" t="s">
        <v>274</v>
      </c>
      <c r="C42" s="138" t="s">
        <v>275</v>
      </c>
      <c r="D42" s="137" t="s">
        <v>272</v>
      </c>
      <c r="E42" s="142" t="s">
        <v>339</v>
      </c>
      <c r="F42" s="137">
        <v>1</v>
      </c>
      <c r="G42" s="142" t="s">
        <v>340</v>
      </c>
    </row>
    <row r="43" spans="1:7" ht="33" x14ac:dyDescent="0.3">
      <c r="A43" s="120" t="s">
        <v>341</v>
      </c>
      <c r="B43" s="115" t="s">
        <v>274</v>
      </c>
      <c r="C43" s="138" t="s">
        <v>275</v>
      </c>
      <c r="D43" s="137" t="s">
        <v>272</v>
      </c>
      <c r="E43" s="142" t="s">
        <v>342</v>
      </c>
      <c r="F43" s="137">
        <v>1</v>
      </c>
      <c r="G43" s="142" t="s">
        <v>343</v>
      </c>
    </row>
    <row r="44" spans="1:7" ht="33" x14ac:dyDescent="0.3">
      <c r="A44" s="120" t="s">
        <v>344</v>
      </c>
      <c r="B44" s="115" t="s">
        <v>274</v>
      </c>
      <c r="C44" s="138" t="s">
        <v>275</v>
      </c>
      <c r="D44" s="137" t="s">
        <v>272</v>
      </c>
      <c r="E44" s="142" t="s">
        <v>345</v>
      </c>
      <c r="F44" s="137">
        <v>1</v>
      </c>
      <c r="G44" s="142" t="s">
        <v>346</v>
      </c>
    </row>
    <row r="45" spans="1:7" ht="33" x14ac:dyDescent="0.3">
      <c r="A45" s="120" t="s">
        <v>347</v>
      </c>
      <c r="B45" s="115" t="s">
        <v>274</v>
      </c>
      <c r="C45" s="138" t="s">
        <v>275</v>
      </c>
      <c r="D45" s="137" t="s">
        <v>272</v>
      </c>
      <c r="E45" s="142" t="s">
        <v>348</v>
      </c>
      <c r="F45" s="137">
        <v>1</v>
      </c>
      <c r="G45" s="142" t="s">
        <v>349</v>
      </c>
    </row>
    <row r="46" spans="1:7" ht="33" x14ac:dyDescent="0.3">
      <c r="A46" s="120" t="s">
        <v>350</v>
      </c>
      <c r="B46" s="115" t="s">
        <v>274</v>
      </c>
      <c r="C46" s="138" t="s">
        <v>275</v>
      </c>
      <c r="D46" s="137" t="s">
        <v>272</v>
      </c>
      <c r="E46" s="142" t="s">
        <v>319</v>
      </c>
      <c r="F46" s="137">
        <v>1</v>
      </c>
      <c r="G46" s="142" t="s">
        <v>316</v>
      </c>
    </row>
    <row r="47" spans="1:7" ht="33" x14ac:dyDescent="0.3">
      <c r="A47" s="120" t="s">
        <v>351</v>
      </c>
      <c r="B47" s="115" t="s">
        <v>274</v>
      </c>
      <c r="C47" s="138" t="s">
        <v>275</v>
      </c>
      <c r="D47" s="137" t="s">
        <v>272</v>
      </c>
      <c r="E47" s="142" t="s">
        <v>352</v>
      </c>
      <c r="F47" s="137">
        <v>1</v>
      </c>
      <c r="G47" s="142" t="s">
        <v>353</v>
      </c>
    </row>
    <row r="48" spans="1:7" ht="33" x14ac:dyDescent="0.3">
      <c r="A48" s="120" t="s">
        <v>354</v>
      </c>
      <c r="B48" s="115" t="s">
        <v>274</v>
      </c>
      <c r="C48" s="138" t="s">
        <v>275</v>
      </c>
      <c r="D48" s="137" t="s">
        <v>272</v>
      </c>
      <c r="E48" s="142" t="s">
        <v>355</v>
      </c>
      <c r="F48" s="137">
        <v>1</v>
      </c>
      <c r="G48" s="142" t="s">
        <v>356</v>
      </c>
    </row>
    <row r="49" spans="1:7" ht="33" x14ac:dyDescent="0.3">
      <c r="A49" s="120" t="s">
        <v>357</v>
      </c>
      <c r="B49" s="115" t="s">
        <v>274</v>
      </c>
      <c r="C49" s="138" t="s">
        <v>275</v>
      </c>
      <c r="D49" s="137" t="s">
        <v>272</v>
      </c>
      <c r="E49" s="142" t="s">
        <v>358</v>
      </c>
      <c r="F49" s="137">
        <v>1</v>
      </c>
      <c r="G49" s="142" t="s">
        <v>359</v>
      </c>
    </row>
    <row r="50" spans="1:7" ht="33" x14ac:dyDescent="0.3">
      <c r="A50" s="120" t="s">
        <v>360</v>
      </c>
      <c r="B50" s="115" t="s">
        <v>274</v>
      </c>
      <c r="C50" s="138" t="s">
        <v>275</v>
      </c>
      <c r="D50" s="137" t="s">
        <v>272</v>
      </c>
      <c r="E50" s="142" t="s">
        <v>361</v>
      </c>
      <c r="F50" s="137">
        <v>1</v>
      </c>
      <c r="G50" s="142" t="s">
        <v>362</v>
      </c>
    </row>
    <row r="51" spans="1:7" ht="33" x14ac:dyDescent="0.3">
      <c r="A51" s="120" t="s">
        <v>363</v>
      </c>
      <c r="B51" s="115" t="s">
        <v>274</v>
      </c>
      <c r="C51" s="138" t="s">
        <v>275</v>
      </c>
      <c r="D51" s="137" t="s">
        <v>272</v>
      </c>
      <c r="E51" s="142" t="s">
        <v>364</v>
      </c>
      <c r="F51" s="137">
        <v>1</v>
      </c>
      <c r="G51" s="142" t="s">
        <v>365</v>
      </c>
    </row>
    <row r="52" spans="1:7" ht="33" x14ac:dyDescent="0.3">
      <c r="A52" s="120" t="s">
        <v>366</v>
      </c>
      <c r="B52" s="115" t="s">
        <v>274</v>
      </c>
      <c r="C52" s="138" t="s">
        <v>275</v>
      </c>
      <c r="D52" s="137" t="s">
        <v>272</v>
      </c>
      <c r="E52" s="142" t="s">
        <v>319</v>
      </c>
      <c r="F52" s="137">
        <v>1</v>
      </c>
      <c r="G52" s="142" t="s">
        <v>316</v>
      </c>
    </row>
    <row r="53" spans="1:7" ht="33" x14ac:dyDescent="0.3">
      <c r="A53" s="120" t="s">
        <v>367</v>
      </c>
      <c r="B53" s="115" t="s">
        <v>274</v>
      </c>
      <c r="C53" s="138" t="s">
        <v>275</v>
      </c>
      <c r="D53" s="137" t="s">
        <v>272</v>
      </c>
      <c r="E53" s="142" t="s">
        <v>355</v>
      </c>
      <c r="F53" s="137">
        <v>1</v>
      </c>
      <c r="G53" s="142" t="s">
        <v>356</v>
      </c>
    </row>
  </sheetData>
  <mergeCells count="13">
    <mergeCell ref="E14:G14"/>
    <mergeCell ref="C14:D14"/>
    <mergeCell ref="A13:F13"/>
    <mergeCell ref="E2:G2"/>
    <mergeCell ref="F1:G1"/>
    <mergeCell ref="F3:G3"/>
    <mergeCell ref="A5:G6"/>
    <mergeCell ref="A9:A11"/>
    <mergeCell ref="B9:B11"/>
    <mergeCell ref="C9:C11"/>
    <mergeCell ref="D9:D11"/>
    <mergeCell ref="E9:E11"/>
    <mergeCell ref="F9:G10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Հավելված 7</vt:lpstr>
      <vt:lpstr>'Հավելված 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Lilit Harutyunyan</cp:lastModifiedBy>
  <cp:lastPrinted>2019-02-13T11:53:12Z</cp:lastPrinted>
  <dcterms:created xsi:type="dcterms:W3CDTF">2018-09-30T07:31:32Z</dcterms:created>
  <dcterms:modified xsi:type="dcterms:W3CDTF">2019-02-15T12:50:35Z</dcterms:modified>
</cp:coreProperties>
</file>