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1616" activeTab="0"/>
  </bookViews>
  <sheets>
    <sheet name="ցանկ" sheetId="1" r:id="rId1"/>
  </sheets>
  <definedNames>
    <definedName name="_xlnm._FilterDatabase" localSheetId="0" hidden="1">'ցանկ'!$A$4:$E$248</definedName>
    <definedName name="_xlnm.Print_Titles" localSheetId="0">'ցանկ'!$4:$4</definedName>
  </definedNames>
  <calcPr fullCalcOnLoad="1"/>
</workbook>
</file>

<file path=xl/sharedStrings.xml><?xml version="1.0" encoding="utf-8"?>
<sst xmlns="http://schemas.openxmlformats.org/spreadsheetml/2006/main" count="874" uniqueCount="648">
  <si>
    <t>Ազգանուն, անուն, հայրանուն</t>
  </si>
  <si>
    <t>Համայնք</t>
  </si>
  <si>
    <t>Հասցե</t>
  </si>
  <si>
    <t>կիսակառույց բնակելի տան, 1 փող. 1 նրբ. թիվ 29</t>
  </si>
  <si>
    <t>8 փողոց, թիվ 24 տնամերձ հողամաս</t>
  </si>
  <si>
    <t>10 փողոց, թիվ 26 տնամերձ հողամաս</t>
  </si>
  <si>
    <t>1 փողոց, թիվ 10 տնամերձ հողամաս</t>
  </si>
  <si>
    <t>8 փողոց, 8 նրբանցք, թիվ 19 նկուղ</t>
  </si>
  <si>
    <t>10 փողոց, 2 փակուղի, թիվ 12 բնակելի տուն</t>
  </si>
  <si>
    <t>1 փողոց, թիվ 9 նկուղ</t>
  </si>
  <si>
    <t>8 փողոց, 6 նրբանցք, թիվ 4 տնամերձ հողամաս</t>
  </si>
  <si>
    <t>8 փողոց, 8 նրբանցք, թիվ 10 նկուղ</t>
  </si>
  <si>
    <t>8 փողոց, թիվ 31 տնամերձ հողամաս</t>
  </si>
  <si>
    <t>1 փողոց, 6 նրբանցք, 1 փակուղի, թիվ 5 նկուղ</t>
  </si>
  <si>
    <t>1 փողոց, 12 նրբանցք, թիվ 1 կիսանկուղ</t>
  </si>
  <si>
    <t>4 փողոց, թիվ 40 նկուղ</t>
  </si>
  <si>
    <t>1 փողոց, 9 նրբանցք, 1 փակուղի, թիվ 3 կիսանկուղ</t>
  </si>
  <si>
    <t>15112012-06-0280</t>
  </si>
  <si>
    <t>1 փողոց, 10 նրբանցք, 21 հողամաս</t>
  </si>
  <si>
    <t>15112012-06-0266</t>
  </si>
  <si>
    <t>8 փողոց, 8 նրբանցք, 4 հողամաս և անասնագոմ</t>
  </si>
  <si>
    <t>14112012-06-1335</t>
  </si>
  <si>
    <t>10 փողոց, 3 փակուղի, 2 հողամաս</t>
  </si>
  <si>
    <t>15102012-06-0248</t>
  </si>
  <si>
    <t>1 փողոց, 11 նրբանցք թիվ 2 հողամաս</t>
  </si>
  <si>
    <t>20032012-06-0100</t>
  </si>
  <si>
    <t>10 փողոց, 4 փակուղի, 5 հողամաս</t>
  </si>
  <si>
    <t>03042012-06-0041</t>
  </si>
  <si>
    <t>10 փողոց, 5 փակուղի, 5 կիսանկուղ</t>
  </si>
  <si>
    <t>10022012-06-0020</t>
  </si>
  <si>
    <t>11 փողոց, 13 տնամերձ հողամաս</t>
  </si>
  <si>
    <t>27022013-06-0360</t>
  </si>
  <si>
    <t>8 փողոց, 10 նրբանցք, 33 հողամաս</t>
  </si>
  <si>
    <t>27022013-06-0344</t>
  </si>
  <si>
    <t>4 փողոց, 15 հողամաս</t>
  </si>
  <si>
    <t>19 փողոց, թիվ 6/2 տնամերձ հողամաս</t>
  </si>
  <si>
    <t>23 փողոց, թիվ 28 կիսանկուղ</t>
  </si>
  <si>
    <t>15 փողոց, թիվ 65 բնակելի տուն</t>
  </si>
  <si>
    <t>3 փողոց, թիվ 3/1 կիսանկուղ</t>
  </si>
  <si>
    <t>24 փողոց, թիվ 40 բնակելի տուն</t>
  </si>
  <si>
    <t>11 փողոց, թիվ 11 կիսակառույց բնակելի տուն</t>
  </si>
  <si>
    <t>15 փողոց, թիվ 23 նկուղ</t>
  </si>
  <si>
    <t>02052012-06-0109</t>
  </si>
  <si>
    <t>3-րդ փողոց թիվ 29 հողամաս</t>
  </si>
  <si>
    <t>20032012-06-0097</t>
  </si>
  <si>
    <t>15 փողոց 25 բնակելի տուն</t>
  </si>
  <si>
    <t>3 փողոց, թիվ 15 տնամերձ հողամաս</t>
  </si>
  <si>
    <t>11 փողոց, թիվ 5 կիսանկուղ</t>
  </si>
  <si>
    <t>2 փողոց, թիվ 7 տնամերձ հողամաս</t>
  </si>
  <si>
    <t>8 փողոց, թիվ 10 նկուղ</t>
  </si>
  <si>
    <t>1 փողոց, թիվ 30 տնամերձ հողամաս</t>
  </si>
  <si>
    <t>11042012-06-0026</t>
  </si>
  <si>
    <t>1 փողոց, թիվ 22/1 հողամաս</t>
  </si>
  <si>
    <t>03042012-06-0032</t>
  </si>
  <si>
    <t>19 փողոց, թիվ 14 նկուղ</t>
  </si>
  <si>
    <t>25012012-06-0006</t>
  </si>
  <si>
    <t>4-րդ փողոց, թիվ 16</t>
  </si>
  <si>
    <t>11042012-06-0005</t>
  </si>
  <si>
    <t>1 փողոց, 26 փակուղի, թիվ 5 կիսակառույց</t>
  </si>
  <si>
    <t>1 փողոց, թիվ 59 կիսանկուղ</t>
  </si>
  <si>
    <t>1 փողոց, 11 նրբ., թիվ 14 նկուղ</t>
  </si>
  <si>
    <t>19042012-06-0075</t>
  </si>
  <si>
    <t>1 փ. , 10 փակուղի, 1 բնակելի տուն</t>
  </si>
  <si>
    <t>1 փողոց, 20 փակուղի, թիվ 8 տնամերձ հողամաս</t>
  </si>
  <si>
    <t>1 փողոց, թիվ 134 տնամերձ հողամաս</t>
  </si>
  <si>
    <t>27022013-06-0365</t>
  </si>
  <si>
    <t>1 փողոց, 24 փակուղի, 2 տնամերձ հողամաս</t>
  </si>
  <si>
    <t>12102012-06-0172</t>
  </si>
  <si>
    <t>1 փողոց, 14 նրբանցք, թիվ 2 հողամաս</t>
  </si>
  <si>
    <t>8 փողոց, թիվ 24  տնամերձ հողամաս</t>
  </si>
  <si>
    <t>8 փողոց, 1 փակուղի, թիվ 10 տնամերձ հողամաս</t>
  </si>
  <si>
    <t>7 փողոց, թիվ 16  տնամերձ հողամաս</t>
  </si>
  <si>
    <t>1 փողոց, թիվ 33  բնակելի տուն</t>
  </si>
  <si>
    <t>1 փողոց, թիվ 26 տնամերձ հողամաս</t>
  </si>
  <si>
    <t>1 փողոց, թիվ 8  տնամերձ հողամաս</t>
  </si>
  <si>
    <t>7 փողոց, 1 նրբանցք, թիվ 2  տնամերձ հողամաս</t>
  </si>
  <si>
    <t>02042012-06-0058</t>
  </si>
  <si>
    <t>7 փողոց, 3 փակուղի, 86 տնամերձ հողամաս</t>
  </si>
  <si>
    <t>06032012-06-0044</t>
  </si>
  <si>
    <t>8 փողոց, 3 փակուղի, 1/1 տնամերձ հողամաս</t>
  </si>
  <si>
    <t>15112012-06-0268</t>
  </si>
  <si>
    <t>6 փողոց, 1 փակուղի, թիվ 2 հողամաս</t>
  </si>
  <si>
    <t>3 փողոց, 8/1 տնամերձ հողամաս</t>
  </si>
  <si>
    <t>3 փողոց, թիվ 18/2 տնամերձ հողամաս</t>
  </si>
  <si>
    <t>3 փողոց, 17/7 տնամերձ հողամաս</t>
  </si>
  <si>
    <t>5 փողոց, թիվ 13/1 տնամերձ հողամաս</t>
  </si>
  <si>
    <t>6 փողոց, թիվ 18/2 տնամերձ հողամաս</t>
  </si>
  <si>
    <t>5 փողոց, 10/1 տնամերձ հողամաս</t>
  </si>
  <si>
    <t>5 փողոց, 18/3 տնամերձ հողամաս</t>
  </si>
  <si>
    <t>5 փողոց, 3/1 տնամերձ հողամաս</t>
  </si>
  <si>
    <t>3 փողոց, թիվ 7/2 տնամերձ հողամաս</t>
  </si>
  <si>
    <t>2 փողոց, թիվ 23/3 տնամերձ հողամաս</t>
  </si>
  <si>
    <t>5 փողոց, թիվ 13/3 տնամերձ հողամաս</t>
  </si>
  <si>
    <t>3 փողոց, թիվ 17 տնամերձ հողամաս</t>
  </si>
  <si>
    <t>11 փողոց, 2 նրբանցք, 2 փակուղի, թիվ 2 տնամերձ հողամաս</t>
  </si>
  <si>
    <t>2 փողոց, թիվ 23/2 տնամերձ հողամաս</t>
  </si>
  <si>
    <t>թ. 7 փողոց, 26 կիսակառույց</t>
  </si>
  <si>
    <t>5 փողոց, թիվ 9 նկուղ</t>
  </si>
  <si>
    <t>6 փողոց, թիվ 17/2 տնամերձ հողամաս</t>
  </si>
  <si>
    <t>6 փողոց, թիվ 10 նկուղ</t>
  </si>
  <si>
    <t>4 փողոց, թիվ 7 կիսակառույց</t>
  </si>
  <si>
    <t>2 փողոց, թիվ 21/2 տնամերձ հողամաս</t>
  </si>
  <si>
    <t>11 փողոց, թիվ 18 տնամերձ հողամաս և օժ. շին.</t>
  </si>
  <si>
    <t>12 փողոց, 4 փակուղի, թիվ 13 կիսակառույց</t>
  </si>
  <si>
    <t>17 փողոց, թիվ 2 կիսակառույց</t>
  </si>
  <si>
    <t>3 փողոց, թիվ 26 կիսակառույց</t>
  </si>
  <si>
    <t>15 փողոց, թիվ 13/1 տնամերձ հողամաս և անասնագոմ</t>
  </si>
  <si>
    <t>4 փողոց, թիվ 3 կիսակառույց</t>
  </si>
  <si>
    <t>25012012-06-0019</t>
  </si>
  <si>
    <t>15 փողոց, 19, (անասնաշենք)</t>
  </si>
  <si>
    <t>11 փողոց, 2 նրբանցք, թիվ 9 տնամերձ հողամաս</t>
  </si>
  <si>
    <t>25012012-06-0034</t>
  </si>
  <si>
    <t>40 փողոց, 19 հողամաս</t>
  </si>
  <si>
    <t>գ. Լեռնապատ, հողամաս</t>
  </si>
  <si>
    <t>34 փողոց, թիվ 25 հողամաս</t>
  </si>
  <si>
    <t>37 փողոց, թիվ 2 հողամաս</t>
  </si>
  <si>
    <t>25012012-06-0029</t>
  </si>
  <si>
    <t>38 փողոց, 2/2 հողամաս</t>
  </si>
  <si>
    <t>25052012-06-0077</t>
  </si>
  <si>
    <t>38 փողոց, թիվ 29 կիսակառույց</t>
  </si>
  <si>
    <t>19032012-06-0048</t>
  </si>
  <si>
    <t>31 փողոց, 41 կիսակառույց</t>
  </si>
  <si>
    <t>32 փողոց, թիվ 35 հողամաս</t>
  </si>
  <si>
    <t>32 փողոց, թիվ 32 հողամաս</t>
  </si>
  <si>
    <t>25012012-06-0028</t>
  </si>
  <si>
    <t>32 փողոց, 15 հողամաս</t>
  </si>
  <si>
    <t>33 փողոց, թիվ 60 հողամաս</t>
  </si>
  <si>
    <t>14022012-06-1101</t>
  </si>
  <si>
    <t>36 փողոց, 14 հողամաս</t>
  </si>
  <si>
    <t>30012012-06-0016</t>
  </si>
  <si>
    <t>30 փողոց, 18 հողամաս</t>
  </si>
  <si>
    <t>39 փողոց, թիվ 13 հողամաս</t>
  </si>
  <si>
    <t>14022012-06-1103</t>
  </si>
  <si>
    <t>34 փողոց, թիվ 79 հողամաս</t>
  </si>
  <si>
    <t>14022012-06-1086</t>
  </si>
  <si>
    <t>34 փողոց, թիվ 60 տնամերձ հողամաս</t>
  </si>
  <si>
    <t>10052012-06-0070</t>
  </si>
  <si>
    <t>39 փողոց, 12 տնամերձ հողամաս</t>
  </si>
  <si>
    <t>16032012-06-0037</t>
  </si>
  <si>
    <t>36 փողոց, 2 տնամերձ հողամաս</t>
  </si>
  <si>
    <t>27022012-06-0053</t>
  </si>
  <si>
    <t>34 փողոց, 62 հողամաս</t>
  </si>
  <si>
    <t>19032012-06-0040</t>
  </si>
  <si>
    <t>30 փողոց, 46 տնամերձ հողամաս</t>
  </si>
  <si>
    <t>24052012-06-0144</t>
  </si>
  <si>
    <t>38 փողոց, թիվ 32 կիսակառույց շինություն</t>
  </si>
  <si>
    <t>19032012-06-0029</t>
  </si>
  <si>
    <t>38 փողոց, 8 տնամերձ հողամաս</t>
  </si>
  <si>
    <t>18042012-06-0025</t>
  </si>
  <si>
    <t>33 փողոց, թիվ 26 հողամաս</t>
  </si>
  <si>
    <t>08052012-06-0035</t>
  </si>
  <si>
    <t>33 փողոց, թիվ 40 տնամերձ հողամաս</t>
  </si>
  <si>
    <t>08052012-06-0037</t>
  </si>
  <si>
    <t>30 փողոց, թիվ 12 հողամաս</t>
  </si>
  <si>
    <t>24052012-06-0142</t>
  </si>
  <si>
    <t>34 փողոց, թիվ 58 հողամաս</t>
  </si>
  <si>
    <t>25052012-06-0072</t>
  </si>
  <si>
    <t>40 փողոց, թիվ 25 հողամաս</t>
  </si>
  <si>
    <t>08052012-06-0032</t>
  </si>
  <si>
    <t>34 փողոց, թիվ 53 հողամաս</t>
  </si>
  <si>
    <t>01062012-06-0100</t>
  </si>
  <si>
    <t>33 փողոց, թիվ 54 հողամաս</t>
  </si>
  <si>
    <t>30072012-06-0116</t>
  </si>
  <si>
    <t>32 փողոց, թիվ 31 հողամաս</t>
  </si>
  <si>
    <t>03072012-06-0142</t>
  </si>
  <si>
    <t>34 փողոց, թիվ 33 հողամաս</t>
  </si>
  <si>
    <t>27072012-06-0198</t>
  </si>
  <si>
    <t>30 փողոց, թիվ 32  կիսակառույց</t>
  </si>
  <si>
    <t>06092012-06-0205</t>
  </si>
  <si>
    <t>40 փողոց, 6 հողամաս</t>
  </si>
  <si>
    <t>11102012-06-0184</t>
  </si>
  <si>
    <t>34 փողոց, թիվ 69 կիսակառույց</t>
  </si>
  <si>
    <t>22112012-06-0249</t>
  </si>
  <si>
    <t>32 փողոց, 18 հողամաս</t>
  </si>
  <si>
    <t>27072012-06-0187</t>
  </si>
  <si>
    <t>39 փողոց, 11 հողամաս</t>
  </si>
  <si>
    <t>30072012-06-0119</t>
  </si>
  <si>
    <t>38 փողոց, 9 հողամաս</t>
  </si>
  <si>
    <t>03072012-06-0136</t>
  </si>
  <si>
    <t>34 փողոց, 24 հողամաս</t>
  </si>
  <si>
    <t>30072012-06-0124</t>
  </si>
  <si>
    <t>34 փողոց, 64 հողամաս</t>
  </si>
  <si>
    <t>03072012-06-0128</t>
  </si>
  <si>
    <t>39 փողոց, 14 տնամերձ հողամաս</t>
  </si>
  <si>
    <t>30072012-06-0105</t>
  </si>
  <si>
    <t>30 փողոց, 20 հողամաս</t>
  </si>
  <si>
    <t>27122012-06-0302</t>
  </si>
  <si>
    <t>32 փողոց, 24 կիսակառույց</t>
  </si>
  <si>
    <t>03072012-06-0130</t>
  </si>
  <si>
    <t>34 փողոց, թիվ 61 հողամաս</t>
  </si>
  <si>
    <t>02072012-06-0147</t>
  </si>
  <si>
    <t>30-րդ թիվ 14 հողամաս</t>
  </si>
  <si>
    <t>09102012-06-0087</t>
  </si>
  <si>
    <t>40 փողոց, 4 հողամաս</t>
  </si>
  <si>
    <t>18122012-06-0288</t>
  </si>
  <si>
    <t>34 փողոց, 20 հողամաս</t>
  </si>
  <si>
    <t>29102012-06-0216</t>
  </si>
  <si>
    <t>34 փողոց, 39 հողամաս</t>
  </si>
  <si>
    <t>27022013-06-0363</t>
  </si>
  <si>
    <t>38 փողոց, 7 հողամաս</t>
  </si>
  <si>
    <t>15102012-06-0214</t>
  </si>
  <si>
    <t>39 փողոց, 1 հողամաս</t>
  </si>
  <si>
    <t>16112012-06-0222</t>
  </si>
  <si>
    <t>27 փողոց, 16 հողամաս</t>
  </si>
  <si>
    <t>16112012-06-0234</t>
  </si>
  <si>
    <t>38 փողոց, 10 հողամաս</t>
  </si>
  <si>
    <t>04122012-06-0251</t>
  </si>
  <si>
    <t>35 փողոց, 5 հողամաս</t>
  </si>
  <si>
    <t>15102012-06-0247</t>
  </si>
  <si>
    <t>30 փողոց, 44 հողամաս</t>
  </si>
  <si>
    <t>16112012-06-0231</t>
  </si>
  <si>
    <t>35 փողոց, 28 հողամաս</t>
  </si>
  <si>
    <t>29102012-06-0208</t>
  </si>
  <si>
    <t>30 փողոց, 16 հողամաս</t>
  </si>
  <si>
    <t>13122012-06-0268</t>
  </si>
  <si>
    <t>38 փողոց, 17 հողամաս</t>
  </si>
  <si>
    <t>04122012-06-0243</t>
  </si>
  <si>
    <t>34 փողոց, 37 հողամաս</t>
  </si>
  <si>
    <t>1 փողոց, թիվ 9 տնամերձ հողամաս</t>
  </si>
  <si>
    <t>3 փողոց,  թիվ 13/1 տնամերձ հողամաս</t>
  </si>
  <si>
    <t>1 փողոց, 3 փակուղի, թիվ 6 տնամերձ հողամաս</t>
  </si>
  <si>
    <t>2 փողոց, 4 նրբանցք, թիվ 37 տնամերձ հողամաս</t>
  </si>
  <si>
    <t>1 փողոց, 2 փակուղի, թիվ 8 տնամերձ հողամաս</t>
  </si>
  <si>
    <t>27012012-06-0009</t>
  </si>
  <si>
    <t>2 փողոց, 4 նրբանցք, թիվ 35 հողամաս</t>
  </si>
  <si>
    <t>10022012-06-0006</t>
  </si>
  <si>
    <t>1 փողոց, 12 փակուղի, 42/3</t>
  </si>
  <si>
    <t>15112012-06-0284</t>
  </si>
  <si>
    <t>3 փողոց, 56 տնամերձ հողամաս և անասնագոմ</t>
  </si>
  <si>
    <t>14 փողոց, թիվ 17 տնամերձ հողամաս</t>
  </si>
  <si>
    <t>14082012-06-1266</t>
  </si>
  <si>
    <t>1 փողոց, թիվ 68 հողամաս</t>
  </si>
  <si>
    <t>19062012-06-0110</t>
  </si>
  <si>
    <t>10 փողոց, թիվ 3 հողամաս</t>
  </si>
  <si>
    <t>11 փողոց, թիվ 2 տնամերձ հողամաս</t>
  </si>
  <si>
    <t>1 փողոց, 1 նրբանցք, թիվ 3 տնամերձ հողամաս</t>
  </si>
  <si>
    <t>10 փողոց, թիվ  15 կիսակառույց բնակելի տուն</t>
  </si>
  <si>
    <t>1 փողոց, 11 փակուղի, թիվ 3 կիսակառույց բնակելի տուն</t>
  </si>
  <si>
    <t>1 փողոց, 11 փակուղի, թիվ 4 կիսանկուղ</t>
  </si>
  <si>
    <t>10 փողոց, թիվ  6 տնամերձ հողամաս</t>
  </si>
  <si>
    <t>10022012-06-0003</t>
  </si>
  <si>
    <t>11 փողոց, 1 նրբացնք, 5</t>
  </si>
  <si>
    <t>19042012-06-0087</t>
  </si>
  <si>
    <t>14 փողոց, 7 հողամաս և անասնագոմ</t>
  </si>
  <si>
    <t>3 փողոց, թիվ 12 կիսանկուղ</t>
  </si>
  <si>
    <t>1 փողոց, թիվ 26 կիսանկուղ</t>
  </si>
  <si>
    <t>03042012-06-0042</t>
  </si>
  <si>
    <t>2 փողոց, 3 նրբանցք, թիվ 1 կիսանկուղ</t>
  </si>
  <si>
    <t>1 փողոց, թ. 9 կիսանկուղ</t>
  </si>
  <si>
    <t>2 փողոց, 2 նրբանցք, թիվ 3 կիսանկուղ</t>
  </si>
  <si>
    <t>2 փողոց, 2 նրբանցք, թիվ 1 տնամերձ հողամաս</t>
  </si>
  <si>
    <t>06032012-06-0036</t>
  </si>
  <si>
    <t>2 փողոց, 8, (կիսանկուղ)</t>
  </si>
  <si>
    <t>20032012-06-0094</t>
  </si>
  <si>
    <t>13 փողոց, 4 բնակելի տուն</t>
  </si>
  <si>
    <t>04122012-06-0294</t>
  </si>
  <si>
    <t>7 փողոց, թիվ 8 բնակելի տուն</t>
  </si>
  <si>
    <t>01062012-06-0095</t>
  </si>
  <si>
    <t>8 փողոց, թիվ 13 բնակելի տուն</t>
  </si>
  <si>
    <t>10102012-06-0218</t>
  </si>
  <si>
    <t>3 փողոց, 29 հողամաս</t>
  </si>
  <si>
    <t>27122012-06-0323</t>
  </si>
  <si>
    <t>20 փողոց, 1 փակուղի, 1 բնակելի տուն</t>
  </si>
  <si>
    <t>27072012-06-0202</t>
  </si>
  <si>
    <t>14 փողոց, թիվ 4 անասնաշենք</t>
  </si>
  <si>
    <t>29102012-06-0215</t>
  </si>
  <si>
    <t>8 փողոց, թիվ 11 հողամաս և շինություններ</t>
  </si>
  <si>
    <t>10102012-06-0227</t>
  </si>
  <si>
    <t>4 փողոց, թիվ 34 շինություն</t>
  </si>
  <si>
    <t>13122012-06-0261</t>
  </si>
  <si>
    <t>9 փողոց, թիվ 40 տնակ</t>
  </si>
  <si>
    <t>30012012-06-0005</t>
  </si>
  <si>
    <t>3 փողոց, 4 նրբացնք, թիվ 2 հողամաս</t>
  </si>
  <si>
    <t>02072012-06-0143</t>
  </si>
  <si>
    <t>7 փողոց, թիվ 3 անասնաշենք</t>
  </si>
  <si>
    <t>02072012-06-0132</t>
  </si>
  <si>
    <t>1 փողոց, թիվ 63 բնակելի տուն</t>
  </si>
  <si>
    <t>07062012-06-0106</t>
  </si>
  <si>
    <t>5 փողոց, 14 տնամերձ հողամաս</t>
  </si>
  <si>
    <t>01062012-06-0111</t>
  </si>
  <si>
    <t>1 փողոց, թիվ 54 բնակելի տուն</t>
  </si>
  <si>
    <t>11102012-06-0177</t>
  </si>
  <si>
    <t>3 փողոց, թիվ 11/1</t>
  </si>
  <si>
    <t>16112012-06-0219</t>
  </si>
  <si>
    <t>1 փողոց, 27 բնակելի տուն</t>
  </si>
  <si>
    <t>04122012-06-0242</t>
  </si>
  <si>
    <t>թիվ 1/68 բնակելի տուն</t>
  </si>
  <si>
    <t>05122012-06-0247</t>
  </si>
  <si>
    <t>3 նրբանցք, 4 բնակելի տուն</t>
  </si>
  <si>
    <t>05122012-06-0244</t>
  </si>
  <si>
    <t>6 փողոց, 17 գոմ և հողամաս</t>
  </si>
  <si>
    <t>16112012-06-0226</t>
  </si>
  <si>
    <t>2 փողոց, 1 փակուղի, թիվ 3 հողամաս</t>
  </si>
  <si>
    <t>12102012-06-0169</t>
  </si>
  <si>
    <t>6 փողոց, թիվ 23/1 հողամաս</t>
  </si>
  <si>
    <t>05122012-06-0255</t>
  </si>
  <si>
    <t>2 փողոց, 25 բնակելի տուն</t>
  </si>
  <si>
    <t>16112012-08-0236</t>
  </si>
  <si>
    <t>1 փողոց, 2 փակուղի, 40 բնակելի տուն</t>
  </si>
  <si>
    <t>16112012-08-0254</t>
  </si>
  <si>
    <t>7 փողոց, 8 բնակելի տուն</t>
  </si>
  <si>
    <t>16112012-08-0249</t>
  </si>
  <si>
    <t>1 բ փողոց, 4 նրբացնք, 70 բնակելի տուն</t>
  </si>
  <si>
    <t>16112012-08-0251</t>
  </si>
  <si>
    <t>1 փողոց, 53 բնակելի տուն</t>
  </si>
  <si>
    <t>16112012-08-0252</t>
  </si>
  <si>
    <t>8 փողոց, 13 բնակելի տուն</t>
  </si>
  <si>
    <t>16112012-08-0234</t>
  </si>
  <si>
    <t>7 փողոց, 2 փակուղի, 25 բնակելի տուն</t>
  </si>
  <si>
    <t>22052013-08-0015</t>
  </si>
  <si>
    <t>1 փողոց, 1 նրբանցք, թիվ 30 բնակելի տուն</t>
  </si>
  <si>
    <t>22052013-08-0012</t>
  </si>
  <si>
    <t>1բ փողոց, 3 նրբանցք, 29 բնակելի տուն</t>
  </si>
  <si>
    <t>22052013-08-0019</t>
  </si>
  <si>
    <t>2 փողոց, 30 բնակելի տուն</t>
  </si>
  <si>
    <t>14122012-08-0321</t>
  </si>
  <si>
    <t>3 փողոց, 4 փակուղի, թիվ 15</t>
  </si>
  <si>
    <t>14122012-08-0307</t>
  </si>
  <si>
    <t>7 փողոց, 1 փակուղի, 5/1 հողամաս</t>
  </si>
  <si>
    <t>21052013-08-0025</t>
  </si>
  <si>
    <t>8 փողոց, 3/1 հողամաս</t>
  </si>
  <si>
    <t>18122012-08-0332</t>
  </si>
  <si>
    <t>1 փողոց, 37 հողամաս</t>
  </si>
  <si>
    <t>14122012-08-0305</t>
  </si>
  <si>
    <t>11 փողոց, թիվ 1/1 տնամերձ հողամաս</t>
  </si>
  <si>
    <t>14122012-08-0342</t>
  </si>
  <si>
    <t>11 փողոց, 46 բնակելի տուն</t>
  </si>
  <si>
    <t>13122012-08-0316</t>
  </si>
  <si>
    <t>15 փողոց, 4 բնակելի տուն</t>
  </si>
  <si>
    <t>16112012-08-0250</t>
  </si>
  <si>
    <t>1 փողոց, 89 բնակելի տուն</t>
  </si>
  <si>
    <t>22052013-08-0006</t>
  </si>
  <si>
    <t>15 փողոց, թիվ 2</t>
  </si>
  <si>
    <t>14122012-08-0343</t>
  </si>
  <si>
    <t>10 փողոց, 2</t>
  </si>
  <si>
    <t>22052013-08-0011</t>
  </si>
  <si>
    <t>10 փողոց, 21 բնակելի տուն</t>
  </si>
  <si>
    <t>21052013-08-0024</t>
  </si>
  <si>
    <t>13 փողոց, թիվ 5</t>
  </si>
  <si>
    <t>21052013-08-0026</t>
  </si>
  <si>
    <t>12 փողոց, թիվ 18</t>
  </si>
  <si>
    <t>19112012-08-0228</t>
  </si>
  <si>
    <t>6 փողոց,  թիվ 32</t>
  </si>
  <si>
    <t>21052013-08-0027</t>
  </si>
  <si>
    <t>Կենտրոնական փողոց, 10 նրբանցք, թիվ 1  տնակ</t>
  </si>
  <si>
    <t>16112012-08-0257</t>
  </si>
  <si>
    <t xml:space="preserve">2 փողոց, թիվ 8 </t>
  </si>
  <si>
    <t>21052013-08-0023</t>
  </si>
  <si>
    <t>Կենտրոնական փողոց 2 փակուղի, թիվ 15</t>
  </si>
  <si>
    <t>21052013-08-0022</t>
  </si>
  <si>
    <t>Կենտրոնական փողոց, 2 փակուղի, թիվ 8</t>
  </si>
  <si>
    <t>21052013-08-0012</t>
  </si>
  <si>
    <t>4 փողոց, թիվ 9 տնակ</t>
  </si>
  <si>
    <t>21052013-08-0011</t>
  </si>
  <si>
    <t>6 փողոց, 11 հողամաս</t>
  </si>
  <si>
    <t>16112012-08-0253</t>
  </si>
  <si>
    <t>2/1 փողոց, 5 օժանդակ շինություն</t>
  </si>
  <si>
    <t>16112012-08-0256</t>
  </si>
  <si>
    <t>2 փողոց, 7 բնակելի տուն</t>
  </si>
  <si>
    <t>13122012-08-0325</t>
  </si>
  <si>
    <t>5 փողոց, թիվ 4</t>
  </si>
  <si>
    <t>21052013-08-0019</t>
  </si>
  <si>
    <t>3 փողոց, 41 հողամաս</t>
  </si>
  <si>
    <t>21052013-08-0017</t>
  </si>
  <si>
    <t>1 փողոց, 4 նրբանցք, 7 բնակելի տուն</t>
  </si>
  <si>
    <t>տնամերձ հողամաս</t>
  </si>
  <si>
    <t>Դունամալյան Անուբաղ Հովակիմի և այլ շահառուներ</t>
  </si>
  <si>
    <t>Հովսեփյան Վարսենիկ և այլ շահառուներ</t>
  </si>
  <si>
    <t>Մանուկյան Դունյա և այլ շահառուներ</t>
  </si>
  <si>
    <t>Ադամյան Ազգանուշ Սարգսի և այլ շահառուներ</t>
  </si>
  <si>
    <t>Նիկողոսյան Համլետ Ցոլակի և այլ շահառուներ</t>
  </si>
  <si>
    <t>Շահվերդյան Ժենիկ Վաղոի և այլ շահառուներ</t>
  </si>
  <si>
    <t>Թադևոսյան Անաստաս Իշխանի և այլ շահառուներ</t>
  </si>
  <si>
    <t>Բալայան Ռազմիկ Սարգսի և այլ շահառուներ</t>
  </si>
  <si>
    <t>Խաչատրյան Սմբատ Հակոբի և այլ շահառուներ</t>
  </si>
  <si>
    <t>Գրիգորյան Պետրոս Ազիզի և այլ շահառուներ</t>
  </si>
  <si>
    <t>Սահակյան Արաիկ Բաբգենի և այլ շահառուներ</t>
  </si>
  <si>
    <t>Սուքիասյան Սվետլանա Սմբատի և այլ շահառուներ</t>
  </si>
  <si>
    <t>Գասպարյան Տանյա Հակոբի և այլ շահառուներ</t>
  </si>
  <si>
    <t>Ասատրյան Գնել և այլ շահառուներ</t>
  </si>
  <si>
    <t>Կարապետյան Քյարամ Թաթոսի և այլ շահառուներ</t>
  </si>
  <si>
    <t>Անտոնյան Արմեն Նորիկի և այլ շահառուներ</t>
  </si>
  <si>
    <t>Թադեվոսյան Քնարիկ և այլ շահառուներ</t>
  </si>
  <si>
    <t>Մանուկյան Մանուկ Վարդանի և այլ շահառուներ</t>
  </si>
  <si>
    <t>Գրիգորյան Հոռոմսիմ Շամիրի և այլ շահառուներ</t>
  </si>
  <si>
    <t>Ուռուսյան Նախշուն Մխիթարի և այլ շահառուներ</t>
  </si>
  <si>
    <t>Գրիգորյան Գագիկ Սամանդի և այլ շահառուներ</t>
  </si>
  <si>
    <t>Մալաքյան Վերժիկ և այլ շահառուներ</t>
  </si>
  <si>
    <t>Քարհանյան Հատո Ռաֆիկի և այլ շահառուներ</t>
  </si>
  <si>
    <t>Գրիգորյան Գառնիկ և այլ շահառուներ</t>
  </si>
  <si>
    <t>Ադամյան Մարուս Անդրիասի և այլ շահառուներ</t>
  </si>
  <si>
    <t>Հակոբյան Զարուն և այլ շահառուներ</t>
  </si>
  <si>
    <t>Սարգսյան Երանուհի Գարեգինի և այլ շահառուներ</t>
  </si>
  <si>
    <t>Ավետյան Վարշամ և այլ շահառուներ</t>
  </si>
  <si>
    <t>Յարիբեկյան Սանասար Վաղինակի և այլ շահառուներ</t>
  </si>
  <si>
    <t>Բարսեղյան Օֆիկ Գեղամի և այլ շահառուներ</t>
  </si>
  <si>
    <t>Հակոբյան Գրետա Կարապետի և այլ շահառուներ</t>
  </si>
  <si>
    <t>Դոդոռյան Բավական և այլ շահառուներ</t>
  </si>
  <si>
    <t>Ավետյան Վոլոդյա Թադևոսի և այլ շահառուներ</t>
  </si>
  <si>
    <t>Մատինյան Ռուբեն  և այլ շահառուներ</t>
  </si>
  <si>
    <t>Փարեմուզյան Սաթենիկ Արարատի և այլ շահառուներ</t>
  </si>
  <si>
    <t>Ավագյան Ամալյա Ռուբենի և այլ շահառուներ</t>
  </si>
  <si>
    <t>Թորոսյան Զինուշ Վազգենի և այլ շահառուներ</t>
  </si>
  <si>
    <t>Պետրոսյան Արմենակ Մյասնիկի և այլ շահառուներ</t>
  </si>
  <si>
    <t>Մացակյան Լադիմիր և այլ շահառուներ</t>
  </si>
  <si>
    <t>Մելոյան Ճուտո Գուրգենի և այլ շահառուներ</t>
  </si>
  <si>
    <t>Մանուկյան Ազգո և այլ շահառուներ</t>
  </si>
  <si>
    <t>Վարդանյան Վերմիշ Մկրտչի և այլ շահառուներ</t>
  </si>
  <si>
    <t>Հարությունյան Վարշամ և այլ շահառուներ</t>
  </si>
  <si>
    <t>Բարսեղյան Ժորա Սարգսի և այլ շահառուներ</t>
  </si>
  <si>
    <t>Սամվելյան Նշան Աշիկի և այլ շահառուներ</t>
  </si>
  <si>
    <t>Վարդանյան Բաբկեն Գուրգենի և այլ շահառուներ</t>
  </si>
  <si>
    <t>Աբգարյան Գորգի և այլ շահառուներ</t>
  </si>
  <si>
    <t>Մելոյան Օնիկ Արշակի և այլ շահառուներ</t>
  </si>
  <si>
    <t>Աղաբաբյան Ղումաշ և այլ շահառուներ</t>
  </si>
  <si>
    <t>Մանուկյան Գուրգեն Արտաշի և այլ շահառուներ</t>
  </si>
  <si>
    <t>Վարդանյան Վարդանուշ և այլ շահառուներ</t>
  </si>
  <si>
    <t>Մացակյան Մնաց Ռոիբենի և այլ շահառուներ</t>
  </si>
  <si>
    <t>Գրիգորյան Գագիկ Ալեքսանի և այլ շահառուներ</t>
  </si>
  <si>
    <t>Տեր-Հարությունյան Բավական Տիգրանի և այլ շահառուներ</t>
  </si>
  <si>
    <t>Պետրոսյան Մյասնիկ Արամայիսի և այլ շահառուներ</t>
  </si>
  <si>
    <t>Մեսրոպյան Մինաս Ազատի և այլ շահառուներ</t>
  </si>
  <si>
    <t>Գեվորգյան Գերվազիկ և այլ շահառուներ</t>
  </si>
  <si>
    <t>Աբգարյան Իսկանդար և այլ շահառուներ</t>
  </si>
  <si>
    <t>Վարդանյան ժիրայր Գուրգենի և այլ շահառուներ</t>
  </si>
  <si>
    <t>Մացակյան Արամայիս և այլ շահառուներ</t>
  </si>
  <si>
    <t>Գեվորգյան Զինուշ և այլ շահառուներ</t>
  </si>
  <si>
    <t>Պետրոսյան Մովսես Միշայի և այլ շահառուներ</t>
  </si>
  <si>
    <t>Վարդանյան Համբարձում Լուկաշենի և այլ շահառուներ</t>
  </si>
  <si>
    <t>Բաբայան Արարատ և այլ շահառուներ</t>
  </si>
  <si>
    <t>Գյոզալյան Դավիթ Խաչիկի և այլ շահառուներ</t>
  </si>
  <si>
    <t>Պապոյան Արտակ և այլ շահառուներ</t>
  </si>
  <si>
    <t>Թադեվոսյան Գառնիկ Վաչականի և այլ շահառուներ</t>
  </si>
  <si>
    <t>Հակոբջանյան Արշակ Միհրանի և այլ շահառուներ</t>
  </si>
  <si>
    <t>Շուշանյան Մարատ և այլ շահառուներ</t>
  </si>
  <si>
    <t>Հակոբջանյան Նախշուն և այլ շահառուներ</t>
  </si>
  <si>
    <t>Ավետիսյան Արփենիկ Մխիթարի և այլ շահառուներ</t>
  </si>
  <si>
    <t>Աբազյան Հովհաննես Մարկոսի և այլ շահառուներ</t>
  </si>
  <si>
    <t>Թումանյան Յուրիկ և այլ շահառուներ</t>
  </si>
  <si>
    <t>Եսայան Արամայիս և այլ շահառուներ</t>
  </si>
  <si>
    <t>Հակոբյան Արթուր և այլ շահառուներ</t>
  </si>
  <si>
    <t>Միկինյան Վերիչկա և այլ շահառուներ</t>
  </si>
  <si>
    <t>Ալոյան Արամայիս Ալբերտի և այլ շահառուներ</t>
  </si>
  <si>
    <t>Աբազյան Արծրունի Աղասու և այլ շահառուներ</t>
  </si>
  <si>
    <t>Թադեվոսյան Գուրգեն և այլ շահառուներ</t>
  </si>
  <si>
    <t>Ներկարարյան Սայադ Մուշեղի և այլ շահառուներ</t>
  </si>
  <si>
    <t>Ղումաշյան Ապավեն և այլ շահառուներ</t>
  </si>
  <si>
    <t>Աբազյան Արմենակ և այլ շահառուներ</t>
  </si>
  <si>
    <t>Զարգարյան Ռազմիկ և այլ շահառուներ</t>
  </si>
  <si>
    <t>Աշրաֆյան Մեխակ Գուրգենի և այլ շահառուներ</t>
  </si>
  <si>
    <t>Աբազյան Մելսիկ և այլ շահառուներ</t>
  </si>
  <si>
    <t>Պապիկյան Խանում և այլ շահառուներ</t>
  </si>
  <si>
    <t>Դանիելյան Նորիկ Խաչիկի և այլ շահառուներ</t>
  </si>
  <si>
    <t>Նիկողոսյան Արմիկ Բագրատի և այլ շահառուներ</t>
  </si>
  <si>
    <t>Ներկարարյան Աշոտ Գուրգենի և այլ շահառուներ</t>
  </si>
  <si>
    <t>Աշրաֆյան Ջուլետա և այլ շահառուներ</t>
  </si>
  <si>
    <t>Մաիլյան Գայանե և այլ շահառուներ</t>
  </si>
  <si>
    <t>Մովսիսյան Ստյոպա և այլ շահառուներ</t>
  </si>
  <si>
    <t>Ոսկանյան Մանյակ և այլ շահառուներ</t>
  </si>
  <si>
    <t>Հակոբյան Սալբի և այլ շահառուներ</t>
  </si>
  <si>
    <t>Եղիազարյան Լալա և այլ շահառուներ</t>
  </si>
  <si>
    <t>Միտիչյան Լյուդմիլա և այլ շահառուներ</t>
  </si>
  <si>
    <t>Միկինյան Սեդիկ Մեսրոպի և այլ շահառուներ</t>
  </si>
  <si>
    <t>Աբազյան Միշա Ռուբենի և այլ շահառուներ</t>
  </si>
  <si>
    <t>Աբազյան Աշոտ և այլ շահառուներ</t>
  </si>
  <si>
    <t>Բաղդասարյան Մանյակ Վարազդատի և այլ շահառուներ</t>
  </si>
  <si>
    <t>Միկինյան Շուշանիկ և այլ շահառուներ</t>
  </si>
  <si>
    <t>Պեպանյան Գուրգեն Տիգրանի և այլ շահառուներ</t>
  </si>
  <si>
    <t>Ներկարարյան Էլինա Խորենի և այլ շահառուներ</t>
  </si>
  <si>
    <t>Եղիազարյան Տիգրան  Անուշավանի և այլ շահառուներ</t>
  </si>
  <si>
    <t>Վարդանյան Իսկանդար և այլ շահառուներ</t>
  </si>
  <si>
    <t>Խարատյան Անժիկ Հովիկի և այլ շահառուներ</t>
  </si>
  <si>
    <t>Դանիելյան Հենրիկ և այլ շահառուներ</t>
  </si>
  <si>
    <t>Հակոբջանյան Առուշան Միհրանի և այլ շահառուներ</t>
  </si>
  <si>
    <t>Բաբայան Գառնիկ և այլ շահառուներ</t>
  </si>
  <si>
    <t>Եսայան Սերյոժա Արմենակի և այլ շահառուներ</t>
  </si>
  <si>
    <t>Պեպանյան Վերգինա և այլ շահառուներ</t>
  </si>
  <si>
    <t>Եսայան Սեյրան Արմենակի և այլ շահառուներ</t>
  </si>
  <si>
    <t>Թադևոսյան Խոսրոֆ Վաղինակի և այլ շահառուներ</t>
  </si>
  <si>
    <t>Չիլինգարյան Մայրամ և այլ շահառուներ</t>
  </si>
  <si>
    <t>Շուշանյան Արարատ Սարգսի և այլ շահառուներ</t>
  </si>
  <si>
    <t>Հակոբջանյան Էմմա Գրիգորի և այլ շահառուներ</t>
  </si>
  <si>
    <t>Կիրակոսյան Ավետիք Հարությունի և այլ շահառուներ</t>
  </si>
  <si>
    <t>Հակոբյան Իշխան և այլ շահառուներ</t>
  </si>
  <si>
    <t>Թամարյան Ռոբերտ Վլադիմիրի և այլ շահառուներ</t>
  </si>
  <si>
    <t>Հոռոմսիմյան Գառնիկ Արամի և այլ շահառուներ</t>
  </si>
  <si>
    <t>Ալոյան Լեռնիկ Ժորիկի  և այլ շահառուներ</t>
  </si>
  <si>
    <t>Պեպանյան Հայկանուշ Անուծավանի և այլ շահառուներ</t>
  </si>
  <si>
    <t>Միտիչյան Զեյնաբ և այլ շահառուներ</t>
  </si>
  <si>
    <t>Քոչարյան Կարլեն  և այլ շահառուներ</t>
  </si>
  <si>
    <t>Գրիգորյան Անիչկա և այլ շահառուներ</t>
  </si>
  <si>
    <t>Չախալյան Հուսիկ Գեվորգի և այլ շահառուներ</t>
  </si>
  <si>
    <t>Օլքինյան Նադիկ և այլ շահառուներ</t>
  </si>
  <si>
    <t>Հովհաննիսյան Սուսանն և այլ շահառուներ</t>
  </si>
  <si>
    <t>Մազմանյան Վահրամ Հենզելի և այլ շահառուներ</t>
  </si>
  <si>
    <t>Մազմանյան Զոյրա և այլ շահառուներ</t>
  </si>
  <si>
    <t>Հովհաննիսյա Սարգիս Վահանի և այլ շահառուներ</t>
  </si>
  <si>
    <t>Սարկիսյան Անահիտ և այլ շահառուներ</t>
  </si>
  <si>
    <t>Վարդանյան Անդրանիկ Իշխանի և այլ շահառուներ</t>
  </si>
  <si>
    <t>Սանթրոսյան Արծրուն Եղազարի և այլ շահառուներ</t>
  </si>
  <si>
    <t>Հակոբյան Անուշավան  և այլ շահառուներ</t>
  </si>
  <si>
    <t>Ալոյան Հովհաննես Դրաստամատի և այլ շահառուներ</t>
  </si>
  <si>
    <t>Հելելյան Լենա Մնացականի և այլ շահառուներ</t>
  </si>
  <si>
    <t>Տոնոյան Ռիմա Խաչատուրի և այլ շահառուներ</t>
  </si>
  <si>
    <t>Թովմասյան Սերյոժա և այլ շահառուներ</t>
  </si>
  <si>
    <t>Բարսեղյան Սմուրիկ Մացակի և այլ շահառուներ</t>
  </si>
  <si>
    <t>Պալյան Շալիկո Գագիկի և այլ շահառուներ</t>
  </si>
  <si>
    <t>Վարդանյան Քնքուշ Աղվանի և այլ շահառուներ</t>
  </si>
  <si>
    <t>Մխիթարյան Անիչկա և այլ շահառուներ</t>
  </si>
  <si>
    <t>Եգոյան Դուստրիկ և այլ շահառուներ</t>
  </si>
  <si>
    <t>Ավագյան Ենոք Հովհաննեսի և այլ շահառուներ</t>
  </si>
  <si>
    <t>Պալյան Սաթիկ Արտավազդի և այլ շահառուներ</t>
  </si>
  <si>
    <t>Ավագյան Գառնիկ Խաչիկի և այլ շահառուներ</t>
  </si>
  <si>
    <t>Ռուշանյան Գրիգոր և այլ շահառուներ</t>
  </si>
  <si>
    <t>Պապոյան Նունե և այլ շահառուներ</t>
  </si>
  <si>
    <t>Պալյան Լենա և այլ շահառուներ</t>
  </si>
  <si>
    <t>Կարոյան Մնացական Բենիկի և այլ շահառուներ</t>
  </si>
  <si>
    <t>Պետրոսյան Ժորա և այլ շահառուներ</t>
  </si>
  <si>
    <t>Իվանյան Վոլոդ և այլ շահառուներ</t>
  </si>
  <si>
    <t>Մելքոնյան Մերուժան Խաչատուրի և այլ շահառուներ</t>
  </si>
  <si>
    <t>Կյուրեղյան Գյուլնարա և այլ շահառուներ</t>
  </si>
  <si>
    <t>Մազմանյան Աշոտ և այլ շահառուներ</t>
  </si>
  <si>
    <t>Օհանյան Սամվել և այլ շահառուներ</t>
  </si>
  <si>
    <t>Ղազինյան Անուշ և այլ շահառուներ</t>
  </si>
  <si>
    <t>Հակոբյան Յուրիկ Սուրենի և այլ շահառուներ</t>
  </si>
  <si>
    <t>Թովմասյան Համազասպ և այլ շահառուներ</t>
  </si>
  <si>
    <t>Մխիթարյան Համբարձում Ժորայի և այլ շահառուներ</t>
  </si>
  <si>
    <t>Խաչատրյան Գայանե Մխիթարի և այլ շահառուներ</t>
  </si>
  <si>
    <t>Թորոսյան Հմայակ և այլ շահառուներ</t>
  </si>
  <si>
    <t>Վարդանյան Սեդրակ Գուրգենի և այլ շահառուներ</t>
  </si>
  <si>
    <t>Վարդանյան Հովհագ Սարիբեկի և այլ շահառուներ</t>
  </si>
  <si>
    <t>Ալավերդյան Անահիտ և այլ շահառուներ</t>
  </si>
  <si>
    <t>Հովնիկյան  Կամո Ժորայի և այլ շահառուներ</t>
  </si>
  <si>
    <t>Ասոյան Անժիկ Արզումանի և այլ շահառուներ</t>
  </si>
  <si>
    <t>Ալավերդյան Հովհաննես Ժորժիկի և այլ շահառուներ</t>
  </si>
  <si>
    <t>Մանուկյան Աղունիկ Դանիելի և այլ շահառուներ</t>
  </si>
  <si>
    <t>Ալավերդյան Ժորա   և այլ շահառուներ</t>
  </si>
  <si>
    <t>Թադեվոսյան Կարինե և այլ շահառուներ</t>
  </si>
  <si>
    <t>Մալխասյան Մնացական Ազատի և այլ շահառուներ</t>
  </si>
  <si>
    <t>Ասոյան Հրաչիկ Վոլոդյայի և այլ շահառուներ</t>
  </si>
  <si>
    <t>Դավթյան Համբարձում և այլ շահառուներ</t>
  </si>
  <si>
    <t>Թարզյան Անդրանիկ Պողոսի և այլ շահառուներ</t>
  </si>
  <si>
    <t>Այվազյան Հաղթանակ Վոլոդյայի և այլ շահառուներ</t>
  </si>
  <si>
    <t>Բադիկյան Սիդարիկ Ասքանազի և այլ շահառուներ</t>
  </si>
  <si>
    <t>Մխիթարյան Լյուդվիգ Գեվորգի և այլ շահառուներ</t>
  </si>
  <si>
    <t>Մխիթարյան Սիրվարդ Միխայելի և այլ շահառուներ</t>
  </si>
  <si>
    <t>Սուքիասյան Սանասար և այլ շահառուներ</t>
  </si>
  <si>
    <t>Սարգսյան Արմեն Դմիտրիի և այլ շահառուներ</t>
  </si>
  <si>
    <t>Մարկոսյան Դրախտ  (Սերյոժա) և այլ շահառուներ</t>
  </si>
  <si>
    <t>Սահակյան Միշա Լյուդվիկի և այլ շահառուներ</t>
  </si>
  <si>
    <t>Սիմոնյան Ժիրայր Վազգենի և այլ շահառուներ</t>
  </si>
  <si>
    <t>Գևորգյան Արաքսի և այլ շահառուներ</t>
  </si>
  <si>
    <t>Սահակյան Վերա և այլ շահառուներ</t>
  </si>
  <si>
    <t>Տոնոյան Հմայակ Խաչատուրի և այլ շահառուներ</t>
  </si>
  <si>
    <t>Գասպարյան Ջոներիկ և այլ շահառուներ</t>
  </si>
  <si>
    <t>Թադևոսյան Մանվել Ժորայի և այլ շահառուներ</t>
  </si>
  <si>
    <t>Սարգսյան Վիգեն և այլ շահառուներ</t>
  </si>
  <si>
    <t>Այվազյան Մարտուն Ռաֆայելի և այլ շահառուներ</t>
  </si>
  <si>
    <t>Վարդանյան Արշակ Միհրանի և այլ շահառուներ</t>
  </si>
  <si>
    <t>Սաֆարյան Սանասար Ժորժիկի և այլ շահառուներ</t>
  </si>
  <si>
    <t>Մարտիկյան Գարեգին Մուկուչի և այլ շահառուներ</t>
  </si>
  <si>
    <t>Սարգսյան Արաքսի Երվանդի և այլ շահառուներ</t>
  </si>
  <si>
    <t>Եղիգյան Արշակ Մնացականի և այլ շահառուներ</t>
  </si>
  <si>
    <t>Մնացյան Վերգիե Արշակի և այլ շահառուներ</t>
  </si>
  <si>
    <t>Առաքելյան Հովհաննես և այլ շահառուներ</t>
  </si>
  <si>
    <t>Մուրադյան Օֆիկ Գուրգենի և այլ շահառուներ</t>
  </si>
  <si>
    <t>Անդրեասյան Գառնիկ Հովհաննեսի և այլ շահառուներ</t>
  </si>
  <si>
    <t>Ասատրյան Արտյոմ Գառնիկի և այլ շահառուներ</t>
  </si>
  <si>
    <t>Ներսիսյան Ռոբերտ Հունանի և այլ շահառուներ</t>
  </si>
  <si>
    <t>Նախշքարյան Թինաթինա և այլ շահառուներ</t>
  </si>
  <si>
    <t>Պետրոսյան Ավետիք և այլ շահառուներ</t>
  </si>
  <si>
    <t>Վարդանյան Գեվորգ Սահակի և այլ շահառուներ</t>
  </si>
  <si>
    <t>Մարտիրոսյան Սմբատ Սերյոժայի և այլ շահառուներ</t>
  </si>
  <si>
    <t>Մանուկյան Արմեն Ցոլակի և այլ շահառուներ</t>
  </si>
  <si>
    <t>Գրիգորյան Բագրատ Տիգրանի և այլ շահառուներ</t>
  </si>
  <si>
    <t>Սաֆարյան Ռիմա Սիսակի և այլ շահառուներ</t>
  </si>
  <si>
    <t>Մանուկյան Ռաֆայել Երվանդի և այլ շահառուներ</t>
  </si>
  <si>
    <t>Քիթոյան Հարություն Խաչիկի և այլ շահառուներ</t>
  </si>
  <si>
    <t>Խաչատրյան Գրիգոր Կարապետի և այլ շահառուներ</t>
  </si>
  <si>
    <t>Վարդանյան Գագիկ Սարգսի և այլ շահառուներ</t>
  </si>
  <si>
    <t>Մանուկյան Սամվել Միրանի և այլ շահառուներ</t>
  </si>
  <si>
    <t>Գալոյան Մնացական Արտավազդի և այլ շահառուներ</t>
  </si>
  <si>
    <t>Մուրադյան Մնացական և այլ շահառուներ</t>
  </si>
  <si>
    <t>Հակոբյան Մարգարիտ և այլ շահառուներ</t>
  </si>
  <si>
    <t>Մարտիրոսյան Հովհաննես Հակոբի և այլ շահառուներ</t>
  </si>
  <si>
    <t>Բաղրամյան Լիլիկ և այլ շահառուներ</t>
  </si>
  <si>
    <t>Թումասյան Հեղուշ Սենիկի և այլ շահառուներ</t>
  </si>
  <si>
    <t>Սարգսյան Արամ Խաչատուրի և այլ շահառուներ</t>
  </si>
  <si>
    <t>Սարգսյան Ռոբերտ Ալբերտի և այլ շահառուներ</t>
  </si>
  <si>
    <t>Ավագյան Ավագ Ստյոպաի և այլ շահառուներ</t>
  </si>
  <si>
    <t>Մակարյան Վարդուշ Հակոբի և այլ շահառուներ</t>
  </si>
  <si>
    <t>Ափուջանյան Սամվել և այլ շահառուներ</t>
  </si>
  <si>
    <t>Մելքոնյան Սիրան Մելքոնի և այլ շահառուներ</t>
  </si>
  <si>
    <t>Հարությունյան Վահագն Լորոյի և այլ շահառուներ</t>
  </si>
  <si>
    <t>ՀՀ ԼՈՌՈՒ ՄԱՐԶ</t>
  </si>
  <si>
    <t>«Գլենդել Հիլզ» ՓԲԸ-ի սեփականության վկայականի համար</t>
  </si>
  <si>
    <t>հ/հ</t>
  </si>
  <si>
    <t>Արևաշող</t>
  </si>
  <si>
    <t>Բազում</t>
  </si>
  <si>
    <t>Գարգառ</t>
  </si>
  <si>
    <t>Գեղասար</t>
  </si>
  <si>
    <t>Գյուլագարակ</t>
  </si>
  <si>
    <t>Գոգարան</t>
  </si>
  <si>
    <t>Գուգարք</t>
  </si>
  <si>
    <t>Դարպաս</t>
  </si>
  <si>
    <t>Դեբեդ</t>
  </si>
  <si>
    <t>Եղեգնուտ</t>
  </si>
  <si>
    <t>Լեռնանցք</t>
  </si>
  <si>
    <t>Լեռնապատ</t>
  </si>
  <si>
    <t>Լեռնավան</t>
  </si>
  <si>
    <t>Ծաղկաբեր</t>
  </si>
  <si>
    <t>Կաթնաջուր</t>
  </si>
  <si>
    <t>Մեծ Պարնի</t>
  </si>
  <si>
    <t>Շիրակամուտ</t>
  </si>
  <si>
    <t>Ուռուտ</t>
  </si>
  <si>
    <t>Ջրաշեն</t>
  </si>
  <si>
    <t>Սարահարթ</t>
  </si>
  <si>
    <t>Սարամեջ</t>
  </si>
  <si>
    <t>Վահագնի</t>
  </si>
  <si>
    <t>Բասեն</t>
  </si>
  <si>
    <t>Գուսանագյուղ</t>
  </si>
  <si>
    <t>Կամո</t>
  </si>
  <si>
    <t>Հացիկ</t>
  </si>
  <si>
    <t>Մայիսյան</t>
  </si>
  <si>
    <t>Շիրակ</t>
  </si>
  <si>
    <t>Ջաջուռ</t>
  </si>
  <si>
    <t>Քեթի</t>
  </si>
  <si>
    <t>ՑԱՆԿ</t>
  </si>
  <si>
    <t>Փարսյան Ռուզաննա Հարությունի և այլ շահառուներ</t>
  </si>
  <si>
    <t>Նախնական պայմանագրի արժեքը</t>
  </si>
  <si>
    <t>Հողամասի մակերեսը (հեկտար)</t>
  </si>
  <si>
    <t xml:space="preserve">Գույքի արժեքը  (հաշվանցման ենթակա գումարը)
(դրամ)
</t>
  </si>
  <si>
    <t>Շինարարության
1 քառ. մետրի արժեքը 
(դրամ)</t>
  </si>
  <si>
    <t xml:space="preserve">Նախնա
կան պայմանագրի համաձայն հիմնական պայմա
նագրի արժեքից նվազեցվող  չափը (տոկոսը)
</t>
  </si>
  <si>
    <t xml:space="preserve">որից՝
Գլենդել Հիլզ փակ բաժնետիրական ընկերության կողմից </t>
  </si>
  <si>
    <t>ՀԱՎԵԼՎԱԾ N1</t>
  </si>
  <si>
    <t>ՀՀ Լոռու մարզի գյուղական բնակավայրերում «Գլենդել Հիլզ» փակ բաժնետիրական ընկերության կողմից ձեռք բերված և դեռևս Ընկերության սեփականությունը հանդիսացող անշարժ գույքերի</t>
  </si>
  <si>
    <t>ՀԱՎԵԼՎԱԾ N2</t>
  </si>
  <si>
    <t>ՀՀ Շիրակի մարզի գյուղական բնակավայրերում «Գլենդել Հիլզ» փակ բաժնետիրական ընկերության կողմից ձեռք բերված և դեռևս Ընկերության սեփականությունը հանդիսացող անշարժ գույքերի</t>
  </si>
  <si>
    <t>ընդհանուր մակերեսը</t>
  </si>
  <si>
    <t>սենյակների թիվը</t>
  </si>
  <si>
    <t>փաստացի կառուցված անավարտի ավարտվածության աստիճանը  (%)</t>
  </si>
  <si>
    <t>Երանոսյան Վանիկ և այլ շահառուներ</t>
  </si>
  <si>
    <t>Քարամյան Լուսվարդ Սուրենի և այլ շահառուներ</t>
  </si>
  <si>
    <t>նախատեսված</t>
  </si>
  <si>
    <t>Դեմոյան Շահեն և այլ շահառուներ</t>
  </si>
  <si>
    <t>ԸՆԴԱՄԵՆԸ՝</t>
  </si>
  <si>
    <t>Հայաստանի Հանրապետության կառավարության 
2018 թվականի _____________-ի N___-Ն որոշման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</si>
</sst>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_);_(* \(#,##0.0\);_(* &quot;-&quot;??_);_(@_)"/>
    <numFmt numFmtId="171" formatCode="_(* #,##0_);_(* \(#,##0\);_(* &quot;-&quot;??_);_(@_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sz val="9"/>
      <name val="GHEA Grapalat"/>
      <family val="3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.5"/>
      <color indexed="8"/>
      <name val="GHEA Mariam"/>
      <family val="3"/>
    </font>
    <font>
      <b/>
      <sz val="9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0" fillId="0" borderId="10" xfId="58" applyFont="1" applyFill="1" applyBorder="1" applyAlignment="1">
      <alignment vertical="center"/>
      <protection/>
    </xf>
    <xf numFmtId="0" fontId="20" fillId="0" borderId="10" xfId="0" applyFont="1" applyFill="1" applyBorder="1" applyAlignment="1">
      <alignment vertical="center"/>
    </xf>
    <xf numFmtId="0" fontId="18" fillId="0" borderId="10" xfId="58" applyFont="1" applyFill="1" applyBorder="1" applyAlignment="1">
      <alignment horizontal="left" vertical="center"/>
      <protection/>
    </xf>
    <xf numFmtId="0" fontId="18" fillId="0" borderId="10" xfId="58" applyFont="1" applyFill="1" applyBorder="1" applyAlignment="1">
      <alignment vertical="center"/>
      <protection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58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43" fontId="18" fillId="0" borderId="11" xfId="4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 vertical="center"/>
    </xf>
    <xf numFmtId="169" fontId="20" fillId="0" borderId="11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vertical="center"/>
    </xf>
    <xf numFmtId="1" fontId="18" fillId="0" borderId="0" xfId="0" applyNumberFormat="1" applyFont="1" applyFill="1" applyAlignment="1">
      <alignment vertical="center"/>
    </xf>
    <xf numFmtId="0" fontId="20" fillId="0" borderId="11" xfId="58" applyFont="1" applyFill="1" applyBorder="1" applyAlignment="1">
      <alignment horizontal="center" vertical="center" wrapText="1"/>
      <protection/>
    </xf>
    <xf numFmtId="1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43" fontId="18" fillId="0" borderId="0" xfId="0" applyNumberFormat="1" applyFont="1" applyFill="1" applyAlignment="1">
      <alignment vertical="center"/>
    </xf>
    <xf numFmtId="169" fontId="19" fillId="0" borderId="0" xfId="0" applyNumberFormat="1" applyFont="1" applyFill="1" applyAlignment="1">
      <alignment vertical="center"/>
    </xf>
    <xf numFmtId="43" fontId="18" fillId="0" borderId="11" xfId="42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1" fontId="19" fillId="0" borderId="0" xfId="0" applyNumberFormat="1" applyFont="1" applyFill="1" applyAlignment="1">
      <alignment vertical="center"/>
    </xf>
    <xf numFmtId="164" fontId="20" fillId="0" borderId="10" xfId="58" applyNumberFormat="1" applyFont="1" applyFill="1" applyBorder="1" applyAlignment="1">
      <alignment horizontal="center" vertical="center" wrapText="1"/>
      <protection/>
    </xf>
    <xf numFmtId="164" fontId="20" fillId="0" borderId="10" xfId="58" applyNumberFormat="1" applyFont="1" applyFill="1" applyBorder="1" applyAlignment="1">
      <alignment horizontal="center" vertical="center"/>
      <protection/>
    </xf>
    <xf numFmtId="164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69" fontId="25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 wrapText="1"/>
    </xf>
    <xf numFmtId="0" fontId="20" fillId="0" borderId="12" xfId="58" applyFont="1" applyFill="1" applyBorder="1" applyAlignment="1">
      <alignment vertical="center"/>
      <protection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right" vertical="center"/>
    </xf>
    <xf numFmtId="43" fontId="18" fillId="0" borderId="12" xfId="42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0" fillId="0" borderId="12" xfId="58" applyFont="1" applyFill="1" applyBorder="1" applyAlignment="1">
      <alignment horizontal="center" vertical="center" wrapText="1"/>
      <protection/>
    </xf>
    <xf numFmtId="164" fontId="20" fillId="0" borderId="12" xfId="58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right" vertical="center"/>
    </xf>
    <xf numFmtId="169" fontId="20" fillId="0" borderId="12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wrapText="1"/>
    </xf>
    <xf numFmtId="1" fontId="24" fillId="0" borderId="13" xfId="0" applyNumberFormat="1" applyFont="1" applyFill="1" applyBorder="1" applyAlignment="1">
      <alignment horizontal="center" wrapText="1"/>
    </xf>
    <xf numFmtId="0" fontId="24" fillId="0" borderId="13" xfId="0" applyFont="1" applyFill="1" applyBorder="1" applyAlignment="1">
      <alignment/>
    </xf>
    <xf numFmtId="0" fontId="18" fillId="0" borderId="14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tabSelected="1" zoomScalePageLayoutView="0" workbookViewId="0" topLeftCell="E203">
      <selection activeCell="N206" sqref="N206"/>
    </sheetView>
  </sheetViews>
  <sheetFormatPr defaultColWidth="9.140625" defaultRowHeight="15"/>
  <cols>
    <col min="1" max="1" width="4.00390625" style="6" customWidth="1"/>
    <col min="2" max="2" width="48.28125" style="6" customWidth="1"/>
    <col min="3" max="3" width="16.28125" style="6" customWidth="1"/>
    <col min="4" max="4" width="44.7109375" style="9" customWidth="1"/>
    <col min="5" max="5" width="19.421875" style="10" customWidth="1"/>
    <col min="6" max="7" width="15.28125" style="6" customWidth="1"/>
    <col min="8" max="8" width="13.57421875" style="6" customWidth="1"/>
    <col min="9" max="9" width="10.28125" style="26" customWidth="1"/>
    <col min="10" max="10" width="15.7109375" style="31" customWidth="1"/>
    <col min="11" max="11" width="9.140625" style="6" customWidth="1"/>
    <col min="12" max="12" width="14.28125" style="6" customWidth="1"/>
    <col min="13" max="13" width="14.7109375" style="6" customWidth="1"/>
    <col min="14" max="14" width="15.7109375" style="6" customWidth="1"/>
    <col min="15" max="16384" width="9.140625" style="6" customWidth="1"/>
  </cols>
  <sheetData>
    <row r="1" spans="2:13" s="19" customFormat="1" ht="15" customHeight="1">
      <c r="B1" s="50"/>
      <c r="C1" s="50"/>
      <c r="D1" s="50"/>
      <c r="E1" s="50"/>
      <c r="F1" s="50"/>
      <c r="G1" s="50"/>
      <c r="H1" s="50"/>
      <c r="I1" s="50"/>
      <c r="J1" s="50"/>
      <c r="K1" s="80" t="s">
        <v>635</v>
      </c>
      <c r="L1" s="80"/>
      <c r="M1" s="80"/>
    </row>
    <row r="2" spans="1:13" s="19" customFormat="1" ht="64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79" t="s">
        <v>647</v>
      </c>
      <c r="L2" s="80"/>
      <c r="M2" s="80"/>
    </row>
    <row r="3" spans="1:13" s="19" customFormat="1" ht="21" customHeight="1">
      <c r="A3" s="78" t="s">
        <v>636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51.75" customHeight="1">
      <c r="A4" s="83" t="s">
        <v>596</v>
      </c>
      <c r="B4" s="83" t="s">
        <v>0</v>
      </c>
      <c r="C4" s="84" t="s">
        <v>1</v>
      </c>
      <c r="D4" s="84" t="s">
        <v>2</v>
      </c>
      <c r="E4" s="74" t="s">
        <v>595</v>
      </c>
      <c r="F4" s="77" t="s">
        <v>629</v>
      </c>
      <c r="G4" s="77" t="s">
        <v>633</v>
      </c>
      <c r="H4" s="87" t="s">
        <v>634</v>
      </c>
      <c r="I4" s="88"/>
      <c r="J4" s="89"/>
      <c r="K4" s="70" t="s">
        <v>630</v>
      </c>
      <c r="L4" s="71" t="s">
        <v>632</v>
      </c>
      <c r="M4" s="71" t="s">
        <v>631</v>
      </c>
    </row>
    <row r="5" spans="1:13" ht="36.75" customHeight="1">
      <c r="A5" s="83"/>
      <c r="B5" s="83"/>
      <c r="C5" s="85"/>
      <c r="D5" s="85"/>
      <c r="E5" s="75"/>
      <c r="F5" s="77"/>
      <c r="G5" s="77"/>
      <c r="H5" s="70" t="s">
        <v>644</v>
      </c>
      <c r="I5" s="70"/>
      <c r="J5" s="71" t="s">
        <v>641</v>
      </c>
      <c r="K5" s="70"/>
      <c r="L5" s="73"/>
      <c r="M5" s="73"/>
    </row>
    <row r="6" spans="1:13" ht="48" customHeight="1">
      <c r="A6" s="83"/>
      <c r="B6" s="83"/>
      <c r="C6" s="86"/>
      <c r="D6" s="86"/>
      <c r="E6" s="76"/>
      <c r="F6" s="77"/>
      <c r="G6" s="77"/>
      <c r="H6" s="12" t="s">
        <v>639</v>
      </c>
      <c r="I6" s="28" t="s">
        <v>640</v>
      </c>
      <c r="J6" s="72"/>
      <c r="K6" s="70"/>
      <c r="L6" s="72"/>
      <c r="M6" s="72"/>
    </row>
    <row r="7" spans="1:13" ht="16.5" customHeight="1">
      <c r="A7" s="81" t="s">
        <v>594</v>
      </c>
      <c r="B7" s="82"/>
      <c r="C7" s="82"/>
      <c r="D7" s="82"/>
      <c r="E7" s="82"/>
      <c r="F7" s="63"/>
      <c r="G7" s="63"/>
      <c r="H7" s="64"/>
      <c r="I7" s="65"/>
      <c r="J7" s="64"/>
      <c r="K7" s="66"/>
      <c r="L7" s="63"/>
      <c r="M7" s="67"/>
    </row>
    <row r="8" spans="1:14" ht="18.75" customHeight="1">
      <c r="A8" s="52">
        <v>1</v>
      </c>
      <c r="B8" s="53" t="s">
        <v>628</v>
      </c>
      <c r="C8" s="54" t="s">
        <v>597</v>
      </c>
      <c r="D8" s="55" t="s">
        <v>58</v>
      </c>
      <c r="E8" s="56" t="s">
        <v>57</v>
      </c>
      <c r="F8" s="57">
        <v>514909</v>
      </c>
      <c r="G8" s="58">
        <v>0</v>
      </c>
      <c r="H8" s="57">
        <v>98.8</v>
      </c>
      <c r="I8" s="59">
        <v>3</v>
      </c>
      <c r="J8" s="60">
        <v>51.3</v>
      </c>
      <c r="K8" s="61">
        <v>0.155</v>
      </c>
      <c r="L8" s="62">
        <v>167400</v>
      </c>
      <c r="M8" s="62">
        <f aca="true" t="shared" si="0" ref="M8:M39">H8*1.25*J8/100*L8-G8*H8/100*L8+F8*1.2</f>
        <v>11223601.5</v>
      </c>
      <c r="N8" s="34"/>
    </row>
    <row r="9" spans="1:13" ht="18.75" customHeight="1">
      <c r="A9" s="13">
        <v>2</v>
      </c>
      <c r="B9" s="32" t="s">
        <v>592</v>
      </c>
      <c r="C9" s="1" t="s">
        <v>597</v>
      </c>
      <c r="D9" s="7" t="s">
        <v>59</v>
      </c>
      <c r="E9" s="8">
        <v>2794859</v>
      </c>
      <c r="F9" s="21">
        <v>196911</v>
      </c>
      <c r="G9" s="30">
        <v>1.5</v>
      </c>
      <c r="H9" s="21">
        <v>98.8</v>
      </c>
      <c r="I9" s="27">
        <v>3</v>
      </c>
      <c r="J9" s="41">
        <v>31.3</v>
      </c>
      <c r="K9" s="22">
        <v>0.089</v>
      </c>
      <c r="L9" s="23">
        <v>167400</v>
      </c>
      <c r="M9" s="23">
        <f t="shared" si="0"/>
        <v>6459137.100000001</v>
      </c>
    </row>
    <row r="10" spans="1:13" ht="18.75" customHeight="1">
      <c r="A10" s="13">
        <v>3</v>
      </c>
      <c r="B10" s="32" t="s">
        <v>366</v>
      </c>
      <c r="C10" s="1" t="s">
        <v>597</v>
      </c>
      <c r="D10" s="7" t="s">
        <v>60</v>
      </c>
      <c r="E10" s="8">
        <v>2653727</v>
      </c>
      <c r="F10" s="21">
        <v>1331621</v>
      </c>
      <c r="G10" s="30">
        <v>3</v>
      </c>
      <c r="H10" s="21">
        <v>98.8</v>
      </c>
      <c r="I10" s="27">
        <v>3</v>
      </c>
      <c r="J10" s="41">
        <v>36.5</v>
      </c>
      <c r="K10" s="22">
        <v>0.246</v>
      </c>
      <c r="L10" s="23">
        <v>167400</v>
      </c>
      <c r="M10" s="23">
        <f t="shared" si="0"/>
        <v>8647745.1</v>
      </c>
    </row>
    <row r="11" spans="1:13" ht="18.75" customHeight="1">
      <c r="A11" s="13">
        <v>4</v>
      </c>
      <c r="B11" s="32" t="s">
        <v>591</v>
      </c>
      <c r="C11" s="1" t="s">
        <v>597</v>
      </c>
      <c r="D11" s="7" t="s">
        <v>62</v>
      </c>
      <c r="E11" s="8" t="s">
        <v>61</v>
      </c>
      <c r="F11" s="21">
        <v>766155</v>
      </c>
      <c r="G11" s="30">
        <v>3</v>
      </c>
      <c r="H11" s="21">
        <v>137.6</v>
      </c>
      <c r="I11" s="27">
        <v>5</v>
      </c>
      <c r="J11" s="41">
        <v>51</v>
      </c>
      <c r="K11" s="22">
        <v>0.15</v>
      </c>
      <c r="L11" s="23">
        <v>167400</v>
      </c>
      <c r="M11" s="23">
        <f t="shared" si="0"/>
        <v>14912686.8</v>
      </c>
    </row>
    <row r="12" spans="1:13" ht="18.75" customHeight="1">
      <c r="A12" s="13">
        <v>5</v>
      </c>
      <c r="B12" s="32" t="s">
        <v>367</v>
      </c>
      <c r="C12" s="1" t="s">
        <v>597</v>
      </c>
      <c r="D12" s="33" t="s">
        <v>63</v>
      </c>
      <c r="E12" s="8">
        <v>2649989</v>
      </c>
      <c r="F12" s="21">
        <v>121270</v>
      </c>
      <c r="G12" s="30">
        <v>0</v>
      </c>
      <c r="H12" s="21">
        <v>94.3</v>
      </c>
      <c r="I12" s="27">
        <v>3</v>
      </c>
      <c r="J12" s="42">
        <v>43.2</v>
      </c>
      <c r="K12" s="22">
        <v>0.066</v>
      </c>
      <c r="L12" s="23">
        <v>167400</v>
      </c>
      <c r="M12" s="23">
        <f t="shared" si="0"/>
        <v>8669866.8</v>
      </c>
    </row>
    <row r="13" spans="1:13" ht="18.75" customHeight="1">
      <c r="A13" s="13">
        <v>6</v>
      </c>
      <c r="B13" s="32" t="s">
        <v>368</v>
      </c>
      <c r="C13" s="1" t="s">
        <v>597</v>
      </c>
      <c r="D13" s="7" t="s">
        <v>64</v>
      </c>
      <c r="E13" s="8">
        <v>2649950</v>
      </c>
      <c r="F13" s="21">
        <v>90030</v>
      </c>
      <c r="G13" s="30">
        <v>0</v>
      </c>
      <c r="H13" s="21">
        <v>139.86</v>
      </c>
      <c r="I13" s="27">
        <v>5</v>
      </c>
      <c r="J13" s="42">
        <v>38.6</v>
      </c>
      <c r="K13" s="22">
        <v>0.049</v>
      </c>
      <c r="L13" s="23">
        <v>167400</v>
      </c>
      <c r="M13" s="23">
        <f t="shared" si="0"/>
        <v>11404598.130000003</v>
      </c>
    </row>
    <row r="14" spans="1:13" ht="18.75" customHeight="1">
      <c r="A14" s="13">
        <v>7</v>
      </c>
      <c r="B14" s="32" t="s">
        <v>369</v>
      </c>
      <c r="C14" s="1" t="s">
        <v>597</v>
      </c>
      <c r="D14" s="7" t="s">
        <v>66</v>
      </c>
      <c r="E14" s="8" t="s">
        <v>65</v>
      </c>
      <c r="F14" s="21">
        <v>335220</v>
      </c>
      <c r="G14" s="30">
        <v>0</v>
      </c>
      <c r="H14" s="21">
        <v>0</v>
      </c>
      <c r="I14" s="27">
        <v>4</v>
      </c>
      <c r="J14" s="44">
        <v>0</v>
      </c>
      <c r="K14" s="22">
        <v>0.151</v>
      </c>
      <c r="L14" s="23">
        <v>167400</v>
      </c>
      <c r="M14" s="23">
        <f t="shared" si="0"/>
        <v>402264</v>
      </c>
    </row>
    <row r="15" spans="1:13" ht="18.75" customHeight="1">
      <c r="A15" s="13">
        <v>8</v>
      </c>
      <c r="B15" s="32" t="s">
        <v>372</v>
      </c>
      <c r="C15" s="1" t="s">
        <v>597</v>
      </c>
      <c r="D15" s="7" t="s">
        <v>68</v>
      </c>
      <c r="E15" s="8" t="s">
        <v>67</v>
      </c>
      <c r="F15" s="21">
        <v>621070</v>
      </c>
      <c r="G15" s="30">
        <v>0</v>
      </c>
      <c r="H15" s="21">
        <v>94.3</v>
      </c>
      <c r="I15" s="27">
        <v>3</v>
      </c>
      <c r="J15" s="42">
        <v>12.5</v>
      </c>
      <c r="K15" s="22">
        <v>0.169</v>
      </c>
      <c r="L15" s="23">
        <v>167400</v>
      </c>
      <c r="M15" s="23">
        <f t="shared" si="0"/>
        <v>3211818.375</v>
      </c>
    </row>
    <row r="16" spans="1:13" ht="18.75" customHeight="1">
      <c r="A16" s="13">
        <v>9</v>
      </c>
      <c r="B16" s="32" t="s">
        <v>370</v>
      </c>
      <c r="C16" s="2" t="s">
        <v>598</v>
      </c>
      <c r="D16" s="7" t="s">
        <v>256</v>
      </c>
      <c r="E16" s="8" t="s">
        <v>255</v>
      </c>
      <c r="F16" s="21">
        <v>1436769</v>
      </c>
      <c r="G16" s="30">
        <v>0</v>
      </c>
      <c r="H16" s="21">
        <v>0</v>
      </c>
      <c r="I16" s="27">
        <v>4</v>
      </c>
      <c r="J16" s="44">
        <v>0</v>
      </c>
      <c r="K16" s="22">
        <v>0.236</v>
      </c>
      <c r="L16" s="23">
        <v>167400</v>
      </c>
      <c r="M16" s="23">
        <f t="shared" si="0"/>
        <v>1724122.8</v>
      </c>
    </row>
    <row r="17" spans="1:13" ht="18.75" customHeight="1">
      <c r="A17" s="13">
        <v>10</v>
      </c>
      <c r="B17" s="32" t="s">
        <v>371</v>
      </c>
      <c r="C17" s="2" t="s">
        <v>599</v>
      </c>
      <c r="D17" s="7" t="s">
        <v>258</v>
      </c>
      <c r="E17" s="8" t="s">
        <v>257</v>
      </c>
      <c r="F17" s="21">
        <v>612825</v>
      </c>
      <c r="G17" s="30">
        <v>0</v>
      </c>
      <c r="H17" s="21">
        <v>0</v>
      </c>
      <c r="I17" s="27">
        <v>3</v>
      </c>
      <c r="J17" s="44">
        <v>0</v>
      </c>
      <c r="K17" s="22">
        <v>0.11</v>
      </c>
      <c r="L17" s="23">
        <v>167400</v>
      </c>
      <c r="M17" s="23">
        <f t="shared" si="0"/>
        <v>735390</v>
      </c>
    </row>
    <row r="18" spans="1:13" ht="18.75" customHeight="1">
      <c r="A18" s="13">
        <v>11</v>
      </c>
      <c r="B18" s="32" t="s">
        <v>373</v>
      </c>
      <c r="C18" s="2" t="s">
        <v>599</v>
      </c>
      <c r="D18" s="7" t="s">
        <v>260</v>
      </c>
      <c r="E18" s="8" t="s">
        <v>259</v>
      </c>
      <c r="F18" s="21">
        <v>145205</v>
      </c>
      <c r="G18" s="30">
        <v>0</v>
      </c>
      <c r="H18" s="21">
        <v>0</v>
      </c>
      <c r="I18" s="27">
        <v>2</v>
      </c>
      <c r="J18" s="44">
        <v>0</v>
      </c>
      <c r="K18" s="22">
        <v>0.226</v>
      </c>
      <c r="L18" s="23">
        <v>167400</v>
      </c>
      <c r="M18" s="23">
        <f t="shared" si="0"/>
        <v>174246</v>
      </c>
    </row>
    <row r="19" spans="1:13" ht="18.75" customHeight="1">
      <c r="A19" s="13">
        <v>12</v>
      </c>
      <c r="B19" s="32" t="s">
        <v>374</v>
      </c>
      <c r="C19" s="2" t="s">
        <v>600</v>
      </c>
      <c r="D19" s="7" t="s">
        <v>262</v>
      </c>
      <c r="E19" s="8" t="s">
        <v>261</v>
      </c>
      <c r="F19" s="21">
        <v>487773</v>
      </c>
      <c r="G19" s="30">
        <v>4.5</v>
      </c>
      <c r="H19" s="21">
        <v>137.6</v>
      </c>
      <c r="I19" s="27">
        <v>5</v>
      </c>
      <c r="J19" s="40">
        <v>53.1</v>
      </c>
      <c r="K19" s="22">
        <v>0.189</v>
      </c>
      <c r="L19" s="23">
        <v>167400</v>
      </c>
      <c r="M19" s="23">
        <f t="shared" si="0"/>
        <v>14837763.6</v>
      </c>
    </row>
    <row r="20" spans="1:13" ht="18.75" customHeight="1">
      <c r="A20" s="13">
        <v>13</v>
      </c>
      <c r="B20" s="32" t="s">
        <v>375</v>
      </c>
      <c r="C20" s="2" t="s">
        <v>600</v>
      </c>
      <c r="D20" s="7" t="s">
        <v>365</v>
      </c>
      <c r="E20" s="8">
        <v>2369977</v>
      </c>
      <c r="F20" s="21">
        <v>312220</v>
      </c>
      <c r="G20" s="30">
        <v>0</v>
      </c>
      <c r="H20" s="21">
        <v>100</v>
      </c>
      <c r="I20" s="27">
        <v>4</v>
      </c>
      <c r="J20" s="40">
        <v>32.2</v>
      </c>
      <c r="K20" s="22">
        <v>0.134</v>
      </c>
      <c r="L20" s="23">
        <v>167400</v>
      </c>
      <c r="M20" s="23">
        <f t="shared" si="0"/>
        <v>7112514.000000001</v>
      </c>
    </row>
    <row r="21" spans="1:13" ht="18.75" customHeight="1">
      <c r="A21" s="13">
        <v>14</v>
      </c>
      <c r="B21" s="32" t="s">
        <v>376</v>
      </c>
      <c r="C21" s="2" t="s">
        <v>600</v>
      </c>
      <c r="D21" s="7" t="s">
        <v>365</v>
      </c>
      <c r="E21" s="8">
        <v>2369975</v>
      </c>
      <c r="F21" s="21">
        <v>267950</v>
      </c>
      <c r="G21" s="30">
        <v>0</v>
      </c>
      <c r="H21" s="21">
        <v>100</v>
      </c>
      <c r="I21" s="27">
        <v>4</v>
      </c>
      <c r="J21" s="40">
        <v>29.5</v>
      </c>
      <c r="K21" s="22">
        <v>0.115</v>
      </c>
      <c r="L21" s="23">
        <v>167400</v>
      </c>
      <c r="M21" s="23">
        <f t="shared" si="0"/>
        <v>6494415</v>
      </c>
    </row>
    <row r="22" spans="1:13" ht="18.75" customHeight="1">
      <c r="A22" s="13">
        <v>15</v>
      </c>
      <c r="B22" s="32" t="s">
        <v>377</v>
      </c>
      <c r="C22" s="2" t="s">
        <v>601</v>
      </c>
      <c r="D22" s="7" t="s">
        <v>262</v>
      </c>
      <c r="E22" s="8" t="s">
        <v>261</v>
      </c>
      <c r="F22" s="21">
        <v>558576</v>
      </c>
      <c r="G22" s="30">
        <v>0</v>
      </c>
      <c r="H22" s="21">
        <v>0</v>
      </c>
      <c r="I22" s="27">
        <v>3</v>
      </c>
      <c r="J22" s="44">
        <v>0</v>
      </c>
      <c r="K22" s="22">
        <v>0.11</v>
      </c>
      <c r="L22" s="23">
        <v>167400</v>
      </c>
      <c r="M22" s="23">
        <f t="shared" si="0"/>
        <v>670291.2</v>
      </c>
    </row>
    <row r="23" spans="1:13" ht="18.75" customHeight="1">
      <c r="A23" s="13">
        <v>16</v>
      </c>
      <c r="B23" s="32" t="s">
        <v>378</v>
      </c>
      <c r="C23" s="3" t="s">
        <v>602</v>
      </c>
      <c r="D23" s="7" t="s">
        <v>69</v>
      </c>
      <c r="E23" s="8">
        <v>2798419</v>
      </c>
      <c r="F23" s="21">
        <v>152750</v>
      </c>
      <c r="G23" s="30">
        <v>0</v>
      </c>
      <c r="H23" s="21">
        <v>94.3</v>
      </c>
      <c r="I23" s="27">
        <v>3</v>
      </c>
      <c r="J23" s="42">
        <v>76.4</v>
      </c>
      <c r="K23" s="22">
        <v>0.1</v>
      </c>
      <c r="L23" s="23">
        <v>167400</v>
      </c>
      <c r="M23" s="23">
        <f t="shared" si="0"/>
        <v>15258758.100000001</v>
      </c>
    </row>
    <row r="24" spans="1:13" ht="18.75" customHeight="1">
      <c r="A24" s="13">
        <v>17</v>
      </c>
      <c r="B24" s="32" t="s">
        <v>593</v>
      </c>
      <c r="C24" s="3" t="s">
        <v>602</v>
      </c>
      <c r="D24" s="7" t="s">
        <v>70</v>
      </c>
      <c r="E24" s="8">
        <v>2781559</v>
      </c>
      <c r="F24" s="21">
        <v>122200</v>
      </c>
      <c r="G24" s="30">
        <v>0</v>
      </c>
      <c r="H24" s="21">
        <v>94.3</v>
      </c>
      <c r="I24" s="27">
        <v>3</v>
      </c>
      <c r="J24" s="42">
        <v>25</v>
      </c>
      <c r="K24" s="22">
        <v>0.08</v>
      </c>
      <c r="L24" s="23">
        <v>167400</v>
      </c>
      <c r="M24" s="23">
        <f t="shared" si="0"/>
        <v>5079708.75</v>
      </c>
    </row>
    <row r="25" spans="1:13" ht="18.75" customHeight="1">
      <c r="A25" s="13">
        <v>18</v>
      </c>
      <c r="B25" s="32" t="s">
        <v>379</v>
      </c>
      <c r="C25" s="3" t="s">
        <v>602</v>
      </c>
      <c r="D25" s="7" t="s">
        <v>71</v>
      </c>
      <c r="E25" s="8">
        <v>2781137</v>
      </c>
      <c r="F25" s="21">
        <v>126780</v>
      </c>
      <c r="G25" s="30">
        <v>0</v>
      </c>
      <c r="H25" s="21">
        <v>94.3</v>
      </c>
      <c r="I25" s="27">
        <v>3</v>
      </c>
      <c r="J25" s="42">
        <v>25</v>
      </c>
      <c r="K25" s="22">
        <v>0.083</v>
      </c>
      <c r="L25" s="23">
        <v>167400</v>
      </c>
      <c r="M25" s="23">
        <f t="shared" si="0"/>
        <v>5085204.75</v>
      </c>
    </row>
    <row r="26" spans="1:13" ht="18.75" customHeight="1">
      <c r="A26" s="13">
        <v>19</v>
      </c>
      <c r="B26" s="32" t="s">
        <v>380</v>
      </c>
      <c r="C26" s="3" t="s">
        <v>602</v>
      </c>
      <c r="D26" s="7" t="s">
        <v>72</v>
      </c>
      <c r="E26" s="8">
        <v>2798509</v>
      </c>
      <c r="F26" s="21">
        <v>525348</v>
      </c>
      <c r="G26" s="30">
        <v>3</v>
      </c>
      <c r="H26" s="21">
        <v>117.6</v>
      </c>
      <c r="I26" s="27">
        <v>4</v>
      </c>
      <c r="J26" s="42">
        <v>58.9</v>
      </c>
      <c r="K26" s="22">
        <v>0.18</v>
      </c>
      <c r="L26" s="23">
        <v>167400</v>
      </c>
      <c r="M26" s="23">
        <f t="shared" si="0"/>
        <v>14533824.6</v>
      </c>
    </row>
    <row r="27" spans="1:13" ht="18.75" customHeight="1">
      <c r="A27" s="13">
        <v>20</v>
      </c>
      <c r="B27" s="32" t="s">
        <v>381</v>
      </c>
      <c r="C27" s="3" t="s">
        <v>602</v>
      </c>
      <c r="D27" s="7" t="s">
        <v>73</v>
      </c>
      <c r="E27" s="8">
        <v>2773550</v>
      </c>
      <c r="F27" s="21">
        <v>259680</v>
      </c>
      <c r="G27" s="30">
        <v>0</v>
      </c>
      <c r="H27" s="21">
        <v>94.3</v>
      </c>
      <c r="I27" s="27">
        <v>3</v>
      </c>
      <c r="J27" s="42">
        <v>76.4</v>
      </c>
      <c r="K27" s="22">
        <v>0.17</v>
      </c>
      <c r="L27" s="23">
        <v>167400</v>
      </c>
      <c r="M27" s="23">
        <f t="shared" si="0"/>
        <v>15387074.100000001</v>
      </c>
    </row>
    <row r="28" spans="1:13" ht="18.75" customHeight="1">
      <c r="A28" s="13">
        <v>21</v>
      </c>
      <c r="B28" s="32" t="s">
        <v>382</v>
      </c>
      <c r="C28" s="3" t="s">
        <v>602</v>
      </c>
      <c r="D28" s="7" t="s">
        <v>74</v>
      </c>
      <c r="E28" s="8">
        <v>2794798</v>
      </c>
      <c r="F28" s="21">
        <v>168020</v>
      </c>
      <c r="G28" s="30">
        <v>0</v>
      </c>
      <c r="H28" s="21">
        <v>94.3</v>
      </c>
      <c r="I28" s="27">
        <v>3</v>
      </c>
      <c r="J28" s="40">
        <v>79.3</v>
      </c>
      <c r="K28" s="22">
        <v>0</v>
      </c>
      <c r="L28" s="23">
        <v>167400</v>
      </c>
      <c r="M28" s="23">
        <f t="shared" si="0"/>
        <v>15849318.075</v>
      </c>
    </row>
    <row r="29" spans="1:13" ht="18.75" customHeight="1">
      <c r="A29" s="13">
        <v>22</v>
      </c>
      <c r="B29" s="32" t="s">
        <v>383</v>
      </c>
      <c r="C29" s="3" t="s">
        <v>602</v>
      </c>
      <c r="D29" s="7" t="s">
        <v>75</v>
      </c>
      <c r="E29" s="8">
        <v>2652481</v>
      </c>
      <c r="F29" s="21">
        <v>168025</v>
      </c>
      <c r="G29" s="30">
        <v>0</v>
      </c>
      <c r="H29" s="21">
        <v>139.86</v>
      </c>
      <c r="I29" s="27">
        <v>5</v>
      </c>
      <c r="J29" s="40">
        <v>44.1</v>
      </c>
      <c r="K29" s="22">
        <v>0.11</v>
      </c>
      <c r="L29" s="23">
        <v>167400</v>
      </c>
      <c r="M29" s="23">
        <f t="shared" si="0"/>
        <v>13107805.905000003</v>
      </c>
    </row>
    <row r="30" spans="1:13" ht="18.75" customHeight="1">
      <c r="A30" s="13">
        <v>23</v>
      </c>
      <c r="B30" s="32" t="s">
        <v>384</v>
      </c>
      <c r="C30" s="3" t="s">
        <v>602</v>
      </c>
      <c r="D30" s="7" t="s">
        <v>77</v>
      </c>
      <c r="E30" s="8" t="s">
        <v>76</v>
      </c>
      <c r="F30" s="21">
        <v>381875</v>
      </c>
      <c r="G30" s="30">
        <v>0</v>
      </c>
      <c r="H30" s="21">
        <v>139.86</v>
      </c>
      <c r="I30" s="27">
        <v>5</v>
      </c>
      <c r="J30" s="40">
        <v>34</v>
      </c>
      <c r="K30" s="22">
        <v>0.25</v>
      </c>
      <c r="L30" s="23">
        <v>167400</v>
      </c>
      <c r="M30" s="23">
        <f t="shared" si="0"/>
        <v>10408589.7</v>
      </c>
    </row>
    <row r="31" spans="1:13" ht="18.75" customHeight="1">
      <c r="A31" s="13">
        <v>24</v>
      </c>
      <c r="B31" s="32" t="s">
        <v>385</v>
      </c>
      <c r="C31" s="3" t="s">
        <v>602</v>
      </c>
      <c r="D31" s="7" t="s">
        <v>79</v>
      </c>
      <c r="E31" s="8" t="s">
        <v>78</v>
      </c>
      <c r="F31" s="21">
        <v>61100</v>
      </c>
      <c r="G31" s="30">
        <v>0</v>
      </c>
      <c r="H31" s="21">
        <v>0</v>
      </c>
      <c r="I31" s="27">
        <v>4</v>
      </c>
      <c r="J31" s="44">
        <v>0</v>
      </c>
      <c r="K31" s="22">
        <v>0.131</v>
      </c>
      <c r="L31" s="23">
        <v>167400</v>
      </c>
      <c r="M31" s="23">
        <f t="shared" si="0"/>
        <v>73320</v>
      </c>
    </row>
    <row r="32" spans="1:13" ht="18.75" customHeight="1">
      <c r="A32" s="13">
        <v>25</v>
      </c>
      <c r="B32" s="32" t="s">
        <v>386</v>
      </c>
      <c r="C32" s="3" t="s">
        <v>602</v>
      </c>
      <c r="D32" s="7" t="s">
        <v>81</v>
      </c>
      <c r="E32" s="8" t="s">
        <v>80</v>
      </c>
      <c r="F32" s="21">
        <v>374400</v>
      </c>
      <c r="G32" s="30">
        <v>0</v>
      </c>
      <c r="H32" s="21">
        <v>0</v>
      </c>
      <c r="I32" s="27">
        <v>3</v>
      </c>
      <c r="J32" s="44">
        <v>0</v>
      </c>
      <c r="K32" s="22">
        <v>0.26</v>
      </c>
      <c r="L32" s="23">
        <v>167400</v>
      </c>
      <c r="M32" s="23">
        <f t="shared" si="0"/>
        <v>449280</v>
      </c>
    </row>
    <row r="33" spans="1:13" ht="18.75" customHeight="1">
      <c r="A33" s="13">
        <v>26</v>
      </c>
      <c r="B33" s="32" t="s">
        <v>387</v>
      </c>
      <c r="C33" s="1" t="s">
        <v>603</v>
      </c>
      <c r="D33" s="7" t="s">
        <v>264</v>
      </c>
      <c r="E33" s="8" t="s">
        <v>263</v>
      </c>
      <c r="F33" s="21">
        <v>643339</v>
      </c>
      <c r="G33" s="30">
        <v>0</v>
      </c>
      <c r="H33" s="21">
        <v>0</v>
      </c>
      <c r="I33" s="27">
        <v>3</v>
      </c>
      <c r="J33" s="44">
        <v>0</v>
      </c>
      <c r="K33" s="22">
        <v>0.2101</v>
      </c>
      <c r="L33" s="23">
        <v>167400</v>
      </c>
      <c r="M33" s="23">
        <f t="shared" si="0"/>
        <v>772006.7999999999</v>
      </c>
    </row>
    <row r="34" spans="1:13" ht="18.75" customHeight="1">
      <c r="A34" s="13">
        <v>27</v>
      </c>
      <c r="B34" s="32" t="s">
        <v>388</v>
      </c>
      <c r="C34" s="1" t="s">
        <v>603</v>
      </c>
      <c r="D34" s="7" t="s">
        <v>266</v>
      </c>
      <c r="E34" s="8" t="s">
        <v>265</v>
      </c>
      <c r="F34" s="21">
        <v>209660</v>
      </c>
      <c r="G34" s="30">
        <v>0</v>
      </c>
      <c r="H34" s="21">
        <v>0</v>
      </c>
      <c r="I34" s="27">
        <v>3</v>
      </c>
      <c r="J34" s="44">
        <v>0</v>
      </c>
      <c r="K34" s="22">
        <v>0.098</v>
      </c>
      <c r="L34" s="23">
        <v>167400</v>
      </c>
      <c r="M34" s="23">
        <f t="shared" si="0"/>
        <v>251592</v>
      </c>
    </row>
    <row r="35" spans="1:13" ht="18.75" customHeight="1">
      <c r="A35" s="13">
        <v>28</v>
      </c>
      <c r="B35" s="32" t="s">
        <v>389</v>
      </c>
      <c r="C35" s="1" t="s">
        <v>603</v>
      </c>
      <c r="D35" s="7" t="s">
        <v>268</v>
      </c>
      <c r="E35" s="8" t="s">
        <v>267</v>
      </c>
      <c r="F35" s="21">
        <v>633089</v>
      </c>
      <c r="G35" s="30">
        <v>0</v>
      </c>
      <c r="H35" s="21">
        <v>0</v>
      </c>
      <c r="I35" s="27">
        <v>2</v>
      </c>
      <c r="J35" s="44">
        <v>0</v>
      </c>
      <c r="K35" s="22">
        <v>0.2237</v>
      </c>
      <c r="L35" s="23">
        <v>167400</v>
      </c>
      <c r="M35" s="23">
        <f t="shared" si="0"/>
        <v>759706.7999999999</v>
      </c>
    </row>
    <row r="36" spans="1:13" ht="18.75" customHeight="1">
      <c r="A36" s="13">
        <v>29</v>
      </c>
      <c r="B36" s="32" t="s">
        <v>390</v>
      </c>
      <c r="C36" s="1" t="s">
        <v>603</v>
      </c>
      <c r="D36" s="7" t="s">
        <v>270</v>
      </c>
      <c r="E36" s="8" t="s">
        <v>269</v>
      </c>
      <c r="F36" s="21">
        <v>3645959</v>
      </c>
      <c r="G36" s="30">
        <v>0</v>
      </c>
      <c r="H36" s="21">
        <v>0</v>
      </c>
      <c r="I36" s="27">
        <v>5</v>
      </c>
      <c r="J36" s="44">
        <v>0</v>
      </c>
      <c r="K36" s="22">
        <v>0.218</v>
      </c>
      <c r="L36" s="23">
        <v>167400</v>
      </c>
      <c r="M36" s="23">
        <f t="shared" si="0"/>
        <v>4375150.8</v>
      </c>
    </row>
    <row r="37" spans="1:13" ht="18.75" customHeight="1">
      <c r="A37" s="13">
        <v>30</v>
      </c>
      <c r="B37" s="32" t="s">
        <v>391</v>
      </c>
      <c r="C37" s="2" t="s">
        <v>604</v>
      </c>
      <c r="D37" s="7" t="s">
        <v>272</v>
      </c>
      <c r="E37" s="8" t="s">
        <v>271</v>
      </c>
      <c r="F37" s="21">
        <v>2685167</v>
      </c>
      <c r="G37" s="30">
        <v>0</v>
      </c>
      <c r="H37" s="21">
        <v>94.3</v>
      </c>
      <c r="I37" s="27">
        <v>3</v>
      </c>
      <c r="J37" s="42">
        <v>0.6</v>
      </c>
      <c r="K37" s="22">
        <v>0.096</v>
      </c>
      <c r="L37" s="23">
        <v>167400</v>
      </c>
      <c r="M37" s="23">
        <f t="shared" si="0"/>
        <v>3340594.05</v>
      </c>
    </row>
    <row r="38" spans="1:13" ht="18.75" customHeight="1">
      <c r="A38" s="13">
        <v>31</v>
      </c>
      <c r="B38" s="32" t="s">
        <v>392</v>
      </c>
      <c r="C38" s="2" t="s">
        <v>604</v>
      </c>
      <c r="D38" s="7" t="s">
        <v>274</v>
      </c>
      <c r="E38" s="8" t="s">
        <v>273</v>
      </c>
      <c r="F38" s="21">
        <v>1766385</v>
      </c>
      <c r="G38" s="30">
        <v>0</v>
      </c>
      <c r="H38" s="21">
        <v>103.76</v>
      </c>
      <c r="I38" s="27">
        <v>4</v>
      </c>
      <c r="J38" s="42">
        <v>8.1</v>
      </c>
      <c r="K38" s="22">
        <v>0.5437</v>
      </c>
      <c r="L38" s="23">
        <v>167400</v>
      </c>
      <c r="M38" s="23">
        <f t="shared" si="0"/>
        <v>3878316.18</v>
      </c>
    </row>
    <row r="39" spans="1:13" ht="18.75" customHeight="1">
      <c r="A39" s="13">
        <v>32</v>
      </c>
      <c r="B39" s="32" t="s">
        <v>393</v>
      </c>
      <c r="C39" s="2" t="s">
        <v>604</v>
      </c>
      <c r="D39" s="7" t="s">
        <v>276</v>
      </c>
      <c r="E39" s="8" t="s">
        <v>275</v>
      </c>
      <c r="F39" s="21">
        <v>384588</v>
      </c>
      <c r="G39" s="30">
        <v>0</v>
      </c>
      <c r="H39" s="21">
        <v>139.86</v>
      </c>
      <c r="I39" s="27">
        <v>5</v>
      </c>
      <c r="J39" s="42">
        <v>8.1</v>
      </c>
      <c r="K39" s="22">
        <v>0.2343</v>
      </c>
      <c r="L39" s="23">
        <v>167400</v>
      </c>
      <c r="M39" s="23">
        <f t="shared" si="0"/>
        <v>2832027.705</v>
      </c>
    </row>
    <row r="40" spans="1:13" ht="18.75" customHeight="1">
      <c r="A40" s="13">
        <v>33</v>
      </c>
      <c r="B40" s="32" t="s">
        <v>394</v>
      </c>
      <c r="C40" s="2" t="s">
        <v>604</v>
      </c>
      <c r="D40" s="7" t="s">
        <v>278</v>
      </c>
      <c r="E40" s="8" t="s">
        <v>277</v>
      </c>
      <c r="F40" s="21">
        <v>183100</v>
      </c>
      <c r="G40" s="30">
        <v>0</v>
      </c>
      <c r="H40" s="21">
        <v>103.76</v>
      </c>
      <c r="I40" s="27">
        <v>4</v>
      </c>
      <c r="J40" s="42">
        <v>8.1</v>
      </c>
      <c r="K40" s="22">
        <v>0.122</v>
      </c>
      <c r="L40" s="23">
        <v>167400</v>
      </c>
      <c r="M40" s="23">
        <f aca="true" t="shared" si="1" ref="M40:M71">H40*1.25*J40/100*L40-G40*H40/100*L40+F40*1.2</f>
        <v>1978374.1800000002</v>
      </c>
    </row>
    <row r="41" spans="1:13" ht="18.75" customHeight="1">
      <c r="A41" s="13">
        <v>34</v>
      </c>
      <c r="B41" s="32" t="s">
        <v>395</v>
      </c>
      <c r="C41" s="2" t="s">
        <v>604</v>
      </c>
      <c r="D41" s="7" t="s">
        <v>280</v>
      </c>
      <c r="E41" s="8" t="s">
        <v>279</v>
      </c>
      <c r="F41" s="21">
        <v>184000</v>
      </c>
      <c r="G41" s="30">
        <v>0</v>
      </c>
      <c r="H41" s="21">
        <v>76.16</v>
      </c>
      <c r="I41" s="27">
        <v>2</v>
      </c>
      <c r="J41" s="42">
        <v>14.4</v>
      </c>
      <c r="K41" s="22">
        <v>0.16</v>
      </c>
      <c r="L41" s="23">
        <v>167400</v>
      </c>
      <c r="M41" s="23">
        <f t="shared" si="1"/>
        <v>2515653.1199999996</v>
      </c>
    </row>
    <row r="42" spans="1:13" ht="18.75" customHeight="1">
      <c r="A42" s="13">
        <v>35</v>
      </c>
      <c r="B42" s="32" t="s">
        <v>396</v>
      </c>
      <c r="C42" s="2" t="s">
        <v>604</v>
      </c>
      <c r="D42" s="7" t="s">
        <v>282</v>
      </c>
      <c r="E42" s="8" t="s">
        <v>281</v>
      </c>
      <c r="F42" s="21">
        <v>331374</v>
      </c>
      <c r="G42" s="30">
        <v>0</v>
      </c>
      <c r="H42" s="21">
        <v>103.76</v>
      </c>
      <c r="I42" s="27">
        <v>4</v>
      </c>
      <c r="J42" s="42">
        <v>0.6</v>
      </c>
      <c r="K42" s="22">
        <v>0.1432</v>
      </c>
      <c r="L42" s="23">
        <v>167400</v>
      </c>
      <c r="M42" s="23">
        <f t="shared" si="1"/>
        <v>527919.48</v>
      </c>
    </row>
    <row r="43" spans="1:13" ht="18.75" customHeight="1">
      <c r="A43" s="13">
        <v>36</v>
      </c>
      <c r="B43" s="32" t="s">
        <v>397</v>
      </c>
      <c r="C43" s="2" t="s">
        <v>604</v>
      </c>
      <c r="D43" s="7" t="s">
        <v>284</v>
      </c>
      <c r="E43" s="8" t="s">
        <v>283</v>
      </c>
      <c r="F43" s="21">
        <v>482883</v>
      </c>
      <c r="G43" s="30">
        <v>0</v>
      </c>
      <c r="H43" s="21">
        <v>0</v>
      </c>
      <c r="I43" s="27">
        <v>4</v>
      </c>
      <c r="J43" s="44">
        <v>0</v>
      </c>
      <c r="K43" s="22">
        <v>0.0973</v>
      </c>
      <c r="L43" s="23">
        <v>167400</v>
      </c>
      <c r="M43" s="23">
        <f t="shared" si="1"/>
        <v>579459.6</v>
      </c>
    </row>
    <row r="44" spans="1:13" ht="18.75" customHeight="1">
      <c r="A44" s="13">
        <v>37</v>
      </c>
      <c r="B44" s="32" t="s">
        <v>398</v>
      </c>
      <c r="C44" s="2" t="s">
        <v>604</v>
      </c>
      <c r="D44" s="7" t="s">
        <v>286</v>
      </c>
      <c r="E44" s="8" t="s">
        <v>285</v>
      </c>
      <c r="F44" s="21">
        <v>3270346</v>
      </c>
      <c r="G44" s="30">
        <v>0</v>
      </c>
      <c r="H44" s="21">
        <v>0</v>
      </c>
      <c r="I44" s="27">
        <v>5</v>
      </c>
      <c r="J44" s="44">
        <v>0</v>
      </c>
      <c r="K44" s="22">
        <v>0.1113</v>
      </c>
      <c r="L44" s="23">
        <v>167400</v>
      </c>
      <c r="M44" s="23">
        <f t="shared" si="1"/>
        <v>3924415.1999999997</v>
      </c>
    </row>
    <row r="45" spans="1:13" ht="18.75" customHeight="1">
      <c r="A45" s="13">
        <v>38</v>
      </c>
      <c r="B45" s="32" t="s">
        <v>399</v>
      </c>
      <c r="C45" s="2" t="s">
        <v>605</v>
      </c>
      <c r="D45" s="7" t="s">
        <v>288</v>
      </c>
      <c r="E45" s="8" t="s">
        <v>287</v>
      </c>
      <c r="F45" s="21">
        <v>321912</v>
      </c>
      <c r="G45" s="30">
        <v>0</v>
      </c>
      <c r="H45" s="21">
        <v>0</v>
      </c>
      <c r="I45" s="27">
        <v>3</v>
      </c>
      <c r="J45" s="44">
        <v>0</v>
      </c>
      <c r="K45" s="22">
        <v>0.1237</v>
      </c>
      <c r="L45" s="23">
        <v>167400</v>
      </c>
      <c r="M45" s="23">
        <f t="shared" si="1"/>
        <v>386294.39999999997</v>
      </c>
    </row>
    <row r="46" spans="1:13" ht="18.75" customHeight="1">
      <c r="A46" s="13">
        <v>39</v>
      </c>
      <c r="B46" s="32" t="s">
        <v>400</v>
      </c>
      <c r="C46" s="2" t="s">
        <v>606</v>
      </c>
      <c r="D46" s="7" t="s">
        <v>290</v>
      </c>
      <c r="E46" s="8" t="s">
        <v>289</v>
      </c>
      <c r="F46" s="21">
        <v>223984</v>
      </c>
      <c r="G46" s="30">
        <v>0</v>
      </c>
      <c r="H46" s="21">
        <v>0</v>
      </c>
      <c r="I46" s="27">
        <v>3</v>
      </c>
      <c r="J46" s="44">
        <v>0</v>
      </c>
      <c r="K46" s="22">
        <v>0.1179</v>
      </c>
      <c r="L46" s="23">
        <v>167400</v>
      </c>
      <c r="M46" s="23">
        <f t="shared" si="1"/>
        <v>268780.8</v>
      </c>
    </row>
    <row r="47" spans="1:13" ht="18.75" customHeight="1">
      <c r="A47" s="13">
        <v>40</v>
      </c>
      <c r="B47" s="32" t="s">
        <v>401</v>
      </c>
      <c r="C47" s="2" t="s">
        <v>607</v>
      </c>
      <c r="D47" s="7" t="s">
        <v>82</v>
      </c>
      <c r="E47" s="8">
        <v>2781131</v>
      </c>
      <c r="F47" s="21">
        <v>170430</v>
      </c>
      <c r="G47" s="30">
        <v>0</v>
      </c>
      <c r="H47" s="21">
        <v>94.3</v>
      </c>
      <c r="I47" s="27">
        <v>3</v>
      </c>
      <c r="J47" s="42">
        <v>42.2</v>
      </c>
      <c r="K47" s="22">
        <v>0.114</v>
      </c>
      <c r="L47" s="23">
        <v>167400</v>
      </c>
      <c r="M47" s="23">
        <f t="shared" si="1"/>
        <v>8531536.05</v>
      </c>
    </row>
    <row r="48" spans="1:13" ht="18.75" customHeight="1">
      <c r="A48" s="13">
        <v>41</v>
      </c>
      <c r="B48" s="32" t="s">
        <v>402</v>
      </c>
      <c r="C48" s="2" t="s">
        <v>607</v>
      </c>
      <c r="D48" s="7" t="s">
        <v>83</v>
      </c>
      <c r="E48" s="8">
        <v>2781129</v>
      </c>
      <c r="F48" s="21">
        <v>170430</v>
      </c>
      <c r="G48" s="30">
        <v>0</v>
      </c>
      <c r="H48" s="21">
        <v>94.3</v>
      </c>
      <c r="I48" s="27">
        <v>3</v>
      </c>
      <c r="J48" s="42">
        <v>25</v>
      </c>
      <c r="K48" s="22">
        <v>0.114</v>
      </c>
      <c r="L48" s="23">
        <v>167400</v>
      </c>
      <c r="M48" s="23">
        <f t="shared" si="1"/>
        <v>5137584.75</v>
      </c>
    </row>
    <row r="49" spans="1:13" ht="18.75" customHeight="1">
      <c r="A49" s="13">
        <v>42</v>
      </c>
      <c r="B49" s="32" t="s">
        <v>403</v>
      </c>
      <c r="C49" s="2" t="s">
        <v>607</v>
      </c>
      <c r="D49" s="7" t="s">
        <v>84</v>
      </c>
      <c r="E49" s="8">
        <v>2781184</v>
      </c>
      <c r="F49" s="21">
        <v>171920</v>
      </c>
      <c r="G49" s="30">
        <v>0</v>
      </c>
      <c r="H49" s="21">
        <v>94.3</v>
      </c>
      <c r="I49" s="27">
        <v>3</v>
      </c>
      <c r="J49" s="42">
        <v>40</v>
      </c>
      <c r="K49" s="22">
        <v>0.115</v>
      </c>
      <c r="L49" s="23">
        <v>167400</v>
      </c>
      <c r="M49" s="23">
        <f t="shared" si="1"/>
        <v>8099214</v>
      </c>
    </row>
    <row r="50" spans="1:13" ht="18.75" customHeight="1">
      <c r="A50" s="13">
        <v>43</v>
      </c>
      <c r="B50" s="32" t="s">
        <v>404</v>
      </c>
      <c r="C50" s="2" t="s">
        <v>607</v>
      </c>
      <c r="D50" s="7" t="s">
        <v>85</v>
      </c>
      <c r="E50" s="8">
        <v>2773553</v>
      </c>
      <c r="F50" s="21">
        <v>194350</v>
      </c>
      <c r="G50" s="30">
        <v>0</v>
      </c>
      <c r="H50" s="21">
        <v>139.86</v>
      </c>
      <c r="I50" s="27">
        <v>5</v>
      </c>
      <c r="J50" s="42">
        <v>40</v>
      </c>
      <c r="K50" s="22">
        <v>0.13</v>
      </c>
      <c r="L50" s="23">
        <v>167400</v>
      </c>
      <c r="M50" s="23">
        <f t="shared" si="1"/>
        <v>11939502.000000002</v>
      </c>
    </row>
    <row r="51" spans="1:13" ht="18.75" customHeight="1">
      <c r="A51" s="13">
        <v>44</v>
      </c>
      <c r="B51" s="32" t="s">
        <v>405</v>
      </c>
      <c r="C51" s="2" t="s">
        <v>607</v>
      </c>
      <c r="D51" s="7" t="s">
        <v>86</v>
      </c>
      <c r="E51" s="8">
        <v>2774196</v>
      </c>
      <c r="F51" s="21">
        <v>185380</v>
      </c>
      <c r="G51" s="30">
        <v>0</v>
      </c>
      <c r="H51" s="21">
        <v>139.86</v>
      </c>
      <c r="I51" s="27">
        <v>5</v>
      </c>
      <c r="J51" s="43">
        <v>33.1</v>
      </c>
      <c r="K51" s="22">
        <v>0.124</v>
      </c>
      <c r="L51" s="23">
        <v>167400</v>
      </c>
      <c r="M51" s="23">
        <f t="shared" si="1"/>
        <v>9909404.355</v>
      </c>
    </row>
    <row r="52" spans="1:13" ht="18.75" customHeight="1">
      <c r="A52" s="13">
        <v>45</v>
      </c>
      <c r="B52" s="32" t="s">
        <v>406</v>
      </c>
      <c r="C52" s="2" t="s">
        <v>607</v>
      </c>
      <c r="D52" s="7" t="s">
        <v>87</v>
      </c>
      <c r="E52" s="8">
        <v>2773471</v>
      </c>
      <c r="F52" s="21">
        <v>195840</v>
      </c>
      <c r="G52" s="30">
        <v>0</v>
      </c>
      <c r="H52" s="21">
        <v>139.86</v>
      </c>
      <c r="I52" s="27">
        <v>5</v>
      </c>
      <c r="J52" s="43">
        <v>41.2</v>
      </c>
      <c r="K52" s="22">
        <v>0.131</v>
      </c>
      <c r="L52" s="23">
        <v>167400</v>
      </c>
      <c r="M52" s="23">
        <f t="shared" si="1"/>
        <v>12292478.46</v>
      </c>
    </row>
    <row r="53" spans="1:13" ht="18.75" customHeight="1">
      <c r="A53" s="13">
        <v>46</v>
      </c>
      <c r="B53" s="32" t="s">
        <v>407</v>
      </c>
      <c r="C53" s="2" t="s">
        <v>607</v>
      </c>
      <c r="D53" s="7" t="s">
        <v>88</v>
      </c>
      <c r="E53" s="8">
        <v>2781183</v>
      </c>
      <c r="F53" s="21">
        <v>216770</v>
      </c>
      <c r="G53" s="30">
        <v>0</v>
      </c>
      <c r="H53" s="21">
        <v>139.86</v>
      </c>
      <c r="I53" s="27">
        <v>5</v>
      </c>
      <c r="J53" s="43">
        <v>36.9</v>
      </c>
      <c r="K53" s="22">
        <v>0.145</v>
      </c>
      <c r="L53" s="23">
        <v>167400</v>
      </c>
      <c r="M53" s="23">
        <f t="shared" si="1"/>
        <v>11059169.145</v>
      </c>
    </row>
    <row r="54" spans="1:13" ht="18.75" customHeight="1">
      <c r="A54" s="13">
        <v>47</v>
      </c>
      <c r="B54" s="32" t="s">
        <v>408</v>
      </c>
      <c r="C54" s="2" t="s">
        <v>607</v>
      </c>
      <c r="D54" s="7" t="s">
        <v>89</v>
      </c>
      <c r="E54" s="8">
        <v>2773392</v>
      </c>
      <c r="F54" s="21">
        <v>161460</v>
      </c>
      <c r="G54" s="30">
        <v>0</v>
      </c>
      <c r="H54" s="21">
        <v>139.86</v>
      </c>
      <c r="I54" s="27">
        <v>5</v>
      </c>
      <c r="J54" s="43">
        <v>25</v>
      </c>
      <c r="K54" s="22">
        <v>0.108</v>
      </c>
      <c r="L54" s="23">
        <v>167400</v>
      </c>
      <c r="M54" s="23">
        <f t="shared" si="1"/>
        <v>7510178.249999999</v>
      </c>
    </row>
    <row r="55" spans="1:13" ht="18.75" customHeight="1">
      <c r="A55" s="13">
        <v>48</v>
      </c>
      <c r="B55" s="32" t="s">
        <v>409</v>
      </c>
      <c r="C55" s="2" t="s">
        <v>607</v>
      </c>
      <c r="D55" s="7" t="s">
        <v>90</v>
      </c>
      <c r="E55" s="8">
        <v>2773393</v>
      </c>
      <c r="F55" s="21">
        <v>182390</v>
      </c>
      <c r="G55" s="30">
        <v>0</v>
      </c>
      <c r="H55" s="21">
        <v>139.86</v>
      </c>
      <c r="I55" s="27">
        <v>5</v>
      </c>
      <c r="J55" s="43">
        <v>41.2</v>
      </c>
      <c r="K55" s="22">
        <v>0.122</v>
      </c>
      <c r="L55" s="23">
        <v>167400</v>
      </c>
      <c r="M55" s="23">
        <f t="shared" si="1"/>
        <v>12276338.46</v>
      </c>
    </row>
    <row r="56" spans="1:13" ht="18.75" customHeight="1">
      <c r="A56" s="13">
        <v>49</v>
      </c>
      <c r="B56" s="32" t="s">
        <v>410</v>
      </c>
      <c r="C56" s="2" t="s">
        <v>607</v>
      </c>
      <c r="D56" s="7" t="s">
        <v>91</v>
      </c>
      <c r="E56" s="8">
        <v>2781189</v>
      </c>
      <c r="F56" s="21">
        <v>179400</v>
      </c>
      <c r="G56" s="30">
        <v>0</v>
      </c>
      <c r="H56" s="21">
        <v>76.16</v>
      </c>
      <c r="I56" s="27">
        <v>2</v>
      </c>
      <c r="J56" s="43">
        <v>58.8</v>
      </c>
      <c r="K56" s="22">
        <v>0.12</v>
      </c>
      <c r="L56" s="23">
        <v>167400</v>
      </c>
      <c r="M56" s="23">
        <f t="shared" si="1"/>
        <v>9585930.239999998</v>
      </c>
    </row>
    <row r="57" spans="1:13" ht="18.75" customHeight="1">
      <c r="A57" s="13">
        <v>50</v>
      </c>
      <c r="B57" s="32" t="s">
        <v>411</v>
      </c>
      <c r="C57" s="2" t="s">
        <v>607</v>
      </c>
      <c r="D57" s="7" t="s">
        <v>92</v>
      </c>
      <c r="E57" s="8">
        <v>2798492</v>
      </c>
      <c r="F57" s="21">
        <v>260130</v>
      </c>
      <c r="G57" s="30">
        <v>0</v>
      </c>
      <c r="H57" s="21">
        <v>94.3</v>
      </c>
      <c r="I57" s="27">
        <v>3</v>
      </c>
      <c r="J57" s="40">
        <v>32.2</v>
      </c>
      <c r="K57" s="22">
        <v>0.174</v>
      </c>
      <c r="L57" s="23">
        <v>167400</v>
      </c>
      <c r="M57" s="23">
        <f t="shared" si="1"/>
        <v>6665948.550000001</v>
      </c>
    </row>
    <row r="58" spans="1:13" ht="18.75" customHeight="1">
      <c r="A58" s="13">
        <v>51</v>
      </c>
      <c r="B58" s="32" t="s">
        <v>412</v>
      </c>
      <c r="C58" s="2" t="s">
        <v>607</v>
      </c>
      <c r="D58" s="7" t="s">
        <v>93</v>
      </c>
      <c r="E58" s="8">
        <v>2798494</v>
      </c>
      <c r="F58" s="21">
        <v>183880</v>
      </c>
      <c r="G58" s="30">
        <v>0</v>
      </c>
      <c r="H58" s="21">
        <v>94.3</v>
      </c>
      <c r="I58" s="27">
        <v>3</v>
      </c>
      <c r="J58" s="40">
        <v>0.6</v>
      </c>
      <c r="K58" s="22">
        <v>0.123</v>
      </c>
      <c r="L58" s="23">
        <v>167400</v>
      </c>
      <c r="M58" s="23">
        <f t="shared" si="1"/>
        <v>339049.65</v>
      </c>
    </row>
    <row r="59" spans="1:13" ht="18.75" customHeight="1">
      <c r="A59" s="13">
        <v>52</v>
      </c>
      <c r="B59" s="32" t="s">
        <v>413</v>
      </c>
      <c r="C59" s="2" t="s">
        <v>607</v>
      </c>
      <c r="D59" s="7" t="s">
        <v>94</v>
      </c>
      <c r="E59" s="8">
        <v>2798495</v>
      </c>
      <c r="F59" s="21">
        <v>133050</v>
      </c>
      <c r="G59" s="30">
        <v>0</v>
      </c>
      <c r="H59" s="21">
        <v>139.86</v>
      </c>
      <c r="I59" s="27">
        <v>5</v>
      </c>
      <c r="J59" s="40">
        <v>14.4</v>
      </c>
      <c r="K59" s="22">
        <v>0.089</v>
      </c>
      <c r="L59" s="23">
        <v>167400</v>
      </c>
      <c r="M59" s="23">
        <f t="shared" si="1"/>
        <v>4373921.5200000005</v>
      </c>
    </row>
    <row r="60" spans="1:13" ht="18.75" customHeight="1">
      <c r="A60" s="13">
        <v>53</v>
      </c>
      <c r="B60" s="32" t="s">
        <v>414</v>
      </c>
      <c r="C60" s="2" t="s">
        <v>607</v>
      </c>
      <c r="D60" s="7" t="s">
        <v>95</v>
      </c>
      <c r="E60" s="8">
        <v>2649748</v>
      </c>
      <c r="F60" s="21">
        <v>177905</v>
      </c>
      <c r="G60" s="30">
        <v>0</v>
      </c>
      <c r="H60" s="21">
        <v>103.76</v>
      </c>
      <c r="I60" s="27">
        <v>4</v>
      </c>
      <c r="J60" s="42">
        <v>25</v>
      </c>
      <c r="K60" s="22">
        <v>0.119</v>
      </c>
      <c r="L60" s="23">
        <v>167400</v>
      </c>
      <c r="M60" s="23">
        <f t="shared" si="1"/>
        <v>5641431.000000001</v>
      </c>
    </row>
    <row r="61" spans="1:13" ht="18.75" customHeight="1">
      <c r="A61" s="13">
        <v>54</v>
      </c>
      <c r="B61" s="32" t="s">
        <v>415</v>
      </c>
      <c r="C61" s="2" t="s">
        <v>607</v>
      </c>
      <c r="D61" s="7" t="s">
        <v>96</v>
      </c>
      <c r="E61" s="8">
        <v>2652440</v>
      </c>
      <c r="F61" s="21">
        <v>266680</v>
      </c>
      <c r="G61" s="30">
        <v>2</v>
      </c>
      <c r="H61" s="21">
        <v>0</v>
      </c>
      <c r="I61" s="27">
        <v>4</v>
      </c>
      <c r="J61" s="44">
        <v>0</v>
      </c>
      <c r="K61" s="22">
        <v>0.12</v>
      </c>
      <c r="L61" s="23">
        <v>167400</v>
      </c>
      <c r="M61" s="23">
        <f t="shared" si="1"/>
        <v>320016</v>
      </c>
    </row>
    <row r="62" spans="1:13" ht="18.75" customHeight="1">
      <c r="A62" s="13">
        <v>55</v>
      </c>
      <c r="B62" s="32" t="s">
        <v>416</v>
      </c>
      <c r="C62" s="2" t="s">
        <v>607</v>
      </c>
      <c r="D62" s="7" t="s">
        <v>97</v>
      </c>
      <c r="E62" s="8">
        <v>2652439</v>
      </c>
      <c r="F62" s="21">
        <v>192850</v>
      </c>
      <c r="G62" s="30">
        <v>0</v>
      </c>
      <c r="H62" s="21">
        <v>103.76</v>
      </c>
      <c r="I62" s="27">
        <v>4</v>
      </c>
      <c r="J62" s="42">
        <v>23</v>
      </c>
      <c r="K62" s="22">
        <v>0.129</v>
      </c>
      <c r="L62" s="23">
        <v>167400</v>
      </c>
      <c r="M62" s="23">
        <f t="shared" si="1"/>
        <v>5225129.4</v>
      </c>
    </row>
    <row r="63" spans="1:13" ht="18.75" customHeight="1">
      <c r="A63" s="13">
        <v>56</v>
      </c>
      <c r="B63" s="32" t="s">
        <v>417</v>
      </c>
      <c r="C63" s="2" t="s">
        <v>607</v>
      </c>
      <c r="D63" s="7" t="s">
        <v>98</v>
      </c>
      <c r="E63" s="8">
        <v>2798491</v>
      </c>
      <c r="F63" s="21">
        <v>179400</v>
      </c>
      <c r="G63" s="30">
        <v>0</v>
      </c>
      <c r="H63" s="21">
        <v>103.76</v>
      </c>
      <c r="I63" s="27">
        <v>4</v>
      </c>
      <c r="J63" s="42">
        <v>25</v>
      </c>
      <c r="K63" s="22">
        <v>0.12</v>
      </c>
      <c r="L63" s="23">
        <v>167400</v>
      </c>
      <c r="M63" s="23">
        <f t="shared" si="1"/>
        <v>5643225.000000001</v>
      </c>
    </row>
    <row r="64" spans="1:13" ht="18.75" customHeight="1">
      <c r="A64" s="13">
        <v>57</v>
      </c>
      <c r="B64" s="32" t="s">
        <v>418</v>
      </c>
      <c r="C64" s="2" t="s">
        <v>607</v>
      </c>
      <c r="D64" s="7" t="s">
        <v>99</v>
      </c>
      <c r="E64" s="8">
        <v>2652431</v>
      </c>
      <c r="F64" s="21">
        <v>326690</v>
      </c>
      <c r="G64" s="30">
        <v>0</v>
      </c>
      <c r="H64" s="21">
        <v>94.3</v>
      </c>
      <c r="I64" s="27">
        <v>3</v>
      </c>
      <c r="J64" s="42">
        <v>25</v>
      </c>
      <c r="K64" s="22">
        <v>0.12</v>
      </c>
      <c r="L64" s="23">
        <v>167400</v>
      </c>
      <c r="M64" s="23">
        <f t="shared" si="1"/>
        <v>5325096.75</v>
      </c>
    </row>
    <row r="65" spans="1:13" ht="18.75" customHeight="1">
      <c r="A65" s="13">
        <v>58</v>
      </c>
      <c r="B65" s="32" t="s">
        <v>419</v>
      </c>
      <c r="C65" s="2" t="s">
        <v>607</v>
      </c>
      <c r="D65" s="7" t="s">
        <v>100</v>
      </c>
      <c r="E65" s="8">
        <v>2667744</v>
      </c>
      <c r="F65" s="21">
        <v>519621</v>
      </c>
      <c r="G65" s="30">
        <v>0</v>
      </c>
      <c r="H65" s="21">
        <v>103.76</v>
      </c>
      <c r="I65" s="27">
        <v>4</v>
      </c>
      <c r="J65" s="42">
        <v>35.3</v>
      </c>
      <c r="K65" s="22">
        <v>0.121</v>
      </c>
      <c r="L65" s="23">
        <v>167400</v>
      </c>
      <c r="M65" s="23">
        <f t="shared" si="1"/>
        <v>8287803.539999999</v>
      </c>
    </row>
    <row r="66" spans="1:13" ht="18.75" customHeight="1">
      <c r="A66" s="13">
        <v>59</v>
      </c>
      <c r="B66" s="32" t="s">
        <v>420</v>
      </c>
      <c r="C66" s="2" t="s">
        <v>607</v>
      </c>
      <c r="D66" s="7" t="s">
        <v>101</v>
      </c>
      <c r="E66" s="8">
        <v>2667736</v>
      </c>
      <c r="F66" s="21">
        <v>194350</v>
      </c>
      <c r="G66" s="30">
        <v>0</v>
      </c>
      <c r="H66" s="21">
        <v>103.76</v>
      </c>
      <c r="I66" s="27">
        <v>4</v>
      </c>
      <c r="J66" s="42">
        <v>41.2</v>
      </c>
      <c r="K66" s="22">
        <v>0.13</v>
      </c>
      <c r="L66" s="23">
        <v>167400</v>
      </c>
      <c r="M66" s="23">
        <f t="shared" si="1"/>
        <v>9178473.360000003</v>
      </c>
    </row>
    <row r="67" spans="1:13" ht="18.75" customHeight="1">
      <c r="A67" s="13">
        <v>60</v>
      </c>
      <c r="B67" s="32" t="s">
        <v>421</v>
      </c>
      <c r="C67" s="2" t="s">
        <v>607</v>
      </c>
      <c r="D67" s="7" t="s">
        <v>102</v>
      </c>
      <c r="E67" s="8">
        <v>2667745</v>
      </c>
      <c r="F67" s="21">
        <v>399073</v>
      </c>
      <c r="G67" s="30">
        <v>0</v>
      </c>
      <c r="H67" s="21">
        <v>94.3</v>
      </c>
      <c r="I67" s="27">
        <v>3</v>
      </c>
      <c r="J67" s="42">
        <v>34</v>
      </c>
      <c r="K67" s="22">
        <v>0.193</v>
      </c>
      <c r="L67" s="23">
        <v>167400</v>
      </c>
      <c r="M67" s="23">
        <f t="shared" si="1"/>
        <v>7187861.1</v>
      </c>
    </row>
    <row r="68" spans="1:13" ht="18.75" customHeight="1">
      <c r="A68" s="13">
        <v>61</v>
      </c>
      <c r="B68" s="32" t="s">
        <v>422</v>
      </c>
      <c r="C68" s="2" t="s">
        <v>607</v>
      </c>
      <c r="D68" s="7" t="s">
        <v>103</v>
      </c>
      <c r="E68" s="8">
        <v>2652469</v>
      </c>
      <c r="F68" s="21">
        <v>177905</v>
      </c>
      <c r="G68" s="30">
        <v>2.5</v>
      </c>
      <c r="H68" s="21">
        <v>137.6</v>
      </c>
      <c r="I68" s="27">
        <v>5</v>
      </c>
      <c r="J68" s="42">
        <v>29.5</v>
      </c>
      <c r="K68" s="22">
        <v>0.119</v>
      </c>
      <c r="L68" s="23">
        <v>167400</v>
      </c>
      <c r="M68" s="23">
        <f t="shared" si="1"/>
        <v>8131506</v>
      </c>
    </row>
    <row r="69" spans="1:13" ht="18.75" customHeight="1">
      <c r="A69" s="13">
        <v>62</v>
      </c>
      <c r="B69" s="32" t="s">
        <v>423</v>
      </c>
      <c r="C69" s="2" t="s">
        <v>607</v>
      </c>
      <c r="D69" s="7" t="s">
        <v>104</v>
      </c>
      <c r="E69" s="8">
        <v>2667757</v>
      </c>
      <c r="F69" s="21">
        <v>1075810</v>
      </c>
      <c r="G69" s="30">
        <v>1.5</v>
      </c>
      <c r="H69" s="21">
        <v>98.8</v>
      </c>
      <c r="I69" s="27">
        <v>3</v>
      </c>
      <c r="J69" s="42">
        <v>90</v>
      </c>
      <c r="K69" s="22">
        <v>0.169</v>
      </c>
      <c r="L69" s="23">
        <v>167400</v>
      </c>
      <c r="M69" s="23">
        <f t="shared" si="1"/>
        <v>19649395.2</v>
      </c>
    </row>
    <row r="70" spans="1:13" ht="18.75" customHeight="1">
      <c r="A70" s="13">
        <v>63</v>
      </c>
      <c r="B70" s="32" t="s">
        <v>424</v>
      </c>
      <c r="C70" s="2" t="s">
        <v>607</v>
      </c>
      <c r="D70" s="7" t="s">
        <v>105</v>
      </c>
      <c r="E70" s="8">
        <v>2667735</v>
      </c>
      <c r="F70" s="21">
        <v>179400</v>
      </c>
      <c r="G70" s="30">
        <v>0</v>
      </c>
      <c r="H70" s="21">
        <v>94.3</v>
      </c>
      <c r="I70" s="27">
        <v>3</v>
      </c>
      <c r="J70" s="42">
        <v>30.4</v>
      </c>
      <c r="K70" s="22">
        <v>0.12</v>
      </c>
      <c r="L70" s="23">
        <v>167400</v>
      </c>
      <c r="M70" s="23">
        <f t="shared" si="1"/>
        <v>6213891.6</v>
      </c>
    </row>
    <row r="71" spans="1:13" ht="18.75" customHeight="1">
      <c r="A71" s="13">
        <v>64</v>
      </c>
      <c r="B71" s="32" t="s">
        <v>425</v>
      </c>
      <c r="C71" s="2" t="s">
        <v>607</v>
      </c>
      <c r="D71" s="7" t="s">
        <v>106</v>
      </c>
      <c r="E71" s="8">
        <v>2652468</v>
      </c>
      <c r="F71" s="21">
        <v>250146</v>
      </c>
      <c r="G71" s="30">
        <v>0</v>
      </c>
      <c r="H71" s="21">
        <v>103.76</v>
      </c>
      <c r="I71" s="27">
        <v>4</v>
      </c>
      <c r="J71" s="42">
        <v>14.4</v>
      </c>
      <c r="K71" s="22">
        <v>0.112</v>
      </c>
      <c r="L71" s="23">
        <v>167400</v>
      </c>
      <c r="M71" s="23">
        <f t="shared" si="1"/>
        <v>3426671.520000001</v>
      </c>
    </row>
    <row r="72" spans="1:13" ht="18.75" customHeight="1">
      <c r="A72" s="13">
        <v>65</v>
      </c>
      <c r="B72" s="32" t="s">
        <v>426</v>
      </c>
      <c r="C72" s="2" t="s">
        <v>607</v>
      </c>
      <c r="D72" s="7" t="s">
        <v>107</v>
      </c>
      <c r="E72" s="8">
        <v>2652476</v>
      </c>
      <c r="F72" s="21">
        <v>527215</v>
      </c>
      <c r="G72" s="30">
        <v>0</v>
      </c>
      <c r="H72" s="21">
        <v>103.76</v>
      </c>
      <c r="I72" s="27">
        <v>4</v>
      </c>
      <c r="J72" s="42">
        <v>25</v>
      </c>
      <c r="K72" s="22">
        <v>0.125</v>
      </c>
      <c r="L72" s="23">
        <v>167400</v>
      </c>
      <c r="M72" s="23">
        <f aca="true" t="shared" si="2" ref="M72:M103">H72*1.25*J72/100*L72-G72*H72/100*L72+F72*1.2</f>
        <v>6060603.000000001</v>
      </c>
    </row>
    <row r="73" spans="1:13" ht="18.75" customHeight="1">
      <c r="A73" s="13">
        <v>66</v>
      </c>
      <c r="B73" s="32" t="s">
        <v>427</v>
      </c>
      <c r="C73" s="2" t="s">
        <v>607</v>
      </c>
      <c r="D73" s="7" t="s">
        <v>109</v>
      </c>
      <c r="E73" s="8" t="s">
        <v>108</v>
      </c>
      <c r="F73" s="21">
        <v>535103</v>
      </c>
      <c r="G73" s="30">
        <v>0</v>
      </c>
      <c r="H73" s="21">
        <v>0</v>
      </c>
      <c r="I73" s="27">
        <v>3</v>
      </c>
      <c r="J73" s="44">
        <v>0</v>
      </c>
      <c r="K73" s="22">
        <v>0.329</v>
      </c>
      <c r="L73" s="23">
        <v>167400</v>
      </c>
      <c r="M73" s="23">
        <f t="shared" si="2"/>
        <v>642123.6</v>
      </c>
    </row>
    <row r="74" spans="1:13" ht="18.75" customHeight="1">
      <c r="A74" s="13">
        <v>67</v>
      </c>
      <c r="B74" s="32" t="s">
        <v>428</v>
      </c>
      <c r="C74" s="2" t="s">
        <v>607</v>
      </c>
      <c r="D74" s="7" t="s">
        <v>110</v>
      </c>
      <c r="E74" s="8">
        <v>2687528</v>
      </c>
      <c r="F74" s="21">
        <v>474861</v>
      </c>
      <c r="G74" s="30">
        <v>0</v>
      </c>
      <c r="H74" s="21">
        <v>0</v>
      </c>
      <c r="I74" s="27">
        <v>4</v>
      </c>
      <c r="J74" s="44">
        <v>0</v>
      </c>
      <c r="K74" s="22">
        <v>0.213</v>
      </c>
      <c r="L74" s="23">
        <v>167400</v>
      </c>
      <c r="M74" s="23">
        <f t="shared" si="2"/>
        <v>569833.2</v>
      </c>
    </row>
    <row r="75" spans="1:13" ht="18.75" customHeight="1">
      <c r="A75" s="13">
        <v>68</v>
      </c>
      <c r="B75" s="32" t="s">
        <v>429</v>
      </c>
      <c r="C75" s="2" t="s">
        <v>608</v>
      </c>
      <c r="D75" s="7" t="s">
        <v>112</v>
      </c>
      <c r="E75" s="8" t="s">
        <v>111</v>
      </c>
      <c r="F75" s="21">
        <v>166200</v>
      </c>
      <c r="G75" s="30">
        <v>0</v>
      </c>
      <c r="H75" s="21">
        <v>94.3</v>
      </c>
      <c r="I75" s="27">
        <v>3</v>
      </c>
      <c r="J75" s="42">
        <v>0.6</v>
      </c>
      <c r="K75" s="22">
        <v>0.0732</v>
      </c>
      <c r="L75" s="23">
        <v>167400</v>
      </c>
      <c r="M75" s="23">
        <f t="shared" si="2"/>
        <v>317833.65</v>
      </c>
    </row>
    <row r="76" spans="1:13" ht="18.75" customHeight="1">
      <c r="A76" s="13">
        <v>69</v>
      </c>
      <c r="B76" s="32" t="s">
        <v>430</v>
      </c>
      <c r="C76" s="2" t="s">
        <v>608</v>
      </c>
      <c r="D76" s="7" t="s">
        <v>113</v>
      </c>
      <c r="E76" s="8">
        <v>1894108</v>
      </c>
      <c r="F76" s="21">
        <v>154814</v>
      </c>
      <c r="G76" s="30">
        <v>0</v>
      </c>
      <c r="H76" s="21">
        <v>103.76</v>
      </c>
      <c r="I76" s="27">
        <v>4</v>
      </c>
      <c r="J76" s="42">
        <v>25</v>
      </c>
      <c r="K76" s="22">
        <v>0.0682</v>
      </c>
      <c r="L76" s="23">
        <v>167400</v>
      </c>
      <c r="M76" s="23">
        <f t="shared" si="2"/>
        <v>5613721.800000001</v>
      </c>
    </row>
    <row r="77" spans="1:13" ht="18.75" customHeight="1">
      <c r="A77" s="13">
        <v>70</v>
      </c>
      <c r="B77" s="32" t="s">
        <v>431</v>
      </c>
      <c r="C77" s="2" t="s">
        <v>608</v>
      </c>
      <c r="D77" s="7" t="s">
        <v>114</v>
      </c>
      <c r="E77" s="8">
        <v>1924899</v>
      </c>
      <c r="F77" s="21">
        <v>429600</v>
      </c>
      <c r="G77" s="30">
        <v>0</v>
      </c>
      <c r="H77" s="21">
        <v>94.3</v>
      </c>
      <c r="I77" s="27">
        <v>3</v>
      </c>
      <c r="J77" s="42">
        <v>43.1</v>
      </c>
      <c r="K77" s="22">
        <v>0.06</v>
      </c>
      <c r="L77" s="23">
        <v>167400</v>
      </c>
      <c r="M77" s="23">
        <f t="shared" si="2"/>
        <v>9020130.525</v>
      </c>
    </row>
    <row r="78" spans="1:13" ht="18.75" customHeight="1">
      <c r="A78" s="13">
        <v>71</v>
      </c>
      <c r="B78" s="32" t="s">
        <v>432</v>
      </c>
      <c r="C78" s="2" t="s">
        <v>608</v>
      </c>
      <c r="D78" s="7" t="s">
        <v>113</v>
      </c>
      <c r="E78" s="8">
        <v>1894107</v>
      </c>
      <c r="F78" s="21">
        <v>140967</v>
      </c>
      <c r="G78" s="30">
        <v>0</v>
      </c>
      <c r="H78" s="21">
        <v>94.3</v>
      </c>
      <c r="I78" s="27">
        <v>3</v>
      </c>
      <c r="J78" s="42">
        <v>25</v>
      </c>
      <c r="K78" s="22">
        <v>0.0621</v>
      </c>
      <c r="L78" s="23">
        <v>167400</v>
      </c>
      <c r="M78" s="23">
        <f t="shared" si="2"/>
        <v>5102229.15</v>
      </c>
    </row>
    <row r="79" spans="1:13" ht="18.75" customHeight="1">
      <c r="A79" s="13">
        <v>72</v>
      </c>
      <c r="B79" s="32" t="s">
        <v>433</v>
      </c>
      <c r="C79" s="2" t="s">
        <v>608</v>
      </c>
      <c r="D79" s="7" t="s">
        <v>113</v>
      </c>
      <c r="E79" s="8">
        <v>1894105</v>
      </c>
      <c r="F79" s="21">
        <v>48470</v>
      </c>
      <c r="G79" s="30">
        <v>0</v>
      </c>
      <c r="H79" s="21">
        <v>94.3</v>
      </c>
      <c r="I79" s="27">
        <v>3</v>
      </c>
      <c r="J79" s="42">
        <v>42</v>
      </c>
      <c r="K79" s="22">
        <v>0.0677</v>
      </c>
      <c r="L79" s="23">
        <v>167400</v>
      </c>
      <c r="M79" s="23">
        <f t="shared" si="2"/>
        <v>8345719.5</v>
      </c>
    </row>
    <row r="80" spans="1:13" ht="18.75" customHeight="1">
      <c r="A80" s="13">
        <v>73</v>
      </c>
      <c r="B80" s="32" t="s">
        <v>434</v>
      </c>
      <c r="C80" s="2" t="s">
        <v>608</v>
      </c>
      <c r="D80" s="7" t="s">
        <v>113</v>
      </c>
      <c r="E80" s="8">
        <v>1894109</v>
      </c>
      <c r="F80" s="21">
        <v>172747</v>
      </c>
      <c r="G80" s="30">
        <v>0</v>
      </c>
      <c r="H80" s="21">
        <v>76.16</v>
      </c>
      <c r="I80" s="27">
        <v>2</v>
      </c>
      <c r="J80" s="42">
        <v>25</v>
      </c>
      <c r="K80" s="22">
        <v>0.0761</v>
      </c>
      <c r="L80" s="23">
        <v>167400</v>
      </c>
      <c r="M80" s="23">
        <f t="shared" si="2"/>
        <v>4191416.3999999994</v>
      </c>
    </row>
    <row r="81" spans="1:13" ht="18.75" customHeight="1">
      <c r="A81" s="13">
        <v>74</v>
      </c>
      <c r="B81" s="32" t="s">
        <v>435</v>
      </c>
      <c r="C81" s="2" t="s">
        <v>608</v>
      </c>
      <c r="D81" s="7" t="s">
        <v>115</v>
      </c>
      <c r="E81" s="8">
        <v>1924898</v>
      </c>
      <c r="F81" s="21">
        <v>396700</v>
      </c>
      <c r="G81" s="30">
        <v>0</v>
      </c>
      <c r="H81" s="21">
        <v>94.3</v>
      </c>
      <c r="I81" s="27">
        <v>3</v>
      </c>
      <c r="J81" s="42">
        <v>26.8</v>
      </c>
      <c r="K81" s="22">
        <v>0.0554</v>
      </c>
      <c r="L81" s="23">
        <v>167400</v>
      </c>
      <c r="M81" s="23">
        <f t="shared" si="2"/>
        <v>5764289.7</v>
      </c>
    </row>
    <row r="82" spans="1:13" ht="18.75" customHeight="1">
      <c r="A82" s="13">
        <v>75</v>
      </c>
      <c r="B82" s="32" t="s">
        <v>436</v>
      </c>
      <c r="C82" s="2" t="s">
        <v>608</v>
      </c>
      <c r="D82" s="7" t="s">
        <v>117</v>
      </c>
      <c r="E82" s="8" t="s">
        <v>116</v>
      </c>
      <c r="F82" s="21">
        <v>716000</v>
      </c>
      <c r="G82" s="30">
        <v>0</v>
      </c>
      <c r="H82" s="21">
        <v>94.3</v>
      </c>
      <c r="I82" s="27">
        <v>3</v>
      </c>
      <c r="J82" s="42">
        <v>0.6</v>
      </c>
      <c r="K82" s="22">
        <v>0.1</v>
      </c>
      <c r="L82" s="23">
        <v>167400</v>
      </c>
      <c r="M82" s="23">
        <f t="shared" si="2"/>
        <v>977593.65</v>
      </c>
    </row>
    <row r="83" spans="1:13" ht="18.75" customHeight="1">
      <c r="A83" s="13">
        <v>76</v>
      </c>
      <c r="B83" s="32" t="s">
        <v>437</v>
      </c>
      <c r="C83" s="2" t="s">
        <v>608</v>
      </c>
      <c r="D83" s="7" t="s">
        <v>119</v>
      </c>
      <c r="E83" s="8" t="s">
        <v>118</v>
      </c>
      <c r="F83" s="21">
        <v>216948</v>
      </c>
      <c r="G83" s="30">
        <v>0</v>
      </c>
      <c r="H83" s="21">
        <v>76.16</v>
      </c>
      <c r="I83" s="27">
        <v>2</v>
      </c>
      <c r="J83" s="42">
        <v>0.6</v>
      </c>
      <c r="K83" s="22">
        <v>0.0606</v>
      </c>
      <c r="L83" s="23">
        <v>167400</v>
      </c>
      <c r="M83" s="23">
        <f t="shared" si="2"/>
        <v>355956.48</v>
      </c>
    </row>
    <row r="84" spans="1:13" ht="18.75" customHeight="1">
      <c r="A84" s="13">
        <v>77</v>
      </c>
      <c r="B84" s="32" t="s">
        <v>438</v>
      </c>
      <c r="C84" s="2" t="s">
        <v>608</v>
      </c>
      <c r="D84" s="7" t="s">
        <v>121</v>
      </c>
      <c r="E84" s="8" t="s">
        <v>120</v>
      </c>
      <c r="F84" s="21">
        <v>337952</v>
      </c>
      <c r="G84" s="30">
        <v>0</v>
      </c>
      <c r="H84" s="21">
        <v>94.3</v>
      </c>
      <c r="I84" s="27">
        <v>3</v>
      </c>
      <c r="J84" s="42">
        <v>4.4</v>
      </c>
      <c r="K84" s="22">
        <v>0.0944</v>
      </c>
      <c r="L84" s="23">
        <v>167400</v>
      </c>
      <c r="M84" s="23">
        <f t="shared" si="2"/>
        <v>1273762.5</v>
      </c>
    </row>
    <row r="85" spans="1:13" ht="18.75" customHeight="1">
      <c r="A85" s="13">
        <v>78</v>
      </c>
      <c r="B85" s="32" t="s">
        <v>439</v>
      </c>
      <c r="C85" s="2" t="s">
        <v>608</v>
      </c>
      <c r="D85" s="7" t="s">
        <v>113</v>
      </c>
      <c r="E85" s="8">
        <v>1894106</v>
      </c>
      <c r="F85" s="21">
        <v>151200</v>
      </c>
      <c r="G85" s="30">
        <v>0</v>
      </c>
      <c r="H85" s="21">
        <v>94.3</v>
      </c>
      <c r="I85" s="27">
        <v>3</v>
      </c>
      <c r="J85" s="42">
        <v>55</v>
      </c>
      <c r="K85" s="22">
        <v>0.0666</v>
      </c>
      <c r="L85" s="23">
        <v>167400</v>
      </c>
      <c r="M85" s="23">
        <f t="shared" si="2"/>
        <v>11034191.25</v>
      </c>
    </row>
    <row r="86" spans="1:13" ht="18.75" customHeight="1">
      <c r="A86" s="13">
        <v>79</v>
      </c>
      <c r="B86" s="32" t="s">
        <v>440</v>
      </c>
      <c r="C86" s="2" t="s">
        <v>608</v>
      </c>
      <c r="D86" s="7" t="s">
        <v>122</v>
      </c>
      <c r="E86" s="8">
        <v>1946198</v>
      </c>
      <c r="F86" s="21">
        <v>491900</v>
      </c>
      <c r="G86" s="30">
        <v>0</v>
      </c>
      <c r="H86" s="21">
        <v>94.3</v>
      </c>
      <c r="I86" s="27">
        <v>3</v>
      </c>
      <c r="J86" s="42">
        <v>0.6</v>
      </c>
      <c r="K86" s="22">
        <v>0.0687</v>
      </c>
      <c r="L86" s="23">
        <v>167400</v>
      </c>
      <c r="M86" s="23">
        <f t="shared" si="2"/>
        <v>708673.65</v>
      </c>
    </row>
    <row r="87" spans="1:13" ht="18.75" customHeight="1">
      <c r="A87" s="13">
        <v>80</v>
      </c>
      <c r="B87" s="32" t="s">
        <v>441</v>
      </c>
      <c r="C87" s="2" t="s">
        <v>608</v>
      </c>
      <c r="D87" s="7" t="s">
        <v>123</v>
      </c>
      <c r="E87" s="8">
        <v>1946197</v>
      </c>
      <c r="F87" s="21">
        <v>456800</v>
      </c>
      <c r="G87" s="30">
        <v>0</v>
      </c>
      <c r="H87" s="21">
        <v>76.16</v>
      </c>
      <c r="I87" s="27">
        <v>2</v>
      </c>
      <c r="J87" s="42">
        <v>0.6</v>
      </c>
      <c r="K87" s="22">
        <v>0.0638</v>
      </c>
      <c r="L87" s="23">
        <v>167400</v>
      </c>
      <c r="M87" s="23">
        <f t="shared" si="2"/>
        <v>643778.88</v>
      </c>
    </row>
    <row r="88" spans="1:13" ht="18.75" customHeight="1">
      <c r="A88" s="13">
        <v>81</v>
      </c>
      <c r="B88" s="32" t="s">
        <v>442</v>
      </c>
      <c r="C88" s="2" t="s">
        <v>608</v>
      </c>
      <c r="D88" s="7" t="s">
        <v>125</v>
      </c>
      <c r="E88" s="8" t="s">
        <v>124</v>
      </c>
      <c r="F88" s="21">
        <v>461800</v>
      </c>
      <c r="G88" s="30">
        <v>0</v>
      </c>
      <c r="H88" s="21">
        <v>94.3</v>
      </c>
      <c r="I88" s="27">
        <v>3</v>
      </c>
      <c r="J88" s="42">
        <v>25</v>
      </c>
      <c r="K88" s="22">
        <v>0.0645</v>
      </c>
      <c r="L88" s="23">
        <v>167400</v>
      </c>
      <c r="M88" s="23">
        <f t="shared" si="2"/>
        <v>5487228.75</v>
      </c>
    </row>
    <row r="89" spans="1:13" ht="18.75" customHeight="1">
      <c r="A89" s="13">
        <v>82</v>
      </c>
      <c r="B89" s="32" t="s">
        <v>443</v>
      </c>
      <c r="C89" s="2" t="s">
        <v>608</v>
      </c>
      <c r="D89" s="7" t="s">
        <v>126</v>
      </c>
      <c r="E89" s="8">
        <v>1927702</v>
      </c>
      <c r="F89" s="21">
        <v>149400</v>
      </c>
      <c r="G89" s="30">
        <v>0</v>
      </c>
      <c r="H89" s="21">
        <v>94.3</v>
      </c>
      <c r="I89" s="27">
        <v>3</v>
      </c>
      <c r="J89" s="42">
        <v>21</v>
      </c>
      <c r="K89" s="22">
        <v>0.0658</v>
      </c>
      <c r="L89" s="23">
        <v>167400</v>
      </c>
      <c r="M89" s="23">
        <f t="shared" si="2"/>
        <v>4323057.75</v>
      </c>
    </row>
    <row r="90" spans="1:13" ht="18.75" customHeight="1">
      <c r="A90" s="13">
        <v>83</v>
      </c>
      <c r="B90" s="32" t="s">
        <v>444</v>
      </c>
      <c r="C90" s="2" t="s">
        <v>608</v>
      </c>
      <c r="D90" s="7" t="s">
        <v>128</v>
      </c>
      <c r="E90" s="8" t="s">
        <v>127</v>
      </c>
      <c r="F90" s="21">
        <v>111338</v>
      </c>
      <c r="G90" s="30">
        <v>0</v>
      </c>
      <c r="H90" s="21">
        <v>94.3</v>
      </c>
      <c r="I90" s="27">
        <v>3</v>
      </c>
      <c r="J90" s="42">
        <v>25</v>
      </c>
      <c r="K90" s="22">
        <v>0.0622</v>
      </c>
      <c r="L90" s="23">
        <v>167400</v>
      </c>
      <c r="M90" s="23">
        <f t="shared" si="2"/>
        <v>5066674.35</v>
      </c>
    </row>
    <row r="91" spans="1:13" ht="18.75" customHeight="1">
      <c r="A91" s="13">
        <v>84</v>
      </c>
      <c r="B91" s="32" t="s">
        <v>445</v>
      </c>
      <c r="C91" s="2" t="s">
        <v>608</v>
      </c>
      <c r="D91" s="7" t="s">
        <v>130</v>
      </c>
      <c r="E91" s="8" t="s">
        <v>129</v>
      </c>
      <c r="F91" s="21">
        <v>456800</v>
      </c>
      <c r="G91" s="30">
        <v>0</v>
      </c>
      <c r="H91" s="21">
        <v>139.86</v>
      </c>
      <c r="I91" s="27">
        <v>5</v>
      </c>
      <c r="J91" s="42">
        <v>34.5</v>
      </c>
      <c r="K91" s="22">
        <v>0.0638</v>
      </c>
      <c r="L91" s="23">
        <v>167400</v>
      </c>
      <c r="M91" s="23">
        <f t="shared" si="2"/>
        <v>10644828.225000001</v>
      </c>
    </row>
    <row r="92" spans="1:13" ht="18.75" customHeight="1">
      <c r="A92" s="13">
        <v>85</v>
      </c>
      <c r="B92" s="32" t="s">
        <v>446</v>
      </c>
      <c r="C92" s="2" t="s">
        <v>608</v>
      </c>
      <c r="D92" s="7" t="s">
        <v>131</v>
      </c>
      <c r="E92" s="8">
        <v>1946199</v>
      </c>
      <c r="F92" s="21">
        <v>439600</v>
      </c>
      <c r="G92" s="30">
        <v>0</v>
      </c>
      <c r="H92" s="21">
        <v>103.76</v>
      </c>
      <c r="I92" s="27">
        <v>4</v>
      </c>
      <c r="J92" s="42">
        <v>25</v>
      </c>
      <c r="K92" s="22">
        <v>0.0614</v>
      </c>
      <c r="L92" s="23">
        <v>167400</v>
      </c>
      <c r="M92" s="23">
        <f t="shared" si="2"/>
        <v>5955465.000000001</v>
      </c>
    </row>
    <row r="93" spans="1:13" ht="18.75" customHeight="1">
      <c r="A93" s="13">
        <v>86</v>
      </c>
      <c r="B93" s="32" t="s">
        <v>447</v>
      </c>
      <c r="C93" s="2" t="s">
        <v>608</v>
      </c>
      <c r="D93" s="7" t="s">
        <v>133</v>
      </c>
      <c r="E93" s="8" t="s">
        <v>132</v>
      </c>
      <c r="F93" s="21">
        <v>116171</v>
      </c>
      <c r="G93" s="30">
        <v>0</v>
      </c>
      <c r="H93" s="21">
        <v>139.86</v>
      </c>
      <c r="I93" s="27">
        <v>3</v>
      </c>
      <c r="J93" s="44">
        <v>0</v>
      </c>
      <c r="K93" s="22">
        <v>0.0649</v>
      </c>
      <c r="L93" s="23">
        <v>167400</v>
      </c>
      <c r="M93" s="23">
        <f t="shared" si="2"/>
        <v>139405.19999999998</v>
      </c>
    </row>
    <row r="94" spans="1:13" ht="18.75" customHeight="1">
      <c r="A94" s="13">
        <v>87</v>
      </c>
      <c r="B94" s="32" t="s">
        <v>448</v>
      </c>
      <c r="C94" s="2" t="s">
        <v>608</v>
      </c>
      <c r="D94" s="7" t="s">
        <v>135</v>
      </c>
      <c r="E94" s="8" t="s">
        <v>134</v>
      </c>
      <c r="F94" s="21">
        <v>143691</v>
      </c>
      <c r="G94" s="30">
        <v>0</v>
      </c>
      <c r="H94" s="21">
        <v>103.76</v>
      </c>
      <c r="I94" s="27">
        <v>4</v>
      </c>
      <c r="J94" s="42">
        <v>35.1</v>
      </c>
      <c r="K94" s="22">
        <v>0.0633</v>
      </c>
      <c r="L94" s="23">
        <v>167400</v>
      </c>
      <c r="M94" s="23">
        <f t="shared" si="2"/>
        <v>7793263.980000002</v>
      </c>
    </row>
    <row r="95" spans="1:13" ht="18.75" customHeight="1">
      <c r="A95" s="13">
        <v>88</v>
      </c>
      <c r="B95" s="32" t="s">
        <v>449</v>
      </c>
      <c r="C95" s="2" t="s">
        <v>608</v>
      </c>
      <c r="D95" s="7" t="s">
        <v>137</v>
      </c>
      <c r="E95" s="8" t="s">
        <v>136</v>
      </c>
      <c r="F95" s="21">
        <v>71278</v>
      </c>
      <c r="G95" s="30">
        <v>0</v>
      </c>
      <c r="H95" s="21">
        <v>94.3</v>
      </c>
      <c r="I95" s="27">
        <v>3</v>
      </c>
      <c r="J95" s="42">
        <v>25</v>
      </c>
      <c r="K95" s="22">
        <v>0.0628</v>
      </c>
      <c r="L95" s="23">
        <v>167400</v>
      </c>
      <c r="M95" s="23">
        <f t="shared" si="2"/>
        <v>5018602.35</v>
      </c>
    </row>
    <row r="96" spans="1:13" ht="18.75" customHeight="1">
      <c r="A96" s="13">
        <v>89</v>
      </c>
      <c r="B96" s="32" t="s">
        <v>450</v>
      </c>
      <c r="C96" s="2" t="s">
        <v>608</v>
      </c>
      <c r="D96" s="7" t="s">
        <v>139</v>
      </c>
      <c r="E96" s="8" t="s">
        <v>138</v>
      </c>
      <c r="F96" s="21">
        <v>71600</v>
      </c>
      <c r="G96" s="30">
        <v>0</v>
      </c>
      <c r="H96" s="21">
        <v>139.86</v>
      </c>
      <c r="I96" s="27">
        <v>5</v>
      </c>
      <c r="J96" s="42">
        <v>14.4</v>
      </c>
      <c r="K96" s="22">
        <v>0.0646</v>
      </c>
      <c r="L96" s="23">
        <v>167400</v>
      </c>
      <c r="M96" s="23">
        <f t="shared" si="2"/>
        <v>4300181.5200000005</v>
      </c>
    </row>
    <row r="97" spans="1:13" ht="18.75" customHeight="1">
      <c r="A97" s="13">
        <v>90</v>
      </c>
      <c r="B97" s="32" t="s">
        <v>451</v>
      </c>
      <c r="C97" s="2" t="s">
        <v>608</v>
      </c>
      <c r="D97" s="7" t="s">
        <v>141</v>
      </c>
      <c r="E97" s="8" t="s">
        <v>140</v>
      </c>
      <c r="F97" s="21">
        <v>225182</v>
      </c>
      <c r="G97" s="30">
        <v>0</v>
      </c>
      <c r="H97" s="21">
        <v>76.16</v>
      </c>
      <c r="I97" s="27">
        <v>2</v>
      </c>
      <c r="J97" s="42">
        <v>0.6</v>
      </c>
      <c r="K97" s="22">
        <v>0.0629</v>
      </c>
      <c r="L97" s="23">
        <v>167400</v>
      </c>
      <c r="M97" s="23">
        <f t="shared" si="2"/>
        <v>365837.27999999997</v>
      </c>
    </row>
    <row r="98" spans="1:13" ht="18.75" customHeight="1">
      <c r="A98" s="13">
        <v>91</v>
      </c>
      <c r="B98" s="32" t="s">
        <v>452</v>
      </c>
      <c r="C98" s="2" t="s">
        <v>608</v>
      </c>
      <c r="D98" s="7" t="s">
        <v>143</v>
      </c>
      <c r="E98" s="8" t="s">
        <v>142</v>
      </c>
      <c r="F98" s="21">
        <v>108474</v>
      </c>
      <c r="G98" s="30">
        <v>0</v>
      </c>
      <c r="H98" s="21">
        <v>94.3</v>
      </c>
      <c r="I98" s="27">
        <v>3</v>
      </c>
      <c r="J98" s="42">
        <v>0.6</v>
      </c>
      <c r="K98" s="22">
        <v>0.0606</v>
      </c>
      <c r="L98" s="23">
        <v>167400</v>
      </c>
      <c r="M98" s="23">
        <f t="shared" si="2"/>
        <v>248562.44999999998</v>
      </c>
    </row>
    <row r="99" spans="1:13" ht="18.75" customHeight="1">
      <c r="A99" s="13">
        <v>92</v>
      </c>
      <c r="B99" s="32" t="s">
        <v>453</v>
      </c>
      <c r="C99" s="2" t="s">
        <v>608</v>
      </c>
      <c r="D99" s="7" t="s">
        <v>145</v>
      </c>
      <c r="E99" s="8" t="s">
        <v>144</v>
      </c>
      <c r="F99" s="21">
        <v>228046</v>
      </c>
      <c r="G99" s="30">
        <v>0</v>
      </c>
      <c r="H99" s="21">
        <v>0</v>
      </c>
      <c r="I99" s="27">
        <v>2</v>
      </c>
      <c r="J99" s="44">
        <v>0</v>
      </c>
      <c r="K99" s="22">
        <v>0.0637</v>
      </c>
      <c r="L99" s="23">
        <v>167400</v>
      </c>
      <c r="M99" s="23">
        <f t="shared" si="2"/>
        <v>273655.2</v>
      </c>
    </row>
    <row r="100" spans="1:13" ht="18.75" customHeight="1">
      <c r="A100" s="13">
        <v>93</v>
      </c>
      <c r="B100" s="32" t="s">
        <v>454</v>
      </c>
      <c r="C100" s="2" t="s">
        <v>608</v>
      </c>
      <c r="D100" s="7" t="s">
        <v>147</v>
      </c>
      <c r="E100" s="8" t="s">
        <v>146</v>
      </c>
      <c r="F100" s="21">
        <v>223750</v>
      </c>
      <c r="G100" s="30">
        <v>0</v>
      </c>
      <c r="H100" s="21">
        <v>0</v>
      </c>
      <c r="I100" s="27">
        <v>3</v>
      </c>
      <c r="J100" s="44">
        <v>0</v>
      </c>
      <c r="K100" s="22">
        <v>0.0625</v>
      </c>
      <c r="L100" s="23">
        <v>167400</v>
      </c>
      <c r="M100" s="23">
        <f t="shared" si="2"/>
        <v>268500</v>
      </c>
    </row>
    <row r="101" spans="1:13" ht="18.75" customHeight="1">
      <c r="A101" s="13">
        <v>94</v>
      </c>
      <c r="B101" s="32" t="s">
        <v>455</v>
      </c>
      <c r="C101" s="2" t="s">
        <v>608</v>
      </c>
      <c r="D101" s="7" t="s">
        <v>149</v>
      </c>
      <c r="E101" s="8" t="s">
        <v>148</v>
      </c>
      <c r="F101" s="21">
        <v>242724</v>
      </c>
      <c r="G101" s="30">
        <v>0</v>
      </c>
      <c r="H101" s="21">
        <v>94.3</v>
      </c>
      <c r="I101" s="27">
        <v>3</v>
      </c>
      <c r="J101" s="42">
        <v>0.6</v>
      </c>
      <c r="K101" s="22">
        <v>0.0678</v>
      </c>
      <c r="L101" s="23">
        <v>167400</v>
      </c>
      <c r="M101" s="23">
        <f t="shared" si="2"/>
        <v>409662.44999999995</v>
      </c>
    </row>
    <row r="102" spans="1:13" ht="18.75" customHeight="1">
      <c r="A102" s="13">
        <v>95</v>
      </c>
      <c r="B102" s="32" t="s">
        <v>456</v>
      </c>
      <c r="C102" s="2" t="s">
        <v>608</v>
      </c>
      <c r="D102" s="7" t="s">
        <v>151</v>
      </c>
      <c r="E102" s="8" t="s">
        <v>150</v>
      </c>
      <c r="F102" s="21">
        <v>235922</v>
      </c>
      <c r="G102" s="30">
        <v>0</v>
      </c>
      <c r="H102" s="21">
        <v>94.3</v>
      </c>
      <c r="I102" s="27">
        <v>3</v>
      </c>
      <c r="J102" s="42">
        <v>25</v>
      </c>
      <c r="K102" s="22">
        <v>0.0659</v>
      </c>
      <c r="L102" s="23">
        <v>167400</v>
      </c>
      <c r="M102" s="23">
        <f t="shared" si="2"/>
        <v>5216175.15</v>
      </c>
    </row>
    <row r="103" spans="1:13" ht="18.75" customHeight="1">
      <c r="A103" s="13">
        <v>96</v>
      </c>
      <c r="B103" s="32" t="s">
        <v>457</v>
      </c>
      <c r="C103" s="2" t="s">
        <v>608</v>
      </c>
      <c r="D103" s="7" t="s">
        <v>153</v>
      </c>
      <c r="E103" s="8" t="s">
        <v>152</v>
      </c>
      <c r="F103" s="21">
        <v>222318</v>
      </c>
      <c r="G103" s="30">
        <v>0</v>
      </c>
      <c r="H103" s="21">
        <v>94.3</v>
      </c>
      <c r="I103" s="27">
        <v>3</v>
      </c>
      <c r="J103" s="42">
        <v>41.6</v>
      </c>
      <c r="K103" s="22">
        <v>0.0621</v>
      </c>
      <c r="L103" s="23">
        <v>167400</v>
      </c>
      <c r="M103" s="23">
        <f t="shared" si="2"/>
        <v>8475408</v>
      </c>
    </row>
    <row r="104" spans="1:13" ht="18.75" customHeight="1">
      <c r="A104" s="13">
        <v>97</v>
      </c>
      <c r="B104" s="32" t="s">
        <v>458</v>
      </c>
      <c r="C104" s="2" t="s">
        <v>608</v>
      </c>
      <c r="D104" s="7" t="s">
        <v>155</v>
      </c>
      <c r="E104" s="8" t="s">
        <v>154</v>
      </c>
      <c r="F104" s="21">
        <v>269216</v>
      </c>
      <c r="G104" s="30">
        <v>0</v>
      </c>
      <c r="H104" s="21">
        <v>139.86</v>
      </c>
      <c r="I104" s="27">
        <v>5</v>
      </c>
      <c r="J104" s="42">
        <v>33.1</v>
      </c>
      <c r="K104" s="22">
        <v>0.0752</v>
      </c>
      <c r="L104" s="23">
        <v>167400</v>
      </c>
      <c r="M104" s="23">
        <f aca="true" t="shared" si="3" ref="M104:M135">H104*1.25*J104/100*L104-G104*H104/100*L104+F104*1.2</f>
        <v>10010007.555</v>
      </c>
    </row>
    <row r="105" spans="1:13" ht="18.75" customHeight="1">
      <c r="A105" s="13">
        <v>98</v>
      </c>
      <c r="B105" s="32" t="s">
        <v>459</v>
      </c>
      <c r="C105" s="2" t="s">
        <v>608</v>
      </c>
      <c r="D105" s="7" t="s">
        <v>157</v>
      </c>
      <c r="E105" s="8" t="s">
        <v>156</v>
      </c>
      <c r="F105" s="21">
        <v>301436</v>
      </c>
      <c r="G105" s="30">
        <v>0</v>
      </c>
      <c r="H105" s="21">
        <v>139.86</v>
      </c>
      <c r="I105" s="27">
        <v>5</v>
      </c>
      <c r="J105" s="42">
        <v>14.4</v>
      </c>
      <c r="K105" s="22">
        <v>0.0842</v>
      </c>
      <c r="L105" s="23">
        <v>167400</v>
      </c>
      <c r="M105" s="23">
        <f t="shared" si="3"/>
        <v>4575984.720000001</v>
      </c>
    </row>
    <row r="106" spans="1:13" ht="18.75" customHeight="1">
      <c r="A106" s="13">
        <v>99</v>
      </c>
      <c r="B106" s="32" t="s">
        <v>460</v>
      </c>
      <c r="C106" s="2" t="s">
        <v>608</v>
      </c>
      <c r="D106" s="7" t="s">
        <v>159</v>
      </c>
      <c r="E106" s="8" t="s">
        <v>158</v>
      </c>
      <c r="F106" s="21">
        <v>68327</v>
      </c>
      <c r="G106" s="30">
        <v>0</v>
      </c>
      <c r="H106" s="21">
        <v>0</v>
      </c>
      <c r="I106" s="27">
        <v>2</v>
      </c>
      <c r="J106" s="44">
        <v>0</v>
      </c>
      <c r="K106" s="22">
        <v>0.0602</v>
      </c>
      <c r="L106" s="23">
        <v>167400</v>
      </c>
      <c r="M106" s="23">
        <f t="shared" si="3"/>
        <v>81992.4</v>
      </c>
    </row>
    <row r="107" spans="1:13" ht="18.75" customHeight="1">
      <c r="A107" s="13">
        <v>100</v>
      </c>
      <c r="B107" s="32" t="s">
        <v>461</v>
      </c>
      <c r="C107" s="2" t="s">
        <v>608</v>
      </c>
      <c r="D107" s="7" t="s">
        <v>161</v>
      </c>
      <c r="E107" s="8" t="s">
        <v>160</v>
      </c>
      <c r="F107" s="21">
        <v>79677</v>
      </c>
      <c r="G107" s="30">
        <v>0</v>
      </c>
      <c r="H107" s="21">
        <v>139.86</v>
      </c>
      <c r="I107" s="27">
        <v>5</v>
      </c>
      <c r="J107" s="42">
        <v>8.1</v>
      </c>
      <c r="K107" s="22">
        <v>0.0702</v>
      </c>
      <c r="L107" s="23">
        <v>167400</v>
      </c>
      <c r="M107" s="23">
        <f t="shared" si="3"/>
        <v>2466134.505</v>
      </c>
    </row>
    <row r="108" spans="1:13" ht="18.75" customHeight="1">
      <c r="A108" s="13">
        <v>101</v>
      </c>
      <c r="B108" s="32" t="s">
        <v>462</v>
      </c>
      <c r="C108" s="2" t="s">
        <v>608</v>
      </c>
      <c r="D108" s="7" t="s">
        <v>163</v>
      </c>
      <c r="E108" s="8" t="s">
        <v>162</v>
      </c>
      <c r="F108" s="21">
        <v>238428</v>
      </c>
      <c r="G108" s="30">
        <v>0</v>
      </c>
      <c r="H108" s="21">
        <v>94.3</v>
      </c>
      <c r="I108" s="27">
        <v>3</v>
      </c>
      <c r="J108" s="42">
        <v>21</v>
      </c>
      <c r="K108" s="22">
        <v>0.0666</v>
      </c>
      <c r="L108" s="23">
        <v>167400</v>
      </c>
      <c r="M108" s="23">
        <f t="shared" si="3"/>
        <v>4429891.35</v>
      </c>
    </row>
    <row r="109" spans="1:13" ht="18.75" customHeight="1">
      <c r="A109" s="13">
        <v>102</v>
      </c>
      <c r="B109" s="32" t="s">
        <v>463</v>
      </c>
      <c r="C109" s="2" t="s">
        <v>608</v>
      </c>
      <c r="D109" s="7" t="s">
        <v>165</v>
      </c>
      <c r="E109" s="8" t="s">
        <v>164</v>
      </c>
      <c r="F109" s="21">
        <v>448932</v>
      </c>
      <c r="G109" s="30">
        <v>0</v>
      </c>
      <c r="H109" s="21">
        <v>103.76</v>
      </c>
      <c r="I109" s="27">
        <v>4</v>
      </c>
      <c r="J109" s="42">
        <v>8.1</v>
      </c>
      <c r="K109" s="22">
        <v>0.0627</v>
      </c>
      <c r="L109" s="23">
        <v>167400</v>
      </c>
      <c r="M109" s="23">
        <f t="shared" si="3"/>
        <v>2297372.58</v>
      </c>
    </row>
    <row r="110" spans="1:13" ht="18.75" customHeight="1">
      <c r="A110" s="13">
        <v>103</v>
      </c>
      <c r="B110" s="32" t="s">
        <v>464</v>
      </c>
      <c r="C110" s="2" t="s">
        <v>608</v>
      </c>
      <c r="D110" s="7" t="s">
        <v>167</v>
      </c>
      <c r="E110" s="8" t="s">
        <v>166</v>
      </c>
      <c r="F110" s="21">
        <v>241650</v>
      </c>
      <c r="G110" s="30">
        <v>0</v>
      </c>
      <c r="H110" s="21">
        <v>94.3</v>
      </c>
      <c r="I110" s="27">
        <v>3</v>
      </c>
      <c r="J110" s="42">
        <v>23.4</v>
      </c>
      <c r="K110" s="22">
        <v>0.0675</v>
      </c>
      <c r="L110" s="23">
        <v>167400</v>
      </c>
      <c r="M110" s="23">
        <f t="shared" si="3"/>
        <v>4907332.35</v>
      </c>
    </row>
    <row r="111" spans="1:13" ht="18.75" customHeight="1">
      <c r="A111" s="13">
        <v>104</v>
      </c>
      <c r="B111" s="32" t="s">
        <v>465</v>
      </c>
      <c r="C111" s="2" t="s">
        <v>608</v>
      </c>
      <c r="D111" s="7" t="s">
        <v>169</v>
      </c>
      <c r="E111" s="8" t="s">
        <v>168</v>
      </c>
      <c r="F111" s="21">
        <v>70597</v>
      </c>
      <c r="G111" s="30">
        <v>0</v>
      </c>
      <c r="H111" s="21">
        <v>0</v>
      </c>
      <c r="I111" s="27">
        <v>2</v>
      </c>
      <c r="J111" s="44">
        <v>0</v>
      </c>
      <c r="K111" s="22">
        <v>0.0622</v>
      </c>
      <c r="L111" s="23">
        <v>167400</v>
      </c>
      <c r="M111" s="23">
        <f t="shared" si="3"/>
        <v>84716.4</v>
      </c>
    </row>
    <row r="112" spans="1:13" ht="18.75" customHeight="1">
      <c r="A112" s="13">
        <v>105</v>
      </c>
      <c r="B112" s="32" t="s">
        <v>466</v>
      </c>
      <c r="C112" s="2" t="s">
        <v>608</v>
      </c>
      <c r="D112" s="7" t="s">
        <v>171</v>
      </c>
      <c r="E112" s="8" t="s">
        <v>170</v>
      </c>
      <c r="F112" s="21">
        <v>256413</v>
      </c>
      <c r="G112" s="30">
        <v>0</v>
      </c>
      <c r="H112" s="21">
        <v>94.3</v>
      </c>
      <c r="I112" s="27">
        <v>3</v>
      </c>
      <c r="J112" s="42">
        <v>0.6</v>
      </c>
      <c r="K112" s="22">
        <v>0.0606</v>
      </c>
      <c r="L112" s="23">
        <v>167400</v>
      </c>
      <c r="M112" s="23">
        <f t="shared" si="3"/>
        <v>426089.25</v>
      </c>
    </row>
    <row r="113" spans="1:13" ht="18.75" customHeight="1">
      <c r="A113" s="13">
        <v>106</v>
      </c>
      <c r="B113" s="32" t="s">
        <v>467</v>
      </c>
      <c r="C113" s="2" t="s">
        <v>608</v>
      </c>
      <c r="D113" s="7" t="s">
        <v>173</v>
      </c>
      <c r="E113" s="8" t="s">
        <v>172</v>
      </c>
      <c r="F113" s="21">
        <v>255254</v>
      </c>
      <c r="G113" s="30">
        <v>0</v>
      </c>
      <c r="H113" s="21">
        <v>0</v>
      </c>
      <c r="I113" s="27">
        <v>5</v>
      </c>
      <c r="J113" s="44">
        <v>0</v>
      </c>
      <c r="K113" s="22">
        <v>0.713</v>
      </c>
      <c r="L113" s="23">
        <v>167400</v>
      </c>
      <c r="M113" s="23">
        <f t="shared" si="3"/>
        <v>306304.8</v>
      </c>
    </row>
    <row r="114" spans="1:13" ht="18.75" customHeight="1">
      <c r="A114" s="13">
        <v>107</v>
      </c>
      <c r="B114" s="32" t="s">
        <v>468</v>
      </c>
      <c r="C114" s="2" t="s">
        <v>608</v>
      </c>
      <c r="D114" s="7" t="s">
        <v>175</v>
      </c>
      <c r="E114" s="8" t="s">
        <v>174</v>
      </c>
      <c r="F114" s="21">
        <v>260624</v>
      </c>
      <c r="G114" s="30">
        <v>0</v>
      </c>
      <c r="H114" s="21">
        <v>0</v>
      </c>
      <c r="I114" s="27">
        <v>3</v>
      </c>
      <c r="J114" s="44">
        <v>0</v>
      </c>
      <c r="K114" s="22">
        <v>0.0728</v>
      </c>
      <c r="L114" s="23">
        <v>167400</v>
      </c>
      <c r="M114" s="23">
        <f t="shared" si="3"/>
        <v>312748.8</v>
      </c>
    </row>
    <row r="115" spans="1:13" ht="18.75" customHeight="1">
      <c r="A115" s="13">
        <v>108</v>
      </c>
      <c r="B115" s="32" t="s">
        <v>469</v>
      </c>
      <c r="C115" s="2" t="s">
        <v>608</v>
      </c>
      <c r="D115" s="7" t="s">
        <v>177</v>
      </c>
      <c r="E115" s="8" t="s">
        <v>176</v>
      </c>
      <c r="F115" s="21">
        <v>226972</v>
      </c>
      <c r="G115" s="30">
        <v>0</v>
      </c>
      <c r="H115" s="21">
        <v>0</v>
      </c>
      <c r="I115" s="27">
        <v>3</v>
      </c>
      <c r="J115" s="44">
        <v>0</v>
      </c>
      <c r="K115" s="22">
        <v>0.0634</v>
      </c>
      <c r="L115" s="23">
        <v>167400</v>
      </c>
      <c r="M115" s="23">
        <f t="shared" si="3"/>
        <v>272366.39999999997</v>
      </c>
    </row>
    <row r="116" spans="1:13" ht="18.75" customHeight="1">
      <c r="A116" s="13">
        <v>109</v>
      </c>
      <c r="B116" s="32" t="s">
        <v>470</v>
      </c>
      <c r="C116" s="2" t="s">
        <v>608</v>
      </c>
      <c r="D116" s="7" t="s">
        <v>179</v>
      </c>
      <c r="E116" s="8" t="s">
        <v>178</v>
      </c>
      <c r="F116" s="21">
        <v>84558</v>
      </c>
      <c r="G116" s="30">
        <v>0</v>
      </c>
      <c r="H116" s="21">
        <v>139.86</v>
      </c>
      <c r="I116" s="27">
        <v>5</v>
      </c>
      <c r="J116" s="42">
        <v>14.4</v>
      </c>
      <c r="K116" s="22">
        <v>0.0745</v>
      </c>
      <c r="L116" s="23">
        <v>167400</v>
      </c>
      <c r="M116" s="23">
        <f t="shared" si="3"/>
        <v>4315731.12</v>
      </c>
    </row>
    <row r="117" spans="1:13" ht="18.75" customHeight="1">
      <c r="A117" s="13">
        <v>110</v>
      </c>
      <c r="B117" s="32" t="s">
        <v>471</v>
      </c>
      <c r="C117" s="2" t="s">
        <v>608</v>
      </c>
      <c r="D117" s="7" t="s">
        <v>181</v>
      </c>
      <c r="E117" s="8" t="s">
        <v>180</v>
      </c>
      <c r="F117" s="21">
        <v>242008</v>
      </c>
      <c r="G117" s="30">
        <v>0</v>
      </c>
      <c r="H117" s="21">
        <v>94.3</v>
      </c>
      <c r="I117" s="27">
        <v>3</v>
      </c>
      <c r="J117" s="42">
        <v>8.1</v>
      </c>
      <c r="K117" s="22">
        <v>0.0676</v>
      </c>
      <c r="L117" s="23">
        <v>167400</v>
      </c>
      <c r="M117" s="23">
        <f t="shared" si="3"/>
        <v>1888723.875</v>
      </c>
    </row>
    <row r="118" spans="1:13" ht="18.75" customHeight="1">
      <c r="A118" s="13">
        <v>111</v>
      </c>
      <c r="B118" s="32" t="s">
        <v>472</v>
      </c>
      <c r="C118" s="2" t="s">
        <v>608</v>
      </c>
      <c r="D118" s="7" t="s">
        <v>183</v>
      </c>
      <c r="E118" s="8" t="s">
        <v>182</v>
      </c>
      <c r="F118" s="21">
        <v>67306</v>
      </c>
      <c r="G118" s="30">
        <v>0</v>
      </c>
      <c r="H118" s="21">
        <v>94.3</v>
      </c>
      <c r="I118" s="27">
        <v>3</v>
      </c>
      <c r="J118" s="42">
        <v>33.1</v>
      </c>
      <c r="K118" s="22">
        <v>0.0593</v>
      </c>
      <c r="L118" s="23">
        <v>167400</v>
      </c>
      <c r="M118" s="23">
        <f t="shared" si="3"/>
        <v>6612150.225000001</v>
      </c>
    </row>
    <row r="119" spans="1:13" ht="18.75" customHeight="1">
      <c r="A119" s="13">
        <v>112</v>
      </c>
      <c r="B119" s="32" t="s">
        <v>473</v>
      </c>
      <c r="C119" s="2" t="s">
        <v>608</v>
      </c>
      <c r="D119" s="7" t="s">
        <v>185</v>
      </c>
      <c r="E119" s="8" t="s">
        <v>184</v>
      </c>
      <c r="F119" s="21">
        <v>228762</v>
      </c>
      <c r="G119" s="30">
        <v>0</v>
      </c>
      <c r="H119" s="21">
        <v>139.86</v>
      </c>
      <c r="I119" s="27">
        <v>5</v>
      </c>
      <c r="J119" s="42">
        <v>34.2</v>
      </c>
      <c r="K119" s="22">
        <v>0.0639</v>
      </c>
      <c r="L119" s="23">
        <v>167400</v>
      </c>
      <c r="M119" s="23">
        <f t="shared" si="3"/>
        <v>10283385.510000002</v>
      </c>
    </row>
    <row r="120" spans="1:13" ht="18.75" customHeight="1">
      <c r="A120" s="13">
        <v>113</v>
      </c>
      <c r="B120" s="32" t="s">
        <v>474</v>
      </c>
      <c r="C120" s="2" t="s">
        <v>608</v>
      </c>
      <c r="D120" s="7" t="s">
        <v>187</v>
      </c>
      <c r="E120" s="8" t="s">
        <v>186</v>
      </c>
      <c r="F120" s="21">
        <v>89136</v>
      </c>
      <c r="G120" s="30">
        <v>0</v>
      </c>
      <c r="H120" s="21">
        <v>0</v>
      </c>
      <c r="I120" s="27">
        <v>3</v>
      </c>
      <c r="J120" s="44">
        <v>0</v>
      </c>
      <c r="K120" s="22">
        <v>0.0619</v>
      </c>
      <c r="L120" s="23">
        <v>167400</v>
      </c>
      <c r="M120" s="23">
        <f t="shared" si="3"/>
        <v>106963.2</v>
      </c>
    </row>
    <row r="121" spans="1:13" ht="18.75" customHeight="1">
      <c r="A121" s="13">
        <v>114</v>
      </c>
      <c r="B121" s="32" t="s">
        <v>475</v>
      </c>
      <c r="C121" s="2" t="s">
        <v>608</v>
      </c>
      <c r="D121" s="7" t="s">
        <v>189</v>
      </c>
      <c r="E121" s="8" t="s">
        <v>188</v>
      </c>
      <c r="F121" s="21">
        <v>64468</v>
      </c>
      <c r="G121" s="30">
        <v>0</v>
      </c>
      <c r="H121" s="21">
        <v>139.86</v>
      </c>
      <c r="I121" s="27">
        <v>5</v>
      </c>
      <c r="J121" s="42">
        <v>8.1</v>
      </c>
      <c r="K121" s="22">
        <v>0.0568</v>
      </c>
      <c r="L121" s="23">
        <v>167400</v>
      </c>
      <c r="M121" s="23">
        <f t="shared" si="3"/>
        <v>2447883.705</v>
      </c>
    </row>
    <row r="122" spans="1:13" ht="18.75" customHeight="1">
      <c r="A122" s="13">
        <v>115</v>
      </c>
      <c r="B122" s="32" t="s">
        <v>476</v>
      </c>
      <c r="C122" s="2" t="s">
        <v>608</v>
      </c>
      <c r="D122" s="7" t="s">
        <v>191</v>
      </c>
      <c r="E122" s="8" t="s">
        <v>190</v>
      </c>
      <c r="F122" s="21">
        <v>211936</v>
      </c>
      <c r="G122" s="30">
        <v>0</v>
      </c>
      <c r="H122" s="21">
        <v>139.86</v>
      </c>
      <c r="I122" s="27">
        <v>5</v>
      </c>
      <c r="J122" s="42">
        <v>34.2</v>
      </c>
      <c r="K122" s="22">
        <v>0.0592</v>
      </c>
      <c r="L122" s="23">
        <v>167400</v>
      </c>
      <c r="M122" s="23">
        <f t="shared" si="3"/>
        <v>10263194.31</v>
      </c>
    </row>
    <row r="123" spans="1:13" ht="18.75" customHeight="1">
      <c r="A123" s="13">
        <v>116</v>
      </c>
      <c r="B123" s="32" t="s">
        <v>477</v>
      </c>
      <c r="C123" s="2" t="s">
        <v>608</v>
      </c>
      <c r="D123" s="7" t="s">
        <v>193</v>
      </c>
      <c r="E123" s="8" t="s">
        <v>192</v>
      </c>
      <c r="F123" s="21">
        <v>219096</v>
      </c>
      <c r="G123" s="30">
        <v>0</v>
      </c>
      <c r="H123" s="21">
        <v>0</v>
      </c>
      <c r="I123" s="27">
        <v>4</v>
      </c>
      <c r="J123" s="44">
        <v>0</v>
      </c>
      <c r="K123" s="22">
        <v>0.0612</v>
      </c>
      <c r="L123" s="23">
        <v>167400</v>
      </c>
      <c r="M123" s="23">
        <f t="shared" si="3"/>
        <v>262915.2</v>
      </c>
    </row>
    <row r="124" spans="1:13" ht="18.75" customHeight="1">
      <c r="A124" s="13">
        <v>117</v>
      </c>
      <c r="B124" s="32" t="s">
        <v>478</v>
      </c>
      <c r="C124" s="2" t="s">
        <v>608</v>
      </c>
      <c r="D124" s="7" t="s">
        <v>195</v>
      </c>
      <c r="E124" s="8" t="s">
        <v>194</v>
      </c>
      <c r="F124" s="21">
        <v>133344</v>
      </c>
      <c r="G124" s="30">
        <v>0</v>
      </c>
      <c r="H124" s="21">
        <v>0</v>
      </c>
      <c r="I124" s="27">
        <v>2</v>
      </c>
      <c r="J124" s="44">
        <v>0</v>
      </c>
      <c r="K124" s="22">
        <v>0.0926</v>
      </c>
      <c r="L124" s="23">
        <v>167400</v>
      </c>
      <c r="M124" s="23">
        <f t="shared" si="3"/>
        <v>160012.8</v>
      </c>
    </row>
    <row r="125" spans="1:13" ht="18.75" customHeight="1">
      <c r="A125" s="13">
        <v>118</v>
      </c>
      <c r="B125" s="32" t="s">
        <v>479</v>
      </c>
      <c r="C125" s="2" t="s">
        <v>608</v>
      </c>
      <c r="D125" s="7" t="s">
        <v>197</v>
      </c>
      <c r="E125" s="8" t="s">
        <v>196</v>
      </c>
      <c r="F125" s="21">
        <v>230194</v>
      </c>
      <c r="G125" s="30">
        <v>0</v>
      </c>
      <c r="H125" s="21">
        <v>0</v>
      </c>
      <c r="I125" s="27">
        <v>3</v>
      </c>
      <c r="J125" s="44">
        <v>0</v>
      </c>
      <c r="K125" s="22">
        <v>0.0643</v>
      </c>
      <c r="L125" s="23">
        <v>167400</v>
      </c>
      <c r="M125" s="23">
        <f t="shared" si="3"/>
        <v>276232.8</v>
      </c>
    </row>
    <row r="126" spans="1:13" ht="18.75" customHeight="1">
      <c r="A126" s="13">
        <v>119</v>
      </c>
      <c r="B126" s="32" t="s">
        <v>480</v>
      </c>
      <c r="C126" s="2" t="s">
        <v>608</v>
      </c>
      <c r="D126" s="7" t="s">
        <v>199</v>
      </c>
      <c r="E126" s="8" t="s">
        <v>198</v>
      </c>
      <c r="F126" s="21">
        <v>86976</v>
      </c>
      <c r="G126" s="30">
        <v>0</v>
      </c>
      <c r="H126" s="21">
        <v>76.16</v>
      </c>
      <c r="I126" s="27">
        <v>2</v>
      </c>
      <c r="J126" s="44">
        <v>0</v>
      </c>
      <c r="K126" s="22">
        <v>0.0604</v>
      </c>
      <c r="L126" s="23">
        <v>167400</v>
      </c>
      <c r="M126" s="23">
        <f t="shared" si="3"/>
        <v>104371.2</v>
      </c>
    </row>
    <row r="127" spans="1:13" ht="18.75" customHeight="1">
      <c r="A127" s="13">
        <v>120</v>
      </c>
      <c r="B127" s="32" t="s">
        <v>481</v>
      </c>
      <c r="C127" s="2" t="s">
        <v>608</v>
      </c>
      <c r="D127" s="7" t="s">
        <v>201</v>
      </c>
      <c r="E127" s="8" t="s">
        <v>200</v>
      </c>
      <c r="F127" s="21">
        <v>240576</v>
      </c>
      <c r="G127" s="30">
        <v>0</v>
      </c>
      <c r="H127" s="21">
        <v>0</v>
      </c>
      <c r="I127" s="27">
        <v>3</v>
      </c>
      <c r="J127" s="44">
        <v>0</v>
      </c>
      <c r="K127" s="22">
        <v>0.06716</v>
      </c>
      <c r="L127" s="23">
        <v>167400</v>
      </c>
      <c r="M127" s="23">
        <f t="shared" si="3"/>
        <v>288691.2</v>
      </c>
    </row>
    <row r="128" spans="1:13" ht="18.75" customHeight="1">
      <c r="A128" s="13">
        <v>121</v>
      </c>
      <c r="B128" s="32" t="s">
        <v>482</v>
      </c>
      <c r="C128" s="2" t="s">
        <v>608</v>
      </c>
      <c r="D128" s="7" t="s">
        <v>203</v>
      </c>
      <c r="E128" s="8" t="s">
        <v>202</v>
      </c>
      <c r="F128" s="21">
        <v>96912</v>
      </c>
      <c r="G128" s="30">
        <v>0</v>
      </c>
      <c r="H128" s="21">
        <v>0</v>
      </c>
      <c r="I128" s="27">
        <v>5</v>
      </c>
      <c r="J128" s="44">
        <v>0</v>
      </c>
      <c r="K128" s="22">
        <v>0.0673</v>
      </c>
      <c r="L128" s="23">
        <v>167400</v>
      </c>
      <c r="M128" s="23">
        <f t="shared" si="3"/>
        <v>116294.4</v>
      </c>
    </row>
    <row r="129" spans="1:13" ht="18.75" customHeight="1">
      <c r="A129" s="13">
        <v>122</v>
      </c>
      <c r="B129" s="32" t="s">
        <v>483</v>
      </c>
      <c r="C129" s="2" t="s">
        <v>608</v>
      </c>
      <c r="D129" s="7" t="s">
        <v>205</v>
      </c>
      <c r="E129" s="8" t="s">
        <v>204</v>
      </c>
      <c r="F129" s="21">
        <v>104400</v>
      </c>
      <c r="G129" s="30">
        <v>0</v>
      </c>
      <c r="H129" s="21">
        <v>0</v>
      </c>
      <c r="I129" s="27">
        <v>4</v>
      </c>
      <c r="J129" s="44">
        <v>0</v>
      </c>
      <c r="K129" s="22">
        <v>0.0725</v>
      </c>
      <c r="L129" s="23">
        <v>167400</v>
      </c>
      <c r="M129" s="23">
        <f t="shared" si="3"/>
        <v>125280</v>
      </c>
    </row>
    <row r="130" spans="1:13" ht="18.75" customHeight="1">
      <c r="A130" s="13">
        <v>123</v>
      </c>
      <c r="B130" s="32" t="s">
        <v>484</v>
      </c>
      <c r="C130" s="2" t="s">
        <v>608</v>
      </c>
      <c r="D130" s="7" t="s">
        <v>207</v>
      </c>
      <c r="E130" s="8" t="s">
        <v>206</v>
      </c>
      <c r="F130" s="21">
        <v>84528</v>
      </c>
      <c r="G130" s="30">
        <v>0</v>
      </c>
      <c r="H130" s="21">
        <v>0</v>
      </c>
      <c r="I130" s="27">
        <v>3</v>
      </c>
      <c r="J130" s="44">
        <v>0</v>
      </c>
      <c r="K130" s="22">
        <v>0.0587</v>
      </c>
      <c r="L130" s="23">
        <v>167400</v>
      </c>
      <c r="M130" s="23">
        <f t="shared" si="3"/>
        <v>101433.59999999999</v>
      </c>
    </row>
    <row r="131" spans="1:13" ht="18.75" customHeight="1">
      <c r="A131" s="13">
        <v>124</v>
      </c>
      <c r="B131" s="32" t="s">
        <v>485</v>
      </c>
      <c r="C131" s="2" t="s">
        <v>608</v>
      </c>
      <c r="D131" s="7" t="s">
        <v>209</v>
      </c>
      <c r="E131" s="8" t="s">
        <v>208</v>
      </c>
      <c r="F131" s="21">
        <v>274944</v>
      </c>
      <c r="G131" s="30">
        <v>0</v>
      </c>
      <c r="H131" s="21">
        <v>0</v>
      </c>
      <c r="I131" s="27">
        <v>2</v>
      </c>
      <c r="J131" s="44">
        <v>0</v>
      </c>
      <c r="K131" s="22">
        <v>0.0768</v>
      </c>
      <c r="L131" s="23">
        <v>167400</v>
      </c>
      <c r="M131" s="23">
        <f t="shared" si="3"/>
        <v>329932.8</v>
      </c>
    </row>
    <row r="132" spans="1:13" ht="18.75" customHeight="1">
      <c r="A132" s="13">
        <v>125</v>
      </c>
      <c r="B132" s="32" t="s">
        <v>486</v>
      </c>
      <c r="C132" s="2" t="s">
        <v>608</v>
      </c>
      <c r="D132" s="7" t="s">
        <v>211</v>
      </c>
      <c r="E132" s="8" t="s">
        <v>210</v>
      </c>
      <c r="F132" s="21">
        <v>236638</v>
      </c>
      <c r="G132" s="30">
        <v>0</v>
      </c>
      <c r="H132" s="21">
        <v>0</v>
      </c>
      <c r="I132" s="27">
        <v>2</v>
      </c>
      <c r="J132" s="44">
        <v>0</v>
      </c>
      <c r="K132" s="22">
        <v>0.0661</v>
      </c>
      <c r="L132" s="23">
        <v>167400</v>
      </c>
      <c r="M132" s="23">
        <f t="shared" si="3"/>
        <v>283965.6</v>
      </c>
    </row>
    <row r="133" spans="1:13" ht="18.75" customHeight="1">
      <c r="A133" s="13">
        <v>126</v>
      </c>
      <c r="B133" s="32" t="s">
        <v>487</v>
      </c>
      <c r="C133" s="2" t="s">
        <v>608</v>
      </c>
      <c r="D133" s="7" t="s">
        <v>213</v>
      </c>
      <c r="E133" s="8" t="s">
        <v>212</v>
      </c>
      <c r="F133" s="21">
        <v>228153</v>
      </c>
      <c r="G133" s="30">
        <v>0</v>
      </c>
      <c r="H133" s="21">
        <v>0</v>
      </c>
      <c r="I133" s="27">
        <v>5</v>
      </c>
      <c r="J133" s="44">
        <v>0</v>
      </c>
      <c r="K133" s="22">
        <v>0.06373</v>
      </c>
      <c r="L133" s="23">
        <v>167400</v>
      </c>
      <c r="M133" s="23">
        <f t="shared" si="3"/>
        <v>273783.6</v>
      </c>
    </row>
    <row r="134" spans="1:13" ht="18.75" customHeight="1">
      <c r="A134" s="13">
        <v>127</v>
      </c>
      <c r="B134" s="32" t="s">
        <v>488</v>
      </c>
      <c r="C134" s="2" t="s">
        <v>608</v>
      </c>
      <c r="D134" s="7" t="s">
        <v>215</v>
      </c>
      <c r="E134" s="8" t="s">
        <v>214</v>
      </c>
      <c r="F134" s="21">
        <v>93888</v>
      </c>
      <c r="G134" s="30">
        <v>0</v>
      </c>
      <c r="H134" s="21">
        <v>0</v>
      </c>
      <c r="I134" s="27">
        <v>5</v>
      </c>
      <c r="J134" s="44">
        <v>0</v>
      </c>
      <c r="K134" s="22">
        <v>0.0652</v>
      </c>
      <c r="L134" s="23">
        <v>167400</v>
      </c>
      <c r="M134" s="23">
        <f t="shared" si="3"/>
        <v>112665.59999999999</v>
      </c>
    </row>
    <row r="135" spans="1:13" ht="18.75" customHeight="1">
      <c r="A135" s="13">
        <v>128</v>
      </c>
      <c r="B135" s="32" t="s">
        <v>489</v>
      </c>
      <c r="C135" s="2" t="s">
        <v>608</v>
      </c>
      <c r="D135" s="7" t="s">
        <v>217</v>
      </c>
      <c r="E135" s="8" t="s">
        <v>216</v>
      </c>
      <c r="F135" s="21">
        <v>94464</v>
      </c>
      <c r="G135" s="30">
        <v>0</v>
      </c>
      <c r="H135" s="21">
        <v>0</v>
      </c>
      <c r="I135" s="27">
        <v>5</v>
      </c>
      <c r="J135" s="44">
        <v>0</v>
      </c>
      <c r="K135" s="22">
        <v>0.0656</v>
      </c>
      <c r="L135" s="23">
        <v>167400</v>
      </c>
      <c r="M135" s="23">
        <f t="shared" si="3"/>
        <v>113356.8</v>
      </c>
    </row>
    <row r="136" spans="1:13" ht="18.75" customHeight="1">
      <c r="A136" s="13">
        <v>129</v>
      </c>
      <c r="B136" s="32" t="s">
        <v>490</v>
      </c>
      <c r="C136" s="2" t="s">
        <v>609</v>
      </c>
      <c r="D136" s="7" t="s">
        <v>50</v>
      </c>
      <c r="E136" s="8">
        <v>2667761</v>
      </c>
      <c r="F136" s="21">
        <v>180020</v>
      </c>
      <c r="G136" s="30">
        <v>0</v>
      </c>
      <c r="H136" s="21">
        <v>76.16</v>
      </c>
      <c r="I136" s="27">
        <v>2</v>
      </c>
      <c r="J136" s="42">
        <v>40.7</v>
      </c>
      <c r="K136" s="22">
        <v>0.095</v>
      </c>
      <c r="L136" s="23">
        <v>167400</v>
      </c>
      <c r="M136" s="23">
        <f aca="true" t="shared" si="4" ref="M136:M167">H136*1.25*J136/100*L136-G136*H136/100*L136+F136*1.2</f>
        <v>6702171.36</v>
      </c>
    </row>
    <row r="137" spans="1:13" ht="18.75" customHeight="1">
      <c r="A137" s="13">
        <v>130</v>
      </c>
      <c r="B137" s="32" t="s">
        <v>491</v>
      </c>
      <c r="C137" s="2" t="s">
        <v>609</v>
      </c>
      <c r="D137" s="7" t="s">
        <v>48</v>
      </c>
      <c r="E137" s="8">
        <v>2649987</v>
      </c>
      <c r="F137" s="21">
        <v>204660</v>
      </c>
      <c r="G137" s="30">
        <v>0</v>
      </c>
      <c r="H137" s="21">
        <v>103.76</v>
      </c>
      <c r="I137" s="27">
        <v>4</v>
      </c>
      <c r="J137" s="42">
        <v>51.9</v>
      </c>
      <c r="K137" s="22">
        <v>0.108</v>
      </c>
      <c r="L137" s="23">
        <v>167400</v>
      </c>
      <c r="M137" s="23">
        <f t="shared" si="4"/>
        <v>11514005.82</v>
      </c>
    </row>
    <row r="138" spans="1:13" ht="18.75" customHeight="1">
      <c r="A138" s="13">
        <v>131</v>
      </c>
      <c r="B138" s="32" t="s">
        <v>492</v>
      </c>
      <c r="C138" s="2" t="s">
        <v>609</v>
      </c>
      <c r="D138" s="7" t="s">
        <v>47</v>
      </c>
      <c r="E138" s="8">
        <v>2653786</v>
      </c>
      <c r="F138" s="21">
        <v>216030</v>
      </c>
      <c r="G138" s="30">
        <v>0</v>
      </c>
      <c r="H138" s="21">
        <v>76.16</v>
      </c>
      <c r="I138" s="27">
        <v>2</v>
      </c>
      <c r="J138" s="42">
        <v>41</v>
      </c>
      <c r="K138" s="22">
        <v>0.114</v>
      </c>
      <c r="L138" s="23">
        <v>167400</v>
      </c>
      <c r="M138" s="23">
        <f t="shared" si="4"/>
        <v>6793192.8</v>
      </c>
    </row>
    <row r="139" spans="1:13" ht="18.75" customHeight="1">
      <c r="A139" s="13">
        <v>132</v>
      </c>
      <c r="B139" s="32" t="s">
        <v>493</v>
      </c>
      <c r="C139" s="2" t="s">
        <v>609</v>
      </c>
      <c r="D139" s="7" t="s">
        <v>56</v>
      </c>
      <c r="E139" s="8" t="s">
        <v>55</v>
      </c>
      <c r="F139" s="21">
        <v>197080</v>
      </c>
      <c r="G139" s="30">
        <v>0</v>
      </c>
      <c r="H139" s="21">
        <v>94.3</v>
      </c>
      <c r="I139" s="27">
        <v>3</v>
      </c>
      <c r="J139" s="42">
        <v>20</v>
      </c>
      <c r="K139" s="22">
        <v>0.104</v>
      </c>
      <c r="L139" s="23">
        <v>167400</v>
      </c>
      <c r="M139" s="23">
        <f t="shared" si="4"/>
        <v>4182951</v>
      </c>
    </row>
    <row r="140" spans="1:13" ht="18.75" customHeight="1">
      <c r="A140" s="13">
        <v>133</v>
      </c>
      <c r="B140" s="32" t="s">
        <v>494</v>
      </c>
      <c r="C140" s="2" t="s">
        <v>609</v>
      </c>
      <c r="D140" s="7" t="s">
        <v>49</v>
      </c>
      <c r="E140" s="8">
        <v>2649625</v>
      </c>
      <c r="F140" s="21">
        <v>598227</v>
      </c>
      <c r="G140" s="30">
        <v>2.5</v>
      </c>
      <c r="H140" s="21">
        <v>98.8</v>
      </c>
      <c r="I140" s="27">
        <v>3</v>
      </c>
      <c r="J140" s="42">
        <v>39.2</v>
      </c>
      <c r="K140" s="22">
        <v>0.232</v>
      </c>
      <c r="L140" s="23">
        <v>167400</v>
      </c>
      <c r="M140" s="23">
        <f t="shared" si="4"/>
        <v>8408563.200000001</v>
      </c>
    </row>
    <row r="141" spans="1:13" ht="18.75" customHeight="1">
      <c r="A141" s="13">
        <v>134</v>
      </c>
      <c r="B141" s="32" t="s">
        <v>495</v>
      </c>
      <c r="C141" s="2" t="s">
        <v>609</v>
      </c>
      <c r="D141" s="7" t="s">
        <v>54</v>
      </c>
      <c r="E141" s="8" t="s">
        <v>53</v>
      </c>
      <c r="F141" s="21">
        <v>382790</v>
      </c>
      <c r="G141" s="30">
        <v>1</v>
      </c>
      <c r="H141" s="21">
        <v>80</v>
      </c>
      <c r="I141" s="27">
        <v>2</v>
      </c>
      <c r="J141" s="42">
        <v>26.8</v>
      </c>
      <c r="K141" s="22">
        <v>0.202</v>
      </c>
      <c r="L141" s="23">
        <v>167400</v>
      </c>
      <c r="M141" s="23">
        <f t="shared" si="4"/>
        <v>4811748</v>
      </c>
    </row>
    <row r="142" spans="1:13" ht="18.75" customHeight="1">
      <c r="A142" s="13">
        <v>135</v>
      </c>
      <c r="B142" s="32" t="s">
        <v>496</v>
      </c>
      <c r="C142" s="2" t="s">
        <v>609</v>
      </c>
      <c r="D142" s="7" t="s">
        <v>52</v>
      </c>
      <c r="E142" s="8" t="s">
        <v>51</v>
      </c>
      <c r="F142" s="21">
        <v>118400</v>
      </c>
      <c r="G142" s="30">
        <v>0</v>
      </c>
      <c r="H142" s="21">
        <v>94.3</v>
      </c>
      <c r="I142" s="27">
        <v>3</v>
      </c>
      <c r="J142" s="42">
        <v>45</v>
      </c>
      <c r="K142" s="22">
        <v>0.16</v>
      </c>
      <c r="L142" s="23">
        <v>167400</v>
      </c>
      <c r="M142" s="23">
        <f t="shared" si="4"/>
        <v>9021603.75</v>
      </c>
    </row>
    <row r="143" spans="1:13" ht="18.75" customHeight="1">
      <c r="A143" s="13">
        <v>136</v>
      </c>
      <c r="B143" s="32" t="s">
        <v>497</v>
      </c>
      <c r="C143" s="2" t="s">
        <v>610</v>
      </c>
      <c r="D143" s="7" t="s">
        <v>218</v>
      </c>
      <c r="E143" s="8">
        <v>2794810</v>
      </c>
      <c r="F143" s="21">
        <v>323570</v>
      </c>
      <c r="G143" s="30">
        <v>0</v>
      </c>
      <c r="H143" s="21">
        <v>76.16</v>
      </c>
      <c r="I143" s="27">
        <v>2</v>
      </c>
      <c r="J143" s="40">
        <v>51.7</v>
      </c>
      <c r="K143" s="22">
        <v>0.131</v>
      </c>
      <c r="L143" s="23">
        <v>167400</v>
      </c>
      <c r="M143" s="23">
        <f t="shared" si="4"/>
        <v>8627444.16</v>
      </c>
    </row>
    <row r="144" spans="1:13" ht="18.75" customHeight="1">
      <c r="A144" s="13">
        <v>137</v>
      </c>
      <c r="B144" s="32" t="s">
        <v>498</v>
      </c>
      <c r="C144" s="2" t="s">
        <v>610</v>
      </c>
      <c r="D144" s="7" t="s">
        <v>219</v>
      </c>
      <c r="E144" s="8">
        <v>2649956</v>
      </c>
      <c r="F144" s="21">
        <v>1179563</v>
      </c>
      <c r="G144" s="30">
        <v>0</v>
      </c>
      <c r="H144" s="21">
        <v>94.3</v>
      </c>
      <c r="I144" s="27">
        <v>3</v>
      </c>
      <c r="J144" s="40">
        <v>35</v>
      </c>
      <c r="K144" s="22">
        <v>0.274</v>
      </c>
      <c r="L144" s="23">
        <v>167400</v>
      </c>
      <c r="M144" s="23">
        <f t="shared" si="4"/>
        <v>8321771.85</v>
      </c>
    </row>
    <row r="145" spans="1:13" ht="18.75" customHeight="1">
      <c r="A145" s="13">
        <v>138</v>
      </c>
      <c r="B145" s="32" t="s">
        <v>499</v>
      </c>
      <c r="C145" s="2" t="s">
        <v>610</v>
      </c>
      <c r="D145" s="7" t="s">
        <v>220</v>
      </c>
      <c r="E145" s="8">
        <v>2687530</v>
      </c>
      <c r="F145" s="21">
        <v>249470</v>
      </c>
      <c r="G145" s="30">
        <v>0</v>
      </c>
      <c r="H145" s="21">
        <v>76.16</v>
      </c>
      <c r="I145" s="27">
        <v>2</v>
      </c>
      <c r="J145" s="40">
        <v>0.6</v>
      </c>
      <c r="K145" s="22">
        <v>0.101</v>
      </c>
      <c r="L145" s="23">
        <v>167400</v>
      </c>
      <c r="M145" s="23">
        <f t="shared" si="4"/>
        <v>394982.88</v>
      </c>
    </row>
    <row r="146" spans="1:13" ht="18.75" customHeight="1">
      <c r="A146" s="13">
        <v>139</v>
      </c>
      <c r="B146" s="32" t="s">
        <v>500</v>
      </c>
      <c r="C146" s="2" t="s">
        <v>610</v>
      </c>
      <c r="D146" s="7" t="s">
        <v>221</v>
      </c>
      <c r="E146" s="8">
        <v>2652433</v>
      </c>
      <c r="F146" s="21">
        <v>491530</v>
      </c>
      <c r="G146" s="30">
        <v>0</v>
      </c>
      <c r="H146" s="21">
        <v>139.86</v>
      </c>
      <c r="I146" s="27">
        <v>5</v>
      </c>
      <c r="J146" s="40">
        <v>16.6</v>
      </c>
      <c r="K146" s="22">
        <v>0.199</v>
      </c>
      <c r="L146" s="23">
        <v>167400</v>
      </c>
      <c r="M146" s="23">
        <f t="shared" si="4"/>
        <v>5447943.030000001</v>
      </c>
    </row>
    <row r="147" spans="1:13" ht="18.75" customHeight="1">
      <c r="A147" s="13">
        <v>140</v>
      </c>
      <c r="B147" s="32" t="s">
        <v>501</v>
      </c>
      <c r="C147" s="2" t="s">
        <v>610</v>
      </c>
      <c r="D147" s="7" t="s">
        <v>222</v>
      </c>
      <c r="E147" s="8">
        <v>2652471</v>
      </c>
      <c r="F147" s="21">
        <v>238850</v>
      </c>
      <c r="G147" s="30">
        <v>0</v>
      </c>
      <c r="H147" s="21">
        <v>94.3</v>
      </c>
      <c r="I147" s="27">
        <v>3</v>
      </c>
      <c r="J147" s="40">
        <v>60.2</v>
      </c>
      <c r="K147" s="22">
        <v>0.0967</v>
      </c>
      <c r="L147" s="23">
        <v>167400</v>
      </c>
      <c r="M147" s="23">
        <f t="shared" si="4"/>
        <v>12165449.55</v>
      </c>
    </row>
    <row r="148" spans="1:13" ht="18.75" customHeight="1">
      <c r="A148" s="13">
        <v>141</v>
      </c>
      <c r="B148" s="32" t="s">
        <v>502</v>
      </c>
      <c r="C148" s="2" t="s">
        <v>610</v>
      </c>
      <c r="D148" s="7" t="s">
        <v>224</v>
      </c>
      <c r="E148" s="8" t="s">
        <v>223</v>
      </c>
      <c r="F148" s="21">
        <v>271700</v>
      </c>
      <c r="G148" s="30">
        <v>0</v>
      </c>
      <c r="H148" s="21">
        <v>94.3</v>
      </c>
      <c r="I148" s="27">
        <v>3</v>
      </c>
      <c r="J148" s="40">
        <v>21</v>
      </c>
      <c r="K148" s="22">
        <v>0.11</v>
      </c>
      <c r="L148" s="23">
        <v>167400</v>
      </c>
      <c r="M148" s="23">
        <f t="shared" si="4"/>
        <v>4469817.75</v>
      </c>
    </row>
    <row r="149" spans="1:13" ht="18.75" customHeight="1">
      <c r="A149" s="13">
        <v>142</v>
      </c>
      <c r="B149" s="32" t="s">
        <v>503</v>
      </c>
      <c r="C149" s="2" t="s">
        <v>610</v>
      </c>
      <c r="D149" s="7" t="s">
        <v>226</v>
      </c>
      <c r="E149" s="8" t="s">
        <v>225</v>
      </c>
      <c r="F149" s="21">
        <v>232180</v>
      </c>
      <c r="G149" s="30">
        <v>0</v>
      </c>
      <c r="H149" s="21">
        <v>94.3</v>
      </c>
      <c r="I149" s="27">
        <v>3</v>
      </c>
      <c r="J149" s="40">
        <v>23.4</v>
      </c>
      <c r="K149" s="22">
        <v>0.094</v>
      </c>
      <c r="L149" s="23">
        <v>167400</v>
      </c>
      <c r="M149" s="23">
        <f t="shared" si="4"/>
        <v>4895968.35</v>
      </c>
    </row>
    <row r="150" spans="1:13" ht="18.75" customHeight="1">
      <c r="A150" s="13">
        <v>143</v>
      </c>
      <c r="B150" s="32" t="s">
        <v>504</v>
      </c>
      <c r="C150" s="2" t="s">
        <v>610</v>
      </c>
      <c r="D150" s="7" t="s">
        <v>228</v>
      </c>
      <c r="E150" s="8" t="s">
        <v>227</v>
      </c>
      <c r="F150" s="21">
        <v>526859</v>
      </c>
      <c r="G150" s="30">
        <v>0</v>
      </c>
      <c r="H150" s="21">
        <v>0</v>
      </c>
      <c r="I150" s="27">
        <v>4</v>
      </c>
      <c r="J150" s="44">
        <v>0</v>
      </c>
      <c r="K150" s="22">
        <v>0.153</v>
      </c>
      <c r="L150" s="23">
        <v>167400</v>
      </c>
      <c r="M150" s="23">
        <f t="shared" si="4"/>
        <v>632230.7999999999</v>
      </c>
    </row>
    <row r="151" spans="1:13" ht="18.75" customHeight="1">
      <c r="A151" s="13">
        <v>144</v>
      </c>
      <c r="B151" s="32" t="s">
        <v>505</v>
      </c>
      <c r="C151" s="2" t="s">
        <v>611</v>
      </c>
      <c r="D151" s="7" t="s">
        <v>229</v>
      </c>
      <c r="E151" s="8">
        <v>2774191</v>
      </c>
      <c r="F151" s="21">
        <v>248320</v>
      </c>
      <c r="G151" s="30">
        <v>0</v>
      </c>
      <c r="H151" s="21">
        <v>94.3</v>
      </c>
      <c r="I151" s="27">
        <v>3</v>
      </c>
      <c r="J151" s="43">
        <v>8.1</v>
      </c>
      <c r="K151" s="22">
        <v>0.165</v>
      </c>
      <c r="L151" s="23">
        <v>167400</v>
      </c>
      <c r="M151" s="23">
        <f t="shared" si="4"/>
        <v>1896298.275</v>
      </c>
    </row>
    <row r="152" spans="1:13" ht="18.75" customHeight="1">
      <c r="A152" s="13">
        <v>145</v>
      </c>
      <c r="B152" s="32" t="s">
        <v>506</v>
      </c>
      <c r="C152" s="2" t="s">
        <v>611</v>
      </c>
      <c r="D152" s="7" t="s">
        <v>231</v>
      </c>
      <c r="E152" s="8" t="s">
        <v>230</v>
      </c>
      <c r="F152" s="21">
        <v>316050</v>
      </c>
      <c r="G152" s="30">
        <v>0</v>
      </c>
      <c r="H152" s="21">
        <v>76.16</v>
      </c>
      <c r="I152" s="27">
        <v>2</v>
      </c>
      <c r="J152" s="43">
        <v>0.6</v>
      </c>
      <c r="K152" s="22">
        <v>0.105</v>
      </c>
      <c r="L152" s="23">
        <v>167400</v>
      </c>
      <c r="M152" s="23">
        <f t="shared" si="4"/>
        <v>474878.88</v>
      </c>
    </row>
    <row r="153" spans="1:13" ht="18.75" customHeight="1">
      <c r="A153" s="13">
        <v>146</v>
      </c>
      <c r="B153" s="32" t="s">
        <v>507</v>
      </c>
      <c r="C153" s="2" t="s">
        <v>611</v>
      </c>
      <c r="D153" s="7" t="s">
        <v>233</v>
      </c>
      <c r="E153" s="8" t="s">
        <v>232</v>
      </c>
      <c r="F153" s="21">
        <v>379260</v>
      </c>
      <c r="G153" s="30">
        <v>0</v>
      </c>
      <c r="H153" s="21">
        <v>139.86</v>
      </c>
      <c r="I153" s="27">
        <v>5</v>
      </c>
      <c r="J153" s="40">
        <v>55</v>
      </c>
      <c r="K153" s="22">
        <v>0.126</v>
      </c>
      <c r="L153" s="23">
        <v>167400</v>
      </c>
      <c r="M153" s="23">
        <f t="shared" si="4"/>
        <v>16551249.750000002</v>
      </c>
    </row>
    <row r="154" spans="1:13" ht="18.75" customHeight="1">
      <c r="A154" s="13">
        <v>147</v>
      </c>
      <c r="B154" s="32" t="s">
        <v>508</v>
      </c>
      <c r="C154" s="2" t="s">
        <v>611</v>
      </c>
      <c r="D154" s="7" t="s">
        <v>234</v>
      </c>
      <c r="E154" s="8">
        <v>2649953</v>
      </c>
      <c r="F154" s="21">
        <v>60200</v>
      </c>
      <c r="G154" s="30">
        <v>0</v>
      </c>
      <c r="H154" s="21">
        <v>94.3</v>
      </c>
      <c r="I154" s="27">
        <v>3</v>
      </c>
      <c r="J154" s="40">
        <v>56.2</v>
      </c>
      <c r="K154" s="22">
        <v>0.04</v>
      </c>
      <c r="L154" s="23">
        <v>167400</v>
      </c>
      <c r="M154" s="23">
        <f t="shared" si="4"/>
        <v>11161778.55</v>
      </c>
    </row>
    <row r="155" spans="1:13" ht="18.75" customHeight="1">
      <c r="A155" s="13">
        <v>148</v>
      </c>
      <c r="B155" s="32" t="s">
        <v>509</v>
      </c>
      <c r="C155" s="2" t="s">
        <v>611</v>
      </c>
      <c r="D155" s="7" t="s">
        <v>235</v>
      </c>
      <c r="E155" s="8">
        <v>2794878</v>
      </c>
      <c r="F155" s="21">
        <v>275410</v>
      </c>
      <c r="G155" s="30">
        <v>0</v>
      </c>
      <c r="H155" s="21">
        <v>76.16</v>
      </c>
      <c r="I155" s="27">
        <v>2</v>
      </c>
      <c r="J155" s="40">
        <v>45.8</v>
      </c>
      <c r="K155" s="22">
        <v>0.183</v>
      </c>
      <c r="L155" s="23">
        <v>167400</v>
      </c>
      <c r="M155" s="23">
        <f t="shared" si="4"/>
        <v>7629399.839999998</v>
      </c>
    </row>
    <row r="156" spans="1:13" ht="18.75" customHeight="1">
      <c r="A156" s="13">
        <v>149</v>
      </c>
      <c r="B156" s="32" t="s">
        <v>510</v>
      </c>
      <c r="C156" s="2" t="s">
        <v>611</v>
      </c>
      <c r="D156" s="7" t="s">
        <v>236</v>
      </c>
      <c r="E156" s="8">
        <v>2652472</v>
      </c>
      <c r="F156" s="21">
        <v>293263</v>
      </c>
      <c r="G156" s="30">
        <v>3</v>
      </c>
      <c r="H156" s="21">
        <v>98.8</v>
      </c>
      <c r="I156" s="27">
        <v>3</v>
      </c>
      <c r="J156" s="40">
        <v>39.8</v>
      </c>
      <c r="K156" s="22">
        <v>0.18</v>
      </c>
      <c r="L156" s="23">
        <v>167400</v>
      </c>
      <c r="M156" s="23">
        <f t="shared" si="4"/>
        <v>8083954.199999998</v>
      </c>
    </row>
    <row r="157" spans="1:13" ht="18.75" customHeight="1">
      <c r="A157" s="13">
        <v>150</v>
      </c>
      <c r="B157" s="32" t="s">
        <v>511</v>
      </c>
      <c r="C157" s="2" t="s">
        <v>611</v>
      </c>
      <c r="D157" s="7" t="s">
        <v>237</v>
      </c>
      <c r="E157" s="8">
        <v>2652428</v>
      </c>
      <c r="F157" s="21">
        <v>444219</v>
      </c>
      <c r="G157" s="30">
        <v>3.5</v>
      </c>
      <c r="H157" s="21">
        <v>80</v>
      </c>
      <c r="I157" s="27">
        <v>2</v>
      </c>
      <c r="J157" s="40">
        <v>34.1</v>
      </c>
      <c r="K157" s="22">
        <v>0.215</v>
      </c>
      <c r="L157" s="23">
        <v>167400</v>
      </c>
      <c r="M157" s="23">
        <f t="shared" si="4"/>
        <v>5772682.8</v>
      </c>
    </row>
    <row r="158" spans="1:13" ht="18.75" customHeight="1">
      <c r="A158" s="13">
        <v>151</v>
      </c>
      <c r="B158" s="32" t="s">
        <v>512</v>
      </c>
      <c r="C158" s="2" t="s">
        <v>611</v>
      </c>
      <c r="D158" s="7" t="s">
        <v>238</v>
      </c>
      <c r="E158" s="8">
        <v>2652434</v>
      </c>
      <c r="F158" s="21">
        <v>680679</v>
      </c>
      <c r="G158" s="30">
        <v>2.5</v>
      </c>
      <c r="H158" s="21">
        <v>98.8</v>
      </c>
      <c r="I158" s="27">
        <v>3</v>
      </c>
      <c r="J158" s="40">
        <v>12</v>
      </c>
      <c r="K158" s="22">
        <v>0.28</v>
      </c>
      <c r="L158" s="23">
        <v>167400</v>
      </c>
      <c r="M158" s="23">
        <f t="shared" si="4"/>
        <v>2884204.8</v>
      </c>
    </row>
    <row r="159" spans="1:13" ht="18.75" customHeight="1">
      <c r="A159" s="13">
        <v>152</v>
      </c>
      <c r="B159" s="32" t="s">
        <v>513</v>
      </c>
      <c r="C159" s="2" t="s">
        <v>611</v>
      </c>
      <c r="D159" s="7" t="s">
        <v>239</v>
      </c>
      <c r="E159" s="8">
        <v>2649747</v>
      </c>
      <c r="F159" s="21">
        <v>225750</v>
      </c>
      <c r="G159" s="30">
        <v>0</v>
      </c>
      <c r="H159" s="21">
        <v>76.16</v>
      </c>
      <c r="I159" s="27">
        <v>2</v>
      </c>
      <c r="J159" s="40">
        <v>29.5</v>
      </c>
      <c r="K159" s="22">
        <v>0.15</v>
      </c>
      <c r="L159" s="23">
        <v>167400</v>
      </c>
      <c r="M159" s="23">
        <f t="shared" si="4"/>
        <v>4972161.6</v>
      </c>
    </row>
    <row r="160" spans="1:13" ht="18.75" customHeight="1">
      <c r="A160" s="13">
        <v>153</v>
      </c>
      <c r="B160" s="32" t="s">
        <v>514</v>
      </c>
      <c r="C160" s="2" t="s">
        <v>611</v>
      </c>
      <c r="D160" s="7" t="s">
        <v>241</v>
      </c>
      <c r="E160" s="8" t="s">
        <v>240</v>
      </c>
      <c r="F160" s="21">
        <v>159530</v>
      </c>
      <c r="G160" s="30">
        <v>0</v>
      </c>
      <c r="H160" s="21">
        <v>76.16</v>
      </c>
      <c r="I160" s="27">
        <v>2</v>
      </c>
      <c r="J160" s="40">
        <v>35</v>
      </c>
      <c r="K160" s="22">
        <v>0.106</v>
      </c>
      <c r="L160" s="23">
        <v>167400</v>
      </c>
      <c r="M160" s="23">
        <f t="shared" si="4"/>
        <v>5769203.999999999</v>
      </c>
    </row>
    <row r="161" spans="1:13" ht="18.75" customHeight="1">
      <c r="A161" s="13">
        <v>154</v>
      </c>
      <c r="B161" s="32" t="s">
        <v>515</v>
      </c>
      <c r="C161" s="2" t="s">
        <v>611</v>
      </c>
      <c r="D161" s="7" t="s">
        <v>243</v>
      </c>
      <c r="E161" s="8" t="s">
        <v>242</v>
      </c>
      <c r="F161" s="21">
        <v>219750</v>
      </c>
      <c r="G161" s="30">
        <v>0</v>
      </c>
      <c r="H161" s="21">
        <v>94.3</v>
      </c>
      <c r="I161" s="27">
        <v>3</v>
      </c>
      <c r="J161" s="40">
        <v>38.6</v>
      </c>
      <c r="K161" s="22">
        <v>0.1</v>
      </c>
      <c r="L161" s="23">
        <v>167400</v>
      </c>
      <c r="M161" s="23">
        <f t="shared" si="4"/>
        <v>7880358.150000001</v>
      </c>
    </row>
    <row r="162" spans="1:13" ht="18.75" customHeight="1">
      <c r="A162" s="13">
        <v>155</v>
      </c>
      <c r="B162" s="32" t="s">
        <v>516</v>
      </c>
      <c r="C162" s="2" t="s">
        <v>612</v>
      </c>
      <c r="D162" s="7" t="s">
        <v>46</v>
      </c>
      <c r="E162" s="8">
        <v>2667762</v>
      </c>
      <c r="F162" s="21">
        <v>247510</v>
      </c>
      <c r="G162" s="30">
        <v>0</v>
      </c>
      <c r="H162" s="21">
        <v>139.86</v>
      </c>
      <c r="I162" s="27">
        <v>5</v>
      </c>
      <c r="J162" s="42">
        <v>59.9</v>
      </c>
      <c r="K162" s="22">
        <v>0.106</v>
      </c>
      <c r="L162" s="23">
        <v>167400</v>
      </c>
      <c r="M162" s="23">
        <f t="shared" si="4"/>
        <v>17827169.294999998</v>
      </c>
    </row>
    <row r="163" spans="1:13" ht="18.75" customHeight="1">
      <c r="A163" s="13">
        <v>156</v>
      </c>
      <c r="B163" s="32" t="s">
        <v>517</v>
      </c>
      <c r="C163" s="1" t="s">
        <v>613</v>
      </c>
      <c r="D163" s="7" t="s">
        <v>40</v>
      </c>
      <c r="E163" s="8">
        <v>2798537</v>
      </c>
      <c r="F163" s="21">
        <v>574635</v>
      </c>
      <c r="G163" s="30">
        <v>5</v>
      </c>
      <c r="H163" s="21">
        <v>98.8</v>
      </c>
      <c r="I163" s="27">
        <v>3</v>
      </c>
      <c r="J163" s="40">
        <v>50</v>
      </c>
      <c r="K163" s="22">
        <v>0.107</v>
      </c>
      <c r="L163" s="23">
        <v>167400</v>
      </c>
      <c r="M163" s="23">
        <f t="shared" si="4"/>
        <v>10199556</v>
      </c>
    </row>
    <row r="164" spans="1:13" ht="18.75" customHeight="1">
      <c r="A164" s="13">
        <v>157</v>
      </c>
      <c r="B164" s="32" t="s">
        <v>518</v>
      </c>
      <c r="C164" s="1" t="s">
        <v>613</v>
      </c>
      <c r="D164" s="7" t="s">
        <v>36</v>
      </c>
      <c r="E164" s="8">
        <v>2794868</v>
      </c>
      <c r="F164" s="21">
        <v>500338</v>
      </c>
      <c r="G164" s="30">
        <v>3</v>
      </c>
      <c r="H164" s="21">
        <v>137.6</v>
      </c>
      <c r="I164" s="27">
        <v>5</v>
      </c>
      <c r="J164" s="41">
        <v>22.7</v>
      </c>
      <c r="K164" s="22">
        <v>0.117</v>
      </c>
      <c r="L164" s="23">
        <v>167400</v>
      </c>
      <c r="M164" s="23">
        <f t="shared" si="4"/>
        <v>6445344</v>
      </c>
    </row>
    <row r="165" spans="1:13" ht="18.75" customHeight="1">
      <c r="A165" s="13">
        <v>158</v>
      </c>
      <c r="B165" s="32" t="s">
        <v>519</v>
      </c>
      <c r="C165" s="1" t="s">
        <v>613</v>
      </c>
      <c r="D165" s="7" t="s">
        <v>37</v>
      </c>
      <c r="E165" s="8">
        <v>2794850</v>
      </c>
      <c r="F165" s="21">
        <v>1302319</v>
      </c>
      <c r="G165" s="30">
        <v>12.5</v>
      </c>
      <c r="H165" s="21">
        <v>117.6</v>
      </c>
      <c r="I165" s="27">
        <v>4</v>
      </c>
      <c r="J165" s="41">
        <v>90</v>
      </c>
      <c r="K165" s="22">
        <v>0.0829</v>
      </c>
      <c r="L165" s="23">
        <v>167400</v>
      </c>
      <c r="M165" s="23">
        <f t="shared" si="4"/>
        <v>21249022.800000004</v>
      </c>
    </row>
    <row r="166" spans="1:13" ht="18.75" customHeight="1">
      <c r="A166" s="13">
        <v>159</v>
      </c>
      <c r="B166" s="32" t="s">
        <v>520</v>
      </c>
      <c r="C166" s="1" t="s">
        <v>613</v>
      </c>
      <c r="D166" s="7" t="s">
        <v>39</v>
      </c>
      <c r="E166" s="8">
        <v>2798533</v>
      </c>
      <c r="F166" s="21">
        <v>577228</v>
      </c>
      <c r="G166" s="30">
        <v>5</v>
      </c>
      <c r="H166" s="21">
        <v>80</v>
      </c>
      <c r="I166" s="27">
        <v>2</v>
      </c>
      <c r="J166" s="41">
        <v>50</v>
      </c>
      <c r="K166" s="22">
        <v>0.15</v>
      </c>
      <c r="L166" s="23">
        <v>167400</v>
      </c>
      <c r="M166" s="23">
        <f t="shared" si="4"/>
        <v>8393073.6</v>
      </c>
    </row>
    <row r="167" spans="1:13" ht="18.75" customHeight="1">
      <c r="A167" s="13">
        <v>160</v>
      </c>
      <c r="B167" s="32" t="s">
        <v>642</v>
      </c>
      <c r="C167" s="1" t="s">
        <v>613</v>
      </c>
      <c r="D167" s="7" t="s">
        <v>38</v>
      </c>
      <c r="E167" s="8">
        <v>2794849</v>
      </c>
      <c r="F167" s="21">
        <v>306856</v>
      </c>
      <c r="G167" s="30">
        <v>2.5</v>
      </c>
      <c r="H167" s="21">
        <v>137.6</v>
      </c>
      <c r="I167" s="27">
        <v>5</v>
      </c>
      <c r="J167" s="41">
        <v>30.8</v>
      </c>
      <c r="K167" s="22">
        <v>0.038</v>
      </c>
      <c r="L167" s="23">
        <v>167400</v>
      </c>
      <c r="M167" s="23">
        <f t="shared" si="4"/>
        <v>8660553.6</v>
      </c>
    </row>
    <row r="168" spans="1:13" ht="18.75" customHeight="1">
      <c r="A168" s="13">
        <v>161</v>
      </c>
      <c r="B168" s="32" t="s">
        <v>521</v>
      </c>
      <c r="C168" s="1" t="s">
        <v>613</v>
      </c>
      <c r="D168" s="7" t="s">
        <v>35</v>
      </c>
      <c r="E168" s="8">
        <v>2794806</v>
      </c>
      <c r="F168" s="21">
        <v>114630</v>
      </c>
      <c r="G168" s="30">
        <v>0</v>
      </c>
      <c r="H168" s="21">
        <v>76.16</v>
      </c>
      <c r="I168" s="27">
        <v>2</v>
      </c>
      <c r="J168" s="42">
        <v>45</v>
      </c>
      <c r="K168" s="22">
        <v>0.0492</v>
      </c>
      <c r="L168" s="23">
        <v>167400</v>
      </c>
      <c r="M168" s="23">
        <f aca="true" t="shared" si="5" ref="M168:M199">H168*1.25*J168/100*L168-G168*H168/100*L168+F168*1.2</f>
        <v>7308971.999999998</v>
      </c>
    </row>
    <row r="169" spans="1:13" ht="18.75" customHeight="1">
      <c r="A169" s="13">
        <v>162</v>
      </c>
      <c r="B169" s="32" t="s">
        <v>522</v>
      </c>
      <c r="C169" s="2" t="s">
        <v>614</v>
      </c>
      <c r="D169" s="7" t="s">
        <v>292</v>
      </c>
      <c r="E169" s="8" t="s">
        <v>291</v>
      </c>
      <c r="F169" s="21">
        <v>512569</v>
      </c>
      <c r="G169" s="30">
        <v>0</v>
      </c>
      <c r="H169" s="21">
        <v>0</v>
      </c>
      <c r="I169" s="27">
        <v>3</v>
      </c>
      <c r="J169" s="44">
        <v>0</v>
      </c>
      <c r="K169" s="22">
        <v>0.158</v>
      </c>
      <c r="L169" s="23">
        <v>167400</v>
      </c>
      <c r="M169" s="23">
        <f t="shared" si="5"/>
        <v>615082.7999999999</v>
      </c>
    </row>
    <row r="170" spans="1:13" ht="18.75" customHeight="1">
      <c r="A170" s="13">
        <v>163</v>
      </c>
      <c r="B170" s="32" t="s">
        <v>523</v>
      </c>
      <c r="C170" s="2" t="s">
        <v>615</v>
      </c>
      <c r="D170" s="7" t="s">
        <v>7</v>
      </c>
      <c r="E170" s="8">
        <v>2649752</v>
      </c>
      <c r="F170" s="21">
        <v>274950</v>
      </c>
      <c r="G170" s="30">
        <v>0</v>
      </c>
      <c r="H170" s="21">
        <v>94.3</v>
      </c>
      <c r="I170" s="27">
        <v>3</v>
      </c>
      <c r="J170" s="42">
        <v>8.1</v>
      </c>
      <c r="K170" s="22">
        <v>0.13</v>
      </c>
      <c r="L170" s="23">
        <v>167400</v>
      </c>
      <c r="M170" s="23">
        <f t="shared" si="5"/>
        <v>1928254.275</v>
      </c>
    </row>
    <row r="171" spans="1:13" ht="18.75" customHeight="1">
      <c r="A171" s="13">
        <v>164</v>
      </c>
      <c r="B171" s="32" t="s">
        <v>524</v>
      </c>
      <c r="C171" s="2" t="s">
        <v>615</v>
      </c>
      <c r="D171" s="7" t="s">
        <v>14</v>
      </c>
      <c r="E171" s="8">
        <v>2652423</v>
      </c>
      <c r="F171" s="21">
        <v>236880</v>
      </c>
      <c r="G171" s="30">
        <v>1.5</v>
      </c>
      <c r="H171" s="21">
        <v>117.6</v>
      </c>
      <c r="I171" s="27">
        <v>4</v>
      </c>
      <c r="J171" s="42">
        <v>46</v>
      </c>
      <c r="K171" s="22">
        <v>0.112</v>
      </c>
      <c r="L171" s="23">
        <v>167400</v>
      </c>
      <c r="M171" s="23">
        <f t="shared" si="5"/>
        <v>11308550.4</v>
      </c>
    </row>
    <row r="172" spans="1:13" ht="18.75" customHeight="1">
      <c r="A172" s="13">
        <v>165</v>
      </c>
      <c r="B172" s="32" t="s">
        <v>525</v>
      </c>
      <c r="C172" s="2" t="s">
        <v>615</v>
      </c>
      <c r="D172" s="7" t="s">
        <v>11</v>
      </c>
      <c r="E172" s="8">
        <v>2667739</v>
      </c>
      <c r="F172" s="21">
        <v>456840</v>
      </c>
      <c r="G172" s="30">
        <v>0</v>
      </c>
      <c r="H172" s="21">
        <v>94.3</v>
      </c>
      <c r="I172" s="27">
        <v>3</v>
      </c>
      <c r="J172" s="42">
        <v>46</v>
      </c>
      <c r="K172" s="22">
        <v>0.216</v>
      </c>
      <c r="L172" s="23">
        <v>167400</v>
      </c>
      <c r="M172" s="23">
        <f t="shared" si="5"/>
        <v>9625054.5</v>
      </c>
    </row>
    <row r="173" spans="1:13" ht="18.75" customHeight="1">
      <c r="A173" s="13">
        <v>166</v>
      </c>
      <c r="B173" s="32" t="s">
        <v>526</v>
      </c>
      <c r="C173" s="2" t="s">
        <v>615</v>
      </c>
      <c r="D173" s="7" t="s">
        <v>8</v>
      </c>
      <c r="E173" s="8">
        <v>2649781</v>
      </c>
      <c r="F173" s="21">
        <v>351090</v>
      </c>
      <c r="G173" s="30">
        <v>0</v>
      </c>
      <c r="H173" s="21">
        <v>94.3</v>
      </c>
      <c r="I173" s="27">
        <v>3</v>
      </c>
      <c r="J173" s="42">
        <v>21</v>
      </c>
      <c r="K173" s="22">
        <v>0.166</v>
      </c>
      <c r="L173" s="23">
        <v>167400</v>
      </c>
      <c r="M173" s="23">
        <f t="shared" si="5"/>
        <v>4565085.75</v>
      </c>
    </row>
    <row r="174" spans="1:13" ht="18.75" customHeight="1">
      <c r="A174" s="13">
        <v>167</v>
      </c>
      <c r="B174" s="32" t="s">
        <v>527</v>
      </c>
      <c r="C174" s="2" t="s">
        <v>615</v>
      </c>
      <c r="D174" s="7" t="s">
        <v>15</v>
      </c>
      <c r="E174" s="8">
        <v>2667749</v>
      </c>
      <c r="F174" s="21">
        <v>310905</v>
      </c>
      <c r="G174" s="30">
        <v>0</v>
      </c>
      <c r="H174" s="21">
        <v>103.76</v>
      </c>
      <c r="I174" s="27">
        <v>4</v>
      </c>
      <c r="J174" s="42">
        <v>43.9</v>
      </c>
      <c r="K174" s="22">
        <v>0.147</v>
      </c>
      <c r="L174" s="23">
        <v>167400</v>
      </c>
      <c r="M174" s="23">
        <f t="shared" si="5"/>
        <v>9904557.420000002</v>
      </c>
    </row>
    <row r="175" spans="1:13" ht="18.75" customHeight="1">
      <c r="A175" s="13">
        <v>168</v>
      </c>
      <c r="B175" s="32" t="s">
        <v>528</v>
      </c>
      <c r="C175" s="2" t="s">
        <v>615</v>
      </c>
      <c r="D175" s="7" t="s">
        <v>16</v>
      </c>
      <c r="E175" s="8">
        <v>2652420</v>
      </c>
      <c r="F175" s="21">
        <v>616234</v>
      </c>
      <c r="G175" s="30">
        <v>2</v>
      </c>
      <c r="H175" s="21">
        <v>137.6</v>
      </c>
      <c r="I175" s="27">
        <v>5</v>
      </c>
      <c r="J175" s="42">
        <v>45</v>
      </c>
      <c r="K175" s="22">
        <v>0.1</v>
      </c>
      <c r="L175" s="23">
        <v>167400</v>
      </c>
      <c r="M175" s="23">
        <f t="shared" si="5"/>
        <v>13235556.000000002</v>
      </c>
    </row>
    <row r="176" spans="1:13" ht="18.75" customHeight="1">
      <c r="A176" s="13">
        <v>169</v>
      </c>
      <c r="B176" s="32" t="s">
        <v>529</v>
      </c>
      <c r="C176" s="2" t="s">
        <v>615</v>
      </c>
      <c r="D176" s="7" t="s">
        <v>13</v>
      </c>
      <c r="E176" s="8">
        <v>2652443</v>
      </c>
      <c r="F176" s="21">
        <v>569892</v>
      </c>
      <c r="G176" s="30">
        <v>0</v>
      </c>
      <c r="H176" s="21">
        <v>94.3</v>
      </c>
      <c r="I176" s="27">
        <v>3</v>
      </c>
      <c r="J176" s="42">
        <v>41.9</v>
      </c>
      <c r="K176" s="22">
        <v>0.153</v>
      </c>
      <c r="L176" s="23">
        <v>167400</v>
      </c>
      <c r="M176" s="23">
        <f t="shared" si="5"/>
        <v>8951693.625</v>
      </c>
    </row>
    <row r="177" spans="1:13" ht="18.75" customHeight="1">
      <c r="A177" s="13">
        <v>170</v>
      </c>
      <c r="B177" s="32" t="s">
        <v>530</v>
      </c>
      <c r="C177" s="2" t="s">
        <v>615</v>
      </c>
      <c r="D177" s="7" t="s">
        <v>10</v>
      </c>
      <c r="E177" s="8">
        <v>2652482</v>
      </c>
      <c r="F177" s="21">
        <v>122035</v>
      </c>
      <c r="G177" s="30">
        <v>0</v>
      </c>
      <c r="H177" s="21">
        <v>103.76</v>
      </c>
      <c r="I177" s="27">
        <v>4</v>
      </c>
      <c r="J177" s="40">
        <v>34</v>
      </c>
      <c r="K177" s="22">
        <v>0.0577</v>
      </c>
      <c r="L177" s="23">
        <v>167400</v>
      </c>
      <c r="M177" s="23">
        <f t="shared" si="5"/>
        <v>7528447.2</v>
      </c>
    </row>
    <row r="178" spans="1:13" ht="18.75" customHeight="1">
      <c r="A178" s="13">
        <v>171</v>
      </c>
      <c r="B178" s="32" t="s">
        <v>531</v>
      </c>
      <c r="C178" s="2" t="s">
        <v>615</v>
      </c>
      <c r="D178" s="7" t="s">
        <v>12</v>
      </c>
      <c r="E178" s="8">
        <v>2652442</v>
      </c>
      <c r="F178" s="21">
        <v>511830</v>
      </c>
      <c r="G178" s="30">
        <v>0</v>
      </c>
      <c r="H178" s="21">
        <v>76.16</v>
      </c>
      <c r="I178" s="27">
        <v>2</v>
      </c>
      <c r="J178" s="40">
        <v>36.9</v>
      </c>
      <c r="K178" s="22">
        <v>0.242</v>
      </c>
      <c r="L178" s="23">
        <v>167400</v>
      </c>
      <c r="M178" s="23">
        <f t="shared" si="5"/>
        <v>6494757.12</v>
      </c>
    </row>
    <row r="179" spans="1:13" ht="18.75" customHeight="1">
      <c r="A179" s="13">
        <v>172</v>
      </c>
      <c r="B179" s="32" t="s">
        <v>532</v>
      </c>
      <c r="C179" s="2" t="s">
        <v>615</v>
      </c>
      <c r="D179" s="7" t="s">
        <v>9</v>
      </c>
      <c r="E179" s="8">
        <v>2652474</v>
      </c>
      <c r="F179" s="21">
        <v>281290</v>
      </c>
      <c r="G179" s="30">
        <v>0</v>
      </c>
      <c r="H179" s="21">
        <v>94.3</v>
      </c>
      <c r="I179" s="27">
        <v>3</v>
      </c>
      <c r="J179" s="40">
        <v>47</v>
      </c>
      <c r="K179" s="22">
        <v>0.133</v>
      </c>
      <c r="L179" s="23">
        <v>167400</v>
      </c>
      <c r="M179" s="23">
        <f t="shared" si="5"/>
        <v>9611717.25</v>
      </c>
    </row>
    <row r="180" spans="1:13" ht="18.75" customHeight="1">
      <c r="A180" s="13">
        <v>173</v>
      </c>
      <c r="B180" s="32" t="s">
        <v>533</v>
      </c>
      <c r="C180" s="2" t="s">
        <v>615</v>
      </c>
      <c r="D180" s="7" t="s">
        <v>6</v>
      </c>
      <c r="E180" s="8">
        <v>2649749</v>
      </c>
      <c r="F180" s="21">
        <v>141705</v>
      </c>
      <c r="G180" s="30">
        <v>0</v>
      </c>
      <c r="H180" s="21">
        <v>76.16</v>
      </c>
      <c r="I180" s="27">
        <v>2</v>
      </c>
      <c r="J180" s="40">
        <v>45.8</v>
      </c>
      <c r="K180" s="22">
        <v>0.067</v>
      </c>
      <c r="L180" s="23">
        <v>167400</v>
      </c>
      <c r="M180" s="23">
        <f t="shared" si="5"/>
        <v>7468953.839999998</v>
      </c>
    </row>
    <row r="181" spans="1:13" ht="18.75" customHeight="1">
      <c r="A181" s="13">
        <v>174</v>
      </c>
      <c r="B181" s="32" t="s">
        <v>534</v>
      </c>
      <c r="C181" s="2" t="s">
        <v>615</v>
      </c>
      <c r="D181" s="7" t="s">
        <v>34</v>
      </c>
      <c r="E181" s="8" t="s">
        <v>33</v>
      </c>
      <c r="F181" s="21">
        <v>319680</v>
      </c>
      <c r="G181" s="30">
        <v>0</v>
      </c>
      <c r="H181" s="21">
        <v>0</v>
      </c>
      <c r="I181" s="27">
        <v>3</v>
      </c>
      <c r="J181" s="44">
        <v>0</v>
      </c>
      <c r="K181" s="22">
        <v>0.144</v>
      </c>
      <c r="L181" s="23">
        <v>167400</v>
      </c>
      <c r="M181" s="23">
        <f t="shared" si="5"/>
        <v>383616</v>
      </c>
    </row>
    <row r="182" spans="1:13" ht="18.75" customHeight="1">
      <c r="A182" s="13">
        <v>175</v>
      </c>
      <c r="B182" s="32" t="s">
        <v>535</v>
      </c>
      <c r="C182" s="2" t="s">
        <v>615</v>
      </c>
      <c r="D182" s="7" t="s">
        <v>3</v>
      </c>
      <c r="E182" s="8">
        <v>2649641</v>
      </c>
      <c r="F182" s="21">
        <v>403960</v>
      </c>
      <c r="G182" s="30">
        <v>2.5</v>
      </c>
      <c r="H182" s="21">
        <v>0</v>
      </c>
      <c r="I182" s="27">
        <v>3</v>
      </c>
      <c r="J182" s="44">
        <v>0</v>
      </c>
      <c r="K182" s="22">
        <v>0.191</v>
      </c>
      <c r="L182" s="23">
        <v>167400</v>
      </c>
      <c r="M182" s="23">
        <f t="shared" si="5"/>
        <v>484752</v>
      </c>
    </row>
    <row r="183" spans="1:13" ht="18.75" customHeight="1">
      <c r="A183" s="13">
        <v>176</v>
      </c>
      <c r="B183" s="32" t="s">
        <v>536</v>
      </c>
      <c r="C183" s="2" t="s">
        <v>615</v>
      </c>
      <c r="D183" s="7" t="s">
        <v>4</v>
      </c>
      <c r="E183" s="8">
        <v>2649619</v>
      </c>
      <c r="F183" s="21">
        <v>274950</v>
      </c>
      <c r="G183" s="30">
        <v>0</v>
      </c>
      <c r="H183" s="21">
        <v>0</v>
      </c>
      <c r="I183" s="27">
        <v>2</v>
      </c>
      <c r="J183" s="44">
        <v>0</v>
      </c>
      <c r="K183" s="22">
        <v>0.13</v>
      </c>
      <c r="L183" s="23">
        <v>167400</v>
      </c>
      <c r="M183" s="23">
        <f t="shared" si="5"/>
        <v>329940</v>
      </c>
    </row>
    <row r="184" spans="1:13" ht="18.75" customHeight="1">
      <c r="A184" s="13">
        <v>177</v>
      </c>
      <c r="B184" s="32" t="s">
        <v>537</v>
      </c>
      <c r="C184" s="2" t="s">
        <v>615</v>
      </c>
      <c r="D184" s="7" t="s">
        <v>5</v>
      </c>
      <c r="E184" s="8">
        <v>2687531</v>
      </c>
      <c r="F184" s="21">
        <v>164970</v>
      </c>
      <c r="G184" s="30">
        <v>0</v>
      </c>
      <c r="H184" s="21">
        <v>94.3</v>
      </c>
      <c r="I184" s="27">
        <v>3</v>
      </c>
      <c r="J184" s="40">
        <v>34</v>
      </c>
      <c r="K184" s="22">
        <v>0.078</v>
      </c>
      <c r="L184" s="23">
        <v>167400</v>
      </c>
      <c r="M184" s="23">
        <f t="shared" si="5"/>
        <v>6906937.5</v>
      </c>
    </row>
    <row r="185" spans="1:13" ht="18.75" customHeight="1">
      <c r="A185" s="13">
        <v>178</v>
      </c>
      <c r="B185" s="32" t="s">
        <v>538</v>
      </c>
      <c r="C185" s="2" t="s">
        <v>615</v>
      </c>
      <c r="D185" s="7" t="s">
        <v>30</v>
      </c>
      <c r="E185" s="8" t="s">
        <v>29</v>
      </c>
      <c r="F185" s="21">
        <v>211500</v>
      </c>
      <c r="G185" s="30">
        <v>0</v>
      </c>
      <c r="H185" s="21">
        <v>94.3</v>
      </c>
      <c r="I185" s="27">
        <v>3</v>
      </c>
      <c r="J185" s="40">
        <v>25</v>
      </c>
      <c r="K185" s="22">
        <v>0.1</v>
      </c>
      <c r="L185" s="23">
        <v>167400</v>
      </c>
      <c r="M185" s="23">
        <f t="shared" si="5"/>
        <v>5186868.75</v>
      </c>
    </row>
    <row r="186" spans="1:13" ht="18.75" customHeight="1">
      <c r="A186" s="13">
        <v>179</v>
      </c>
      <c r="B186" s="32" t="s">
        <v>539</v>
      </c>
      <c r="C186" s="2" t="s">
        <v>615</v>
      </c>
      <c r="D186" s="7" t="s">
        <v>26</v>
      </c>
      <c r="E186" s="8" t="s">
        <v>25</v>
      </c>
      <c r="F186" s="21">
        <v>200925</v>
      </c>
      <c r="G186" s="30">
        <v>0</v>
      </c>
      <c r="H186" s="21">
        <v>94.3</v>
      </c>
      <c r="I186" s="27">
        <v>3</v>
      </c>
      <c r="J186" s="40">
        <v>35</v>
      </c>
      <c r="K186" s="22">
        <v>0.095</v>
      </c>
      <c r="L186" s="23">
        <v>167400</v>
      </c>
      <c r="M186" s="23">
        <f t="shared" si="5"/>
        <v>7147406.25</v>
      </c>
    </row>
    <row r="187" spans="1:13" ht="18.75" customHeight="1">
      <c r="A187" s="13">
        <v>180</v>
      </c>
      <c r="B187" s="32" t="s">
        <v>540</v>
      </c>
      <c r="C187" s="2" t="s">
        <v>615</v>
      </c>
      <c r="D187" s="7" t="s">
        <v>28</v>
      </c>
      <c r="E187" s="8" t="s">
        <v>27</v>
      </c>
      <c r="F187" s="21">
        <v>1855953</v>
      </c>
      <c r="G187" s="30">
        <v>0</v>
      </c>
      <c r="H187" s="21">
        <v>103.76</v>
      </c>
      <c r="I187" s="27">
        <v>4</v>
      </c>
      <c r="J187" s="40">
        <v>60</v>
      </c>
      <c r="K187" s="22">
        <v>0.27</v>
      </c>
      <c r="L187" s="23">
        <v>167400</v>
      </c>
      <c r="M187" s="23">
        <f t="shared" si="5"/>
        <v>15254211.600000001</v>
      </c>
    </row>
    <row r="188" spans="1:13" ht="18.75" customHeight="1">
      <c r="A188" s="13">
        <v>181</v>
      </c>
      <c r="B188" s="32" t="s">
        <v>541</v>
      </c>
      <c r="C188" s="2" t="s">
        <v>615</v>
      </c>
      <c r="D188" s="7" t="s">
        <v>24</v>
      </c>
      <c r="E188" s="8" t="s">
        <v>23</v>
      </c>
      <c r="F188" s="21">
        <v>465300</v>
      </c>
      <c r="G188" s="30">
        <v>0</v>
      </c>
      <c r="H188" s="21">
        <v>0</v>
      </c>
      <c r="I188" s="27">
        <v>3</v>
      </c>
      <c r="J188" s="44">
        <v>0</v>
      </c>
      <c r="K188" s="22">
        <v>0.11</v>
      </c>
      <c r="L188" s="23">
        <v>167400</v>
      </c>
      <c r="M188" s="23">
        <f t="shared" si="5"/>
        <v>558360</v>
      </c>
    </row>
    <row r="189" spans="1:13" ht="18.75" customHeight="1">
      <c r="A189" s="13">
        <v>182</v>
      </c>
      <c r="B189" s="32" t="s">
        <v>542</v>
      </c>
      <c r="C189" s="2" t="s">
        <v>615</v>
      </c>
      <c r="D189" s="7" t="s">
        <v>22</v>
      </c>
      <c r="E189" s="8" t="s">
        <v>21</v>
      </c>
      <c r="F189" s="21">
        <v>359684.4</v>
      </c>
      <c r="G189" s="30">
        <v>0</v>
      </c>
      <c r="H189" s="21">
        <v>0</v>
      </c>
      <c r="I189" s="27">
        <v>4</v>
      </c>
      <c r="J189" s="44">
        <v>0</v>
      </c>
      <c r="K189" s="22">
        <v>0.16202</v>
      </c>
      <c r="L189" s="23">
        <v>167400</v>
      </c>
      <c r="M189" s="23">
        <f t="shared" si="5"/>
        <v>431621.28</v>
      </c>
    </row>
    <row r="190" spans="1:13" ht="18.75" customHeight="1">
      <c r="A190" s="13">
        <v>183</v>
      </c>
      <c r="B190" s="32" t="s">
        <v>543</v>
      </c>
      <c r="C190" s="2" t="s">
        <v>615</v>
      </c>
      <c r="D190" s="7" t="s">
        <v>18</v>
      </c>
      <c r="E190" s="8" t="s">
        <v>17</v>
      </c>
      <c r="F190" s="21">
        <v>237540</v>
      </c>
      <c r="G190" s="30">
        <v>0</v>
      </c>
      <c r="H190" s="21">
        <v>0</v>
      </c>
      <c r="I190" s="27">
        <v>2</v>
      </c>
      <c r="J190" s="44">
        <v>0</v>
      </c>
      <c r="K190" s="22">
        <v>0.107</v>
      </c>
      <c r="L190" s="23">
        <v>167400</v>
      </c>
      <c r="M190" s="23">
        <f t="shared" si="5"/>
        <v>285048</v>
      </c>
    </row>
    <row r="191" spans="1:13" ht="18.75" customHeight="1">
      <c r="A191" s="13">
        <v>184</v>
      </c>
      <c r="B191" s="32" t="s">
        <v>544</v>
      </c>
      <c r="C191" s="2" t="s">
        <v>615</v>
      </c>
      <c r="D191" s="7" t="s">
        <v>20</v>
      </c>
      <c r="E191" s="8" t="s">
        <v>19</v>
      </c>
      <c r="F191" s="21">
        <v>756688</v>
      </c>
      <c r="G191" s="30">
        <v>0</v>
      </c>
      <c r="H191" s="21">
        <v>0</v>
      </c>
      <c r="I191" s="27">
        <v>5</v>
      </c>
      <c r="J191" s="44">
        <v>0</v>
      </c>
      <c r="K191" s="22">
        <v>0.287</v>
      </c>
      <c r="L191" s="23">
        <v>167400</v>
      </c>
      <c r="M191" s="23">
        <f t="shared" si="5"/>
        <v>908025.6</v>
      </c>
    </row>
    <row r="192" spans="1:13" ht="18.75" customHeight="1">
      <c r="A192" s="13">
        <v>185</v>
      </c>
      <c r="B192" s="32" t="s">
        <v>545</v>
      </c>
      <c r="C192" s="2" t="s">
        <v>615</v>
      </c>
      <c r="D192" s="7" t="s">
        <v>32</v>
      </c>
      <c r="E192" s="8" t="s">
        <v>31</v>
      </c>
      <c r="F192" s="21">
        <v>55944</v>
      </c>
      <c r="G192" s="30">
        <v>0</v>
      </c>
      <c r="H192" s="21">
        <v>0</v>
      </c>
      <c r="I192" s="27">
        <v>3</v>
      </c>
      <c r="J192" s="44">
        <v>0</v>
      </c>
      <c r="K192" s="22">
        <v>0.252</v>
      </c>
      <c r="L192" s="23">
        <v>167400</v>
      </c>
      <c r="M192" s="23">
        <f t="shared" si="5"/>
        <v>67132.8</v>
      </c>
    </row>
    <row r="193" spans="1:13" ht="18.75" customHeight="1">
      <c r="A193" s="13">
        <v>186</v>
      </c>
      <c r="B193" s="32" t="s">
        <v>546</v>
      </c>
      <c r="C193" s="2" t="s">
        <v>616</v>
      </c>
      <c r="D193" s="7" t="s">
        <v>244</v>
      </c>
      <c r="E193" s="8">
        <v>2798498</v>
      </c>
      <c r="F193" s="21">
        <v>348116</v>
      </c>
      <c r="G193" s="30">
        <v>3</v>
      </c>
      <c r="H193" s="21">
        <v>98.8</v>
      </c>
      <c r="I193" s="27">
        <v>3</v>
      </c>
      <c r="J193" s="40">
        <v>82.6</v>
      </c>
      <c r="K193" s="22">
        <v>0.082</v>
      </c>
      <c r="L193" s="23">
        <v>167400</v>
      </c>
      <c r="M193" s="23">
        <f t="shared" si="5"/>
        <v>16998207</v>
      </c>
    </row>
    <row r="194" spans="1:13" ht="18.75" customHeight="1">
      <c r="A194" s="13">
        <v>187</v>
      </c>
      <c r="B194" s="32" t="s">
        <v>547</v>
      </c>
      <c r="C194" s="2" t="s">
        <v>616</v>
      </c>
      <c r="D194" s="7" t="s">
        <v>245</v>
      </c>
      <c r="E194" s="8">
        <v>2798496</v>
      </c>
      <c r="F194" s="21">
        <v>49000</v>
      </c>
      <c r="G194" s="30">
        <v>1.5</v>
      </c>
      <c r="H194" s="21">
        <v>98.8</v>
      </c>
      <c r="I194" s="27">
        <v>3</v>
      </c>
      <c r="J194" s="40">
        <v>40</v>
      </c>
      <c r="K194" s="22">
        <v>0.049</v>
      </c>
      <c r="L194" s="23">
        <v>167400</v>
      </c>
      <c r="M194" s="23">
        <f t="shared" si="5"/>
        <v>8080273.2</v>
      </c>
    </row>
    <row r="195" spans="1:13" ht="18.75" customHeight="1">
      <c r="A195" s="13">
        <v>188</v>
      </c>
      <c r="B195" s="32" t="s">
        <v>548</v>
      </c>
      <c r="C195" s="2" t="s">
        <v>616</v>
      </c>
      <c r="D195" s="7" t="s">
        <v>247</v>
      </c>
      <c r="E195" s="8" t="s">
        <v>246</v>
      </c>
      <c r="F195" s="21">
        <v>314637</v>
      </c>
      <c r="G195" s="30">
        <v>2.5</v>
      </c>
      <c r="H195" s="21">
        <v>117.6</v>
      </c>
      <c r="I195" s="27">
        <v>4</v>
      </c>
      <c r="J195" s="40">
        <v>24.6</v>
      </c>
      <c r="K195" s="22">
        <v>0.06</v>
      </c>
      <c r="L195" s="23">
        <v>167400</v>
      </c>
      <c r="M195" s="23">
        <f t="shared" si="5"/>
        <v>5938927.200000001</v>
      </c>
    </row>
    <row r="196" spans="1:13" ht="18.75" customHeight="1">
      <c r="A196" s="13">
        <v>189</v>
      </c>
      <c r="B196" s="32" t="s">
        <v>549</v>
      </c>
      <c r="C196" s="2" t="s">
        <v>616</v>
      </c>
      <c r="D196" s="7" t="s">
        <v>248</v>
      </c>
      <c r="E196" s="8">
        <v>2794853</v>
      </c>
      <c r="F196" s="21">
        <v>171446</v>
      </c>
      <c r="G196" s="30">
        <v>1.5</v>
      </c>
      <c r="H196" s="21">
        <v>117.6</v>
      </c>
      <c r="I196" s="27">
        <v>4</v>
      </c>
      <c r="J196" s="40">
        <v>48</v>
      </c>
      <c r="K196" s="22">
        <v>0.14</v>
      </c>
      <c r="L196" s="23">
        <v>167400</v>
      </c>
      <c r="M196" s="23">
        <f t="shared" si="5"/>
        <v>11722185.6</v>
      </c>
    </row>
    <row r="197" spans="1:13" ht="18.75" customHeight="1">
      <c r="A197" s="13">
        <v>190</v>
      </c>
      <c r="B197" s="32" t="s">
        <v>550</v>
      </c>
      <c r="C197" s="2" t="s">
        <v>616</v>
      </c>
      <c r="D197" s="7" t="s">
        <v>249</v>
      </c>
      <c r="E197" s="8">
        <v>2794852</v>
      </c>
      <c r="F197" s="21">
        <v>268119</v>
      </c>
      <c r="G197" s="30">
        <v>2</v>
      </c>
      <c r="H197" s="21">
        <v>98.8</v>
      </c>
      <c r="I197" s="27">
        <v>3</v>
      </c>
      <c r="J197" s="42">
        <v>41.5</v>
      </c>
      <c r="K197" s="22">
        <v>0.25</v>
      </c>
      <c r="L197" s="23">
        <v>167400</v>
      </c>
      <c r="M197" s="23">
        <f t="shared" si="5"/>
        <v>8570628.9</v>
      </c>
    </row>
    <row r="198" spans="1:13" ht="18.75" customHeight="1">
      <c r="A198" s="13">
        <v>191</v>
      </c>
      <c r="B198" s="32" t="s">
        <v>643</v>
      </c>
      <c r="C198" s="2" t="s">
        <v>616</v>
      </c>
      <c r="D198" s="7" t="s">
        <v>250</v>
      </c>
      <c r="E198" s="8">
        <v>2798499</v>
      </c>
      <c r="F198" s="21">
        <v>68000</v>
      </c>
      <c r="G198" s="30">
        <v>0</v>
      </c>
      <c r="H198" s="21">
        <v>94.3</v>
      </c>
      <c r="I198" s="27">
        <v>3</v>
      </c>
      <c r="J198" s="40">
        <v>38.8</v>
      </c>
      <c r="K198" s="22">
        <v>0.068</v>
      </c>
      <c r="L198" s="23">
        <v>167400</v>
      </c>
      <c r="M198" s="23">
        <f t="shared" si="5"/>
        <v>7737722.699999999</v>
      </c>
    </row>
    <row r="199" spans="1:13" ht="18.75" customHeight="1">
      <c r="A199" s="13">
        <v>192</v>
      </c>
      <c r="B199" s="32" t="s">
        <v>551</v>
      </c>
      <c r="C199" s="2" t="s">
        <v>616</v>
      </c>
      <c r="D199" s="7" t="s">
        <v>252</v>
      </c>
      <c r="E199" s="8" t="s">
        <v>251</v>
      </c>
      <c r="F199" s="21">
        <v>426817</v>
      </c>
      <c r="G199" s="30">
        <v>0</v>
      </c>
      <c r="H199" s="21">
        <v>103.76</v>
      </c>
      <c r="I199" s="27">
        <v>4</v>
      </c>
      <c r="J199" s="40">
        <v>32.2</v>
      </c>
      <c r="K199" s="22">
        <v>0.16</v>
      </c>
      <c r="L199" s="23">
        <v>167400</v>
      </c>
      <c r="M199" s="23">
        <f t="shared" si="5"/>
        <v>7503373.560000002</v>
      </c>
    </row>
    <row r="200" spans="1:13" ht="18.75" customHeight="1">
      <c r="A200" s="13">
        <v>193</v>
      </c>
      <c r="B200" s="32" t="s">
        <v>552</v>
      </c>
      <c r="C200" s="2" t="s">
        <v>616</v>
      </c>
      <c r="D200" s="7" t="s">
        <v>254</v>
      </c>
      <c r="E200" s="8" t="s">
        <v>253</v>
      </c>
      <c r="F200" s="21">
        <v>409624</v>
      </c>
      <c r="G200" s="30">
        <v>0</v>
      </c>
      <c r="H200" s="21">
        <v>139.86</v>
      </c>
      <c r="I200" s="27">
        <v>5</v>
      </c>
      <c r="J200" s="40">
        <v>56</v>
      </c>
      <c r="K200" s="22">
        <v>0.18</v>
      </c>
      <c r="L200" s="23">
        <v>167400</v>
      </c>
      <c r="M200" s="23">
        <f>H200*1.25*J200/100*L200-G200*H200/100*L200+F200*1.2</f>
        <v>16880343.6</v>
      </c>
    </row>
    <row r="201" spans="1:13" ht="18.75" customHeight="1">
      <c r="A201" s="13">
        <v>194</v>
      </c>
      <c r="B201" s="32" t="s">
        <v>553</v>
      </c>
      <c r="C201" s="2" t="s">
        <v>617</v>
      </c>
      <c r="D201" s="7" t="s">
        <v>45</v>
      </c>
      <c r="E201" s="8" t="s">
        <v>44</v>
      </c>
      <c r="F201" s="21">
        <v>437631</v>
      </c>
      <c r="G201" s="30">
        <v>0</v>
      </c>
      <c r="H201" s="21">
        <v>80</v>
      </c>
      <c r="I201" s="27">
        <v>3</v>
      </c>
      <c r="J201" s="42">
        <v>31.5</v>
      </c>
      <c r="K201" s="22">
        <v>0.134</v>
      </c>
      <c r="L201" s="23">
        <v>167400</v>
      </c>
      <c r="M201" s="23">
        <f>H201*1.25*J201/100*L201-G201*H201/100*L201+F201*1.2</f>
        <v>5798257.2</v>
      </c>
    </row>
    <row r="202" spans="1:13" ht="18.75" customHeight="1">
      <c r="A202" s="13">
        <v>195</v>
      </c>
      <c r="B202" s="32" t="s">
        <v>554</v>
      </c>
      <c r="C202" s="2" t="s">
        <v>617</v>
      </c>
      <c r="D202" s="7" t="s">
        <v>41</v>
      </c>
      <c r="E202" s="8">
        <v>2649782</v>
      </c>
      <c r="F202" s="21">
        <v>279335</v>
      </c>
      <c r="G202" s="30">
        <v>2</v>
      </c>
      <c r="H202" s="21">
        <v>98.8</v>
      </c>
      <c r="I202" s="27">
        <v>3</v>
      </c>
      <c r="J202" s="42">
        <v>48.4</v>
      </c>
      <c r="K202" s="22">
        <v>0.161</v>
      </c>
      <c r="L202" s="23">
        <v>167400</v>
      </c>
      <c r="M202" s="23">
        <f>H202*1.25*J202/100*L202-G202*H202/100*L202+F202*1.2</f>
        <v>10010587.2</v>
      </c>
    </row>
    <row r="203" spans="1:13" ht="18.75" customHeight="1">
      <c r="A203" s="13">
        <v>196</v>
      </c>
      <c r="B203" s="32" t="s">
        <v>555</v>
      </c>
      <c r="C203" s="2" t="s">
        <v>617</v>
      </c>
      <c r="D203" s="7" t="s">
        <v>43</v>
      </c>
      <c r="E203" s="8" t="s">
        <v>42</v>
      </c>
      <c r="F203" s="21">
        <v>208200</v>
      </c>
      <c r="G203" s="30">
        <v>0</v>
      </c>
      <c r="H203" s="21">
        <v>94.3</v>
      </c>
      <c r="I203" s="27">
        <v>3</v>
      </c>
      <c r="J203" s="42">
        <v>40.1</v>
      </c>
      <c r="K203" s="22">
        <v>0.06</v>
      </c>
      <c r="L203" s="23">
        <v>167400</v>
      </c>
      <c r="M203" s="23">
        <f>H203*1.25*J203/100*L203-G203*H203/100*L203+F203*1.2</f>
        <v>8162482.275</v>
      </c>
    </row>
    <row r="204" spans="1:13" ht="18.75" customHeight="1">
      <c r="A204" s="13">
        <v>197</v>
      </c>
      <c r="B204" s="32" t="s">
        <v>556</v>
      </c>
      <c r="C204" s="1" t="s">
        <v>618</v>
      </c>
      <c r="D204" s="7" t="s">
        <v>294</v>
      </c>
      <c r="E204" s="8" t="s">
        <v>293</v>
      </c>
      <c r="F204" s="21">
        <v>34298</v>
      </c>
      <c r="G204" s="30">
        <v>0</v>
      </c>
      <c r="H204" s="21">
        <v>0</v>
      </c>
      <c r="I204" s="27">
        <v>4</v>
      </c>
      <c r="J204" s="44">
        <v>0</v>
      </c>
      <c r="K204" s="22">
        <v>0.0255</v>
      </c>
      <c r="L204" s="23">
        <v>167400</v>
      </c>
      <c r="M204" s="23">
        <f>H204*1.25*J204/100*L204-G204*H204/100*L204+F204*1.2</f>
        <v>41157.6</v>
      </c>
    </row>
    <row r="205" spans="1:13" ht="18.75" customHeight="1">
      <c r="A205" s="13">
        <v>198</v>
      </c>
      <c r="B205" s="32" t="s">
        <v>557</v>
      </c>
      <c r="C205" s="1" t="s">
        <v>618</v>
      </c>
      <c r="D205" s="7" t="s">
        <v>296</v>
      </c>
      <c r="E205" s="8" t="s">
        <v>295</v>
      </c>
      <c r="F205" s="21">
        <v>783787</v>
      </c>
      <c r="G205" s="30">
        <v>0</v>
      </c>
      <c r="H205" s="21">
        <v>0</v>
      </c>
      <c r="I205" s="27">
        <v>3</v>
      </c>
      <c r="J205" s="44">
        <v>0</v>
      </c>
      <c r="K205" s="22">
        <v>0.1259</v>
      </c>
      <c r="L205" s="23">
        <v>167400</v>
      </c>
      <c r="M205" s="23">
        <f>H205*1.25*J205/100*L205-G205*H205/100*L205+F205*1.2</f>
        <v>940544.4</v>
      </c>
    </row>
    <row r="206" spans="1:14" ht="18.75" customHeight="1">
      <c r="A206" s="15"/>
      <c r="B206" s="19" t="s">
        <v>646</v>
      </c>
      <c r="C206" s="16"/>
      <c r="D206" s="17"/>
      <c r="E206" s="11"/>
      <c r="F206" s="18"/>
      <c r="G206" s="18"/>
      <c r="H206" s="18"/>
      <c r="I206" s="24"/>
      <c r="J206" s="47"/>
      <c r="K206" s="48"/>
      <c r="L206" s="48"/>
      <c r="M206" s="49">
        <f>SUM(M8:M205)</f>
        <v>1090616691.4799998</v>
      </c>
      <c r="N206" s="49"/>
    </row>
    <row r="207" spans="1:13" ht="24.75" customHeight="1">
      <c r="A207" s="15"/>
      <c r="B207" s="51"/>
      <c r="C207" s="16"/>
      <c r="D207" s="17"/>
      <c r="E207" s="11"/>
      <c r="F207" s="18"/>
      <c r="G207" s="18"/>
      <c r="H207" s="18"/>
      <c r="I207" s="24"/>
      <c r="J207" s="29"/>
      <c r="K207" s="18"/>
      <c r="L207" s="18"/>
      <c r="M207" s="18"/>
    </row>
    <row r="208" spans="2:13" s="19" customFormat="1" ht="15" customHeight="1">
      <c r="B208" s="50"/>
      <c r="C208" s="50"/>
      <c r="D208" s="50"/>
      <c r="E208" s="50"/>
      <c r="F208" s="50"/>
      <c r="G208" s="50"/>
      <c r="H208" s="50"/>
      <c r="I208" s="50"/>
      <c r="J208" s="50"/>
      <c r="K208" s="80" t="s">
        <v>637</v>
      </c>
      <c r="L208" s="80"/>
      <c r="M208" s="80"/>
    </row>
    <row r="209" spans="1:13" s="19" customFormat="1" ht="64.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79" t="s">
        <v>647</v>
      </c>
      <c r="L209" s="80"/>
      <c r="M209" s="80"/>
    </row>
    <row r="210" spans="1:13" s="19" customFormat="1" ht="18" customHeight="1">
      <c r="A210" s="68" t="s">
        <v>627</v>
      </c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</row>
    <row r="211" spans="1:13" s="19" customFormat="1" ht="33" customHeight="1">
      <c r="A211" s="69" t="s">
        <v>638</v>
      </c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</row>
    <row r="212" spans="1:13" ht="69.75" customHeight="1">
      <c r="A212" s="83" t="s">
        <v>596</v>
      </c>
      <c r="B212" s="83" t="s">
        <v>0</v>
      </c>
      <c r="C212" s="84" t="s">
        <v>1</v>
      </c>
      <c r="D212" s="84" t="s">
        <v>2</v>
      </c>
      <c r="E212" s="74" t="s">
        <v>595</v>
      </c>
      <c r="F212" s="77" t="s">
        <v>629</v>
      </c>
      <c r="G212" s="77" t="s">
        <v>633</v>
      </c>
      <c r="H212" s="87" t="s">
        <v>634</v>
      </c>
      <c r="I212" s="88"/>
      <c r="J212" s="89"/>
      <c r="K212" s="70" t="s">
        <v>630</v>
      </c>
      <c r="L212" s="71" t="s">
        <v>632</v>
      </c>
      <c r="M212" s="71" t="s">
        <v>631</v>
      </c>
    </row>
    <row r="213" spans="1:13" ht="36.75" customHeight="1">
      <c r="A213" s="83"/>
      <c r="B213" s="83"/>
      <c r="C213" s="85"/>
      <c r="D213" s="85"/>
      <c r="E213" s="75"/>
      <c r="F213" s="77"/>
      <c r="G213" s="77"/>
      <c r="H213" s="70" t="s">
        <v>644</v>
      </c>
      <c r="I213" s="70"/>
      <c r="J213" s="71" t="s">
        <v>641</v>
      </c>
      <c r="K213" s="70"/>
      <c r="L213" s="73"/>
      <c r="M213" s="73"/>
    </row>
    <row r="214" spans="1:13" ht="48" customHeight="1">
      <c r="A214" s="83"/>
      <c r="B214" s="83"/>
      <c r="C214" s="86"/>
      <c r="D214" s="86"/>
      <c r="E214" s="76"/>
      <c r="F214" s="77"/>
      <c r="G214" s="77"/>
      <c r="H214" s="12" t="s">
        <v>639</v>
      </c>
      <c r="I214" s="28" t="s">
        <v>640</v>
      </c>
      <c r="J214" s="72"/>
      <c r="K214" s="70"/>
      <c r="L214" s="72"/>
      <c r="M214" s="72"/>
    </row>
    <row r="215" spans="1:13" ht="18.75" customHeight="1">
      <c r="A215" s="13">
        <v>1</v>
      </c>
      <c r="B215" s="32" t="s">
        <v>558</v>
      </c>
      <c r="C215" s="4" t="s">
        <v>619</v>
      </c>
      <c r="D215" s="7" t="s">
        <v>298</v>
      </c>
      <c r="E215" s="8" t="s">
        <v>297</v>
      </c>
      <c r="F215" s="21">
        <f>444000+1593769</f>
        <v>2037769</v>
      </c>
      <c r="G215" s="14"/>
      <c r="H215" s="36">
        <v>0</v>
      </c>
      <c r="I215" s="25">
        <v>3</v>
      </c>
      <c r="J215" s="30"/>
      <c r="K215" s="14">
        <v>0.2</v>
      </c>
      <c r="L215" s="23">
        <v>167400</v>
      </c>
      <c r="M215" s="23">
        <f aca="true" t="shared" si="6" ref="M215:M248">H215*1.25*J215/100*L215-G215*H215/100*L215+F215*1.2</f>
        <v>2445322.8</v>
      </c>
    </row>
    <row r="216" spans="1:13" ht="18.75" customHeight="1">
      <c r="A216" s="13">
        <v>2</v>
      </c>
      <c r="B216" s="32" t="s">
        <v>559</v>
      </c>
      <c r="C216" s="4" t="s">
        <v>619</v>
      </c>
      <c r="D216" s="7" t="s">
        <v>300</v>
      </c>
      <c r="E216" s="8" t="s">
        <v>299</v>
      </c>
      <c r="F216" s="21">
        <f>572760+1807764</f>
        <v>2380524</v>
      </c>
      <c r="G216" s="14"/>
      <c r="H216" s="36">
        <v>0</v>
      </c>
      <c r="I216" s="25">
        <v>3</v>
      </c>
      <c r="J216" s="30"/>
      <c r="K216" s="14">
        <v>0.258</v>
      </c>
      <c r="L216" s="23">
        <v>167400</v>
      </c>
      <c r="M216" s="23">
        <f t="shared" si="6"/>
        <v>2856628.8</v>
      </c>
    </row>
    <row r="217" spans="1:13" ht="18.75" customHeight="1">
      <c r="A217" s="13">
        <v>3</v>
      </c>
      <c r="B217" s="32" t="s">
        <v>560</v>
      </c>
      <c r="C217" s="4" t="s">
        <v>619</v>
      </c>
      <c r="D217" s="7" t="s">
        <v>302</v>
      </c>
      <c r="E217" s="8" t="s">
        <v>301</v>
      </c>
      <c r="F217" s="21">
        <f>40626+717575</f>
        <v>758201</v>
      </c>
      <c r="G217" s="14"/>
      <c r="H217" s="36">
        <v>0</v>
      </c>
      <c r="I217" s="25">
        <v>4</v>
      </c>
      <c r="J217" s="30"/>
      <c r="K217" s="14">
        <v>0.183</v>
      </c>
      <c r="L217" s="23">
        <v>167400</v>
      </c>
      <c r="M217" s="23">
        <f t="shared" si="6"/>
        <v>909841.2</v>
      </c>
    </row>
    <row r="218" spans="1:13" ht="18.75" customHeight="1">
      <c r="A218" s="13">
        <v>4</v>
      </c>
      <c r="B218" s="32" t="s">
        <v>561</v>
      </c>
      <c r="C218" s="4" t="s">
        <v>619</v>
      </c>
      <c r="D218" s="7" t="s">
        <v>304</v>
      </c>
      <c r="E218" s="8" t="s">
        <v>303</v>
      </c>
      <c r="F218" s="21">
        <f>955200+1401101</f>
        <v>2356301</v>
      </c>
      <c r="G218" s="14"/>
      <c r="H218" s="36">
        <v>0</v>
      </c>
      <c r="I218" s="25">
        <v>3</v>
      </c>
      <c r="J218" s="30"/>
      <c r="K218" s="14">
        <v>0.16</v>
      </c>
      <c r="L218" s="23">
        <v>167400</v>
      </c>
      <c r="M218" s="23">
        <f t="shared" si="6"/>
        <v>2827561.1999999997</v>
      </c>
    </row>
    <row r="219" spans="1:13" ht="18.75" customHeight="1">
      <c r="A219" s="13">
        <v>5</v>
      </c>
      <c r="B219" s="32" t="s">
        <v>562</v>
      </c>
      <c r="C219" s="4" t="s">
        <v>619</v>
      </c>
      <c r="D219" s="7" t="s">
        <v>306</v>
      </c>
      <c r="E219" s="8" t="s">
        <v>305</v>
      </c>
      <c r="F219" s="21">
        <v>1928581</v>
      </c>
      <c r="G219" s="14"/>
      <c r="H219" s="36">
        <v>0</v>
      </c>
      <c r="I219" s="25">
        <v>3</v>
      </c>
      <c r="J219" s="30"/>
      <c r="K219" s="14">
        <v>0.64</v>
      </c>
      <c r="L219" s="23">
        <v>167400</v>
      </c>
      <c r="M219" s="23">
        <f t="shared" si="6"/>
        <v>2314297.1999999997</v>
      </c>
    </row>
    <row r="220" spans="1:13" ht="18.75" customHeight="1">
      <c r="A220" s="13">
        <v>6</v>
      </c>
      <c r="B220" s="32" t="s">
        <v>563</v>
      </c>
      <c r="C220" s="4" t="s">
        <v>619</v>
      </c>
      <c r="D220" s="7" t="s">
        <v>308</v>
      </c>
      <c r="E220" s="8" t="s">
        <v>307</v>
      </c>
      <c r="F220" s="21">
        <f>299700+1257458</f>
        <v>1557158</v>
      </c>
      <c r="G220" s="14"/>
      <c r="H220" s="36">
        <v>0</v>
      </c>
      <c r="I220" s="25">
        <v>3</v>
      </c>
      <c r="J220" s="30"/>
      <c r="K220" s="14">
        <v>0.135</v>
      </c>
      <c r="L220" s="23">
        <v>167400</v>
      </c>
      <c r="M220" s="23">
        <f t="shared" si="6"/>
        <v>1868589.5999999999</v>
      </c>
    </row>
    <row r="221" spans="1:13" ht="18.75" customHeight="1">
      <c r="A221" s="13">
        <v>7</v>
      </c>
      <c r="B221" s="32" t="s">
        <v>564</v>
      </c>
      <c r="C221" s="4" t="s">
        <v>619</v>
      </c>
      <c r="D221" s="7" t="s">
        <v>310</v>
      </c>
      <c r="E221" s="8" t="s">
        <v>309</v>
      </c>
      <c r="F221" s="21">
        <f>510600+1115054</f>
        <v>1625654</v>
      </c>
      <c r="G221" s="14"/>
      <c r="H221" s="36">
        <v>0</v>
      </c>
      <c r="I221" s="25">
        <v>3</v>
      </c>
      <c r="J221" s="30"/>
      <c r="K221" s="14">
        <v>0.23</v>
      </c>
      <c r="L221" s="23">
        <v>167400</v>
      </c>
      <c r="M221" s="23">
        <f t="shared" si="6"/>
        <v>1950784.7999999998</v>
      </c>
    </row>
    <row r="222" spans="1:13" ht="18.75" customHeight="1">
      <c r="A222" s="13">
        <v>8</v>
      </c>
      <c r="B222" s="32" t="s">
        <v>565</v>
      </c>
      <c r="C222" s="4" t="s">
        <v>619</v>
      </c>
      <c r="D222" s="7" t="s">
        <v>312</v>
      </c>
      <c r="E222" s="8" t="s">
        <v>311</v>
      </c>
      <c r="F222" s="21">
        <f>88800+680867</f>
        <v>769667</v>
      </c>
      <c r="G222" s="14"/>
      <c r="H222" s="36">
        <v>0</v>
      </c>
      <c r="I222" s="25">
        <v>2</v>
      </c>
      <c r="J222" s="30"/>
      <c r="K222" s="14">
        <v>0.04</v>
      </c>
      <c r="L222" s="23">
        <v>167400</v>
      </c>
      <c r="M222" s="23">
        <f t="shared" si="6"/>
        <v>923600.4</v>
      </c>
    </row>
    <row r="223" spans="1:13" ht="18.75" customHeight="1">
      <c r="A223" s="13">
        <v>9</v>
      </c>
      <c r="B223" s="32" t="s">
        <v>566</v>
      </c>
      <c r="C223" s="4" t="s">
        <v>619</v>
      </c>
      <c r="D223" s="7" t="s">
        <v>314</v>
      </c>
      <c r="E223" s="8" t="s">
        <v>313</v>
      </c>
      <c r="F223" s="21">
        <f>889776+305250</f>
        <v>1195026</v>
      </c>
      <c r="G223" s="14"/>
      <c r="H223" s="36">
        <v>0</v>
      </c>
      <c r="I223" s="25">
        <v>3</v>
      </c>
      <c r="J223" s="30"/>
      <c r="K223" s="14">
        <v>0.4008</v>
      </c>
      <c r="L223" s="23">
        <v>167400</v>
      </c>
      <c r="M223" s="23">
        <f t="shared" si="6"/>
        <v>1434031.2</v>
      </c>
    </row>
    <row r="224" spans="1:13" ht="18.75" customHeight="1">
      <c r="A224" s="13">
        <v>10</v>
      </c>
      <c r="B224" s="32" t="s">
        <v>567</v>
      </c>
      <c r="C224" s="4" t="s">
        <v>619</v>
      </c>
      <c r="D224" s="7" t="s">
        <v>316</v>
      </c>
      <c r="E224" s="8" t="s">
        <v>315</v>
      </c>
      <c r="F224" s="21">
        <f>688200+677534</f>
        <v>1365734</v>
      </c>
      <c r="G224" s="14"/>
      <c r="H224" s="36">
        <v>0</v>
      </c>
      <c r="I224" s="25">
        <v>3</v>
      </c>
      <c r="J224" s="30"/>
      <c r="K224" s="14">
        <v>0.31</v>
      </c>
      <c r="L224" s="23">
        <v>167400</v>
      </c>
      <c r="M224" s="23">
        <f t="shared" si="6"/>
        <v>1638880.8</v>
      </c>
    </row>
    <row r="225" spans="1:13" ht="18.75" customHeight="1">
      <c r="A225" s="13">
        <v>11</v>
      </c>
      <c r="B225" s="32" t="s">
        <v>568</v>
      </c>
      <c r="C225" s="4" t="s">
        <v>619</v>
      </c>
      <c r="D225" s="7" t="s">
        <v>318</v>
      </c>
      <c r="E225" s="8" t="s">
        <v>317</v>
      </c>
      <c r="F225" s="21">
        <v>88800</v>
      </c>
      <c r="G225" s="14"/>
      <c r="H225" s="36">
        <v>0</v>
      </c>
      <c r="I225" s="25">
        <v>2</v>
      </c>
      <c r="J225" s="30"/>
      <c r="K225" s="14">
        <v>0.04</v>
      </c>
      <c r="L225" s="23">
        <v>167400</v>
      </c>
      <c r="M225" s="23">
        <f t="shared" si="6"/>
        <v>106560</v>
      </c>
    </row>
    <row r="226" spans="1:13" ht="18.75" customHeight="1">
      <c r="A226" s="13">
        <v>12</v>
      </c>
      <c r="B226" s="32" t="s">
        <v>569</v>
      </c>
      <c r="C226" s="4" t="s">
        <v>620</v>
      </c>
      <c r="D226" s="7" t="s">
        <v>320</v>
      </c>
      <c r="E226" s="8" t="s">
        <v>319</v>
      </c>
      <c r="F226" s="21">
        <v>330780</v>
      </c>
      <c r="G226" s="14"/>
      <c r="H226" s="36">
        <v>0</v>
      </c>
      <c r="I226" s="25">
        <v>3</v>
      </c>
      <c r="J226" s="30"/>
      <c r="K226" s="14">
        <v>0.149</v>
      </c>
      <c r="L226" s="23">
        <v>167400</v>
      </c>
      <c r="M226" s="23">
        <f t="shared" si="6"/>
        <v>396936</v>
      </c>
    </row>
    <row r="227" spans="1:13" ht="18.75" customHeight="1">
      <c r="A227" s="13">
        <v>13</v>
      </c>
      <c r="B227" s="32" t="s">
        <v>570</v>
      </c>
      <c r="C227" s="4" t="s">
        <v>620</v>
      </c>
      <c r="D227" s="7" t="s">
        <v>322</v>
      </c>
      <c r="E227" s="8" t="s">
        <v>321</v>
      </c>
      <c r="F227" s="21">
        <v>386280</v>
      </c>
      <c r="G227" s="14"/>
      <c r="H227" s="36">
        <v>0</v>
      </c>
      <c r="I227" s="25">
        <v>3</v>
      </c>
      <c r="J227" s="30"/>
      <c r="K227" s="14">
        <v>0.174</v>
      </c>
      <c r="L227" s="23">
        <v>167400</v>
      </c>
      <c r="M227" s="23">
        <f t="shared" si="6"/>
        <v>463536</v>
      </c>
    </row>
    <row r="228" spans="1:13" ht="18.75" customHeight="1">
      <c r="A228" s="13">
        <v>14</v>
      </c>
      <c r="B228" s="32" t="s">
        <v>571</v>
      </c>
      <c r="C228" s="4" t="s">
        <v>620</v>
      </c>
      <c r="D228" s="7" t="s">
        <v>324</v>
      </c>
      <c r="E228" s="8" t="s">
        <v>323</v>
      </c>
      <c r="F228" s="21">
        <v>47818</v>
      </c>
      <c r="G228" s="14"/>
      <c r="H228" s="36">
        <v>0</v>
      </c>
      <c r="I228" s="25">
        <v>5</v>
      </c>
      <c r="J228" s="30"/>
      <c r="K228" s="14">
        <v>0.02154</v>
      </c>
      <c r="L228" s="23">
        <v>167400</v>
      </c>
      <c r="M228" s="23">
        <f t="shared" si="6"/>
        <v>57381.6</v>
      </c>
    </row>
    <row r="229" spans="1:13" ht="18.75" customHeight="1">
      <c r="A229" s="13">
        <v>15</v>
      </c>
      <c r="B229" s="32" t="s">
        <v>572</v>
      </c>
      <c r="C229" s="4" t="s">
        <v>621</v>
      </c>
      <c r="D229" s="7" t="s">
        <v>326</v>
      </c>
      <c r="E229" s="8" t="s">
        <v>325</v>
      </c>
      <c r="F229" s="21">
        <f>845820+907835</f>
        <v>1753655</v>
      </c>
      <c r="G229" s="14"/>
      <c r="H229" s="36">
        <v>0</v>
      </c>
      <c r="I229" s="25">
        <v>3</v>
      </c>
      <c r="J229" s="30"/>
      <c r="K229" s="14">
        <v>0.381</v>
      </c>
      <c r="L229" s="23">
        <v>167400</v>
      </c>
      <c r="M229" s="23">
        <f t="shared" si="6"/>
        <v>2104386</v>
      </c>
    </row>
    <row r="230" spans="1:13" ht="18.75" customHeight="1">
      <c r="A230" s="13">
        <v>16</v>
      </c>
      <c r="B230" s="32" t="s">
        <v>573</v>
      </c>
      <c r="C230" s="4" t="s">
        <v>621</v>
      </c>
      <c r="D230" s="7" t="s">
        <v>328</v>
      </c>
      <c r="E230" s="8" t="s">
        <v>327</v>
      </c>
      <c r="F230" s="21">
        <f>191637+884111</f>
        <v>1075748</v>
      </c>
      <c r="G230" s="14"/>
      <c r="H230" s="36">
        <v>0</v>
      </c>
      <c r="I230" s="25">
        <v>3</v>
      </c>
      <c r="J230" s="30"/>
      <c r="K230" s="14">
        <v>0.086323</v>
      </c>
      <c r="L230" s="23">
        <v>167400</v>
      </c>
      <c r="M230" s="23">
        <f t="shared" si="6"/>
        <v>1290897.5999999999</v>
      </c>
    </row>
    <row r="231" spans="1:13" ht="18.75" customHeight="1">
      <c r="A231" s="13">
        <v>17</v>
      </c>
      <c r="B231" s="32" t="s">
        <v>574</v>
      </c>
      <c r="C231" s="4" t="s">
        <v>621</v>
      </c>
      <c r="D231" s="7" t="s">
        <v>330</v>
      </c>
      <c r="E231" s="8" t="s">
        <v>329</v>
      </c>
      <c r="F231" s="21">
        <v>442224</v>
      </c>
      <c r="G231" s="14"/>
      <c r="H231" s="36">
        <v>0</v>
      </c>
      <c r="I231" s="25">
        <v>4</v>
      </c>
      <c r="J231" s="30"/>
      <c r="K231" s="14">
        <v>0.1992</v>
      </c>
      <c r="L231" s="23">
        <v>167400</v>
      </c>
      <c r="M231" s="23">
        <f t="shared" si="6"/>
        <v>530668.7999999999</v>
      </c>
    </row>
    <row r="232" spans="1:13" ht="18.75" customHeight="1">
      <c r="A232" s="13">
        <v>18</v>
      </c>
      <c r="B232" s="32" t="s">
        <v>575</v>
      </c>
      <c r="C232" s="4" t="s">
        <v>621</v>
      </c>
      <c r="D232" s="7" t="s">
        <v>332</v>
      </c>
      <c r="E232" s="8" t="s">
        <v>331</v>
      </c>
      <c r="F232" s="21">
        <f>290820+670299</f>
        <v>961119</v>
      </c>
      <c r="G232" s="14"/>
      <c r="H232" s="36">
        <v>0</v>
      </c>
      <c r="I232" s="25">
        <v>3</v>
      </c>
      <c r="J232" s="30"/>
      <c r="K232" s="14">
        <v>0.131</v>
      </c>
      <c r="L232" s="23">
        <v>167400</v>
      </c>
      <c r="M232" s="23">
        <f t="shared" si="6"/>
        <v>1153342.8</v>
      </c>
    </row>
    <row r="233" spans="1:13" ht="18.75" customHeight="1">
      <c r="A233" s="13">
        <v>19</v>
      </c>
      <c r="B233" s="32" t="s">
        <v>576</v>
      </c>
      <c r="C233" s="4" t="s">
        <v>621</v>
      </c>
      <c r="D233" s="7" t="s">
        <v>334</v>
      </c>
      <c r="E233" s="8" t="s">
        <v>333</v>
      </c>
      <c r="F233" s="21">
        <v>822531</v>
      </c>
      <c r="G233" s="14"/>
      <c r="H233" s="36">
        <v>0</v>
      </c>
      <c r="I233" s="25">
        <v>5</v>
      </c>
      <c r="J233" s="30"/>
      <c r="K233" s="14">
        <v>0.222</v>
      </c>
      <c r="L233" s="23">
        <v>167400</v>
      </c>
      <c r="M233" s="23">
        <f t="shared" si="6"/>
        <v>987037.2</v>
      </c>
    </row>
    <row r="234" spans="1:13" ht="18.75" customHeight="1">
      <c r="A234" s="13">
        <v>20</v>
      </c>
      <c r="B234" s="32" t="s">
        <v>577</v>
      </c>
      <c r="C234" s="4" t="s">
        <v>621</v>
      </c>
      <c r="D234" s="7" t="s">
        <v>336</v>
      </c>
      <c r="E234" s="8" t="s">
        <v>335</v>
      </c>
      <c r="F234" s="21">
        <f>350760+604702</f>
        <v>955462</v>
      </c>
      <c r="G234" s="14"/>
      <c r="H234" s="36">
        <v>0</v>
      </c>
      <c r="I234" s="25">
        <v>3</v>
      </c>
      <c r="J234" s="30"/>
      <c r="K234" s="14">
        <v>0.158</v>
      </c>
      <c r="L234" s="23">
        <v>167400</v>
      </c>
      <c r="M234" s="23">
        <f t="shared" si="6"/>
        <v>1146554.4</v>
      </c>
    </row>
    <row r="235" spans="1:13" ht="18.75" customHeight="1">
      <c r="A235" s="13">
        <v>21</v>
      </c>
      <c r="B235" s="32" t="s">
        <v>578</v>
      </c>
      <c r="C235" s="4" t="s">
        <v>622</v>
      </c>
      <c r="D235" s="7" t="s">
        <v>338</v>
      </c>
      <c r="E235" s="8" t="s">
        <v>337</v>
      </c>
      <c r="F235" s="21">
        <f>820800+372565</f>
        <v>1193365</v>
      </c>
      <c r="G235" s="14"/>
      <c r="H235" s="36">
        <v>0</v>
      </c>
      <c r="I235" s="25">
        <v>3</v>
      </c>
      <c r="J235" s="30"/>
      <c r="K235" s="14">
        <v>0.24</v>
      </c>
      <c r="L235" s="23">
        <v>167400</v>
      </c>
      <c r="M235" s="23">
        <f t="shared" si="6"/>
        <v>1432038</v>
      </c>
    </row>
    <row r="236" spans="1:13" ht="18.75" customHeight="1">
      <c r="A236" s="13">
        <v>22</v>
      </c>
      <c r="B236" s="32" t="s">
        <v>579</v>
      </c>
      <c r="C236" s="4" t="s">
        <v>623</v>
      </c>
      <c r="D236" s="7" t="s">
        <v>340</v>
      </c>
      <c r="E236" s="8" t="s">
        <v>339</v>
      </c>
      <c r="F236" s="21">
        <f>174900+894215+300357</f>
        <v>1369472</v>
      </c>
      <c r="G236" s="14"/>
      <c r="H236" s="36">
        <v>0</v>
      </c>
      <c r="I236" s="25">
        <v>3</v>
      </c>
      <c r="J236" s="30"/>
      <c r="K236" s="14">
        <v>0.12</v>
      </c>
      <c r="L236" s="23">
        <v>167400</v>
      </c>
      <c r="M236" s="23">
        <f t="shared" si="6"/>
        <v>1643366.4</v>
      </c>
    </row>
    <row r="237" spans="1:13" ht="18.75" customHeight="1">
      <c r="A237" s="13">
        <v>23</v>
      </c>
      <c r="B237" s="32" t="s">
        <v>645</v>
      </c>
      <c r="C237" s="4" t="s">
        <v>624</v>
      </c>
      <c r="D237" s="7" t="s">
        <v>342</v>
      </c>
      <c r="E237" s="8" t="s">
        <v>341</v>
      </c>
      <c r="F237" s="21">
        <v>376200</v>
      </c>
      <c r="G237" s="14"/>
      <c r="H237" s="36">
        <v>0</v>
      </c>
      <c r="I237" s="25">
        <v>3</v>
      </c>
      <c r="J237" s="30"/>
      <c r="K237" s="14">
        <v>0.11</v>
      </c>
      <c r="L237" s="23">
        <v>167400</v>
      </c>
      <c r="M237" s="23">
        <f t="shared" si="6"/>
        <v>451440</v>
      </c>
    </row>
    <row r="238" spans="1:13" ht="18.75" customHeight="1">
      <c r="A238" s="13">
        <v>24</v>
      </c>
      <c r="B238" s="32" t="s">
        <v>580</v>
      </c>
      <c r="C238" s="4" t="s">
        <v>624</v>
      </c>
      <c r="D238" s="7" t="s">
        <v>344</v>
      </c>
      <c r="E238" s="8" t="s">
        <v>343</v>
      </c>
      <c r="F238" s="21">
        <f>930240+367349</f>
        <v>1297589</v>
      </c>
      <c r="G238" s="14"/>
      <c r="H238" s="36">
        <v>0</v>
      </c>
      <c r="I238" s="25">
        <v>3</v>
      </c>
      <c r="J238" s="30"/>
      <c r="K238" s="14">
        <v>0.272</v>
      </c>
      <c r="L238" s="23">
        <v>167400</v>
      </c>
      <c r="M238" s="23">
        <f t="shared" si="6"/>
        <v>1557106.8</v>
      </c>
    </row>
    <row r="239" spans="1:13" ht="18.75" customHeight="1">
      <c r="A239" s="13">
        <v>25</v>
      </c>
      <c r="B239" s="32" t="s">
        <v>581</v>
      </c>
      <c r="C239" s="4" t="s">
        <v>624</v>
      </c>
      <c r="D239" s="7" t="s">
        <v>346</v>
      </c>
      <c r="E239" s="8" t="s">
        <v>345</v>
      </c>
      <c r="F239" s="21">
        <v>413478</v>
      </c>
      <c r="G239" s="14"/>
      <c r="H239" s="36">
        <v>0</v>
      </c>
      <c r="I239" s="25">
        <v>2</v>
      </c>
      <c r="J239" s="30"/>
      <c r="K239" s="14">
        <v>0.1209</v>
      </c>
      <c r="L239" s="23">
        <v>167400</v>
      </c>
      <c r="M239" s="23">
        <f t="shared" si="6"/>
        <v>496173.6</v>
      </c>
    </row>
    <row r="240" spans="1:13" ht="18.75" customHeight="1">
      <c r="A240" s="13">
        <v>26</v>
      </c>
      <c r="B240" s="32" t="s">
        <v>582</v>
      </c>
      <c r="C240" s="4" t="s">
        <v>624</v>
      </c>
      <c r="D240" s="7" t="s">
        <v>348</v>
      </c>
      <c r="E240" s="8" t="s">
        <v>347</v>
      </c>
      <c r="F240" s="21">
        <v>205200</v>
      </c>
      <c r="G240" s="14"/>
      <c r="H240" s="36">
        <v>0</v>
      </c>
      <c r="I240" s="25">
        <v>4</v>
      </c>
      <c r="J240" s="30"/>
      <c r="K240" s="14">
        <v>0.06</v>
      </c>
      <c r="L240" s="23">
        <v>167400</v>
      </c>
      <c r="M240" s="23">
        <f t="shared" si="6"/>
        <v>246240</v>
      </c>
    </row>
    <row r="241" spans="1:13" ht="18.75" customHeight="1">
      <c r="A241" s="13">
        <v>27</v>
      </c>
      <c r="B241" s="32" t="s">
        <v>583</v>
      </c>
      <c r="C241" s="4" t="s">
        <v>624</v>
      </c>
      <c r="D241" s="7" t="s">
        <v>350</v>
      </c>
      <c r="E241" s="8" t="s">
        <v>349</v>
      </c>
      <c r="F241" s="21">
        <v>205200</v>
      </c>
      <c r="G241" s="14"/>
      <c r="H241" s="36">
        <v>0</v>
      </c>
      <c r="I241" s="25">
        <v>3</v>
      </c>
      <c r="J241" s="30"/>
      <c r="K241" s="14">
        <v>0.06</v>
      </c>
      <c r="L241" s="23">
        <v>167400</v>
      </c>
      <c r="M241" s="23">
        <f t="shared" si="6"/>
        <v>246240</v>
      </c>
    </row>
    <row r="242" spans="1:13" ht="18.75" customHeight="1">
      <c r="A242" s="13">
        <v>28</v>
      </c>
      <c r="B242" s="32" t="s">
        <v>584</v>
      </c>
      <c r="C242" s="4" t="s">
        <v>624</v>
      </c>
      <c r="D242" s="7" t="s">
        <v>352</v>
      </c>
      <c r="E242" s="8" t="s">
        <v>351</v>
      </c>
      <c r="F242" s="21">
        <v>407962</v>
      </c>
      <c r="G242" s="14"/>
      <c r="H242" s="36">
        <v>0</v>
      </c>
      <c r="I242" s="25">
        <v>3</v>
      </c>
      <c r="J242" s="30"/>
      <c r="K242" s="14">
        <v>0.119287</v>
      </c>
      <c r="L242" s="23">
        <v>167400</v>
      </c>
      <c r="M242" s="23">
        <f t="shared" si="6"/>
        <v>489554.39999999997</v>
      </c>
    </row>
    <row r="243" spans="1:13" ht="18.75" customHeight="1">
      <c r="A243" s="13">
        <v>29</v>
      </c>
      <c r="B243" s="32" t="s">
        <v>585</v>
      </c>
      <c r="C243" s="4" t="s">
        <v>624</v>
      </c>
      <c r="D243" s="7" t="s">
        <v>354</v>
      </c>
      <c r="E243" s="8" t="s">
        <v>353</v>
      </c>
      <c r="F243" s="21">
        <v>468540</v>
      </c>
      <c r="G243" s="14"/>
      <c r="H243" s="36">
        <v>0</v>
      </c>
      <c r="I243" s="25">
        <v>4</v>
      </c>
      <c r="J243" s="30"/>
      <c r="K243" s="14">
        <v>0.137</v>
      </c>
      <c r="L243" s="23">
        <v>167400</v>
      </c>
      <c r="M243" s="23">
        <f t="shared" si="6"/>
        <v>562248</v>
      </c>
    </row>
    <row r="244" spans="1:13" ht="18.75" customHeight="1">
      <c r="A244" s="13">
        <v>30</v>
      </c>
      <c r="B244" s="32" t="s">
        <v>586</v>
      </c>
      <c r="C244" s="4" t="s">
        <v>625</v>
      </c>
      <c r="D244" s="7" t="s">
        <v>356</v>
      </c>
      <c r="E244" s="8" t="s">
        <v>355</v>
      </c>
      <c r="F244" s="21">
        <f>68820+485333</f>
        <v>554153</v>
      </c>
      <c r="G244" s="14"/>
      <c r="H244" s="36">
        <v>0</v>
      </c>
      <c r="I244" s="25">
        <v>2</v>
      </c>
      <c r="J244" s="30"/>
      <c r="K244" s="14">
        <v>0.031</v>
      </c>
      <c r="L244" s="23">
        <v>167400</v>
      </c>
      <c r="M244" s="23">
        <f t="shared" si="6"/>
        <v>664983.6</v>
      </c>
    </row>
    <row r="245" spans="1:13" ht="18.75" customHeight="1">
      <c r="A245" s="13">
        <v>31</v>
      </c>
      <c r="B245" s="32" t="s">
        <v>587</v>
      </c>
      <c r="C245" s="4" t="s">
        <v>625</v>
      </c>
      <c r="D245" s="7" t="s">
        <v>358</v>
      </c>
      <c r="E245" s="8" t="s">
        <v>357</v>
      </c>
      <c r="F245" s="21">
        <f>133200+1116698</f>
        <v>1249898</v>
      </c>
      <c r="G245" s="14"/>
      <c r="H245" s="36">
        <v>0</v>
      </c>
      <c r="I245" s="25">
        <v>4</v>
      </c>
      <c r="J245" s="30"/>
      <c r="K245" s="14">
        <v>0.06</v>
      </c>
      <c r="L245" s="23">
        <v>167400</v>
      </c>
      <c r="M245" s="23">
        <f t="shared" si="6"/>
        <v>1499877.5999999999</v>
      </c>
    </row>
    <row r="246" spans="1:13" ht="18.75" customHeight="1">
      <c r="A246" s="13">
        <v>32</v>
      </c>
      <c r="B246" s="32" t="s">
        <v>588</v>
      </c>
      <c r="C246" s="4" t="s">
        <v>625</v>
      </c>
      <c r="D246" s="7" t="s">
        <v>360</v>
      </c>
      <c r="E246" s="8" t="s">
        <v>359</v>
      </c>
      <c r="F246" s="21">
        <f>510600+398955</f>
        <v>909555</v>
      </c>
      <c r="G246" s="14"/>
      <c r="H246" s="36">
        <v>0</v>
      </c>
      <c r="I246" s="25">
        <v>2</v>
      </c>
      <c r="J246" s="30"/>
      <c r="K246" s="14">
        <v>0.23</v>
      </c>
      <c r="L246" s="23">
        <v>167400</v>
      </c>
      <c r="M246" s="23">
        <f t="shared" si="6"/>
        <v>1091466</v>
      </c>
    </row>
    <row r="247" spans="1:13" ht="18.75" customHeight="1">
      <c r="A247" s="13">
        <v>33</v>
      </c>
      <c r="B247" s="32" t="s">
        <v>589</v>
      </c>
      <c r="C247" s="4" t="s">
        <v>625</v>
      </c>
      <c r="D247" s="7" t="s">
        <v>362</v>
      </c>
      <c r="E247" s="8" t="s">
        <v>361</v>
      </c>
      <c r="F247" s="21">
        <v>179804</v>
      </c>
      <c r="G247" s="14"/>
      <c r="H247" s="36">
        <v>0</v>
      </c>
      <c r="I247" s="25">
        <v>3</v>
      </c>
      <c r="J247" s="30"/>
      <c r="K247" s="14">
        <v>0.1264</v>
      </c>
      <c r="L247" s="23">
        <v>167400</v>
      </c>
      <c r="M247" s="23">
        <f t="shared" si="6"/>
        <v>215764.8</v>
      </c>
    </row>
    <row r="248" spans="1:13" ht="18.75" customHeight="1">
      <c r="A248" s="13">
        <v>34</v>
      </c>
      <c r="B248" s="32" t="s">
        <v>590</v>
      </c>
      <c r="C248" s="5" t="s">
        <v>626</v>
      </c>
      <c r="D248" s="7" t="s">
        <v>364</v>
      </c>
      <c r="E248" s="8" t="s">
        <v>363</v>
      </c>
      <c r="F248" s="21">
        <f>803640+831413</f>
        <v>1635053</v>
      </c>
      <c r="G248" s="14"/>
      <c r="H248" s="36">
        <v>0</v>
      </c>
      <c r="I248" s="25">
        <v>3</v>
      </c>
      <c r="J248" s="30"/>
      <c r="K248" s="14">
        <v>0.362</v>
      </c>
      <c r="L248" s="23">
        <v>167400</v>
      </c>
      <c r="M248" s="23">
        <f t="shared" si="6"/>
        <v>1962063.5999999999</v>
      </c>
    </row>
    <row r="249" spans="2:13" s="19" customFormat="1" ht="18" customHeight="1">
      <c r="B249" s="19" t="s">
        <v>646</v>
      </c>
      <c r="D249" s="37"/>
      <c r="E249" s="38"/>
      <c r="I249" s="39"/>
      <c r="J249" s="20"/>
      <c r="M249" s="35">
        <f>SUM(M215:M248)</f>
        <v>39965401.2</v>
      </c>
    </row>
    <row r="251" ht="12.75">
      <c r="M251" s="35"/>
    </row>
    <row r="253" ht="12.75">
      <c r="M253" s="45"/>
    </row>
  </sheetData>
  <sheetProtection/>
  <autoFilter ref="A4:E248"/>
  <mergeCells count="34">
    <mergeCell ref="K212:K214"/>
    <mergeCell ref="L212:L214"/>
    <mergeCell ref="M212:M214"/>
    <mergeCell ref="H213:I213"/>
    <mergeCell ref="J213:J214"/>
    <mergeCell ref="K208:M208"/>
    <mergeCell ref="K209:M209"/>
    <mergeCell ref="A212:A214"/>
    <mergeCell ref="B212:B214"/>
    <mergeCell ref="C212:C214"/>
    <mergeCell ref="D212:D214"/>
    <mergeCell ref="E212:E214"/>
    <mergeCell ref="F212:F214"/>
    <mergeCell ref="G212:G214"/>
    <mergeCell ref="H212:J212"/>
    <mergeCell ref="A3:M3"/>
    <mergeCell ref="K2:M2"/>
    <mergeCell ref="K1:M1"/>
    <mergeCell ref="A7:E7"/>
    <mergeCell ref="B4:B6"/>
    <mergeCell ref="A4:A6"/>
    <mergeCell ref="C4:C6"/>
    <mergeCell ref="D4:D6"/>
    <mergeCell ref="H4:J4"/>
    <mergeCell ref="A210:M210"/>
    <mergeCell ref="A211:M211"/>
    <mergeCell ref="H5:I5"/>
    <mergeCell ref="J5:J6"/>
    <mergeCell ref="L4:L6"/>
    <mergeCell ref="M4:M6"/>
    <mergeCell ref="E4:E6"/>
    <mergeCell ref="K4:K6"/>
    <mergeCell ref="F4:F6"/>
    <mergeCell ref="G4:G6"/>
  </mergeCells>
  <printOptions/>
  <pageMargins left="0" right="0" top="0" bottom="0" header="0" footer="0.3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</dc:creator>
  <cp:keywords/>
  <dc:description/>
  <cp:lastModifiedBy>*</cp:lastModifiedBy>
  <cp:lastPrinted>2018-02-23T09:04:54Z</cp:lastPrinted>
  <dcterms:created xsi:type="dcterms:W3CDTF">2015-02-14T17:05:13Z</dcterms:created>
  <dcterms:modified xsi:type="dcterms:W3CDTF">2018-02-26T07:36:01Z</dcterms:modified>
  <cp:category/>
  <cp:version/>
  <cp:contentType/>
  <cp:contentStatus/>
</cp:coreProperties>
</file>