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lockStructure="1"/>
  <bookViews>
    <workbookView xWindow="0" yWindow="-12" windowWidth="8496" windowHeight="11760" activeTab="6"/>
  </bookViews>
  <sheets>
    <sheet name="1" sheetId="8" r:id="rId1"/>
    <sheet name="Ekamutner" sheetId="9" r:id="rId2"/>
    <sheet name="Gorcarnakan caxs" sheetId="3" r:id="rId3"/>
    <sheet name="Tntesagitakan " sheetId="4" r:id="rId4"/>
    <sheet name="Dificit" sheetId="5" r:id="rId5"/>
    <sheet name="Dificiti caxs" sheetId="10" r:id="rId6"/>
    <sheet name="Havelvac6" sheetId="6" r:id="rId7"/>
  </sheets>
  <definedNames>
    <definedName name="_xlnm._FilterDatabase" localSheetId="6" hidden="1">Havelvac6!#REF!</definedName>
    <definedName name="_xlnm.Print_Area" localSheetId="4">Dificit!$A$1:$K$14</definedName>
    <definedName name="_xlnm.Print_Area" localSheetId="5">'Dificiti caxs'!$A$1:$L$92</definedName>
    <definedName name="_xlnm.Print_Area" localSheetId="1">Ekamutner!$A$1:$L$119</definedName>
    <definedName name="_xlnm.Print_Area" localSheetId="2">'Gorcarnakan caxs'!$A$1:$N$314</definedName>
    <definedName name="_xlnm.Print_Area" localSheetId="6">Havelvac6!#REF!</definedName>
    <definedName name="_xlnm.Print_Area" localSheetId="3">'Tntesagitakan '!$A$1:$L$228</definedName>
  </definedNames>
  <calcPr calcId="145621"/>
</workbook>
</file>

<file path=xl/calcChain.xml><?xml version="1.0" encoding="utf-8"?>
<calcChain xmlns="http://schemas.openxmlformats.org/spreadsheetml/2006/main">
  <c r="J164" i="4" l="1"/>
  <c r="I19" i="5"/>
  <c r="J203" i="4"/>
  <c r="J201" i="4"/>
  <c r="G203" i="4"/>
  <c r="G201" i="4"/>
  <c r="D203" i="4"/>
  <c r="L201" i="4"/>
  <c r="I201" i="4"/>
  <c r="F201" i="4"/>
  <c r="D201" i="4"/>
  <c r="K14" i="9"/>
  <c r="H14" i="9"/>
  <c r="E14" i="9"/>
  <c r="J17" i="9"/>
  <c r="G17" i="9"/>
  <c r="D17" i="9"/>
  <c r="D164" i="4"/>
  <c r="C19" i="5"/>
  <c r="J162" i="4"/>
  <c r="G164" i="4"/>
  <c r="F19" i="5"/>
  <c r="K19" i="5"/>
  <c r="J19" i="5"/>
  <c r="H19" i="5"/>
  <c r="G19" i="5"/>
  <c r="E19" i="5"/>
  <c r="D19" i="5"/>
  <c r="I311" i="3"/>
  <c r="I309" i="3"/>
  <c r="F311" i="3"/>
  <c r="F309" i="3"/>
  <c r="J91" i="10"/>
  <c r="G91" i="10"/>
  <c r="D91" i="10"/>
  <c r="J90" i="10"/>
  <c r="G90" i="10"/>
  <c r="D90" i="10"/>
  <c r="L88" i="10"/>
  <c r="K88" i="10"/>
  <c r="K82" i="10"/>
  <c r="K76" i="10"/>
  <c r="K74" i="10"/>
  <c r="I88" i="10"/>
  <c r="H88" i="10"/>
  <c r="H82" i="10"/>
  <c r="H76" i="10"/>
  <c r="H74" i="10"/>
  <c r="F88" i="10"/>
  <c r="E88" i="10"/>
  <c r="E82" i="10"/>
  <c r="E76" i="10"/>
  <c r="E74" i="10"/>
  <c r="J87" i="10"/>
  <c r="G87" i="10"/>
  <c r="D87" i="10"/>
  <c r="J86" i="10"/>
  <c r="G86" i="10"/>
  <c r="D86" i="10"/>
  <c r="L84" i="10"/>
  <c r="L82" i="10"/>
  <c r="I84" i="10"/>
  <c r="I82" i="10"/>
  <c r="I76" i="10"/>
  <c r="I74" i="10"/>
  <c r="F84" i="10"/>
  <c r="F82" i="10"/>
  <c r="F76" i="10"/>
  <c r="F74" i="10"/>
  <c r="J81" i="10"/>
  <c r="G81" i="10"/>
  <c r="D81" i="10"/>
  <c r="J80" i="10"/>
  <c r="G80" i="10"/>
  <c r="D80" i="10"/>
  <c r="L78" i="10"/>
  <c r="I78" i="10"/>
  <c r="F78" i="10"/>
  <c r="J73" i="10"/>
  <c r="G73" i="10"/>
  <c r="D73" i="10"/>
  <c r="J72" i="10"/>
  <c r="G72" i="10"/>
  <c r="D72" i="10"/>
  <c r="J71" i="10"/>
  <c r="G71" i="10"/>
  <c r="D71" i="10"/>
  <c r="J70" i="10"/>
  <c r="J68" i="10"/>
  <c r="G68" i="10"/>
  <c r="D68" i="10"/>
  <c r="J67" i="10"/>
  <c r="G67" i="10"/>
  <c r="G65" i="10"/>
  <c r="D67" i="10"/>
  <c r="L65" i="10"/>
  <c r="I65" i="10"/>
  <c r="F65" i="10"/>
  <c r="K63" i="10"/>
  <c r="H63" i="10"/>
  <c r="E63" i="10"/>
  <c r="J62" i="10"/>
  <c r="G62" i="10"/>
  <c r="G57" i="10"/>
  <c r="D62" i="10"/>
  <c r="J61" i="10"/>
  <c r="J57" i="10"/>
  <c r="J60" i="10"/>
  <c r="J69" i="10"/>
  <c r="G61" i="10"/>
  <c r="D61" i="10"/>
  <c r="J59" i="10"/>
  <c r="G59" i="10"/>
  <c r="D59" i="10"/>
  <c r="K57" i="10"/>
  <c r="K60" i="10"/>
  <c r="H57" i="10"/>
  <c r="H60" i="10"/>
  <c r="E57" i="10"/>
  <c r="J54" i="10"/>
  <c r="J51" i="10"/>
  <c r="G54" i="10"/>
  <c r="G51" i="10"/>
  <c r="D54" i="10"/>
  <c r="J53" i="10"/>
  <c r="G53" i="10"/>
  <c r="D53" i="10"/>
  <c r="L51" i="10"/>
  <c r="K51" i="10"/>
  <c r="I51" i="10"/>
  <c r="H51" i="10"/>
  <c r="F51" i="10"/>
  <c r="E51" i="10"/>
  <c r="J50" i="10"/>
  <c r="G50" i="10"/>
  <c r="D50" i="10"/>
  <c r="J49" i="10"/>
  <c r="G49" i="10"/>
  <c r="D49" i="10"/>
  <c r="D46" i="10"/>
  <c r="J48" i="10"/>
  <c r="G48" i="10"/>
  <c r="D48" i="10"/>
  <c r="L46" i="10"/>
  <c r="I46" i="10"/>
  <c r="F46" i="10"/>
  <c r="J43" i="10"/>
  <c r="G43" i="10"/>
  <c r="D43" i="10"/>
  <c r="J42" i="10"/>
  <c r="G42" i="10"/>
  <c r="D42" i="10"/>
  <c r="L40" i="10"/>
  <c r="K40" i="10"/>
  <c r="K34" i="10"/>
  <c r="K22" i="10"/>
  <c r="K16" i="10"/>
  <c r="I40" i="10"/>
  <c r="H40" i="10"/>
  <c r="F40" i="10"/>
  <c r="E40" i="10"/>
  <c r="J39" i="10"/>
  <c r="G39" i="10"/>
  <c r="D39" i="10"/>
  <c r="J38" i="10"/>
  <c r="G38" i="10"/>
  <c r="G36" i="10"/>
  <c r="D38" i="10"/>
  <c r="L36" i="10"/>
  <c r="K36" i="10"/>
  <c r="I36" i="10"/>
  <c r="I34" i="10"/>
  <c r="H36" i="10"/>
  <c r="F36" i="10"/>
  <c r="E36" i="10"/>
  <c r="J33" i="10"/>
  <c r="G33" i="10"/>
  <c r="D33" i="10"/>
  <c r="J32" i="10"/>
  <c r="G32" i="10"/>
  <c r="G30" i="10"/>
  <c r="D32" i="10"/>
  <c r="L30" i="10"/>
  <c r="I30" i="10"/>
  <c r="F30" i="10"/>
  <c r="J29" i="10"/>
  <c r="G29" i="10"/>
  <c r="G26" i="10"/>
  <c r="D29" i="10"/>
  <c r="J28" i="10"/>
  <c r="G28" i="10"/>
  <c r="D28" i="10"/>
  <c r="L26" i="10"/>
  <c r="I26" i="10"/>
  <c r="I24" i="10"/>
  <c r="I22" i="10"/>
  <c r="I16" i="10"/>
  <c r="F26" i="10"/>
  <c r="F24" i="10"/>
  <c r="F22" i="10"/>
  <c r="J21" i="10"/>
  <c r="J18" i="10"/>
  <c r="G21" i="10"/>
  <c r="D21" i="10"/>
  <c r="J20" i="10"/>
  <c r="G20" i="10"/>
  <c r="D20" i="10"/>
  <c r="L18" i="10"/>
  <c r="I18" i="10"/>
  <c r="F18" i="10"/>
  <c r="J227" i="4"/>
  <c r="G227" i="4"/>
  <c r="D227" i="4"/>
  <c r="J226" i="4"/>
  <c r="G226" i="4"/>
  <c r="D226" i="4"/>
  <c r="J225" i="4"/>
  <c r="G225" i="4"/>
  <c r="D225" i="4"/>
  <c r="J224" i="4"/>
  <c r="G224" i="4"/>
  <c r="G222" i="4"/>
  <c r="D224" i="4"/>
  <c r="L222" i="4"/>
  <c r="I222" i="4"/>
  <c r="F222" i="4"/>
  <c r="J221" i="4"/>
  <c r="J219" i="4"/>
  <c r="G221" i="4"/>
  <c r="G219" i="4"/>
  <c r="D221" i="4"/>
  <c r="D219" i="4"/>
  <c r="L219" i="4"/>
  <c r="I219" i="4"/>
  <c r="F219" i="4"/>
  <c r="J218" i="4"/>
  <c r="G218" i="4"/>
  <c r="D218" i="4"/>
  <c r="J217" i="4"/>
  <c r="G217" i="4"/>
  <c r="D217" i="4"/>
  <c r="J216" i="4"/>
  <c r="G216" i="4"/>
  <c r="D216" i="4"/>
  <c r="D214" i="4"/>
  <c r="D211" i="4"/>
  <c r="L214" i="4"/>
  <c r="L211" i="4"/>
  <c r="I214" i="4"/>
  <c r="I211" i="4"/>
  <c r="I204" i="4"/>
  <c r="F214" i="4"/>
  <c r="F211" i="4"/>
  <c r="F204" i="4"/>
  <c r="J213" i="4"/>
  <c r="G213" i="4"/>
  <c r="D213" i="4"/>
  <c r="J210" i="4"/>
  <c r="G210" i="4"/>
  <c r="G206" i="4"/>
  <c r="D210" i="4"/>
  <c r="J209" i="4"/>
  <c r="G209" i="4"/>
  <c r="D209" i="4"/>
  <c r="J208" i="4"/>
  <c r="J206" i="4"/>
  <c r="G208" i="4"/>
  <c r="D208" i="4"/>
  <c r="L206" i="4"/>
  <c r="I206" i="4"/>
  <c r="F206" i="4"/>
  <c r="J200" i="4"/>
  <c r="G200" i="4"/>
  <c r="D200" i="4"/>
  <c r="J199" i="4"/>
  <c r="G199" i="4"/>
  <c r="D199" i="4"/>
  <c r="J198" i="4"/>
  <c r="G198" i="4"/>
  <c r="D198" i="4"/>
  <c r="J197" i="4"/>
  <c r="G197" i="4"/>
  <c r="D197" i="4"/>
  <c r="L195" i="4"/>
  <c r="I195" i="4"/>
  <c r="F195" i="4"/>
  <c r="J194" i="4"/>
  <c r="J192" i="4"/>
  <c r="G194" i="4"/>
  <c r="G192" i="4"/>
  <c r="D194" i="4"/>
  <c r="D192" i="4"/>
  <c r="L192" i="4"/>
  <c r="I192" i="4"/>
  <c r="F192" i="4"/>
  <c r="J191" i="4"/>
  <c r="J186" i="4"/>
  <c r="G191" i="4"/>
  <c r="D191" i="4"/>
  <c r="J190" i="4"/>
  <c r="G190" i="4"/>
  <c r="D190" i="4"/>
  <c r="J189" i="4"/>
  <c r="G189" i="4"/>
  <c r="G186" i="4"/>
  <c r="D189" i="4"/>
  <c r="J188" i="4"/>
  <c r="G188" i="4"/>
  <c r="D188" i="4"/>
  <c r="L186" i="4"/>
  <c r="I186" i="4"/>
  <c r="F186" i="4"/>
  <c r="J185" i="4"/>
  <c r="G185" i="4"/>
  <c r="D185" i="4"/>
  <c r="J184" i="4"/>
  <c r="G184" i="4"/>
  <c r="D184" i="4"/>
  <c r="J183" i="4"/>
  <c r="J180" i="4"/>
  <c r="G183" i="4"/>
  <c r="G180" i="4"/>
  <c r="D183" i="4"/>
  <c r="J182" i="4"/>
  <c r="G182" i="4"/>
  <c r="D182" i="4"/>
  <c r="L180" i="4"/>
  <c r="I180" i="4"/>
  <c r="F180" i="4"/>
  <c r="J179" i="4"/>
  <c r="G179" i="4"/>
  <c r="D179" i="4"/>
  <c r="J178" i="4"/>
  <c r="G178" i="4"/>
  <c r="D178" i="4"/>
  <c r="J177" i="4"/>
  <c r="G177" i="4"/>
  <c r="D177" i="4"/>
  <c r="L175" i="4"/>
  <c r="I175" i="4"/>
  <c r="F175" i="4"/>
  <c r="J174" i="4"/>
  <c r="G174" i="4"/>
  <c r="D174" i="4"/>
  <c r="D170" i="4"/>
  <c r="J173" i="4"/>
  <c r="G173" i="4"/>
  <c r="D173" i="4"/>
  <c r="J172" i="4"/>
  <c r="G172" i="4"/>
  <c r="G170" i="4"/>
  <c r="D172" i="4"/>
  <c r="L170" i="4"/>
  <c r="L168" i="4"/>
  <c r="I170" i="4"/>
  <c r="I168" i="4"/>
  <c r="F170" i="4"/>
  <c r="F168" i="4"/>
  <c r="J165" i="4"/>
  <c r="G165" i="4"/>
  <c r="D165" i="4"/>
  <c r="L162" i="4"/>
  <c r="L137" i="4"/>
  <c r="L15" i="4"/>
  <c r="K162" i="4"/>
  <c r="I162" i="4"/>
  <c r="I137" i="4"/>
  <c r="I15" i="4"/>
  <c r="H162" i="4"/>
  <c r="F162" i="4"/>
  <c r="F137" i="4"/>
  <c r="F15" i="4"/>
  <c r="E162" i="4"/>
  <c r="J161" i="4"/>
  <c r="J159" i="4"/>
  <c r="G161" i="4"/>
  <c r="G159" i="4"/>
  <c r="D161" i="4"/>
  <c r="D159" i="4"/>
  <c r="K159" i="4"/>
  <c r="H159" i="4"/>
  <c r="E159" i="4"/>
  <c r="J158" i="4"/>
  <c r="J156" i="4"/>
  <c r="G158" i="4"/>
  <c r="G156" i="4"/>
  <c r="D158" i="4"/>
  <c r="D156" i="4"/>
  <c r="K156" i="4"/>
  <c r="H156" i="4"/>
  <c r="E156" i="4"/>
  <c r="J155" i="4"/>
  <c r="J152" i="4"/>
  <c r="G155" i="4"/>
  <c r="G152" i="4"/>
  <c r="D155" i="4"/>
  <c r="J154" i="4"/>
  <c r="G154" i="4"/>
  <c r="D154" i="4"/>
  <c r="D152" i="4"/>
  <c r="K152" i="4"/>
  <c r="H152" i="4"/>
  <c r="E152" i="4"/>
  <c r="J151" i="4"/>
  <c r="J149" i="4"/>
  <c r="G151" i="4"/>
  <c r="G149" i="4"/>
  <c r="D151" i="4"/>
  <c r="D149" i="4"/>
  <c r="K149" i="4"/>
  <c r="H149" i="4"/>
  <c r="E149" i="4"/>
  <c r="J148" i="4"/>
  <c r="G148" i="4"/>
  <c r="D148" i="4"/>
  <c r="D143" i="4"/>
  <c r="J147" i="4"/>
  <c r="G147" i="4"/>
  <c r="D147" i="4"/>
  <c r="J146" i="4"/>
  <c r="G146" i="4"/>
  <c r="D146" i="4"/>
  <c r="J145" i="4"/>
  <c r="J143" i="4"/>
  <c r="G145" i="4"/>
  <c r="D145" i="4"/>
  <c r="K143" i="4"/>
  <c r="H143" i="4"/>
  <c r="E143" i="4"/>
  <c r="J142" i="4"/>
  <c r="G142" i="4"/>
  <c r="G139" i="4"/>
  <c r="D142" i="4"/>
  <c r="J141" i="4"/>
  <c r="J139" i="4"/>
  <c r="G141" i="4"/>
  <c r="D141" i="4"/>
  <c r="K139" i="4"/>
  <c r="H139" i="4"/>
  <c r="E139" i="4"/>
  <c r="J136" i="4"/>
  <c r="J134" i="4"/>
  <c r="G136" i="4"/>
  <c r="G134" i="4"/>
  <c r="D136" i="4"/>
  <c r="D134" i="4"/>
  <c r="K134" i="4"/>
  <c r="H134" i="4"/>
  <c r="E134" i="4"/>
  <c r="J133" i="4"/>
  <c r="G133" i="4"/>
  <c r="D133" i="4"/>
  <c r="J132" i="4"/>
  <c r="G132" i="4"/>
  <c r="D132" i="4"/>
  <c r="J131" i="4"/>
  <c r="G131" i="4"/>
  <c r="D131" i="4"/>
  <c r="J130" i="4"/>
  <c r="G130" i="4"/>
  <c r="G128" i="4"/>
  <c r="D130" i="4"/>
  <c r="K128" i="4"/>
  <c r="K122" i="4"/>
  <c r="H128" i="4"/>
  <c r="E128" i="4"/>
  <c r="J127" i="4"/>
  <c r="G127" i="4"/>
  <c r="D127" i="4"/>
  <c r="J126" i="4"/>
  <c r="G126" i="4"/>
  <c r="G124" i="4"/>
  <c r="D126" i="4"/>
  <c r="D124" i="4"/>
  <c r="K124" i="4"/>
  <c r="H124" i="4"/>
  <c r="E124" i="4"/>
  <c r="J121" i="4"/>
  <c r="G121" i="4"/>
  <c r="D121" i="4"/>
  <c r="J120" i="4"/>
  <c r="J117" i="4"/>
  <c r="G120" i="4"/>
  <c r="D120" i="4"/>
  <c r="J119" i="4"/>
  <c r="G119" i="4"/>
  <c r="D119" i="4"/>
  <c r="D117" i="4"/>
  <c r="K117" i="4"/>
  <c r="K113" i="4"/>
  <c r="H117" i="4"/>
  <c r="H113" i="4"/>
  <c r="E117" i="4"/>
  <c r="E113" i="4"/>
  <c r="J116" i="4"/>
  <c r="G116" i="4"/>
  <c r="D116" i="4"/>
  <c r="J115" i="4"/>
  <c r="G115" i="4"/>
  <c r="D115" i="4"/>
  <c r="J112" i="4"/>
  <c r="G112" i="4"/>
  <c r="D112" i="4"/>
  <c r="J111" i="4"/>
  <c r="G111" i="4"/>
  <c r="D111" i="4"/>
  <c r="J110" i="4"/>
  <c r="G110" i="4"/>
  <c r="G109" i="4"/>
  <c r="D110" i="4"/>
  <c r="K109" i="4"/>
  <c r="K105" i="4"/>
  <c r="H109" i="4"/>
  <c r="H105" i="4"/>
  <c r="E109" i="4"/>
  <c r="E105" i="4"/>
  <c r="J108" i="4"/>
  <c r="G108" i="4"/>
  <c r="D108" i="4"/>
  <c r="J107" i="4"/>
  <c r="G107" i="4"/>
  <c r="D107" i="4"/>
  <c r="J104" i="4"/>
  <c r="G104" i="4"/>
  <c r="D104" i="4"/>
  <c r="J103" i="4"/>
  <c r="G103" i="4"/>
  <c r="D103" i="4"/>
  <c r="D101" i="4"/>
  <c r="K101" i="4"/>
  <c r="H101" i="4"/>
  <c r="E101" i="4"/>
  <c r="J100" i="4"/>
  <c r="G100" i="4"/>
  <c r="D100" i="4"/>
  <c r="J99" i="4"/>
  <c r="J97" i="4"/>
  <c r="G99" i="4"/>
  <c r="G97" i="4"/>
  <c r="D99" i="4"/>
  <c r="K97" i="4"/>
  <c r="H97" i="4"/>
  <c r="E97" i="4"/>
  <c r="J94" i="4"/>
  <c r="J91" i="4"/>
  <c r="G94" i="4"/>
  <c r="D94" i="4"/>
  <c r="J93" i="4"/>
  <c r="G93" i="4"/>
  <c r="G91" i="4"/>
  <c r="D93" i="4"/>
  <c r="D91" i="4"/>
  <c r="K91" i="4"/>
  <c r="H91" i="4"/>
  <c r="E91" i="4"/>
  <c r="J90" i="4"/>
  <c r="J87" i="4"/>
  <c r="G90" i="4"/>
  <c r="D90" i="4"/>
  <c r="J89" i="4"/>
  <c r="G89" i="4"/>
  <c r="D89" i="4"/>
  <c r="D87" i="4"/>
  <c r="K87" i="4"/>
  <c r="H87" i="4"/>
  <c r="H85" i="4"/>
  <c r="E87" i="4"/>
  <c r="J84" i="4"/>
  <c r="G84" i="4"/>
  <c r="D84" i="4"/>
  <c r="J83" i="4"/>
  <c r="G83" i="4"/>
  <c r="D83" i="4"/>
  <c r="J82" i="4"/>
  <c r="G82" i="4"/>
  <c r="D82" i="4"/>
  <c r="D80" i="4"/>
  <c r="K80" i="4"/>
  <c r="H80" i="4"/>
  <c r="E80" i="4"/>
  <c r="J79" i="4"/>
  <c r="G79" i="4"/>
  <c r="D79" i="4"/>
  <c r="J78" i="4"/>
  <c r="G78" i="4"/>
  <c r="G76" i="4"/>
  <c r="D78" i="4"/>
  <c r="K76" i="4"/>
  <c r="H76" i="4"/>
  <c r="E76" i="4"/>
  <c r="J75" i="4"/>
  <c r="G75" i="4"/>
  <c r="G72" i="4"/>
  <c r="D75" i="4"/>
  <c r="J74" i="4"/>
  <c r="J72" i="4"/>
  <c r="G74" i="4"/>
  <c r="D74" i="4"/>
  <c r="K72" i="4"/>
  <c r="H72" i="4"/>
  <c r="H70" i="4"/>
  <c r="E72" i="4"/>
  <c r="E70" i="4"/>
  <c r="J69" i="4"/>
  <c r="G69" i="4"/>
  <c r="D69" i="4"/>
  <c r="J68" i="4"/>
  <c r="G68" i="4"/>
  <c r="D68" i="4"/>
  <c r="J67" i="4"/>
  <c r="G67" i="4"/>
  <c r="D67" i="4"/>
  <c r="J66" i="4"/>
  <c r="G66" i="4"/>
  <c r="D66" i="4"/>
  <c r="J65" i="4"/>
  <c r="G65" i="4"/>
  <c r="D65" i="4"/>
  <c r="J64" i="4"/>
  <c r="G64" i="4"/>
  <c r="D64" i="4"/>
  <c r="J63" i="4"/>
  <c r="G63" i="4"/>
  <c r="G60" i="4"/>
  <c r="D63" i="4"/>
  <c r="D60" i="4"/>
  <c r="J62" i="4"/>
  <c r="G62" i="4"/>
  <c r="D62" i="4"/>
  <c r="K60" i="4"/>
  <c r="H60" i="4"/>
  <c r="E60" i="4"/>
  <c r="J59" i="4"/>
  <c r="G59" i="4"/>
  <c r="D59" i="4"/>
  <c r="J58" i="4"/>
  <c r="G58" i="4"/>
  <c r="D58" i="4"/>
  <c r="K56" i="4"/>
  <c r="H56" i="4"/>
  <c r="E56" i="4"/>
  <c r="J55" i="4"/>
  <c r="J53" i="4"/>
  <c r="G55" i="4"/>
  <c r="G53" i="4"/>
  <c r="D55" i="4"/>
  <c r="D53" i="4"/>
  <c r="K53" i="4"/>
  <c r="H53" i="4"/>
  <c r="E53" i="4"/>
  <c r="J52" i="4"/>
  <c r="G52" i="4"/>
  <c r="D52" i="4"/>
  <c r="J51" i="4"/>
  <c r="G51" i="4"/>
  <c r="D51" i="4"/>
  <c r="J50" i="4"/>
  <c r="G50" i="4"/>
  <c r="D50" i="4"/>
  <c r="J49" i="4"/>
  <c r="G49" i="4"/>
  <c r="D49" i="4"/>
  <c r="J48" i="4"/>
  <c r="J43" i="4"/>
  <c r="G48" i="4"/>
  <c r="G43" i="4"/>
  <c r="D48" i="4"/>
  <c r="J47" i="4"/>
  <c r="G47" i="4"/>
  <c r="D47" i="4"/>
  <c r="J46" i="4"/>
  <c r="G46" i="4"/>
  <c r="D46" i="4"/>
  <c r="J45" i="4"/>
  <c r="G45" i="4"/>
  <c r="D45" i="4"/>
  <c r="K43" i="4"/>
  <c r="H43" i="4"/>
  <c r="E43" i="4"/>
  <c r="J42" i="4"/>
  <c r="G42" i="4"/>
  <c r="D42" i="4"/>
  <c r="J41" i="4"/>
  <c r="G41" i="4"/>
  <c r="G38" i="4"/>
  <c r="D41" i="4"/>
  <c r="J40" i="4"/>
  <c r="G40" i="4"/>
  <c r="D40" i="4"/>
  <c r="K38" i="4"/>
  <c r="H38" i="4"/>
  <c r="E38" i="4"/>
  <c r="J37" i="4"/>
  <c r="G37" i="4"/>
  <c r="D37" i="4"/>
  <c r="J36" i="4"/>
  <c r="G36" i="4"/>
  <c r="D36" i="4"/>
  <c r="J35" i="4"/>
  <c r="G35" i="4"/>
  <c r="D35" i="4"/>
  <c r="J34" i="4"/>
  <c r="G34" i="4"/>
  <c r="D34" i="4"/>
  <c r="J33" i="4"/>
  <c r="G33" i="4"/>
  <c r="D33" i="4"/>
  <c r="J32" i="4"/>
  <c r="G32" i="4"/>
  <c r="D32" i="4"/>
  <c r="J31" i="4"/>
  <c r="G31" i="4"/>
  <c r="D31" i="4"/>
  <c r="K29" i="4"/>
  <c r="H29" i="4"/>
  <c r="E29" i="4"/>
  <c r="J26" i="4"/>
  <c r="J24" i="4"/>
  <c r="G26" i="4"/>
  <c r="G24" i="4"/>
  <c r="D26" i="4"/>
  <c r="D24" i="4"/>
  <c r="K24" i="4"/>
  <c r="H24" i="4"/>
  <c r="E24" i="4"/>
  <c r="J23" i="4"/>
  <c r="G23" i="4"/>
  <c r="D23" i="4"/>
  <c r="J22" i="4"/>
  <c r="G22" i="4"/>
  <c r="D22" i="4"/>
  <c r="J21" i="4"/>
  <c r="J19" i="4"/>
  <c r="J17" i="4"/>
  <c r="G21" i="4"/>
  <c r="D21" i="4"/>
  <c r="K19" i="4"/>
  <c r="K17" i="4"/>
  <c r="H19" i="4"/>
  <c r="H17" i="4"/>
  <c r="E19" i="4"/>
  <c r="E17" i="4"/>
  <c r="N311" i="3"/>
  <c r="N309" i="3"/>
  <c r="M311" i="3"/>
  <c r="M309" i="3"/>
  <c r="K311" i="3"/>
  <c r="K309" i="3"/>
  <c r="J311" i="3"/>
  <c r="J309" i="3"/>
  <c r="H311" i="3"/>
  <c r="H309" i="3"/>
  <c r="G311" i="3"/>
  <c r="G309" i="3"/>
  <c r="L308" i="3"/>
  <c r="I308" i="3"/>
  <c r="I305" i="3"/>
  <c r="F308" i="3"/>
  <c r="L307" i="3"/>
  <c r="I307" i="3"/>
  <c r="F307" i="3"/>
  <c r="N305" i="3"/>
  <c r="M305" i="3"/>
  <c r="K305" i="3"/>
  <c r="J305" i="3"/>
  <c r="H305" i="3"/>
  <c r="G305" i="3"/>
  <c r="L303" i="3"/>
  <c r="L301" i="3"/>
  <c r="I303" i="3"/>
  <c r="I301" i="3"/>
  <c r="F303" i="3"/>
  <c r="F301" i="3"/>
  <c r="N301" i="3"/>
  <c r="M301" i="3"/>
  <c r="K301" i="3"/>
  <c r="J301" i="3"/>
  <c r="H301" i="3"/>
  <c r="G301" i="3"/>
  <c r="L300" i="3"/>
  <c r="L298" i="3"/>
  <c r="I300" i="3"/>
  <c r="I298" i="3"/>
  <c r="F300" i="3"/>
  <c r="F298" i="3"/>
  <c r="N298" i="3"/>
  <c r="M298" i="3"/>
  <c r="K298" i="3"/>
  <c r="J298" i="3"/>
  <c r="H298" i="3"/>
  <c r="G298" i="3"/>
  <c r="L297" i="3"/>
  <c r="L295" i="3"/>
  <c r="I297" i="3"/>
  <c r="I295" i="3"/>
  <c r="F297" i="3"/>
  <c r="F295" i="3"/>
  <c r="N295" i="3"/>
  <c r="M295" i="3"/>
  <c r="K295" i="3"/>
  <c r="J295" i="3"/>
  <c r="H295" i="3"/>
  <c r="G295" i="3"/>
  <c r="L294" i="3"/>
  <c r="L292" i="3"/>
  <c r="I294" i="3"/>
  <c r="I292" i="3"/>
  <c r="F294" i="3"/>
  <c r="F292" i="3"/>
  <c r="N292" i="3"/>
  <c r="M292" i="3"/>
  <c r="K292" i="3"/>
  <c r="J292" i="3"/>
  <c r="H292" i="3"/>
  <c r="G292" i="3"/>
  <c r="L291" i="3"/>
  <c r="L289" i="3"/>
  <c r="I291" i="3"/>
  <c r="I289" i="3"/>
  <c r="F291" i="3"/>
  <c r="F289" i="3"/>
  <c r="N289" i="3"/>
  <c r="M289" i="3"/>
  <c r="K289" i="3"/>
  <c r="J289" i="3"/>
  <c r="H289" i="3"/>
  <c r="G289" i="3"/>
  <c r="L288" i="3"/>
  <c r="L286" i="3"/>
  <c r="I288" i="3"/>
  <c r="I286" i="3"/>
  <c r="F288" i="3"/>
  <c r="F286" i="3"/>
  <c r="N286" i="3"/>
  <c r="M286" i="3"/>
  <c r="K286" i="3"/>
  <c r="J286" i="3"/>
  <c r="H286" i="3"/>
  <c r="G286" i="3"/>
  <c r="L285" i="3"/>
  <c r="L283" i="3"/>
  <c r="I285" i="3"/>
  <c r="I283" i="3"/>
  <c r="F285" i="3"/>
  <c r="F283" i="3"/>
  <c r="N283" i="3"/>
  <c r="M283" i="3"/>
  <c r="K283" i="3"/>
  <c r="J283" i="3"/>
  <c r="H283" i="3"/>
  <c r="G283" i="3"/>
  <c r="L282" i="3"/>
  <c r="I282" i="3"/>
  <c r="F282" i="3"/>
  <c r="L281" i="3"/>
  <c r="I281" i="3"/>
  <c r="F281" i="3"/>
  <c r="N279" i="3"/>
  <c r="M279" i="3"/>
  <c r="K279" i="3"/>
  <c r="J279" i="3"/>
  <c r="H279" i="3"/>
  <c r="G279" i="3"/>
  <c r="L276" i="3"/>
  <c r="L274" i="3"/>
  <c r="I276" i="3"/>
  <c r="I274" i="3"/>
  <c r="F276" i="3"/>
  <c r="F274" i="3"/>
  <c r="N274" i="3"/>
  <c r="M274" i="3"/>
  <c r="K274" i="3"/>
  <c r="J274" i="3"/>
  <c r="H274" i="3"/>
  <c r="G274" i="3"/>
  <c r="L273" i="3"/>
  <c r="L271" i="3"/>
  <c r="I273" i="3"/>
  <c r="I271" i="3"/>
  <c r="F273" i="3"/>
  <c r="F271" i="3"/>
  <c r="N271" i="3"/>
  <c r="M271" i="3"/>
  <c r="K271" i="3"/>
  <c r="J271" i="3"/>
  <c r="H271" i="3"/>
  <c r="G271" i="3"/>
  <c r="L270" i="3"/>
  <c r="L268" i="3"/>
  <c r="I270" i="3"/>
  <c r="I268" i="3"/>
  <c r="F270" i="3"/>
  <c r="F268" i="3"/>
  <c r="N268" i="3"/>
  <c r="M268" i="3"/>
  <c r="K268" i="3"/>
  <c r="J268" i="3"/>
  <c r="H268" i="3"/>
  <c r="G268" i="3"/>
  <c r="L267" i="3"/>
  <c r="L264" i="3"/>
  <c r="I267" i="3"/>
  <c r="I264" i="3"/>
  <c r="F267" i="3"/>
  <c r="L266" i="3"/>
  <c r="I266" i="3"/>
  <c r="F266" i="3"/>
  <c r="N264" i="3"/>
  <c r="N246" i="3"/>
  <c r="M264" i="3"/>
  <c r="K264" i="3"/>
  <c r="J264" i="3"/>
  <c r="J246" i="3"/>
  <c r="H264" i="3"/>
  <c r="G264" i="3"/>
  <c r="L263" i="3"/>
  <c r="I263" i="3"/>
  <c r="F263" i="3"/>
  <c r="F260" i="3"/>
  <c r="L262" i="3"/>
  <c r="I262" i="3"/>
  <c r="I260" i="3"/>
  <c r="F262" i="3"/>
  <c r="N260" i="3"/>
  <c r="M260" i="3"/>
  <c r="K260" i="3"/>
  <c r="J260" i="3"/>
  <c r="H260" i="3"/>
  <c r="G260" i="3"/>
  <c r="L259" i="3"/>
  <c r="I259" i="3"/>
  <c r="F259" i="3"/>
  <c r="L258" i="3"/>
  <c r="I258" i="3"/>
  <c r="I256" i="3"/>
  <c r="F258" i="3"/>
  <c r="N256" i="3"/>
  <c r="M256" i="3"/>
  <c r="K256" i="3"/>
  <c r="J256" i="3"/>
  <c r="H256" i="3"/>
  <c r="G256" i="3"/>
  <c r="L255" i="3"/>
  <c r="I255" i="3"/>
  <c r="I252" i="3"/>
  <c r="F255" i="3"/>
  <c r="L254" i="3"/>
  <c r="I254" i="3"/>
  <c r="F254" i="3"/>
  <c r="N252" i="3"/>
  <c r="M252" i="3"/>
  <c r="K252" i="3"/>
  <c r="J252" i="3"/>
  <c r="H252" i="3"/>
  <c r="G252" i="3"/>
  <c r="L251" i="3"/>
  <c r="I251" i="3"/>
  <c r="I248" i="3"/>
  <c r="F251" i="3"/>
  <c r="L250" i="3"/>
  <c r="I250" i="3"/>
  <c r="F250" i="3"/>
  <c r="F248" i="3"/>
  <c r="N248" i="3"/>
  <c r="M248" i="3"/>
  <c r="K248" i="3"/>
  <c r="J248" i="3"/>
  <c r="H248" i="3"/>
  <c r="G248" i="3"/>
  <c r="L245" i="3"/>
  <c r="L243" i="3"/>
  <c r="I245" i="3"/>
  <c r="I243" i="3"/>
  <c r="F245" i="3"/>
  <c r="F243" i="3"/>
  <c r="N243" i="3"/>
  <c r="M243" i="3"/>
  <c r="K243" i="3"/>
  <c r="J243" i="3"/>
  <c r="H243" i="3"/>
  <c r="G243" i="3"/>
  <c r="L242" i="3"/>
  <c r="L240" i="3"/>
  <c r="I242" i="3"/>
  <c r="I240" i="3"/>
  <c r="F242" i="3"/>
  <c r="F240" i="3"/>
  <c r="N240" i="3"/>
  <c r="M240" i="3"/>
  <c r="K240" i="3"/>
  <c r="J240" i="3"/>
  <c r="H240" i="3"/>
  <c r="G240" i="3"/>
  <c r="L239" i="3"/>
  <c r="I239" i="3"/>
  <c r="F239" i="3"/>
  <c r="L238" i="3"/>
  <c r="I238" i="3"/>
  <c r="F238" i="3"/>
  <c r="L237" i="3"/>
  <c r="I237" i="3"/>
  <c r="F237" i="3"/>
  <c r="N235" i="3"/>
  <c r="M235" i="3"/>
  <c r="K235" i="3"/>
  <c r="J235" i="3"/>
  <c r="H235" i="3"/>
  <c r="G235" i="3"/>
  <c r="L234" i="3"/>
  <c r="I234" i="3"/>
  <c r="F234" i="3"/>
  <c r="L233" i="3"/>
  <c r="I233" i="3"/>
  <c r="F233" i="3"/>
  <c r="L232" i="3"/>
  <c r="I232" i="3"/>
  <c r="F232" i="3"/>
  <c r="N230" i="3"/>
  <c r="M230" i="3"/>
  <c r="K230" i="3"/>
  <c r="J230" i="3"/>
  <c r="H230" i="3"/>
  <c r="G230" i="3"/>
  <c r="L229" i="3"/>
  <c r="I229" i="3"/>
  <c r="F229" i="3"/>
  <c r="L228" i="3"/>
  <c r="I228" i="3"/>
  <c r="F228" i="3"/>
  <c r="L227" i="3"/>
  <c r="I227" i="3"/>
  <c r="I221" i="3"/>
  <c r="F227" i="3"/>
  <c r="L226" i="3"/>
  <c r="I226" i="3"/>
  <c r="F226" i="3"/>
  <c r="L225" i="3"/>
  <c r="L221" i="3"/>
  <c r="I225" i="3"/>
  <c r="F225" i="3"/>
  <c r="L224" i="3"/>
  <c r="I224" i="3"/>
  <c r="F224" i="3"/>
  <c r="L223" i="3"/>
  <c r="I223" i="3"/>
  <c r="F223" i="3"/>
  <c r="N221" i="3"/>
  <c r="M221" i="3"/>
  <c r="K221" i="3"/>
  <c r="J221" i="3"/>
  <c r="H221" i="3"/>
  <c r="G221" i="3"/>
  <c r="L220" i="3"/>
  <c r="L218" i="3"/>
  <c r="I220" i="3"/>
  <c r="I218" i="3"/>
  <c r="F220" i="3"/>
  <c r="F218" i="3"/>
  <c r="N218" i="3"/>
  <c r="M218" i="3"/>
  <c r="K218" i="3"/>
  <c r="J218" i="3"/>
  <c r="H218" i="3"/>
  <c r="G218" i="3"/>
  <c r="L215" i="3"/>
  <c r="I215" i="3"/>
  <c r="F215" i="3"/>
  <c r="L214" i="3"/>
  <c r="I214" i="3"/>
  <c r="F214" i="3"/>
  <c r="N212" i="3"/>
  <c r="M212" i="3"/>
  <c r="K212" i="3"/>
  <c r="J212" i="3"/>
  <c r="H212" i="3"/>
  <c r="G212" i="3"/>
  <c r="L211" i="3"/>
  <c r="L209" i="3"/>
  <c r="I211" i="3"/>
  <c r="I209" i="3"/>
  <c r="F211" i="3"/>
  <c r="F209" i="3"/>
  <c r="N209" i="3"/>
  <c r="M209" i="3"/>
  <c r="K209" i="3"/>
  <c r="J209" i="3"/>
  <c r="H209" i="3"/>
  <c r="G209" i="3"/>
  <c r="L208" i="3"/>
  <c r="L206" i="3"/>
  <c r="I208" i="3"/>
  <c r="I206" i="3"/>
  <c r="F208" i="3"/>
  <c r="F206" i="3"/>
  <c r="N206" i="3"/>
  <c r="M206" i="3"/>
  <c r="K206" i="3"/>
  <c r="J206" i="3"/>
  <c r="H206" i="3"/>
  <c r="G206" i="3"/>
  <c r="L205" i="3"/>
  <c r="I205" i="3"/>
  <c r="F205" i="3"/>
  <c r="L204" i="3"/>
  <c r="I204" i="3"/>
  <c r="F204" i="3"/>
  <c r="L203" i="3"/>
  <c r="L200" i="3"/>
  <c r="I203" i="3"/>
  <c r="F203" i="3"/>
  <c r="L202" i="3"/>
  <c r="I202" i="3"/>
  <c r="F202" i="3"/>
  <c r="N200" i="3"/>
  <c r="M200" i="3"/>
  <c r="K200" i="3"/>
  <c r="J200" i="3"/>
  <c r="H200" i="3"/>
  <c r="G200" i="3"/>
  <c r="L199" i="3"/>
  <c r="I199" i="3"/>
  <c r="I194" i="3"/>
  <c r="F199" i="3"/>
  <c r="L198" i="3"/>
  <c r="I198" i="3"/>
  <c r="F198" i="3"/>
  <c r="L197" i="3"/>
  <c r="L194" i="3"/>
  <c r="I197" i="3"/>
  <c r="F197" i="3"/>
  <c r="L196" i="3"/>
  <c r="I196" i="3"/>
  <c r="F196" i="3"/>
  <c r="N194" i="3"/>
  <c r="M194" i="3"/>
  <c r="K194" i="3"/>
  <c r="J194" i="3"/>
  <c r="H194" i="3"/>
  <c r="G194" i="3"/>
  <c r="L193" i="3"/>
  <c r="I193" i="3"/>
  <c r="I189" i="3"/>
  <c r="F193" i="3"/>
  <c r="L192" i="3"/>
  <c r="I192" i="3"/>
  <c r="F192" i="3"/>
  <c r="L191" i="3"/>
  <c r="L189" i="3"/>
  <c r="I191" i="3"/>
  <c r="F191" i="3"/>
  <c r="N189" i="3"/>
  <c r="M189" i="3"/>
  <c r="K189" i="3"/>
  <c r="J189" i="3"/>
  <c r="H189" i="3"/>
  <c r="G189" i="3"/>
  <c r="L186" i="3"/>
  <c r="L184" i="3"/>
  <c r="I186" i="3"/>
  <c r="I184" i="3"/>
  <c r="F186" i="3"/>
  <c r="F184" i="3"/>
  <c r="N184" i="3"/>
  <c r="M184" i="3"/>
  <c r="K184" i="3"/>
  <c r="J184" i="3"/>
  <c r="H184" i="3"/>
  <c r="G184" i="3"/>
  <c r="L183" i="3"/>
  <c r="L181" i="3"/>
  <c r="I183" i="3"/>
  <c r="I181" i="3"/>
  <c r="F183" i="3"/>
  <c r="F181" i="3"/>
  <c r="N181" i="3"/>
  <c r="M181" i="3"/>
  <c r="K181" i="3"/>
  <c r="K167" i="3"/>
  <c r="J181" i="3"/>
  <c r="H181" i="3"/>
  <c r="G181" i="3"/>
  <c r="L180" i="3"/>
  <c r="L178" i="3"/>
  <c r="I180" i="3"/>
  <c r="I178" i="3"/>
  <c r="F180" i="3"/>
  <c r="F178" i="3"/>
  <c r="N178" i="3"/>
  <c r="M178" i="3"/>
  <c r="K178" i="3"/>
  <c r="J178" i="3"/>
  <c r="H178" i="3"/>
  <c r="G178" i="3"/>
  <c r="L177" i="3"/>
  <c r="L175" i="3"/>
  <c r="I177" i="3"/>
  <c r="I175" i="3"/>
  <c r="F177" i="3"/>
  <c r="F175" i="3"/>
  <c r="N175" i="3"/>
  <c r="M175" i="3"/>
  <c r="K175" i="3"/>
  <c r="J175" i="3"/>
  <c r="H175" i="3"/>
  <c r="G175" i="3"/>
  <c r="L174" i="3"/>
  <c r="L172" i="3"/>
  <c r="I174" i="3"/>
  <c r="I172" i="3"/>
  <c r="F174" i="3"/>
  <c r="F172" i="3"/>
  <c r="N172" i="3"/>
  <c r="M172" i="3"/>
  <c r="K172" i="3"/>
  <c r="J172" i="3"/>
  <c r="H172" i="3"/>
  <c r="G172" i="3"/>
  <c r="L171" i="3"/>
  <c r="L169" i="3"/>
  <c r="I171" i="3"/>
  <c r="I169" i="3"/>
  <c r="F171" i="3"/>
  <c r="F169" i="3"/>
  <c r="N169" i="3"/>
  <c r="M169" i="3"/>
  <c r="K169" i="3"/>
  <c r="J169" i="3"/>
  <c r="H169" i="3"/>
  <c r="G169" i="3"/>
  <c r="L166" i="3"/>
  <c r="L164" i="3"/>
  <c r="I166" i="3"/>
  <c r="I164" i="3"/>
  <c r="F166" i="3"/>
  <c r="F164" i="3"/>
  <c r="N164" i="3"/>
  <c r="M164" i="3"/>
  <c r="K164" i="3"/>
  <c r="J164" i="3"/>
  <c r="H164" i="3"/>
  <c r="G164" i="3"/>
  <c r="L163" i="3"/>
  <c r="L161" i="3"/>
  <c r="I163" i="3"/>
  <c r="I161" i="3"/>
  <c r="F163" i="3"/>
  <c r="F161" i="3"/>
  <c r="N161" i="3"/>
  <c r="M161" i="3"/>
  <c r="K161" i="3"/>
  <c r="J161" i="3"/>
  <c r="H161" i="3"/>
  <c r="G161" i="3"/>
  <c r="L160" i="3"/>
  <c r="L158" i="3"/>
  <c r="I160" i="3"/>
  <c r="I158" i="3"/>
  <c r="F160" i="3"/>
  <c r="F158" i="3"/>
  <c r="N158" i="3"/>
  <c r="M158" i="3"/>
  <c r="K158" i="3"/>
  <c r="J158" i="3"/>
  <c r="H158" i="3"/>
  <c r="H147" i="3"/>
  <c r="G158" i="3"/>
  <c r="L157" i="3"/>
  <c r="L155" i="3"/>
  <c r="I157" i="3"/>
  <c r="I155" i="3"/>
  <c r="F157" i="3"/>
  <c r="F155" i="3"/>
  <c r="N155" i="3"/>
  <c r="M155" i="3"/>
  <c r="K155" i="3"/>
  <c r="J155" i="3"/>
  <c r="H155" i="3"/>
  <c r="G155" i="3"/>
  <c r="L154" i="3"/>
  <c r="L152" i="3"/>
  <c r="I154" i="3"/>
  <c r="I152" i="3"/>
  <c r="F154" i="3"/>
  <c r="F152" i="3"/>
  <c r="N152" i="3"/>
  <c r="M152" i="3"/>
  <c r="K152" i="3"/>
  <c r="J152" i="3"/>
  <c r="H152" i="3"/>
  <c r="G152" i="3"/>
  <c r="L151" i="3"/>
  <c r="L149" i="3"/>
  <c r="I151" i="3"/>
  <c r="I149" i="3"/>
  <c r="F151" i="3"/>
  <c r="F149" i="3"/>
  <c r="N149" i="3"/>
  <c r="M149" i="3"/>
  <c r="K149" i="3"/>
  <c r="J149" i="3"/>
  <c r="H149" i="3"/>
  <c r="G149" i="3"/>
  <c r="L146" i="3"/>
  <c r="L144" i="3"/>
  <c r="I146" i="3"/>
  <c r="I144" i="3"/>
  <c r="F146" i="3"/>
  <c r="F144" i="3"/>
  <c r="N144" i="3"/>
  <c r="M144" i="3"/>
  <c r="K144" i="3"/>
  <c r="J144" i="3"/>
  <c r="H144" i="3"/>
  <c r="G144" i="3"/>
  <c r="L143" i="3"/>
  <c r="I143" i="3"/>
  <c r="F143" i="3"/>
  <c r="L142" i="3"/>
  <c r="I142" i="3"/>
  <c r="F142" i="3"/>
  <c r="L141" i="3"/>
  <c r="I141" i="3"/>
  <c r="F141" i="3"/>
  <c r="L140" i="3"/>
  <c r="I140" i="3"/>
  <c r="F140" i="3"/>
  <c r="L139" i="3"/>
  <c r="I139" i="3"/>
  <c r="F139" i="3"/>
  <c r="L138" i="3"/>
  <c r="I138" i="3"/>
  <c r="F138" i="3"/>
  <c r="L137" i="3"/>
  <c r="I137" i="3"/>
  <c r="F137" i="3"/>
  <c r="N135" i="3"/>
  <c r="M135" i="3"/>
  <c r="K135" i="3"/>
  <c r="J135" i="3"/>
  <c r="H135" i="3"/>
  <c r="G135" i="3"/>
  <c r="L134" i="3"/>
  <c r="I134" i="3"/>
  <c r="F134" i="3"/>
  <c r="L133" i="3"/>
  <c r="I133" i="3"/>
  <c r="F133" i="3"/>
  <c r="L132" i="3"/>
  <c r="I132" i="3"/>
  <c r="F132" i="3"/>
  <c r="L131" i="3"/>
  <c r="I131" i="3"/>
  <c r="F131" i="3"/>
  <c r="N129" i="3"/>
  <c r="M129" i="3"/>
  <c r="K129" i="3"/>
  <c r="J129" i="3"/>
  <c r="H129" i="3"/>
  <c r="G129" i="3"/>
  <c r="L128" i="3"/>
  <c r="L126" i="3"/>
  <c r="I128" i="3"/>
  <c r="I126" i="3"/>
  <c r="F128" i="3"/>
  <c r="F126" i="3"/>
  <c r="N126" i="3"/>
  <c r="M126" i="3"/>
  <c r="K126" i="3"/>
  <c r="J126" i="3"/>
  <c r="H126" i="3"/>
  <c r="G126" i="3"/>
  <c r="L125" i="3"/>
  <c r="I125" i="3"/>
  <c r="F125" i="3"/>
  <c r="L124" i="3"/>
  <c r="I124" i="3"/>
  <c r="F124" i="3"/>
  <c r="L123" i="3"/>
  <c r="I123" i="3"/>
  <c r="F123" i="3"/>
  <c r="L122" i="3"/>
  <c r="I122" i="3"/>
  <c r="F122" i="3"/>
  <c r="L121" i="3"/>
  <c r="I121" i="3"/>
  <c r="I119" i="3"/>
  <c r="F121" i="3"/>
  <c r="N119" i="3"/>
  <c r="M119" i="3"/>
  <c r="K119" i="3"/>
  <c r="J119" i="3"/>
  <c r="H119" i="3"/>
  <c r="G119" i="3"/>
  <c r="L118" i="3"/>
  <c r="I118" i="3"/>
  <c r="F118" i="3"/>
  <c r="L117" i="3"/>
  <c r="I117" i="3"/>
  <c r="F117" i="3"/>
  <c r="L116" i="3"/>
  <c r="I116" i="3"/>
  <c r="I114" i="3"/>
  <c r="F116" i="3"/>
  <c r="F114" i="3"/>
  <c r="N114" i="3"/>
  <c r="M114" i="3"/>
  <c r="K114" i="3"/>
  <c r="J114" i="3"/>
  <c r="H114" i="3"/>
  <c r="G114" i="3"/>
  <c r="L113" i="3"/>
  <c r="I113" i="3"/>
  <c r="F113" i="3"/>
  <c r="L112" i="3"/>
  <c r="I112" i="3"/>
  <c r="F112" i="3"/>
  <c r="L111" i="3"/>
  <c r="I111" i="3"/>
  <c r="F111" i="3"/>
  <c r="L110" i="3"/>
  <c r="I110" i="3"/>
  <c r="F110" i="3"/>
  <c r="F106" i="3"/>
  <c r="L109" i="3"/>
  <c r="I109" i="3"/>
  <c r="F109" i="3"/>
  <c r="L108" i="3"/>
  <c r="I108" i="3"/>
  <c r="F108" i="3"/>
  <c r="N106" i="3"/>
  <c r="M106" i="3"/>
  <c r="K106" i="3"/>
  <c r="J106" i="3"/>
  <c r="H106" i="3"/>
  <c r="G106" i="3"/>
  <c r="L105" i="3"/>
  <c r="I105" i="3"/>
  <c r="F105" i="3"/>
  <c r="L104" i="3"/>
  <c r="I104" i="3"/>
  <c r="F104" i="3"/>
  <c r="L103" i="3"/>
  <c r="I103" i="3"/>
  <c r="F103" i="3"/>
  <c r="L102" i="3"/>
  <c r="L100" i="3"/>
  <c r="I102" i="3"/>
  <c r="F102" i="3"/>
  <c r="N100" i="3"/>
  <c r="M100" i="3"/>
  <c r="K100" i="3"/>
  <c r="J100" i="3"/>
  <c r="H100" i="3"/>
  <c r="G100" i="3"/>
  <c r="L99" i="3"/>
  <c r="I99" i="3"/>
  <c r="I96" i="3"/>
  <c r="F99" i="3"/>
  <c r="L98" i="3"/>
  <c r="I98" i="3"/>
  <c r="F98" i="3"/>
  <c r="N96" i="3"/>
  <c r="M96" i="3"/>
  <c r="K96" i="3"/>
  <c r="J96" i="3"/>
  <c r="H96" i="3"/>
  <c r="G96" i="3"/>
  <c r="L93" i="3"/>
  <c r="L91" i="3"/>
  <c r="I93" i="3"/>
  <c r="I91" i="3"/>
  <c r="F93" i="3"/>
  <c r="F91" i="3"/>
  <c r="N91" i="3"/>
  <c r="M91" i="3"/>
  <c r="K91" i="3"/>
  <c r="J91" i="3"/>
  <c r="H91" i="3"/>
  <c r="G91" i="3"/>
  <c r="L90" i="3"/>
  <c r="L88" i="3"/>
  <c r="I90" i="3"/>
  <c r="I88" i="3"/>
  <c r="F90" i="3"/>
  <c r="F88" i="3"/>
  <c r="N88" i="3"/>
  <c r="M88" i="3"/>
  <c r="K88" i="3"/>
  <c r="J88" i="3"/>
  <c r="H88" i="3"/>
  <c r="G88" i="3"/>
  <c r="L87" i="3"/>
  <c r="L85" i="3"/>
  <c r="I87" i="3"/>
  <c r="I85" i="3"/>
  <c r="F87" i="3"/>
  <c r="F85" i="3"/>
  <c r="N85" i="3"/>
  <c r="M85" i="3"/>
  <c r="K85" i="3"/>
  <c r="K65" i="3"/>
  <c r="J85" i="3"/>
  <c r="H85" i="3"/>
  <c r="G85" i="3"/>
  <c r="L84" i="3"/>
  <c r="L82" i="3"/>
  <c r="I84" i="3"/>
  <c r="I82" i="3"/>
  <c r="F84" i="3"/>
  <c r="F82" i="3"/>
  <c r="N82" i="3"/>
  <c r="M82" i="3"/>
  <c r="K82" i="3"/>
  <c r="J82" i="3"/>
  <c r="H82" i="3"/>
  <c r="G82" i="3"/>
  <c r="L81" i="3"/>
  <c r="L79" i="3"/>
  <c r="I81" i="3"/>
  <c r="I79" i="3"/>
  <c r="F81" i="3"/>
  <c r="F79" i="3"/>
  <c r="N79" i="3"/>
  <c r="M79" i="3"/>
  <c r="K79" i="3"/>
  <c r="J79" i="3"/>
  <c r="H79" i="3"/>
  <c r="G79" i="3"/>
  <c r="L78" i="3"/>
  <c r="L75" i="3"/>
  <c r="I78" i="3"/>
  <c r="F78" i="3"/>
  <c r="L77" i="3"/>
  <c r="I77" i="3"/>
  <c r="F77" i="3"/>
  <c r="F75" i="3"/>
  <c r="N75" i="3"/>
  <c r="M75" i="3"/>
  <c r="K75" i="3"/>
  <c r="J75" i="3"/>
  <c r="J65" i="3"/>
  <c r="H75" i="3"/>
  <c r="G75" i="3"/>
  <c r="G65" i="3"/>
  <c r="L74" i="3"/>
  <c r="L72" i="3"/>
  <c r="I74" i="3"/>
  <c r="I72" i="3"/>
  <c r="F74" i="3"/>
  <c r="F72" i="3"/>
  <c r="N72" i="3"/>
  <c r="M72" i="3"/>
  <c r="K72" i="3"/>
  <c r="J72" i="3"/>
  <c r="H72" i="3"/>
  <c r="G72" i="3"/>
  <c r="L71" i="3"/>
  <c r="I71" i="3"/>
  <c r="F71" i="3"/>
  <c r="L70" i="3"/>
  <c r="I70" i="3"/>
  <c r="F70" i="3"/>
  <c r="L69" i="3"/>
  <c r="I69" i="3"/>
  <c r="I67" i="3"/>
  <c r="F69" i="3"/>
  <c r="N67" i="3"/>
  <c r="M67" i="3"/>
  <c r="K67" i="3"/>
  <c r="J67" i="3"/>
  <c r="H67" i="3"/>
  <c r="G67" i="3"/>
  <c r="L64" i="3"/>
  <c r="L62" i="3"/>
  <c r="L48" i="3"/>
  <c r="I64" i="3"/>
  <c r="I62" i="3"/>
  <c r="F64" i="3"/>
  <c r="F62" i="3"/>
  <c r="N62" i="3"/>
  <c r="M62" i="3"/>
  <c r="M48" i="3"/>
  <c r="K62" i="3"/>
  <c r="J62" i="3"/>
  <c r="H62" i="3"/>
  <c r="G62" i="3"/>
  <c r="L61" i="3"/>
  <c r="L59" i="3"/>
  <c r="I61" i="3"/>
  <c r="I59" i="3"/>
  <c r="F61" i="3"/>
  <c r="F59" i="3"/>
  <c r="N59" i="3"/>
  <c r="M59" i="3"/>
  <c r="K59" i="3"/>
  <c r="J59" i="3"/>
  <c r="H59" i="3"/>
  <c r="G59" i="3"/>
  <c r="L58" i="3"/>
  <c r="L56" i="3"/>
  <c r="I58" i="3"/>
  <c r="I56" i="3"/>
  <c r="F58" i="3"/>
  <c r="F56" i="3"/>
  <c r="N56" i="3"/>
  <c r="M56" i="3"/>
  <c r="K56" i="3"/>
  <c r="J56" i="3"/>
  <c r="H56" i="3"/>
  <c r="G56" i="3"/>
  <c r="L55" i="3"/>
  <c r="L53" i="3"/>
  <c r="I55" i="3"/>
  <c r="I53" i="3"/>
  <c r="F55" i="3"/>
  <c r="F53" i="3"/>
  <c r="N53" i="3"/>
  <c r="N48" i="3"/>
  <c r="M53" i="3"/>
  <c r="K53" i="3"/>
  <c r="J53" i="3"/>
  <c r="H53" i="3"/>
  <c r="G53" i="3"/>
  <c r="L52" i="3"/>
  <c r="L50" i="3"/>
  <c r="I52" i="3"/>
  <c r="I50" i="3"/>
  <c r="F52" i="3"/>
  <c r="F50" i="3"/>
  <c r="N50" i="3"/>
  <c r="M50" i="3"/>
  <c r="K50" i="3"/>
  <c r="K48" i="3"/>
  <c r="J50" i="3"/>
  <c r="H50" i="3"/>
  <c r="G50" i="3"/>
  <c r="L47" i="3"/>
  <c r="I47" i="3"/>
  <c r="I44" i="3"/>
  <c r="I42" i="3"/>
  <c r="F47" i="3"/>
  <c r="F44" i="3"/>
  <c r="F42" i="3"/>
  <c r="L46" i="3"/>
  <c r="I46" i="3"/>
  <c r="F46" i="3"/>
  <c r="N44" i="3"/>
  <c r="N42" i="3"/>
  <c r="M44" i="3"/>
  <c r="M42" i="3"/>
  <c r="K44" i="3"/>
  <c r="K42" i="3"/>
  <c r="J44" i="3"/>
  <c r="J42" i="3"/>
  <c r="H44" i="3"/>
  <c r="H42" i="3"/>
  <c r="G44" i="3"/>
  <c r="G42" i="3"/>
  <c r="L41" i="3"/>
  <c r="L39" i="3"/>
  <c r="I41" i="3"/>
  <c r="I39" i="3"/>
  <c r="F41" i="3"/>
  <c r="F39" i="3"/>
  <c r="N39" i="3"/>
  <c r="M39" i="3"/>
  <c r="K39" i="3"/>
  <c r="J39" i="3"/>
  <c r="H39" i="3"/>
  <c r="G39" i="3"/>
  <c r="L38" i="3"/>
  <c r="L36" i="3"/>
  <c r="I38" i="3"/>
  <c r="I36" i="3"/>
  <c r="F38" i="3"/>
  <c r="F36" i="3"/>
  <c r="N36" i="3"/>
  <c r="M36" i="3"/>
  <c r="K36" i="3"/>
  <c r="J36" i="3"/>
  <c r="H36" i="3"/>
  <c r="G36" i="3"/>
  <c r="L35" i="3"/>
  <c r="L33" i="3"/>
  <c r="I35" i="3"/>
  <c r="I33" i="3"/>
  <c r="F35" i="3"/>
  <c r="F33" i="3"/>
  <c r="N33" i="3"/>
  <c r="M33" i="3"/>
  <c r="K33" i="3"/>
  <c r="J33" i="3"/>
  <c r="H33" i="3"/>
  <c r="G33" i="3"/>
  <c r="L32" i="3"/>
  <c r="L30" i="3"/>
  <c r="I32" i="3"/>
  <c r="I30" i="3"/>
  <c r="F32" i="3"/>
  <c r="F30" i="3"/>
  <c r="N30" i="3"/>
  <c r="M30" i="3"/>
  <c r="K30" i="3"/>
  <c r="J30" i="3"/>
  <c r="H30" i="3"/>
  <c r="G30" i="3"/>
  <c r="L29" i="3"/>
  <c r="I29" i="3"/>
  <c r="F29" i="3"/>
  <c r="L28" i="3"/>
  <c r="I28" i="3"/>
  <c r="I25" i="3"/>
  <c r="F28" i="3"/>
  <c r="L27" i="3"/>
  <c r="I27" i="3"/>
  <c r="F27" i="3"/>
  <c r="N25" i="3"/>
  <c r="M25" i="3"/>
  <c r="K25" i="3"/>
  <c r="J25" i="3"/>
  <c r="H25" i="3"/>
  <c r="G25" i="3"/>
  <c r="L24" i="3"/>
  <c r="L21" i="3"/>
  <c r="I24" i="3"/>
  <c r="F24" i="3"/>
  <c r="F21" i="3"/>
  <c r="L23" i="3"/>
  <c r="I23" i="3"/>
  <c r="F23" i="3"/>
  <c r="N21" i="3"/>
  <c r="M21" i="3"/>
  <c r="K21" i="3"/>
  <c r="J21" i="3"/>
  <c r="H21" i="3"/>
  <c r="G21" i="3"/>
  <c r="L20" i="3"/>
  <c r="I20" i="3"/>
  <c r="F20" i="3"/>
  <c r="L19" i="3"/>
  <c r="I19" i="3"/>
  <c r="F19" i="3"/>
  <c r="L18" i="3"/>
  <c r="L16" i="3"/>
  <c r="I18" i="3"/>
  <c r="F18" i="3"/>
  <c r="N16" i="3"/>
  <c r="M16" i="3"/>
  <c r="K16" i="3"/>
  <c r="J16" i="3"/>
  <c r="H16" i="3"/>
  <c r="G16" i="3"/>
  <c r="J118" i="9"/>
  <c r="G118" i="9"/>
  <c r="D118" i="9"/>
  <c r="J117" i="9"/>
  <c r="G117" i="9"/>
  <c r="D117" i="9"/>
  <c r="J116" i="9"/>
  <c r="G116" i="9"/>
  <c r="G115" i="9"/>
  <c r="D116" i="9"/>
  <c r="D115" i="9"/>
  <c r="L115" i="9"/>
  <c r="K115" i="9"/>
  <c r="I115" i="9"/>
  <c r="H115" i="9"/>
  <c r="F115" i="9"/>
  <c r="E115" i="9"/>
  <c r="J114" i="9"/>
  <c r="G114" i="9"/>
  <c r="G112" i="9"/>
  <c r="D114" i="9"/>
  <c r="J113" i="9"/>
  <c r="J112" i="9"/>
  <c r="G113" i="9"/>
  <c r="D113" i="9"/>
  <c r="L112" i="9"/>
  <c r="L68" i="9"/>
  <c r="I112" i="9"/>
  <c r="F112" i="9"/>
  <c r="J111" i="9"/>
  <c r="J109" i="9"/>
  <c r="G111" i="9"/>
  <c r="D111" i="9"/>
  <c r="D109" i="9"/>
  <c r="J110" i="9"/>
  <c r="G110" i="9"/>
  <c r="D110" i="9"/>
  <c r="K109" i="9"/>
  <c r="H109" i="9"/>
  <c r="E109" i="9"/>
  <c r="J108" i="9"/>
  <c r="G108" i="9"/>
  <c r="D108" i="9"/>
  <c r="J107" i="9"/>
  <c r="G107" i="9"/>
  <c r="D107" i="9"/>
  <c r="D106" i="9"/>
  <c r="K106" i="9"/>
  <c r="H106" i="9"/>
  <c r="E106" i="9"/>
  <c r="J105" i="9"/>
  <c r="G105" i="9"/>
  <c r="D105" i="9"/>
  <c r="J104" i="9"/>
  <c r="G104" i="9"/>
  <c r="D104" i="9"/>
  <c r="J103" i="9"/>
  <c r="G103" i="9"/>
  <c r="D103" i="9"/>
  <c r="J102" i="9"/>
  <c r="G102" i="9"/>
  <c r="D102" i="9"/>
  <c r="J101" i="9"/>
  <c r="G101" i="9"/>
  <c r="D101" i="9"/>
  <c r="J100" i="9"/>
  <c r="G100" i="9"/>
  <c r="D100" i="9"/>
  <c r="J99" i="9"/>
  <c r="G99" i="9"/>
  <c r="D99" i="9"/>
  <c r="J98" i="9"/>
  <c r="G98" i="9"/>
  <c r="D98" i="9"/>
  <c r="J97" i="9"/>
  <c r="G97" i="9"/>
  <c r="D97" i="9"/>
  <c r="J96" i="9"/>
  <c r="G96" i="9"/>
  <c r="D96" i="9"/>
  <c r="J95" i="9"/>
  <c r="G95" i="9"/>
  <c r="D95" i="9"/>
  <c r="J94" i="9"/>
  <c r="G94" i="9"/>
  <c r="D94" i="9"/>
  <c r="J93" i="9"/>
  <c r="G93" i="9"/>
  <c r="D93" i="9"/>
  <c r="J92" i="9"/>
  <c r="G92" i="9"/>
  <c r="D92" i="9"/>
  <c r="J91" i="9"/>
  <c r="G91" i="9"/>
  <c r="D91" i="9"/>
  <c r="J90" i="9"/>
  <c r="G90" i="9"/>
  <c r="D90" i="9"/>
  <c r="J89" i="9"/>
  <c r="G89" i="9"/>
  <c r="D89" i="9"/>
  <c r="J88" i="9"/>
  <c r="G88" i="9"/>
  <c r="D88" i="9"/>
  <c r="J87" i="9"/>
  <c r="G87" i="9"/>
  <c r="D87" i="9"/>
  <c r="J86" i="9"/>
  <c r="G86" i="9"/>
  <c r="D86" i="9"/>
  <c r="J85" i="9"/>
  <c r="G85" i="9"/>
  <c r="D85" i="9"/>
  <c r="J84" i="9"/>
  <c r="G84" i="9"/>
  <c r="D84" i="9"/>
  <c r="K83" i="9"/>
  <c r="K82" i="9"/>
  <c r="H83" i="9"/>
  <c r="H82" i="9"/>
  <c r="E83" i="9"/>
  <c r="E82" i="9"/>
  <c r="J81" i="9"/>
  <c r="G81" i="9"/>
  <c r="D81" i="9"/>
  <c r="J80" i="9"/>
  <c r="G80" i="9"/>
  <c r="D80" i="9"/>
  <c r="D78" i="9"/>
  <c r="J79" i="9"/>
  <c r="G79" i="9"/>
  <c r="G78" i="9"/>
  <c r="D79" i="9"/>
  <c r="K78" i="9"/>
  <c r="H78" i="9"/>
  <c r="E78" i="9"/>
  <c r="J77" i="9"/>
  <c r="G77" i="9"/>
  <c r="D77" i="9"/>
  <c r="J76" i="9"/>
  <c r="G76" i="9"/>
  <c r="D76" i="9"/>
  <c r="J75" i="9"/>
  <c r="G75" i="9"/>
  <c r="D75" i="9"/>
  <c r="J74" i="9"/>
  <c r="G74" i="9"/>
  <c r="D74" i="9"/>
  <c r="K73" i="9"/>
  <c r="H73" i="9"/>
  <c r="E73" i="9"/>
  <c r="J72" i="9"/>
  <c r="J71" i="9"/>
  <c r="G72" i="9"/>
  <c r="G71" i="9"/>
  <c r="D72" i="9"/>
  <c r="D71" i="9"/>
  <c r="K71" i="9"/>
  <c r="H71" i="9"/>
  <c r="E71" i="9"/>
  <c r="J70" i="9"/>
  <c r="J69" i="9"/>
  <c r="G70" i="9"/>
  <c r="G69" i="9"/>
  <c r="D70" i="9"/>
  <c r="D69" i="9"/>
  <c r="L69" i="9"/>
  <c r="I69" i="9"/>
  <c r="F69" i="9"/>
  <c r="J67" i="9"/>
  <c r="G67" i="9"/>
  <c r="D67" i="9"/>
  <c r="J66" i="9"/>
  <c r="G66" i="9"/>
  <c r="G65" i="9"/>
  <c r="D66" i="9"/>
  <c r="L65" i="9"/>
  <c r="I65" i="9"/>
  <c r="F65" i="9"/>
  <c r="J64" i="9"/>
  <c r="G64" i="9"/>
  <c r="D64" i="9"/>
  <c r="J63" i="9"/>
  <c r="G63" i="9"/>
  <c r="D63" i="9"/>
  <c r="J62" i="9"/>
  <c r="J60" i="9"/>
  <c r="G62" i="9"/>
  <c r="D62" i="9"/>
  <c r="D60" i="9"/>
  <c r="D58" i="9"/>
  <c r="J61" i="9"/>
  <c r="G61" i="9"/>
  <c r="D61" i="9"/>
  <c r="K60" i="9"/>
  <c r="K58" i="9"/>
  <c r="H60" i="9"/>
  <c r="H58" i="9"/>
  <c r="H49" i="9"/>
  <c r="E60" i="9"/>
  <c r="E58" i="9"/>
  <c r="E49" i="9"/>
  <c r="J59" i="9"/>
  <c r="G59" i="9"/>
  <c r="D59" i="9"/>
  <c r="J57" i="9"/>
  <c r="J56" i="9"/>
  <c r="G57" i="9"/>
  <c r="G56" i="9"/>
  <c r="D57" i="9"/>
  <c r="D56" i="9"/>
  <c r="L56" i="9"/>
  <c r="I56" i="9"/>
  <c r="F56" i="9"/>
  <c r="J55" i="9"/>
  <c r="J54" i="9"/>
  <c r="G55" i="9"/>
  <c r="G54" i="9"/>
  <c r="D55" i="9"/>
  <c r="D54" i="9"/>
  <c r="K54" i="9"/>
  <c r="H54" i="9"/>
  <c r="E54" i="9"/>
  <c r="J53" i="9"/>
  <c r="J52" i="9"/>
  <c r="G53" i="9"/>
  <c r="G52" i="9"/>
  <c r="D53" i="9"/>
  <c r="D52" i="9"/>
  <c r="L52" i="9"/>
  <c r="I52" i="9"/>
  <c r="I49" i="9"/>
  <c r="F52" i="9"/>
  <c r="J51" i="9"/>
  <c r="J50" i="9"/>
  <c r="G51" i="9"/>
  <c r="G50" i="9"/>
  <c r="D51" i="9"/>
  <c r="D50" i="9"/>
  <c r="K50" i="9"/>
  <c r="H50" i="9"/>
  <c r="E50" i="9"/>
  <c r="J48" i="9"/>
  <c r="G48" i="9"/>
  <c r="D48" i="9"/>
  <c r="J47" i="9"/>
  <c r="G47" i="9"/>
  <c r="D47" i="9"/>
  <c r="J46" i="9"/>
  <c r="G46" i="9"/>
  <c r="D46" i="9"/>
  <c r="J45" i="9"/>
  <c r="G45" i="9"/>
  <c r="D45" i="9"/>
  <c r="K44" i="9"/>
  <c r="K43" i="9"/>
  <c r="H44" i="9"/>
  <c r="H43" i="9"/>
  <c r="E44" i="9"/>
  <c r="E43" i="9"/>
  <c r="J42" i="9"/>
  <c r="G42" i="9"/>
  <c r="D42" i="9"/>
  <c r="J41" i="9"/>
  <c r="J40" i="9"/>
  <c r="G41" i="9"/>
  <c r="G40" i="9"/>
  <c r="D41" i="9"/>
  <c r="D40" i="9"/>
  <c r="K40" i="9"/>
  <c r="H40" i="9"/>
  <c r="E40" i="9"/>
  <c r="J39" i="9"/>
  <c r="G39" i="9"/>
  <c r="D39" i="9"/>
  <c r="J38" i="9"/>
  <c r="G38" i="9"/>
  <c r="D38" i="9"/>
  <c r="J37" i="9"/>
  <c r="G37" i="9"/>
  <c r="D37" i="9"/>
  <c r="J36" i="9"/>
  <c r="G36" i="9"/>
  <c r="D36" i="9"/>
  <c r="J35" i="9"/>
  <c r="G35" i="9"/>
  <c r="D35" i="9"/>
  <c r="J34" i="9"/>
  <c r="G34" i="9"/>
  <c r="D34" i="9"/>
  <c r="J33" i="9"/>
  <c r="G33" i="9"/>
  <c r="D33" i="9"/>
  <c r="J32" i="9"/>
  <c r="G32" i="9"/>
  <c r="D32" i="9"/>
  <c r="J31" i="9"/>
  <c r="G31" i="9"/>
  <c r="D31" i="9"/>
  <c r="J30" i="9"/>
  <c r="G30" i="9"/>
  <c r="D30" i="9"/>
  <c r="J29" i="9"/>
  <c r="G29" i="9"/>
  <c r="D29" i="9"/>
  <c r="J28" i="9"/>
  <c r="G28" i="9"/>
  <c r="D28" i="9"/>
  <c r="J27" i="9"/>
  <c r="G27" i="9"/>
  <c r="D27" i="9"/>
  <c r="J26" i="9"/>
  <c r="G26" i="9"/>
  <c r="D26" i="9"/>
  <c r="J25" i="9"/>
  <c r="G25" i="9"/>
  <c r="D25" i="9"/>
  <c r="J24" i="9"/>
  <c r="G24" i="9"/>
  <c r="D24" i="9"/>
  <c r="J23" i="9"/>
  <c r="G23" i="9"/>
  <c r="D23" i="9"/>
  <c r="J22" i="9"/>
  <c r="G22" i="9"/>
  <c r="D22" i="9"/>
  <c r="J21" i="9"/>
  <c r="G21" i="9"/>
  <c r="D21" i="9"/>
  <c r="K20" i="9"/>
  <c r="H20" i="9"/>
  <c r="E20" i="9"/>
  <c r="J19" i="9"/>
  <c r="J18" i="9"/>
  <c r="G19" i="9"/>
  <c r="G18" i="9"/>
  <c r="D19" i="9"/>
  <c r="D18" i="9"/>
  <c r="K18" i="9"/>
  <c r="H18" i="9"/>
  <c r="E18" i="9"/>
  <c r="J16" i="9"/>
  <c r="G16" i="9"/>
  <c r="D16" i="9"/>
  <c r="J15" i="9"/>
  <c r="J14" i="9"/>
  <c r="G15" i="9"/>
  <c r="D15" i="9"/>
  <c r="F230" i="3"/>
  <c r="L311" i="3"/>
  <c r="L309" i="3"/>
  <c r="I212" i="3"/>
  <c r="J65" i="9"/>
  <c r="I230" i="3"/>
  <c r="D65" i="9"/>
  <c r="F279" i="3"/>
  <c r="D18" i="10"/>
  <c r="J175" i="4"/>
  <c r="L24" i="10"/>
  <c r="L22" i="10"/>
  <c r="L16" i="10"/>
  <c r="J30" i="10"/>
  <c r="J24" i="10"/>
  <c r="J195" i="4"/>
  <c r="L260" i="3"/>
  <c r="L256" i="3"/>
  <c r="E60" i="10"/>
  <c r="F69" i="10"/>
  <c r="F63" i="10"/>
  <c r="F55" i="10"/>
  <c r="J101" i="4"/>
  <c r="J46" i="10"/>
  <c r="L34" i="10"/>
  <c r="L44" i="3"/>
  <c r="L42" i="3"/>
  <c r="L230" i="3"/>
  <c r="F34" i="10"/>
  <c r="D78" i="10"/>
  <c r="D128" i="4"/>
  <c r="D36" i="10"/>
  <c r="G88" i="10"/>
  <c r="D84" i="10"/>
  <c r="G78" i="10"/>
  <c r="D51" i="10"/>
  <c r="D40" i="10"/>
  <c r="D34" i="10"/>
  <c r="J26" i="10"/>
  <c r="G18" i="10"/>
  <c r="J214" i="4"/>
  <c r="J211" i="4"/>
  <c r="D56" i="4"/>
  <c r="D38" i="4"/>
  <c r="F235" i="3"/>
  <c r="F212" i="3"/>
  <c r="I75" i="3"/>
  <c r="L67" i="3"/>
  <c r="I21" i="3"/>
  <c r="G109" i="9"/>
  <c r="J106" i="9"/>
  <c r="J187" i="3"/>
  <c r="J65" i="10"/>
  <c r="H65" i="3"/>
  <c r="H34" i="10"/>
  <c r="H22" i="10"/>
  <c r="H16" i="10"/>
  <c r="H122" i="4"/>
  <c r="I279" i="3"/>
  <c r="F256" i="3"/>
  <c r="F221" i="3"/>
  <c r="L135" i="3"/>
  <c r="F68" i="9"/>
  <c r="F12" i="9"/>
  <c r="F49" i="9"/>
  <c r="J44" i="9"/>
  <c r="J43" i="9"/>
  <c r="E55" i="10"/>
  <c r="E44" i="10"/>
  <c r="D65" i="10"/>
  <c r="J88" i="10"/>
  <c r="D88" i="10"/>
  <c r="G84" i="10"/>
  <c r="L76" i="10"/>
  <c r="L74" i="10"/>
  <c r="J78" i="10"/>
  <c r="D57" i="10"/>
  <c r="D60" i="10"/>
  <c r="D69" i="10"/>
  <c r="G46" i="10"/>
  <c r="J40" i="10"/>
  <c r="G40" i="10"/>
  <c r="J36" i="10"/>
  <c r="J34" i="10"/>
  <c r="D30" i="10"/>
  <c r="D195" i="4"/>
  <c r="G195" i="4"/>
  <c r="D72" i="4"/>
  <c r="H216" i="3"/>
  <c r="F194" i="3"/>
  <c r="L119" i="3"/>
  <c r="L114" i="3"/>
  <c r="L96" i="3"/>
  <c r="F25" i="3"/>
  <c r="L25" i="3"/>
  <c r="J78" i="9"/>
  <c r="D180" i="4"/>
  <c r="J170" i="4"/>
  <c r="G56" i="4"/>
  <c r="L305" i="3"/>
  <c r="L248" i="3"/>
  <c r="N167" i="3"/>
  <c r="N147" i="3"/>
  <c r="M147" i="3"/>
  <c r="G106" i="9"/>
  <c r="J115" i="9"/>
  <c r="J73" i="9"/>
  <c r="G73" i="9"/>
  <c r="G14" i="9"/>
  <c r="D14" i="9"/>
  <c r="G29" i="4"/>
  <c r="J76" i="4"/>
  <c r="G80" i="4"/>
  <c r="J80" i="4"/>
  <c r="G117" i="4"/>
  <c r="G113" i="4"/>
  <c r="K70" i="4"/>
  <c r="G214" i="4"/>
  <c r="D222" i="4"/>
  <c r="G82" i="10"/>
  <c r="G76" i="10"/>
  <c r="G74" i="10"/>
  <c r="D82" i="10"/>
  <c r="D76" i="10"/>
  <c r="D74" i="10"/>
  <c r="J84" i="10"/>
  <c r="J82" i="10"/>
  <c r="J76" i="10"/>
  <c r="J74" i="10"/>
  <c r="J63" i="10"/>
  <c r="D63" i="10"/>
  <c r="L69" i="10"/>
  <c r="L63" i="10"/>
  <c r="L55" i="10"/>
  <c r="L44" i="10"/>
  <c r="L14" i="10"/>
  <c r="L12" i="10"/>
  <c r="K55" i="10"/>
  <c r="K44" i="10"/>
  <c r="K14" i="10"/>
  <c r="K12" i="10"/>
  <c r="I69" i="10"/>
  <c r="I63" i="10"/>
  <c r="I55" i="10"/>
  <c r="I44" i="10"/>
  <c r="I14" i="10"/>
  <c r="I12" i="10"/>
  <c r="H55" i="10"/>
  <c r="H44" i="10"/>
  <c r="H14" i="10"/>
  <c r="H12" i="10"/>
  <c r="G60" i="10"/>
  <c r="G69" i="10"/>
  <c r="G63" i="10"/>
  <c r="D55" i="10"/>
  <c r="F44" i="10"/>
  <c r="D44" i="10"/>
  <c r="G34" i="10"/>
  <c r="E34" i="10"/>
  <c r="E22" i="10"/>
  <c r="E16" i="10"/>
  <c r="E14" i="10"/>
  <c r="E12" i="10"/>
  <c r="J22" i="10"/>
  <c r="J16" i="10"/>
  <c r="G24" i="10"/>
  <c r="D26" i="10"/>
  <c r="D24" i="10"/>
  <c r="D22" i="10"/>
  <c r="D16" i="10"/>
  <c r="F16" i="10"/>
  <c r="J222" i="4"/>
  <c r="L204" i="4"/>
  <c r="L13" i="4"/>
  <c r="G211" i="4"/>
  <c r="J204" i="4"/>
  <c r="G204" i="4"/>
  <c r="D206" i="4"/>
  <c r="D204" i="4"/>
  <c r="F166" i="4"/>
  <c r="F13" i="4"/>
  <c r="D186" i="4"/>
  <c r="I166" i="4"/>
  <c r="I13" i="4"/>
  <c r="L166" i="4"/>
  <c r="G175" i="4"/>
  <c r="G168" i="4"/>
  <c r="G166" i="4"/>
  <c r="D175" i="4"/>
  <c r="J168" i="4"/>
  <c r="J166" i="4"/>
  <c r="D168" i="4"/>
  <c r="D166" i="4"/>
  <c r="E137" i="4"/>
  <c r="K137" i="4"/>
  <c r="G143" i="4"/>
  <c r="H137" i="4"/>
  <c r="D139" i="4"/>
  <c r="J137" i="4"/>
  <c r="E122" i="4"/>
  <c r="J128" i="4"/>
  <c r="G122" i="4"/>
  <c r="D122" i="4"/>
  <c r="J124" i="4"/>
  <c r="J122" i="4"/>
  <c r="J113" i="4"/>
  <c r="D113" i="4"/>
  <c r="K95" i="4"/>
  <c r="D109" i="4"/>
  <c r="D105" i="4"/>
  <c r="J109" i="4"/>
  <c r="E95" i="4"/>
  <c r="J105" i="4"/>
  <c r="J95" i="4"/>
  <c r="G105" i="4"/>
  <c r="G101" i="4"/>
  <c r="H95" i="4"/>
  <c r="D97" i="4"/>
  <c r="K85" i="4"/>
  <c r="J85" i="4"/>
  <c r="D85" i="4"/>
  <c r="E85" i="4"/>
  <c r="G87" i="4"/>
  <c r="G85" i="4"/>
  <c r="G70" i="4"/>
  <c r="D76" i="4"/>
  <c r="D70" i="4"/>
  <c r="J70" i="4"/>
  <c r="J60" i="4"/>
  <c r="J56" i="4"/>
  <c r="H27" i="4"/>
  <c r="E27" i="4"/>
  <c r="K27" i="4"/>
  <c r="D43" i="4"/>
  <c r="J38" i="4"/>
  <c r="G27" i="4"/>
  <c r="D29" i="4"/>
  <c r="D27" i="4"/>
  <c r="J29" i="4"/>
  <c r="J27" i="4"/>
  <c r="D19" i="4"/>
  <c r="D17" i="4"/>
  <c r="G19" i="4"/>
  <c r="G17" i="4"/>
  <c r="K277" i="3"/>
  <c r="F305" i="3"/>
  <c r="M277" i="3"/>
  <c r="N277" i="3"/>
  <c r="G277" i="3"/>
  <c r="I277" i="3"/>
  <c r="J277" i="3"/>
  <c r="H277" i="3"/>
  <c r="F277" i="3"/>
  <c r="L279" i="3"/>
  <c r="L277" i="3"/>
  <c r="M246" i="3"/>
  <c r="K246" i="3"/>
  <c r="H246" i="3"/>
  <c r="G246" i="3"/>
  <c r="F264" i="3"/>
  <c r="F246" i="3"/>
  <c r="L252" i="3"/>
  <c r="I246" i="3"/>
  <c r="F252" i="3"/>
  <c r="L246" i="3"/>
  <c r="M216" i="3"/>
  <c r="K216" i="3"/>
  <c r="L235" i="3"/>
  <c r="I235" i="3"/>
  <c r="I216" i="3"/>
  <c r="G216" i="3"/>
  <c r="N216" i="3"/>
  <c r="L216" i="3"/>
  <c r="J216" i="3"/>
  <c r="F216" i="3"/>
  <c r="L212" i="3"/>
  <c r="H187" i="3"/>
  <c r="K187" i="3"/>
  <c r="I200" i="3"/>
  <c r="F200" i="3"/>
  <c r="M187" i="3"/>
  <c r="G187" i="3"/>
  <c r="N187" i="3"/>
  <c r="L187" i="3"/>
  <c r="I187" i="3"/>
  <c r="F189" i="3"/>
  <c r="F187" i="3"/>
  <c r="J167" i="3"/>
  <c r="I167" i="3"/>
  <c r="M167" i="3"/>
  <c r="H167" i="3"/>
  <c r="L167" i="3"/>
  <c r="G167" i="3"/>
  <c r="F167" i="3"/>
  <c r="K147" i="3"/>
  <c r="F147" i="3"/>
  <c r="L147" i="3"/>
  <c r="J147" i="3"/>
  <c r="I147" i="3"/>
  <c r="G147" i="3"/>
  <c r="N94" i="3"/>
  <c r="I135" i="3"/>
  <c r="F135" i="3"/>
  <c r="L129" i="3"/>
  <c r="I129" i="3"/>
  <c r="F129" i="3"/>
  <c r="M94" i="3"/>
  <c r="F119" i="3"/>
  <c r="H94" i="3"/>
  <c r="K94" i="3"/>
  <c r="J94" i="3"/>
  <c r="G94" i="3"/>
  <c r="L106" i="3"/>
  <c r="L94" i="3"/>
  <c r="I106" i="3"/>
  <c r="I94" i="3"/>
  <c r="I100" i="3"/>
  <c r="F100" i="3"/>
  <c r="F96" i="3"/>
  <c r="N65" i="3"/>
  <c r="M65" i="3"/>
  <c r="I65" i="3"/>
  <c r="L65" i="3"/>
  <c r="F67" i="3"/>
  <c r="F65" i="3"/>
  <c r="G48" i="3"/>
  <c r="J48" i="3"/>
  <c r="H48" i="3"/>
  <c r="I48" i="3"/>
  <c r="F48" i="3"/>
  <c r="J14" i="3"/>
  <c r="N14" i="3"/>
  <c r="M14" i="3"/>
  <c r="L14" i="3"/>
  <c r="H14" i="3"/>
  <c r="K14" i="3"/>
  <c r="G14" i="3"/>
  <c r="I16" i="3"/>
  <c r="I14" i="3"/>
  <c r="F16" i="3"/>
  <c r="F14" i="3"/>
  <c r="H68" i="9"/>
  <c r="G162" i="4"/>
  <c r="G137" i="4"/>
  <c r="D162" i="4"/>
  <c r="D137" i="4"/>
  <c r="I68" i="9"/>
  <c r="D112" i="9"/>
  <c r="D83" i="9"/>
  <c r="D82" i="9"/>
  <c r="D68" i="9"/>
  <c r="E68" i="9"/>
  <c r="G83" i="9"/>
  <c r="G82" i="9"/>
  <c r="G68" i="9"/>
  <c r="J83" i="9"/>
  <c r="J82" i="9"/>
  <c r="J68" i="9"/>
  <c r="K68" i="9"/>
  <c r="D73" i="9"/>
  <c r="I12" i="9"/>
  <c r="L49" i="9"/>
  <c r="L12" i="9"/>
  <c r="J58" i="9"/>
  <c r="K49" i="9"/>
  <c r="G60" i="9"/>
  <c r="G58" i="9"/>
  <c r="G49" i="9"/>
  <c r="J49" i="9"/>
  <c r="D49" i="9"/>
  <c r="G44" i="9"/>
  <c r="G43" i="9"/>
  <c r="D44" i="9"/>
  <c r="D43" i="9"/>
  <c r="K13" i="9"/>
  <c r="J20" i="9"/>
  <c r="J13" i="9"/>
  <c r="D20" i="9"/>
  <c r="G20" i="9"/>
  <c r="E13" i="9"/>
  <c r="H13" i="9"/>
  <c r="H12" i="9"/>
  <c r="G55" i="10"/>
  <c r="G44" i="10"/>
  <c r="F14" i="10"/>
  <c r="F12" i="10"/>
  <c r="J55" i="10"/>
  <c r="J44" i="10"/>
  <c r="J14" i="10"/>
  <c r="J12" i="10"/>
  <c r="D14" i="10"/>
  <c r="D12" i="10"/>
  <c r="G22" i="10"/>
  <c r="G16" i="10"/>
  <c r="H15" i="4"/>
  <c r="H13" i="4"/>
  <c r="K15" i="4"/>
  <c r="K13" i="4"/>
  <c r="E15" i="4"/>
  <c r="E13" i="4"/>
  <c r="G95" i="4"/>
  <c r="G15" i="4"/>
  <c r="G13" i="4"/>
  <c r="D95" i="4"/>
  <c r="D15" i="4"/>
  <c r="D13" i="4"/>
  <c r="J15" i="4"/>
  <c r="J13" i="4"/>
  <c r="F94" i="3"/>
  <c r="H13" i="3"/>
  <c r="E18" i="5"/>
  <c r="K13" i="3"/>
  <c r="H18" i="5"/>
  <c r="N13" i="3"/>
  <c r="K18" i="5"/>
  <c r="M13" i="3"/>
  <c r="L13" i="3"/>
  <c r="J13" i="3"/>
  <c r="G18" i="5"/>
  <c r="G13" i="3"/>
  <c r="I13" i="3"/>
  <c r="F13" i="3"/>
  <c r="K12" i="9"/>
  <c r="E12" i="9"/>
  <c r="J12" i="9"/>
  <c r="G13" i="9"/>
  <c r="G12" i="9"/>
  <c r="D13" i="9"/>
  <c r="D12" i="9"/>
  <c r="G14" i="10"/>
  <c r="G12" i="10"/>
  <c r="J18" i="5"/>
  <c r="D18" i="5"/>
  <c r="I18" i="5"/>
  <c r="F18" i="5"/>
  <c r="C18" i="5"/>
  <c r="E12" i="5"/>
  <c r="E17" i="5"/>
  <c r="H12" i="5"/>
  <c r="H17" i="5"/>
  <c r="J12" i="5"/>
  <c r="J17" i="5"/>
  <c r="K12" i="5"/>
  <c r="K17" i="5"/>
  <c r="D12" i="5"/>
  <c r="G12" i="5"/>
  <c r="G17" i="5"/>
  <c r="I12" i="5"/>
  <c r="I17" i="5"/>
  <c r="C12" i="5"/>
  <c r="C17" i="5"/>
  <c r="F12" i="5"/>
  <c r="F17" i="5"/>
  <c r="D17" i="5"/>
</calcChain>
</file>

<file path=xl/sharedStrings.xml><?xml version="1.0" encoding="utf-8"?>
<sst xmlns="http://schemas.openxmlformats.org/spreadsheetml/2006/main" count="2293" uniqueCount="819">
  <si>
    <t>9121</t>
  </si>
  <si>
    <t>6121</t>
  </si>
  <si>
    <t>9122</t>
  </si>
  <si>
    <t>6122</t>
  </si>
  <si>
    <t>9111</t>
  </si>
  <si>
    <t>6111</t>
  </si>
  <si>
    <t>9112</t>
  </si>
  <si>
    <t>6112</t>
  </si>
  <si>
    <t>9213</t>
  </si>
  <si>
    <t>6213</t>
  </si>
  <si>
    <t>9212</t>
  </si>
  <si>
    <t>6212</t>
  </si>
  <si>
    <t>0</t>
  </si>
  <si>
    <t>1</t>
  </si>
  <si>
    <t>2</t>
  </si>
  <si>
    <t>4712</t>
  </si>
  <si>
    <t xml:space="preserve">     X</t>
  </si>
  <si>
    <t>8111</t>
  </si>
  <si>
    <t>8121</t>
  </si>
  <si>
    <t>8131</t>
  </si>
  <si>
    <t>1110</t>
  </si>
  <si>
    <t>1130</t>
  </si>
  <si>
    <t>8211</t>
  </si>
  <si>
    <t>8221</t>
  </si>
  <si>
    <t>8222</t>
  </si>
  <si>
    <t>8223</t>
  </si>
  <si>
    <t>1310</t>
  </si>
  <si>
    <t>8311</t>
  </si>
  <si>
    <t>8411</t>
  </si>
  <si>
    <t>8412</t>
  </si>
  <si>
    <t>8413</t>
  </si>
  <si>
    <t>8414</t>
  </si>
  <si>
    <t>01</t>
  </si>
  <si>
    <t>02</t>
  </si>
  <si>
    <t>03</t>
  </si>
  <si>
    <t>04</t>
  </si>
  <si>
    <t>05</t>
  </si>
  <si>
    <t>06</t>
  </si>
  <si>
    <t>07</t>
  </si>
  <si>
    <t>08</t>
  </si>
  <si>
    <t>09</t>
  </si>
  <si>
    <t xml:space="preserve"> </t>
  </si>
  <si>
    <t>7</t>
  </si>
  <si>
    <t>8</t>
  </si>
  <si>
    <t>4729</t>
  </si>
  <si>
    <t>10</t>
  </si>
  <si>
    <t>11</t>
  </si>
  <si>
    <t>4115</t>
  </si>
  <si>
    <t>4111</t>
  </si>
  <si>
    <t>4112</t>
  </si>
  <si>
    <t>4121</t>
  </si>
  <si>
    <t>4211</t>
  </si>
  <si>
    <t>4212</t>
  </si>
  <si>
    <t>4213</t>
  </si>
  <si>
    <t>4214</t>
  </si>
  <si>
    <t>4215</t>
  </si>
  <si>
    <t>4216</t>
  </si>
  <si>
    <t>4217</t>
  </si>
  <si>
    <t>4637</t>
  </si>
  <si>
    <t>4638</t>
  </si>
  <si>
    <t>4639</t>
  </si>
  <si>
    <t>4655</t>
  </si>
  <si>
    <t>4656</t>
  </si>
  <si>
    <t>4657</t>
  </si>
  <si>
    <t>4726</t>
  </si>
  <si>
    <t>4727</t>
  </si>
  <si>
    <t>4728</t>
  </si>
  <si>
    <t>4741</t>
  </si>
  <si>
    <t>4811</t>
  </si>
  <si>
    <t>4819</t>
  </si>
  <si>
    <t>1342</t>
  </si>
  <si>
    <t>1390</t>
  </si>
  <si>
    <t>1391</t>
  </si>
  <si>
    <t>1392</t>
  </si>
  <si>
    <t>1393</t>
  </si>
  <si>
    <t>4821</t>
  </si>
  <si>
    <t>4823</t>
  </si>
  <si>
    <t>4824</t>
  </si>
  <si>
    <t>4831</t>
  </si>
  <si>
    <t>4841</t>
  </si>
  <si>
    <t>4842</t>
  </si>
  <si>
    <t>4851</t>
  </si>
  <si>
    <t>4861</t>
  </si>
  <si>
    <t>4891</t>
  </si>
  <si>
    <t>5111</t>
  </si>
  <si>
    <t>5112</t>
  </si>
  <si>
    <t>5113</t>
  </si>
  <si>
    <t>5121</t>
  </si>
  <si>
    <t>5122</t>
  </si>
  <si>
    <t>5129</t>
  </si>
  <si>
    <t>5131</t>
  </si>
  <si>
    <t>5132</t>
  </si>
  <si>
    <t>5211</t>
  </si>
  <si>
    <t>5221</t>
  </si>
  <si>
    <t>5231</t>
  </si>
  <si>
    <t>5241</t>
  </si>
  <si>
    <t>5133</t>
  </si>
  <si>
    <t>5134</t>
  </si>
  <si>
    <t>5311</t>
  </si>
  <si>
    <t>5411</t>
  </si>
  <si>
    <t>5421</t>
  </si>
  <si>
    <t>5431</t>
  </si>
  <si>
    <t>5441</t>
  </si>
  <si>
    <t>4222</t>
  </si>
  <si>
    <t>4229</t>
  </si>
  <si>
    <t>4231</t>
  </si>
  <si>
    <t>4232</t>
  </si>
  <si>
    <t>4233</t>
  </si>
  <si>
    <t>4234</t>
  </si>
  <si>
    <t>4236</t>
  </si>
  <si>
    <t>4237</t>
  </si>
  <si>
    <t>4239</t>
  </si>
  <si>
    <t>4241</t>
  </si>
  <si>
    <t>4251</t>
  </si>
  <si>
    <t>4252</t>
  </si>
  <si>
    <t>4261</t>
  </si>
  <si>
    <t>4262</t>
  </si>
  <si>
    <t>4263</t>
  </si>
  <si>
    <t>4264</t>
  </si>
  <si>
    <t>4265</t>
  </si>
  <si>
    <t>4266</t>
  </si>
  <si>
    <t>4267</t>
  </si>
  <si>
    <t>4269</t>
  </si>
  <si>
    <t>4411</t>
  </si>
  <si>
    <t>4412</t>
  </si>
  <si>
    <t>4421</t>
  </si>
  <si>
    <t>4422</t>
  </si>
  <si>
    <t>4431</t>
  </si>
  <si>
    <t>4432</t>
  </si>
  <si>
    <t>4433</t>
  </si>
  <si>
    <t>4511</t>
  </si>
  <si>
    <t>4512</t>
  </si>
  <si>
    <t>4521</t>
  </si>
  <si>
    <t>4522</t>
  </si>
  <si>
    <t>4611</t>
  </si>
  <si>
    <t>4612</t>
  </si>
  <si>
    <t>4621</t>
  </si>
  <si>
    <t>4622</t>
  </si>
  <si>
    <t xml:space="preserve">        X</t>
  </si>
  <si>
    <t>x</t>
  </si>
  <si>
    <t>1000</t>
  </si>
  <si>
    <t>1100</t>
  </si>
  <si>
    <t>1300</t>
  </si>
  <si>
    <t xml:space="preserve"> X</t>
  </si>
  <si>
    <t>X</t>
  </si>
  <si>
    <t>1334</t>
  </si>
  <si>
    <t>1340</t>
  </si>
  <si>
    <t>1341</t>
  </si>
  <si>
    <t>1111</t>
  </si>
  <si>
    <t>1121</t>
  </si>
  <si>
    <t>1140</t>
  </si>
  <si>
    <t>1141</t>
  </si>
  <si>
    <t>1142</t>
  </si>
  <si>
    <t>1311</t>
  </si>
  <si>
    <t>1320</t>
  </si>
  <si>
    <t>1321</t>
  </si>
  <si>
    <t>1330</t>
  </si>
  <si>
    <t>1331</t>
  </si>
  <si>
    <t>1332</t>
  </si>
  <si>
    <t>1333</t>
  </si>
  <si>
    <t>1350</t>
  </si>
  <si>
    <t>1351</t>
  </si>
  <si>
    <t>1352</t>
  </si>
  <si>
    <t>1360</t>
  </si>
  <si>
    <t>1362</t>
  </si>
  <si>
    <t>1370</t>
  </si>
  <si>
    <t>1371</t>
  </si>
  <si>
    <t>1380</t>
  </si>
  <si>
    <t>1381</t>
  </si>
  <si>
    <t>1382</t>
  </si>
  <si>
    <t>6000</t>
  </si>
  <si>
    <t>6100</t>
  </si>
  <si>
    <t>6110</t>
  </si>
  <si>
    <t>6120</t>
  </si>
  <si>
    <t>6130</t>
  </si>
  <si>
    <t>6200</t>
  </si>
  <si>
    <t>6210</t>
  </si>
  <si>
    <t>6220</t>
  </si>
  <si>
    <t>6221</t>
  </si>
  <si>
    <t>6222</t>
  </si>
  <si>
    <t>6223</t>
  </si>
  <si>
    <t>6300</t>
  </si>
  <si>
    <t>6310</t>
  </si>
  <si>
    <t>6400</t>
  </si>
  <si>
    <t>6410</t>
  </si>
  <si>
    <t>4711</t>
  </si>
  <si>
    <t>6420</t>
  </si>
  <si>
    <t>6430</t>
  </si>
  <si>
    <t>6440</t>
  </si>
  <si>
    <t xml:space="preserve">ÐÐ ýÇÝ³ÝëÝ»ñÇ  Ý³Ë³ñ,   ,   </t>
  </si>
  <si>
    <t xml:space="preserve"> NN </t>
  </si>
  <si>
    <t>3</t>
  </si>
  <si>
    <t>1343</t>
  </si>
  <si>
    <t>1372</t>
  </si>
  <si>
    <t>deficit + hatvac5</t>
  </si>
  <si>
    <t>expend func - expend econom</t>
  </si>
  <si>
    <t>reserve fond</t>
  </si>
  <si>
    <t>11301</t>
  </si>
  <si>
    <t>11302</t>
  </si>
  <si>
    <t>11303</t>
  </si>
  <si>
    <t>11304</t>
  </si>
  <si>
    <t>11305</t>
  </si>
  <si>
    <t>11306</t>
  </si>
  <si>
    <t>11307</t>
  </si>
  <si>
    <t>11308</t>
  </si>
  <si>
    <t>11309</t>
  </si>
  <si>
    <t>11310</t>
  </si>
  <si>
    <t>11311</t>
  </si>
  <si>
    <t>11312</t>
  </si>
  <si>
    <t>11313</t>
  </si>
  <si>
    <t>11314</t>
  </si>
  <si>
    <t>11315</t>
  </si>
  <si>
    <t>11316</t>
  </si>
  <si>
    <t>11317</t>
  </si>
  <si>
    <t>11318</t>
  </si>
  <si>
    <t>11319</t>
  </si>
  <si>
    <t>13501</t>
  </si>
  <si>
    <t>13502</t>
  </si>
  <si>
    <t>13503</t>
  </si>
  <si>
    <t>13504</t>
  </si>
  <si>
    <t>13505</t>
  </si>
  <si>
    <t>13506</t>
  </si>
  <si>
    <t>13507</t>
  </si>
  <si>
    <t>13508</t>
  </si>
  <si>
    <t>13509</t>
  </si>
  <si>
    <t>13510</t>
  </si>
  <si>
    <t>13511</t>
  </si>
  <si>
    <t>13512</t>
  </si>
  <si>
    <t>13513</t>
  </si>
  <si>
    <t>13514</t>
  </si>
  <si>
    <t>13515</t>
  </si>
  <si>
    <t>13516</t>
  </si>
  <si>
    <t>13517</t>
  </si>
  <si>
    <t>13518</t>
  </si>
  <si>
    <t>13519</t>
  </si>
  <si>
    <t>13520</t>
  </si>
  <si>
    <t>1353</t>
  </si>
  <si>
    <t>1361</t>
  </si>
  <si>
    <t xml:space="preserve">             Հավելված 2   
</t>
  </si>
  <si>
    <t>ՀՀ ֆինանսների  նախարարի</t>
  </si>
  <si>
    <t xml:space="preserve"> 2009 թվականի      </t>
  </si>
  <si>
    <t>N          -Ն հրամանի</t>
  </si>
  <si>
    <t>Օրինակելի ձև Հ-9</t>
  </si>
  <si>
    <t>ՀԱՇՎԵՏՎՈՒԹՅՈՒՆ</t>
  </si>
  <si>
    <t>ՀԱՄԱՅՆՔԻ ԲՅՈՒՋԵԻ  ԿԱՏԱՐՄԱՆ ՎԵՐԱԲԵՐՅԱԼ</t>
  </si>
  <si>
    <t>(01.01.20  թ. - 01. --    20   թ. ժամանակահատվածի համար)</t>
  </si>
  <si>
    <t>1. Համայնքի անվանումը _________________________________________________</t>
  </si>
  <si>
    <t>2. Փոստային հասցեն ____________________________________________________</t>
  </si>
  <si>
    <t xml:space="preserve">3. Համայնքի տեղաբաշխման  մարզը  և  համայնքի կոդը     </t>
  </si>
  <si>
    <t xml:space="preserve">    ըստ բյուջետային  ծախսերի  տարածքային  դասակարգման______________________</t>
  </si>
  <si>
    <t>4. Համայնքին սպասարկող Գանձապետական ստորաբաժանմաի անվանումը__________</t>
  </si>
  <si>
    <t>5. Համայնքի՝  Գանձապետական ստորաբաժանումում  հաշվառման   համարը_________</t>
  </si>
  <si>
    <t xml:space="preserve">6. Ծախսերի  ֆինանսավորման  աղբյուրի  կոդը` (համայնքի բյուջե՝ 2)  </t>
  </si>
  <si>
    <t>7. Չափի միավորը՝ հազար դրամ</t>
  </si>
  <si>
    <t xml:space="preserve">§             ¦ §                                 ¦  20    թ.                  </t>
  </si>
  <si>
    <t xml:space="preserve">                                                      Կ.Տ.               
            </t>
  </si>
  <si>
    <t xml:space="preserve">ՀԱՄԱՅՆՔԻ ՂԵԿԱՎԱՐ` </t>
  </si>
  <si>
    <t>(Ա.Ա.Հ.)</t>
  </si>
  <si>
    <t>ՀԱՏՎԱԾ  1</t>
  </si>
  <si>
    <t xml:space="preserve"> ՀԱՇՎԵՏՎՈՒԹՅՈՒՆ
</t>
  </si>
  <si>
    <t>ՀԱՄԱՅՆՔԻ ԲՅՈՒՋԵԻ ԵԿԱՄՈՒՏՆԵՐԻ ԿԱՏԱՐՄԱՆ ՎԵՐԱԲԵՐՅԱԼ</t>
  </si>
  <si>
    <t xml:space="preserve"> (հազար դրամ)</t>
  </si>
  <si>
    <t>Տարեկան հաստատված պլան</t>
  </si>
  <si>
    <t>Տարեկան ճշտված պլան</t>
  </si>
  <si>
    <t>Փաստացի</t>
  </si>
  <si>
    <t>Տողի
 NN</t>
  </si>
  <si>
    <t>Եկամտատեսակները</t>
  </si>
  <si>
    <t>Հոդվածի NN</t>
  </si>
  <si>
    <t>Ընդամենը (ս.5+ս.6)</t>
  </si>
  <si>
    <t>այդ թվում`</t>
  </si>
  <si>
    <t>Ընդամենը (ս.8+ս.9)</t>
  </si>
  <si>
    <t>Ընդամենը (ս.11+ս.12)</t>
  </si>
  <si>
    <t>վարչական մաս</t>
  </si>
  <si>
    <t>ֆոնդային մաս</t>
  </si>
  <si>
    <r>
      <t>ԸՆԴԱՄԵՆԸ ԵԿԱՄՈՒՏՆԵՐ
(տող 1100 + տող 1200+տող 1300)</t>
    </r>
    <r>
      <rPr>
        <sz val="12"/>
        <rFont val="GHEA Grapalat"/>
        <family val="3"/>
      </rPr>
      <t xml:space="preserve">
</t>
    </r>
    <r>
      <rPr>
        <b/>
        <sz val="12"/>
        <rFont val="GHEA Grapalat"/>
        <family val="3"/>
      </rPr>
      <t>այդ թվում՝</t>
    </r>
  </si>
  <si>
    <r>
      <t xml:space="preserve">1. ՀԱՐԿԵՐ ԵՎ ՏՈՒՐՔԵՐ
</t>
    </r>
    <r>
      <rPr>
        <sz val="10"/>
        <rFont val="GHEA Grapalat"/>
        <family val="3"/>
      </rPr>
      <t>(տող 1110 + տող 1120 + տող 1130 + տող 1140 + տող 1150),</t>
    </r>
    <r>
      <rPr>
        <b/>
        <sz val="10"/>
        <rFont val="GHEA Grapalat"/>
        <family val="3"/>
      </rPr>
      <t xml:space="preserve">
</t>
    </r>
    <r>
      <rPr>
        <sz val="10"/>
        <rFont val="GHEA Grapalat"/>
        <family val="3"/>
      </rPr>
      <t>այդ թվում</t>
    </r>
    <r>
      <rPr>
        <b/>
        <sz val="10"/>
        <rFont val="GHEA Grapalat"/>
        <family val="3"/>
      </rPr>
      <t>`</t>
    </r>
  </si>
  <si>
    <t>Գույքահարկ համայնքների վարչական տարածքներում գտնվող շենքերի և շինությունների համար</t>
  </si>
  <si>
    <t>Հողի հարկ համայնքների վարչական տարածքներում գտնվող հողի համար</t>
  </si>
  <si>
    <r>
      <t xml:space="preserve"> 1.2 Գույքային հարկեր այլ գույքից
</t>
    </r>
    <r>
      <rPr>
        <sz val="10"/>
        <rFont val="GHEA Grapalat"/>
        <family val="3"/>
      </rPr>
      <t>այդ թվում`</t>
    </r>
  </si>
  <si>
    <t>Գույքահարկ փոխադրամիջոցների համար</t>
  </si>
  <si>
    <r>
      <t xml:space="preserve">1.3 Տեղական տուրքեր
</t>
    </r>
    <r>
      <rPr>
        <sz val="10"/>
        <rFont val="GHEA Grapalat"/>
        <family val="3"/>
      </rPr>
      <t>(տող 11301 + տող 11302 + տող 11303 + տող 11304 + տող 11305 + տող 11306 + տող 11307 + տող 11308 + տող 11309 + տող 11310 + տող 11311+տող 11312+ տող 11313 + տող 11314+տող 11315+ տող 11316 + տող 11317+ տող 11318 + տող 11319)</t>
    </r>
    <r>
      <rPr>
        <b/>
        <sz val="10"/>
        <rFont val="GHEA Grapalat"/>
        <family val="3"/>
      </rPr>
      <t xml:space="preserve">,
</t>
    </r>
    <r>
      <rPr>
        <sz val="10"/>
        <rFont val="GHEA Grapalat"/>
        <family val="3"/>
      </rPr>
      <t>այդ թվում`</t>
    </r>
  </si>
  <si>
    <t xml:space="preserve">Համայնքի վարչական տարածքում նոր շենքերի, շինությունների և ոչ հիմնական  շինությունների շինարարության (տեղադրման) թույլտվության համար 
                           </t>
  </si>
  <si>
    <t xml:space="preserve">Համայնքի վարչական տարածքում գոյություն ունեցող շենքերի և շինությունների վերակառուցման, ուժեղացման, վերականգնման, արդիականացման և բարեկարգման աշխատանքներ կատարելու թույլտվության համար 
</t>
  </si>
  <si>
    <t xml:space="preserve">Համայնքի վարչական տարածքում շենքերի, շինությունների և քաղաքաշինական այլ օբյեկտների  քանդման թույլտվության համար </t>
  </si>
  <si>
    <t>Համայնքի վարչական տարածքում, սահմանամերձ և բարձրլեռնային համայնքների վարչական տարածքում, բացառությամբ միջպետական և հանրապետական նշանակության ավտոմոբիլային ճանապարհների կողեզրում, խանութներում և կրպակներում հեղուկ վառելիքի, սեղմված բնական կամ հեղուկացված նավթային գազերի վաճառքի   թույլտվության համար</t>
  </si>
  <si>
    <t>Համայնքի վարչական տարածքում,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t>
  </si>
  <si>
    <t xml:space="preserve">Համայնքի վարչական տարածքում թանկարժեք մետաղներից պատրաստված իրերի՝ որոշակի վայրում մանրածախ առք ու վաճառք իրականացնելու թույլտվության համար </t>
  </si>
  <si>
    <t>Համայնքի վարչական տարածքում ոգելից և ալկոհոլային խմիչքների և (կամ) ծխախոտի արտադրանքի վաճառքի թույլտվության համար</t>
  </si>
  <si>
    <t>Իրավաբանական անձանց և անհատ ձեռնարկատերերին համայնքի վարչական տարածքում «Առևտրի և ծառայությունների մասին» Հայաստանի Հանրապետության օրենքով սահմանված՝ բացօթյա առևտուր կազմակերպելու թույլտվության համար</t>
  </si>
  <si>
    <t xml:space="preserve">Համայնքի վարչական տարածքում առևտրի, հանրային սննդի, զվարճանքի, շահումով խաղերի և վիճակախաղերի կազմակերպման օբյեկտներին, խաղատներին և բաղնիքներին (սաունաներին) ժամը 24.00-ից հետո աշխատելու թույլտվության համար </t>
  </si>
  <si>
    <t xml:space="preserve">Համայնքի վարչական տարածքում համայնքային կանոններին համապատասխան հանրային սննդի կազմակերպման և իրացման թույլտվության համար </t>
  </si>
  <si>
    <t xml:space="preserve">Քաղաքային բնակավայրերում ավագանու որոշմամբ, սահմանված կարգին համապատասխան, տնային կենդանիներ պահելու թույլտվության համար </t>
  </si>
  <si>
    <t xml:space="preserve">Ավագանու սահմանված կարգին ու պայմաններին համապատասխան՝ համայնքի վարչական տարածքում արտաքին գովազդ տեղադրելու թույլտվության համար,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(բացառությամբ Երևան քաղաքի) </t>
  </si>
  <si>
    <t xml:space="preserve">Հայաստանի Հանրապետության վարչատարածքային միավորների խորհրդանիշերը (զինանշան, անվանում և այլն), որպես օրենքով գրանցված ապրանքային նշան, ապրանքների արտադրության, աշխատանքների կատարման, ծառայությունների մատուցման գործընթացներում օգտագործելու թույլտվության համար </t>
  </si>
  <si>
    <t xml:space="preserve">Համայնքի վարչական տարածքում մարդատար տաքսու (բացառությամբ երթուղային տաքսիների՝ միկրոավտոբուսների) ծառայություն իրականացնելու թույլտվության համար </t>
  </si>
  <si>
    <t xml:space="preserve">Համայնքի վարչական տարածքում քաղաքացիական հոգեհանգստի (հրաժեշտի) ծիսակատարության ծառայությունների իրականացման և (կամ) մատուցման թույլտվության համար </t>
  </si>
  <si>
    <t xml:space="preserve">Համայնքի վարչական տարածքում մասնավոր գերեզմանատան կազմակերպման և շահագործման թույլտվության համար </t>
  </si>
  <si>
    <t xml:space="preserve">Համայնքի վարչական տարածքում տեխնիկական և հատուկ նշանակության իրավասություն իրականացնելու թույլտվության համար </t>
  </si>
  <si>
    <t xml:space="preserve">Համայնքի տարածքում սահմանափակման ենթակա ծառայության օբյեկտի գործունեության թույլտվության համար </t>
  </si>
  <si>
    <t>Այլ տեղական տուրքեր</t>
  </si>
  <si>
    <r>
      <t xml:space="preserve">1.4 Համայնքի բյուջե վճարվող պետական տուրքեր
</t>
    </r>
    <r>
      <rPr>
        <sz val="10"/>
        <rFont val="GHEA Grapalat"/>
        <family val="3"/>
      </rPr>
      <t>(տող 1141 + տող 1142)</t>
    </r>
    <r>
      <rPr>
        <b/>
        <sz val="10"/>
        <rFont val="GHEA Grapalat"/>
        <family val="3"/>
      </rPr>
      <t xml:space="preserve">,
</t>
    </r>
    <r>
      <rPr>
        <sz val="10"/>
        <rFont val="GHEA Grapalat"/>
        <family val="3"/>
      </rPr>
      <t>այդ թվում`</t>
    </r>
  </si>
  <si>
    <t xml:space="preserve">Քաղաքացիական կացության ակտեր գրանցելու, դրանց մասին քաղաքացիներին կրկնակի վկայականներ, քաղաքացիական կացության ակտերում կատարված գրառումներում փոփոխություններ, լրացումներ, ուղղումներ կատարելու և վերականգնման կապակցությամբ վկայականներ տալու համար </t>
  </si>
  <si>
    <t xml:space="preserve">Նոտարական գրասենյակների կողմից նոտարական ծառայություններ կատարելու, նոտարական կարգով վավերացված փաստաթղթերի կրկնօրինակներ տալու, նշված մարմինների կողմից գործարքների նախագծեր և դիմումներ կազմելու, փաստաթղթերի պատճեններ հանելու և դրանցից քաղվածքներ տալու համար </t>
  </si>
  <si>
    <r>
      <t xml:space="preserve"> 1.5 Այլ հարկային եկամուտներ
</t>
    </r>
    <r>
      <rPr>
        <sz val="10"/>
        <rFont val="GHEA Grapalat"/>
        <family val="3"/>
      </rPr>
      <t>(տող 1151 + տող 1155)</t>
    </r>
    <r>
      <rPr>
        <b/>
        <sz val="10"/>
        <rFont val="GHEA Grapalat"/>
        <family val="3"/>
      </rPr>
      <t xml:space="preserve">,
</t>
    </r>
    <r>
      <rPr>
        <sz val="10"/>
        <rFont val="GHEA Grapalat"/>
        <family val="3"/>
      </rPr>
      <t>այդ թվում`</t>
    </r>
  </si>
  <si>
    <t>Օրենքով պետական բյուջե ամրագրվող հարկերից և այլ պարտադիր վճարներից մասհանումներ համայնքների բյուջեներ
(տող 1152 + տող 1153 + տող 1154),
որից`</t>
  </si>
  <si>
    <t>Եկամտային հարկ</t>
  </si>
  <si>
    <t>Շահութահարկ</t>
  </si>
  <si>
    <t>Այլ հարկերից և պարտադիր վճարներից կատարվող մասհանումներ</t>
  </si>
  <si>
    <t>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տուգանքներ, որոնք չեն հաշվարկվում այդ հարկերի գումարների նկատմամբ</t>
  </si>
  <si>
    <r>
      <t xml:space="preserve">2. ՊԱՇՏՈՆԱԿԱՆ ԴՐԱՄԱՇՆՈՐՀՆԵՐ_x000D_
</t>
    </r>
    <r>
      <rPr>
        <sz val="10"/>
        <rFont val="GHEA Grapalat"/>
        <family val="3"/>
      </rPr>
      <t>(տող 1210 + տող 1220 + տող 1230 + տող 1240 + տող 1250 + տող 1260)</t>
    </r>
    <r>
      <rPr>
        <b/>
        <sz val="10"/>
        <rFont val="GHEA Grapalat"/>
        <family val="3"/>
      </rPr>
      <t>,</t>
    </r>
    <r>
      <rPr>
        <sz val="10"/>
        <rFont val="GHEA Grapalat"/>
        <family val="3"/>
      </rPr>
      <t xml:space="preserve"> այդ թվում`</t>
    </r>
  </si>
  <si>
    <r>
      <t xml:space="preserve"> 2.1  Ընթացիկ արտաքին պաշտոնական դրամաշնորհներ` ստացված այլ պետություններից, </t>
    </r>
    <r>
      <rPr>
        <sz val="10"/>
        <rFont val="GHEA Grapalat"/>
        <family val="3"/>
      </rPr>
      <t>այդ թվում`</t>
    </r>
  </si>
  <si>
    <t xml:space="preserve">Համայնքի բյուջե մուտքագրվող արտաքին պաշտոնական դրամաշնորհներ` ստացված այլ պետությունների տեղական ինքնակառավարման մարմիններից ընթացիկ ծախսերի ֆինանսավորման նպատակով </t>
  </si>
  <si>
    <r>
      <t xml:space="preserve">2.2 Կապիտալ արտաքին պաշտոնական դրամաշնորհներ` ստացված այլ պետություններից, </t>
    </r>
    <r>
      <rPr>
        <sz val="10"/>
        <rFont val="GHEA Grapalat"/>
        <family val="3"/>
      </rPr>
      <t>այդ թվում`</t>
    </r>
  </si>
  <si>
    <t xml:space="preserve"> Համայնքի բյուջե մուտքագրվող արտաքին պաշտոնական դրամաշնորհներ` ստացված այլ պետությունների  տեղական ինքնակառավարման մարմիններից կապիտալ ծախսերի ֆինանսավորման նպատակով 
</t>
  </si>
  <si>
    <r>
      <t xml:space="preserve">2.3 Ընթացիկ արտաքին պաշտոնական դրամաշնորհներ` ստացված միջազգային կազմակերպություններից,_x000D_
</t>
    </r>
    <r>
      <rPr>
        <sz val="10"/>
        <rFont val="GHEA Grapalat"/>
        <family val="3"/>
      </rPr>
      <t>այդ թվում`</t>
    </r>
  </si>
  <si>
    <t xml:space="preserve">Համայնքի բյուջե մուտքագրվող արտաքին պաշտոնական դրամաշնորհներ` ստացված միջազգային կազմակերպություններից ընթացիկ ծախսերի ֆինանսավորման նպատակով </t>
  </si>
  <si>
    <r>
      <t xml:space="preserve">2.4 Կապիտալ արտաքին պաշտոնական դրամաշնորհներ` ստացված միջազգային կազմակերպություններից,_x000D_
</t>
    </r>
    <r>
      <rPr>
        <sz val="10"/>
        <rFont val="GHEA Grapalat"/>
        <family val="3"/>
      </rPr>
      <t>այդ թվում`</t>
    </r>
  </si>
  <si>
    <t xml:space="preserve">Համայնքի բյուջե մուտքագրվող արտաքին պաշտոնական դրամաշնորհներ` ստացված միջազգային կազմակերպություններից կապիտալ ծախսերի ֆինանսավորման նպատակով </t>
  </si>
  <si>
    <r>
      <t xml:space="preserve">2.5 Ընթացիկ ներքին պաշտոնական դրամաշնորհներ` ստացված կառավարման այլ մակարդակներից
</t>
    </r>
    <r>
      <rPr>
        <sz val="10"/>
        <rFont val="GHEA Grapalat"/>
        <family val="3"/>
      </rPr>
      <t>(տող 1251 + տող 1252 + տող 1255 + տող 1256)</t>
    </r>
    <r>
      <rPr>
        <b/>
        <sz val="10"/>
        <rFont val="GHEA Grapalat"/>
        <family val="3"/>
      </rPr>
      <t xml:space="preserve">,
</t>
    </r>
    <r>
      <rPr>
        <sz val="10"/>
        <rFont val="GHEA Grapalat"/>
        <family val="3"/>
      </rPr>
      <t>որից`</t>
    </r>
  </si>
  <si>
    <t>Պետական բյուջեից ֆինանսական համահարթեցման սկզբունքով տրամադրվող դոտացիաներ</t>
  </si>
  <si>
    <t>Պետական բյուջեից տրամադրվող այլ դոտացիաներ (տող 1253 + տող 1254),  այդ թվում`</t>
  </si>
  <si>
    <t>Համայնքի բյուջեի եկամուտները նվազեցնող` ՀՀ օրենքների կիրարկման արդյունքում համայնքի բյուջեի եկամուտների կորուստների պետության կողմից փոխհատուցվող գումարներ</t>
  </si>
  <si>
    <t>Այլ դոտացիաներ</t>
  </si>
  <si>
    <t>Պետական բյուջեից տրամադրվող նպատակային հատկացումներ (սուբվենցիաներ)</t>
  </si>
  <si>
    <t>ՀՀ այլ համայնքների բյուջեներից ընթացիկ ծախսերի ֆինանսավորման նպատակով ստացվող պաշտոնական դրամաշնորհներ</t>
  </si>
  <si>
    <r>
      <t xml:space="preserve"> 2.6 Կապիտալ ներքին պաշտոնական դրամաշնորհներ` ստացված կառավարման այլ մակարդակներից</t>
    </r>
    <r>
      <rPr>
        <sz val="10"/>
        <rFont val="GHEA Grapalat"/>
        <family val="3"/>
      </rPr>
      <t xml:space="preserve"> (տող 1261 + տող 1262)</t>
    </r>
    <r>
      <rPr>
        <b/>
        <sz val="10"/>
        <rFont val="GHEA Grapalat"/>
        <family val="3"/>
      </rPr>
      <t xml:space="preserve">,_x000D_
</t>
    </r>
    <r>
      <rPr>
        <sz val="10"/>
        <rFont val="GHEA Grapalat"/>
        <family val="3"/>
      </rPr>
      <t>այդ թվում`</t>
    </r>
  </si>
  <si>
    <t>Պետական բյուջեից կապիտալ ծախսերի ֆինանսավորման նպատակային հատկացումներ (սուբվենցիաներ)</t>
  </si>
  <si>
    <t>ՀՀ այլ համայնքներից կապիտալ ծախսերի ֆինանսավորման նպատակով ստացվող պաշտոնական դրամաշնորհներ</t>
  </si>
  <si>
    <r>
      <t xml:space="preserve">3. ԱՅԼ ԵԿԱՄՈՒՏՆԵՐ </t>
    </r>
    <r>
      <rPr>
        <sz val="10"/>
        <rFont val="GHEA Grapalat"/>
        <family val="3"/>
      </rPr>
      <t>(տող 1310 + տող 1320 + տող 1330 + տող 1340 + տող 1350 + տող 1360 + տող 1370 + տող 1380 + տող 1390)</t>
    </r>
    <r>
      <rPr>
        <b/>
        <sz val="10"/>
        <rFont val="GHEA Grapalat"/>
        <family val="3"/>
      </rPr>
      <t xml:space="preserve">,
</t>
    </r>
    <r>
      <rPr>
        <sz val="10"/>
        <rFont val="GHEA Grapalat"/>
        <family val="3"/>
      </rPr>
      <t xml:space="preserve"> այդ թվում`</t>
    </r>
  </si>
  <si>
    <r>
      <t xml:space="preserve">3.1 Տոկոսներ
</t>
    </r>
    <r>
      <rPr>
        <sz val="10"/>
        <rFont val="GHEA Grapalat"/>
        <family val="3"/>
      </rPr>
      <t>այդ թվում`</t>
    </r>
  </si>
  <si>
    <t>Օրենքով նախատեսված դեպքերում բանկերում համայնքի բյուջեի ժամանակավոր ազատ միջոցների տեղաբաշխումից և դեպոզիտներից ստացված տոկոսավճարներ</t>
  </si>
  <si>
    <t>3.2 Շահաբաժիններ
 այդ թվում`</t>
  </si>
  <si>
    <t>Բաժնետիրական ընկերություններում համայնքի մասնակցության դիմաց համայնքի բյուջե կատարվող մասհանումներ (շահաբաժիններ)</t>
  </si>
  <si>
    <r>
      <t xml:space="preserve">3.3 Գույքի վարձակալությունից եկամուտներ
</t>
    </r>
    <r>
      <rPr>
        <sz val="10"/>
        <rFont val="GHEA Grapalat"/>
        <family val="3"/>
      </rPr>
      <t>(տող 1331 + տող 1332 + տող 1333 +  տող 1334)
այդ թվում`</t>
    </r>
  </si>
  <si>
    <t xml:space="preserve">Համայնքի սեփականություն համարվող հողերի վարձակալության վարձավճարներ </t>
  </si>
  <si>
    <t xml:space="preserve">Համայնքի վարչական տարածքում գտնվող պետական սեփականություն համարվող հողերի վարձակալության վարձավճարներ </t>
  </si>
  <si>
    <t xml:space="preserve">Համայնքի վարչական տարածքում գտնվող պետության և համայնքի սեփականությանը պատկանող հողամասերի կառուցապատման իրավունքի դիմաց գանձվող վարձավճարներ </t>
  </si>
  <si>
    <t>Այլ գույքի վարձակալությունից մուտքեր</t>
  </si>
  <si>
    <r>
      <t xml:space="preserve">3.4 Համայնքի բյուջեի եկամուտներ ապրանքների մատակարարումից և ծառայությունների մատուցումից
</t>
    </r>
    <r>
      <rPr>
        <sz val="10"/>
        <rFont val="GHEA Grapalat"/>
        <family val="3"/>
      </rPr>
      <t>(տող 1341 + տող 1342 + տող 1343)
այդ թվում`</t>
    </r>
  </si>
  <si>
    <t>Համայնքի սեփականություն հանդիսացող, այդ թվում` տիրազուրկ, համայնքին որպես սեփականություն անցած ապրանքների (բացառությամբ հիմնական միջոց, ոչ նյութական կամ բարձրարժեք ակտիվ հանդիսացող, ինչպես նաև համայնքի պահուստներում պահվող ապրանքանյութական արժեքների) վաճառքից մուտքեր</t>
  </si>
  <si>
    <t xml:space="preserve">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
</t>
  </si>
  <si>
    <t>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(գանձվող) այլ վճարներ</t>
  </si>
  <si>
    <r>
      <t xml:space="preserve">3.5 Վարչական գանձումներ_x000D_
</t>
    </r>
    <r>
      <rPr>
        <sz val="10"/>
        <rFont val="GHEA Grapalat"/>
        <family val="3"/>
      </rPr>
      <t>(տող 1351 + տող 1352 + տող 1353)</t>
    </r>
    <r>
      <rPr>
        <b/>
        <sz val="10"/>
        <rFont val="GHEA Grapalat"/>
        <family val="3"/>
      </rPr>
      <t xml:space="preserve">,_x000D_
</t>
    </r>
    <r>
      <rPr>
        <sz val="10"/>
        <rFont val="GHEA Grapalat"/>
        <family val="3"/>
      </rPr>
      <t>այդ թվում`</t>
    </r>
  </si>
  <si>
    <t>Տեղական վճարներ (տող 13501 + տող 13502 + տող 13503 + տող 13504 + տող 13505 + տող 13506 + տող 13507 + տող 13508 + տող 13509 + տող 13510 + տող 13511 + տող 13512 + տող 13513 + տող 13514 + տող 13515 + տող 13516 + տող 13517 + տող 13518 + տող 13519 + տող 13520),  այդ թվում`</t>
  </si>
  <si>
    <t>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t>
  </si>
  <si>
    <t>Ճարտարապետաշինարարական նախագծային փաստաթղթերով նախատեսված՝ շինարարության թույլտվություն պահանջող, բոլոր շինարարական աշխատանքներն իրականացնելուց հետո շենքերի և շինությունների (այդ թվում՝ դրանց վերակառուցումը, վերականգնումը, ուժեղացումը, արդիականացումը, ընդլայնումն ու բարեկարգումը) կառուցման ավարտը ավարտական ակտով փաստագրման ձևակերպման համար</t>
  </si>
  <si>
    <t>Ճարտարապետաշինարարական նախագծային փաստաթղթերով նախատեսված աշխատանքներն ավարտելուց հետո շահագործման թույլտվության ձևակերպման համար</t>
  </si>
  <si>
    <t>Համայնքի տնօրինության և օգտագործման տակ գտնվող հողերը հատկացնելու, հետ վերցնելու և վարձակալության տրամադրելու դեպքերում անհրաժեշտ փաստաթղթերի (փաթեթի) նախապատրաստման համար</t>
  </si>
  <si>
    <t>Համայնքի կողմից կազմակերպվող մրցույթների և աճուրդների մասնակցության համար</t>
  </si>
  <si>
    <t>Համայնքի վարչական տարածքում տոնավաճառներին (վերնիսաժներին) մասնակցելու համար</t>
  </si>
  <si>
    <t>Համայնքի կողմից աղբահանության վճար վճարողների համար աղբահանության աշխատանքները կազմակերպելու համար</t>
  </si>
  <si>
    <t xml:space="preserve">Համայնքի կողմից իրավաբանական անձանց կամ անհատ ձեռնարկատերերին շինարարական և խոշոր եզրաչափի աղբի հավաքման և փոխադրման, ինչպես նաև աղբահանության վճար վճարողներին շինարարական  և խոշոր եզրաչափի աղբի ինքնուրույն հավաքման և փոխադրման թույլտվության համար
</t>
  </si>
  <si>
    <t>Կենտրոնացված ջեռուցման համար</t>
  </si>
  <si>
    <t>Ջրմուղ-կոյուղու համար այն համայնքներում, որոնք ներառված չեն ջրմուղ-կոյուղու ծառայություններ մառուցող կազմակերպությունների սպասարկման տարածքներում</t>
  </si>
  <si>
    <t>Ոռոգման ջրի մատակարարման համար այն համայնքներում, որոնք ներառված չեն «Ջրօգտագործողների ընկերությունների և  ջրօգտագործողների ընկերությունների միությունների մասին» Հայաստանի Հանրապետության օրենքի համաձայն ստեղծված ջրօգտագործողների ընկերությունների սպասարկման տարածքներում</t>
  </si>
  <si>
    <t>Համայնքի կողմից կառավարվող բազմաբնակարան շենքերի ընդհանուր բաժնային սեփականության պահպանման պարտադիր նորմերի կատարման համար</t>
  </si>
  <si>
    <t>Համայնքային ենթակայության մանկապարտեզի ծառայությունից օգտվողների համար</t>
  </si>
  <si>
    <t xml:space="preserve">Համայնքային ենթակայության արտադպրոցական դաստիարակության հաստատությունների (երաժշտական, նկարչական և արվեստի դպրոցներ և այլն) ծառայություններից օգտվողների համար
</t>
  </si>
  <si>
    <t>Համայնքի վարչական տարածքում, սակայն համայնքի բնակավայրերից դուրս գտնվող՝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t>
  </si>
  <si>
    <t>Համայնքային սեփականություն հանդիսացող պատմության և մշակույթի անշարժ հուշարձանների և համայնքային ենթակայության թանգարանների մուտքի համար</t>
  </si>
  <si>
    <t xml:space="preserve">Համայնքային սեփականություն հանդիսացող ընդհանուր օգտագործման փողոցներում և հրապարակներում (բացառությամբ բակային տարածքների, ուսումնական, կրթական, մշակութային և առողջապահական հաստատությունների, պետական կառավարման և տեղական ինքնակառավարման մարմինների վարչական շենքերի հարակից տարածքների) ավտոտրանսպորտային միջոցն ավտոկայանատեղում կայանելու համար </t>
  </si>
  <si>
    <t>Համայնքի արխիվից փաստաթղթերի պատճեններ տրամադրելու համար</t>
  </si>
  <si>
    <t>Համայնքն սպասարկող անասնաբույժի ծառայությունների դիմաց</t>
  </si>
  <si>
    <t>Այլ տեղական վճարներ</t>
  </si>
  <si>
    <t>Համայնքի վարչական տարածքում ինքնակամ կառուցված շենքերի, շինությունների օրինականացման համար վճարներ</t>
  </si>
  <si>
    <t>Համայնքի բյուջե մուտքագրվող այլ վարչական գանձումներ</t>
  </si>
  <si>
    <r>
      <t xml:space="preserve">3.6 Մուտքեր տույժերից, տուգանքներից_x000D_
</t>
    </r>
    <r>
      <rPr>
        <sz val="10"/>
        <rFont val="GHEA Grapalat"/>
        <family val="3"/>
      </rPr>
      <t>(տող 1361 + տող 1362)</t>
    </r>
    <r>
      <rPr>
        <b/>
        <sz val="10"/>
        <rFont val="GHEA Grapalat"/>
        <family val="3"/>
      </rPr>
      <t xml:space="preserve">_x000D_
</t>
    </r>
    <r>
      <rPr>
        <sz val="10"/>
        <rFont val="GHEA Grapalat"/>
        <family val="3"/>
      </rPr>
      <t>այդ թվում`</t>
    </r>
  </si>
  <si>
    <t>Վարչական իրավախախտումների համար տեղական ինքնակառավարման մարմինների կողմից պատասխանատվության միջոցների կիրառումից եկամուտներ</t>
  </si>
  <si>
    <t>Մուտքեր համայնքի բյուջեի նկատմամբ ստանձնած պայմանագրային պարտավորությունների չկատարման դիմաց գանձվող տույժերից</t>
  </si>
  <si>
    <r>
      <t xml:space="preserve">3.7 Ընթացիկ ոչ պաշտոնական դրամաշնորհներ
 </t>
    </r>
    <r>
      <rPr>
        <sz val="10"/>
        <rFont val="GHEA Grapalat"/>
        <family val="3"/>
      </rPr>
      <t>(տող 1371 + տող 1372)</t>
    </r>
    <r>
      <rPr>
        <b/>
        <sz val="10"/>
        <rFont val="GHEA Grapalat"/>
        <family val="3"/>
      </rPr>
      <t xml:space="preserve">   </t>
    </r>
    <r>
      <rPr>
        <sz val="10"/>
        <rFont val="GHEA Grapalat"/>
        <family val="3"/>
      </rPr>
      <t>այդ թվում`</t>
    </r>
  </si>
  <si>
    <t>Ֆիզիկական անձանց և կազմակերպությունների նվիրաբերությունից համայնքին, վերջինիս ենթակա բյուջետային հիմնարկների տնօրինմանն անցած գույքի (հիմնական միջոց կամ ոչ նյութական ակտիվ չհանդիսացող) իրացումից և դրամական միջոցներից ընթացիկ ծախսերի ֆինանսավորման համար համայնքի բյուջե ստացված մուտքեր` տրամադրված արտաքին աղբյուրներից</t>
  </si>
  <si>
    <t>Ֆիզիկական անձանց և կազմակերպությունների նվիրաբերությունից համայնքին, վերջինիս ենթակա բյուջետային հիմնարկների տնօրինմանն անցած գույքի (հիմնական միջոց կամ ոչ նյութական ակտիվ չհանդիսացող) իրացումից և դրամական միջոցներից ընթացիկ ծախսերի ֆինանսավորման համար համայնքի բյուջե ստացված մուտքեր` տրամադրված ներքին աղբյուրներից</t>
  </si>
  <si>
    <r>
      <t xml:space="preserve">3.8 Կապիտալ ոչ պաշտոնական դրամաշնորհներ
</t>
    </r>
    <r>
      <rPr>
        <sz val="10"/>
        <rFont val="GHEA Grapalat"/>
        <family val="3"/>
      </rPr>
      <t>(տող 1381 + տող 1382)
այդ թվում`</t>
    </r>
  </si>
  <si>
    <t xml:space="preserve"> Նվիրատվության, ժառանգության իրավունքով  ֆիզիկական անձանցից և կազմակերպություններից համայնքին, վերջինիս ենթակա բյուջետային հիմնարկների տնօրինմանն անցած գույքի (հիմնական միջոց կամ ոչ նյութական ակտիվ չհանդիսացող) իրացումից և դրամական միջոցներից կապիտալ ծախսերի ֆինանսավորման համար համայնքի բյուջե ստացված մուտքեր` տրամադրված արտաքին աղբյուրներից</t>
  </si>
  <si>
    <t xml:space="preserve">Նվիրատվության, ժառանգության իրավունքով  ֆիզիկական անձանցից և կազմակերպություններից համայնքին, վերջինիս ենթակա բյուջետային հիմնարկների տնօրինմանն անցած գույքի (հիմնական միջոց կամ ոչ նյութական ակտիվ չհանդիսացող) իրացումից և դրամական միջոցներից կապիտալ ծախսերի իրականացման համար համայնքի բյուջե ստացված մուտքեր` տրամադրված ներքին աղբյուրներից  </t>
  </si>
  <si>
    <r>
      <t xml:space="preserve">3.9 Այլ եկամուտներ
</t>
    </r>
    <r>
      <rPr>
        <sz val="10"/>
        <rFont val="GHEA Grapalat"/>
        <family val="3"/>
      </rPr>
      <t>(տող 1391 + տող 1392 + տող 1393)</t>
    </r>
    <r>
      <rPr>
        <b/>
        <sz val="10"/>
        <rFont val="GHEA Grapalat"/>
        <family val="3"/>
      </rPr>
      <t xml:space="preserve">  </t>
    </r>
    <r>
      <rPr>
        <sz val="10"/>
        <rFont val="GHEA Grapalat"/>
        <family val="3"/>
      </rPr>
      <t>այդ թվում`</t>
    </r>
  </si>
  <si>
    <t xml:space="preserve">Համայնքի գույքին պատճառած վնասների փոխհատուցումից մուտքեր </t>
  </si>
  <si>
    <t>Վարչական բյուջեի պահուստային ֆոնդից ֆոնդային բյուջե կատարվող հատկացումներից մուտքեր</t>
  </si>
  <si>
    <t>Օրենքով և իրավական այլ ակտերով սահմանված` համայնքի բյուջեի մուտքագրման ենթակա այլ եկամուտներ</t>
  </si>
  <si>
    <t>ՀԱՏՎԱԾ  2</t>
  </si>
  <si>
    <t xml:space="preserve">ՀԱՄԱՅՆՔԻ ԲՅՈՒՋԵԻ ԾԱԽՍԵՐԻ ԿԱՏԱՐՄԱՆ ՎԵՐԱԲԵՐՅԱԼ </t>
  </si>
  <si>
    <t>(գործառական դասակարգմամբ)</t>
  </si>
  <si>
    <t xml:space="preserve">  Տողի NN</t>
  </si>
  <si>
    <t>Բա-ժին</t>
  </si>
  <si>
    <t>Խումբ</t>
  </si>
  <si>
    <t>Դաս</t>
  </si>
  <si>
    <t>Բյուջետային ծախսերի գործառական դասակարգման բաժինների, խմբերի և դասերի անվանումները</t>
  </si>
  <si>
    <t>Ընդամենը</t>
  </si>
  <si>
    <t xml:space="preserve">   այդ թվում</t>
  </si>
  <si>
    <t>այդ թվում</t>
  </si>
  <si>
    <t>(ս.7 + ս8)</t>
  </si>
  <si>
    <t>վարչական բյուջե</t>
  </si>
  <si>
    <t>ֆոնդային բյուջե</t>
  </si>
  <si>
    <t>(ս.10 + ս11)</t>
  </si>
  <si>
    <t>(ս.13 + ս14)</t>
  </si>
  <si>
    <t xml:space="preserve">ԸՆԴԱՄԵՆԸ ԾԱԽՍԵՐ  (տող2100+տող2200+տող2300+տող2400+տող2500+տող2600+ տող2700+տող2800+տող2900+տող3000+տող3100)
</t>
  </si>
  <si>
    <t xml:space="preserve">ԸՆԴՀԱՆՈՒՐ ԲՆՈՒՅԹԻ ՀԱՆՐԱՅԻՆ ԾԱՌԱՅՈՒԹՅՈՒՆՆԵՐ (տող2110+տող2120+տող2130+տող2140+տող2150+տող2160+տող2170+տող2180)         </t>
  </si>
  <si>
    <t>Օրենսդիր և գործադիր մարմիններ, պետական կառավարում, ‎ֆինանսական և հարկաբյուջետային հարաբերություններ, արտաքին հարաբերություններ</t>
  </si>
  <si>
    <t>որից`</t>
  </si>
  <si>
    <t xml:space="preserve">Օրենսդիր և գործադիր մարմիններ,պետական կառավարում </t>
  </si>
  <si>
    <t xml:space="preserve">Ֆինանսական և հարկաբյուջետային հարաբերություններ </t>
  </si>
  <si>
    <t>Արտաքին հարաբերություններ</t>
  </si>
  <si>
    <t>Արտաքին տնտեսական օգնություն</t>
  </si>
  <si>
    <t>Արտաքին տնտեսական աջակցություն</t>
  </si>
  <si>
    <t xml:space="preserve">Միջազգային կազմակերպությունների միջոցով տրամադրվող տնտեսական օգնություն </t>
  </si>
  <si>
    <t>Ընդհանուր բնույթի ծառայություններ</t>
  </si>
  <si>
    <t xml:space="preserve">Աշխատակազմի (կադրերի) գծով ընդհանուր բնույթի ծառայություններ </t>
  </si>
  <si>
    <t xml:space="preserve">Ծրագրման և վիճակագրական ընդհանուր ծառայություններ </t>
  </si>
  <si>
    <t xml:space="preserve">Ընդհանուր բնույթի այլ ծառայություններ </t>
  </si>
  <si>
    <t>Ընդհանուր բնույթի հետազոտական աշխատանք</t>
  </si>
  <si>
    <t xml:space="preserve">Ընդհանուր բնույթի հանրային ծառայությունների գծով հետազոտական և նախագծային աշխատանքներ </t>
  </si>
  <si>
    <t>Ընդհանուր բնույթի հանրային ծառայություններ (այլ դասերին չպատկանող)</t>
  </si>
  <si>
    <t xml:space="preserve">Ընդհանուր բնույթի հանրային ծառայություններ (այլ դասերին չպատկանող) </t>
  </si>
  <si>
    <t xml:space="preserve">Պետական պարտքի գծով գործառնություններ </t>
  </si>
  <si>
    <t>Կառավարության տարբեր մակարդակների միջև իրականացվող ընդհանուր բնույթի տրանսֆերտներ</t>
  </si>
  <si>
    <t xml:space="preserve"> - դրամաշնորհներ ՀՀ պետական բյուջեին </t>
  </si>
  <si>
    <t xml:space="preserve"> - դրամաշնորհներ ՀՀ այլ համայնքերի բյուջեներին  </t>
  </si>
  <si>
    <t>ՊԱՇՏՊԱՆՈՒԹՅՈՒՆ (տող2210+2220+տող2230+տող2240+տող2250)</t>
  </si>
  <si>
    <t>Ռազմական պաշտպանություն</t>
  </si>
  <si>
    <t>Քաղաքացիական պաշտպանություն</t>
  </si>
  <si>
    <t>Արտաքին ռազմական օգնություն</t>
  </si>
  <si>
    <t>Հետազոտական և նախագծային աշխատանքներ պաշտպանության ոլորտում</t>
  </si>
  <si>
    <t>Պաշտպանություն (այլ դասերին չպատկանող)</t>
  </si>
  <si>
    <t>ՀԱՍԱՐԱԿԱԿԱՆ ԿԱՐԳ, ԱՆՎՏԱՆԳՈՒԹՅՈՒՆ և ԴԱՏԱԿԱՆ ԳՈՐԾՈՒՆԵՈՒԹՅՈՒՆ (տող2310+տող2320+տող2330+տող2340+տող2350+տող2360+տող2370+տող2380)</t>
  </si>
  <si>
    <t>Հասարակական կարգ և անվտանգություն</t>
  </si>
  <si>
    <t>Ոստիկանություն</t>
  </si>
  <si>
    <t>Ազգային անվտանգություն</t>
  </si>
  <si>
    <t>Պետական պահպանություն</t>
  </si>
  <si>
    <t>Փրկարար ծառայություն</t>
  </si>
  <si>
    <t>Դատական գործունեություն և իրավական պաշտպանություն</t>
  </si>
  <si>
    <t xml:space="preserve">Դատարաններ 
Դատարաններ 
</t>
  </si>
  <si>
    <t>Իրավական պաշտպանություն</t>
  </si>
  <si>
    <t>Դատախազություն</t>
  </si>
  <si>
    <t>Կալանավայրեր</t>
  </si>
  <si>
    <t xml:space="preserve">Հետազոտական ու նախագծային աշխատանքներ հասարակական կարգի և անվտանգության ոլորտում </t>
  </si>
  <si>
    <t>Նախաքննություն</t>
  </si>
  <si>
    <t>Հասարակական կարգ և անվտանգություն  (այլ դասերին չպատկանող)</t>
  </si>
  <si>
    <t>Հասարակական կարգ և անվտանգություն (այլ դասերին չպատկանող)</t>
  </si>
  <si>
    <t>ՏՆՏԵՍԱԿԱՆ ՀԱՐԱԲԵՐՈՒԹՅՈՒՆՆԵՐ (տող2410+տող2420+տող2430+տող2440+տող2450+տող2460+տող2470+տող2480+տող2490)</t>
  </si>
  <si>
    <t>Ընդհանուր բնույթի տնտեսական, առևտրային և աշխատանքի գծով հարաբերություններ</t>
  </si>
  <si>
    <t xml:space="preserve">Ընդհանուր բնույթի տնտեսական և առևտրային հարաբերություններ </t>
  </si>
  <si>
    <t xml:space="preserve">Աշխատանքի հետ կապված ընդհանուր բնույթի հարաբերություններ </t>
  </si>
  <si>
    <t>Գյուղատնտեսություն, անտառային տնտեսություն, ձկնորսություն և որսորդություն</t>
  </si>
  <si>
    <t xml:space="preserve">Գյուղատնտեսություն </t>
  </si>
  <si>
    <t xml:space="preserve">Անտառային տնտեսություն </t>
  </si>
  <si>
    <t>Ձկնորսություն և որսորդություն</t>
  </si>
  <si>
    <t>Ոռոգում</t>
  </si>
  <si>
    <t>Վառելիք և էներգետիկա</t>
  </si>
  <si>
    <t>Քարածուխ  և այլ կարծր բնական վառելիք</t>
  </si>
  <si>
    <t xml:space="preserve">Նավթամթերք և բնական գազ </t>
  </si>
  <si>
    <t>Միջուկային վառելիք</t>
  </si>
  <si>
    <t>Վառելիքի այլ տեսակներ</t>
  </si>
  <si>
    <t xml:space="preserve">Էլեկտրաէներգիա </t>
  </si>
  <si>
    <t>Ոչ էլեկտրական էներգիա</t>
  </si>
  <si>
    <t>Լեռնաարդյունահանում, արդյունաբերություն և շինարարություն</t>
  </si>
  <si>
    <t>Հանքային ռեսուրսների արդյունահանում, բացառությամբ բնական վառելիքի</t>
  </si>
  <si>
    <t xml:space="preserve">Արդյունաբերություն </t>
  </si>
  <si>
    <t xml:space="preserve">Շինարարություն </t>
  </si>
  <si>
    <t>Տրանսպորտ</t>
  </si>
  <si>
    <t xml:space="preserve">ճանապարհային տրանսպորտ </t>
  </si>
  <si>
    <t xml:space="preserve">Ջրային տրանսպորտ </t>
  </si>
  <si>
    <t xml:space="preserve">Երկաթուղային տրանսպորտ </t>
  </si>
  <si>
    <t xml:space="preserve">Օդային տրանսպորտ </t>
  </si>
  <si>
    <t xml:space="preserve">Խողովակաշարային և այլ տրանսպորտ </t>
  </si>
  <si>
    <t>Կապ</t>
  </si>
  <si>
    <t>Այլ բնագավառներ</t>
  </si>
  <si>
    <t xml:space="preserve">Մեծածախ և մանրածախ առևտուր, ապրանքների պահպանում և պահեստավորում  </t>
  </si>
  <si>
    <t>Հյուրանոցներ և հասարակական սննդի օբյեկտներ</t>
  </si>
  <si>
    <t xml:space="preserve">Զբոսաշրջություն </t>
  </si>
  <si>
    <t xml:space="preserve">Զարգացման բազմանպատակ ծրագրեր </t>
  </si>
  <si>
    <t>Տնտեսական հարաբերությունների գծով հետազոտական և նախագծային աշխատանքներ</t>
  </si>
  <si>
    <t>Ընդհանուր բնույթի տնտեսական, առևտրային և աշխատանքի հարցերի գծով հետազոտական և նախագծային աշխատանքներ</t>
  </si>
  <si>
    <t>Գյուղատնտեսության, անտառային տնտեսության, ձկնորսության և որսորդության գծով հետազոտական և նախագծային աշխատանքներ</t>
  </si>
  <si>
    <t>Վառելիքի և էներգետիկայի գծով հետազոտական և նախագծային աշխատանքներ</t>
  </si>
  <si>
    <t xml:space="preserve">Լեռնաարդյունահանման, արդյունաբերության և շինարարության գծով հետազոտական և նախագծային աշխատանքներ </t>
  </si>
  <si>
    <t>Տրանսպորտի գծով հետազոտական և նախագծային աշխատանքներ</t>
  </si>
  <si>
    <t>Կապի գծով հետազոտական և նախագծային աշխատանքներ</t>
  </si>
  <si>
    <t>Այլ բնագավառների գծով հետազոտական և նախագծային աշխատանքներ</t>
  </si>
  <si>
    <t>Տնտեսական հարաբերություններ (այլ դասերին չպատկանող)</t>
  </si>
  <si>
    <t>ՇՐՋԱԿԱ ՄԻՋԱՎԱՅՐԻ ՊԱՇՏՊԱՆՈՒԹՅՈՒՆ (տող2510+տող2520+տող2530+տող2540+տող2550+տող2560)</t>
  </si>
  <si>
    <t>Աղբահանում</t>
  </si>
  <si>
    <t>Կեղտաջրերի հեռացում</t>
  </si>
  <si>
    <t xml:space="preserve">Կեղտաջրերի հեռացում </t>
  </si>
  <si>
    <t>Շրջակա միջավայրի աղտոտման դեմ պայքար</t>
  </si>
  <si>
    <t>Կենսաբազմազանության և բնության  պաշտպանություն</t>
  </si>
  <si>
    <t>Շրջակա միջավայրի պաշտպանության գծով հետազոտական և նախագծային աշխատանքներ</t>
  </si>
  <si>
    <t>Շրջակա միջավայրի պաշտպանություն (այլ դասերին չպատկանող)</t>
  </si>
  <si>
    <t>ԲՆԱԿԱՐԱՆԱՅԻՆ ՇԻՆԱՐԱՐՈՒԹՅՈՒՆ ԵՎ ԿՈՄՈՒՆԱԼ ԾԱՌԱՅՈՒԹՅՈՒՆ (տող2610+տող2620+տող2630+տող2640+տող2650+տող2660)</t>
  </si>
  <si>
    <t>Բնակարանային շինարարություն</t>
  </si>
  <si>
    <t>Համայնքային զարգացում</t>
  </si>
  <si>
    <t>Ջրամատակարարում</t>
  </si>
  <si>
    <t>Փողոցների լուսավորում</t>
  </si>
  <si>
    <t xml:space="preserve">Բնակարանային շինարարության և կոմունալ ծառայությունների գծով հետազոտական և նախագծային աշխատանքներ </t>
  </si>
  <si>
    <t>Բնակարանային շինարարության և կոմունալ ծառայություններ (այլ դասերին չպատկանող)</t>
  </si>
  <si>
    <t>ԱՌՈՂՋԱՊԱՀՈՒԹՅՈՒՆ (տող2710+տող2720+տող2730+տող2740+տող2750+տող2760)</t>
  </si>
  <si>
    <t>Բժշկական ապրանքներ, սարքեր և սարքավորումներ</t>
  </si>
  <si>
    <t>Դեղագործական ապրանքներ</t>
  </si>
  <si>
    <t xml:space="preserve">Այլ բժշկական ապրանքներ
</t>
  </si>
  <si>
    <t xml:space="preserve">Բժշկական սարքեր և սարքավորումներ
</t>
  </si>
  <si>
    <t>Արտահիվանդանոցային ծառայություններ</t>
  </si>
  <si>
    <t>Ընդհանուր բնույթի բժշկական ծառայություններ</t>
  </si>
  <si>
    <t xml:space="preserve">Մասնագիտացված բժշկական ծառայություններ
</t>
  </si>
  <si>
    <t>Ստոմատոլոգիական ծառայություններ</t>
  </si>
  <si>
    <t>Պարաբժշկական ծառայություններ</t>
  </si>
  <si>
    <t>Հիվանդանոցային ծառայություններ</t>
  </si>
  <si>
    <t xml:space="preserve">Ընդհանուր բնույթի հիվանդանոցային ծառայություններ </t>
  </si>
  <si>
    <t>Մասնագիտացված հիվանդանոցային ծառայություններ</t>
  </si>
  <si>
    <t>Բժշկական, մոր և մանկան կենտրոնների  ծառայություններ</t>
  </si>
  <si>
    <t>Հիվանդի խնամքի և առողջության վերականգնման տնային ծառայություններ</t>
  </si>
  <si>
    <t>Հանրային առողջապահական ծառայություններ</t>
  </si>
  <si>
    <t xml:space="preserve">Առողջապահության գծով հետազոտական և նախագծային աշխատանքներ </t>
  </si>
  <si>
    <t>Առողջապահություն (այլ դասերին չպատկանող)</t>
  </si>
  <si>
    <t>Առողջապահական հարակից ծառայություններ և ծրագրեր</t>
  </si>
  <si>
    <t>ՀԱՆԳԻՍՏ, ՄՇԱԿՈՒՅԹ ԵՎ ԿՐՈՆ (տող2810+տող2820+տող2830+տող2840+տող2850+տող2860)</t>
  </si>
  <si>
    <t>Հանգստի և սպորտի ծառայություններ</t>
  </si>
  <si>
    <t>Մշակութային ծառայություններ</t>
  </si>
  <si>
    <t>Գրադարաններ</t>
  </si>
  <si>
    <t>Թանգարաններ և ցուցասրահներ</t>
  </si>
  <si>
    <t>Մշակույթի տներ, ակումբներ, կենտրոններ</t>
  </si>
  <si>
    <t>Այլ մշակութային կազմակերպություններ</t>
  </si>
  <si>
    <t>Արվեստ</t>
  </si>
  <si>
    <t>Կինեմատոգրաֆիա</t>
  </si>
  <si>
    <t>Հուշարձանների և մշակույթային արժեքների վերականգնում և պահպանում</t>
  </si>
  <si>
    <t>Ռադիո և հեռուստահաղորդումների հեռարձակման և հրատարակչական ծառայություններ</t>
  </si>
  <si>
    <t>Հեռուստառադիոհաղորդումներ</t>
  </si>
  <si>
    <t>Հրատարակչություններ, խմբագրություններ</t>
  </si>
  <si>
    <t>Տեղեկատվության ձեռքբերում</t>
  </si>
  <si>
    <t>Կրոնական և հասարակական այլ ծառայություններ</t>
  </si>
  <si>
    <t>Երիտասարդական ծրագրեր</t>
  </si>
  <si>
    <t>Քաղաքական կուսակցություններ, հասարակական կազմակերպություններ, արհմիություններ</t>
  </si>
  <si>
    <t>Հանգստի, մշակույթի և կրոնի գծով հետազոտական և նախագծային աշխատանքներ</t>
  </si>
  <si>
    <t>Հանգիստ, մշակույթ և կրոն (այլ դասերին չպատկանող)</t>
  </si>
  <si>
    <t>ԿՐԹՈՒԹՅՈՒՆ (տող2910+տող2920+տող2930+տող2940+տող2950+տող2960+տող2970+տող2980)</t>
  </si>
  <si>
    <t>Նախադպրոցական և տարրական ընդհանուր կրթություն</t>
  </si>
  <si>
    <t xml:space="preserve">Նախադպրոցական կրթություն </t>
  </si>
  <si>
    <t>Տարրական ընդհանուր կրթություն</t>
  </si>
  <si>
    <t>Միջնակարգ ընդհանուր կրթություն</t>
  </si>
  <si>
    <t>Հիմնական ընդհանուր կրթություն</t>
  </si>
  <si>
    <t>Միջնակարգ(լրիվ) ընդհանուր կրթություն</t>
  </si>
  <si>
    <t>Նախնական մասնագիտական (արհեստագործական) և միջին մասնագիտական կրթություն</t>
  </si>
  <si>
    <t>Նախնական մասնագիտական (արհեստագործական) կրթություն</t>
  </si>
  <si>
    <t>Միջին մասնագիտական կրթություն</t>
  </si>
  <si>
    <t>Բարձրագույն կրթություն</t>
  </si>
  <si>
    <t>Բարձրագույն մասնագիտական կրթություն</t>
  </si>
  <si>
    <t>Հետբուհական մասնագիտական կրթություն</t>
  </si>
  <si>
    <t xml:space="preserve">Ըստ մակարդակների չդասակարգվող կրթություն </t>
  </si>
  <si>
    <t>Արտադպրոցական դաստիարակություն</t>
  </si>
  <si>
    <t>Լրացուցիչ կրթություն</t>
  </si>
  <si>
    <t xml:space="preserve">Կրթությանը տրամադրվող օժանդակ ծառայություններ </t>
  </si>
  <si>
    <t>Կրթության ոլորտում հետազոտական և նախագծային աշխատանքներ</t>
  </si>
  <si>
    <t>Կրթություն (այլ դասերին չպատկանող)</t>
  </si>
  <si>
    <t>ՍՈՑԻԱԼԱԿԱՆ ՊԱՇՏՊԱՆՈՒԹՅՈՒՆ (տող3010+տող3020+տող3030+տող3040+տող3050+տող3060+տող3070+տող3080+տող3090)</t>
  </si>
  <si>
    <t>Վատառողջություն և անաշխատունակություն</t>
  </si>
  <si>
    <t>Վատառողջություն</t>
  </si>
  <si>
    <t>Անաշխատունակություն</t>
  </si>
  <si>
    <t>Ծերություն</t>
  </si>
  <si>
    <t xml:space="preserve">Հարազատին կորցրած անձինք </t>
  </si>
  <si>
    <t>Ընտանիքի անդամներ և զավակներ</t>
  </si>
  <si>
    <t>Գործազրկություն</t>
  </si>
  <si>
    <t xml:space="preserve">Բնակարանային ապահովում </t>
  </si>
  <si>
    <t xml:space="preserve">Սոցիալական հատուկ արտոնություններ (այլ դասերին չպատկանող) </t>
  </si>
  <si>
    <t xml:space="preserve">Սոցիալական պաշտպանության ոլորտում հետազոտական և նախագծային աշխատանքներ </t>
  </si>
  <si>
    <t>Սոցիալական պաշտպանություն (այլ դասերին չպատկանող)</t>
  </si>
  <si>
    <t>Սոցիալական պաշտպանությանը տրամադրվող օժադակ ծառայություններ (այլ դասերին չպատկանող)</t>
  </si>
  <si>
    <t>ՀԻՄՆԱԿԱՆ ԲԱԺԻՆՆԵՐԻՆ ՉԴԱՍՎՈՂ ՊԱՀՈՒՍՏԱՅԻՆ ՖՈՆԴԵՐ (տող3110)</t>
  </si>
  <si>
    <t xml:space="preserve">ՀՀ կառավարության և համայնքների պահուստային ֆոնդ </t>
  </si>
  <si>
    <t>ՀՀ համայնքների պահուստային ֆոնդ</t>
  </si>
  <si>
    <t>*Համայնքների բյուջեների կազմման ժամանակ վարչական բյուջեի պահուստային ֆոնդից ֆոնդային բյուջե հատկացումներ նախատեսելիս 2000-րդ, 3100-րդ, 3110-րդ և 3112-րդ տողերի 7-րդ և 8-րդ, 10-րդ և 11-րդ, 13-րդ և 14-րդ սյունյակներում ներառված ցուցանիշների հանրագումարները պետք է գերազանցեն համապատասխանաբար նշված տողերի 6-րդ, 9-րդ, 12-րդ սյունյակում ներառված ցուցանիշներին՝ վարչական բյուջեի պահուստային ֆոնդից ֆոնդային բյուջե հատկացվող գումարի չափով (տես Համայնքի բյուջեի եկամուտների կատարման վերաբերյալ հաշվետվության 1392-րդ տողի 6-րդ, 9-րդ, 12-րդ սյունակները):</t>
  </si>
  <si>
    <t>** Ներկայացվում է դրամարկղային ծախսը:</t>
  </si>
  <si>
    <t>ՀԱՏՎԱԾ  3</t>
  </si>
  <si>
    <t>(տնտեսագիտական դասակարգմամբ)</t>
  </si>
  <si>
    <t xml:space="preserve"> Տողի NN  </t>
  </si>
  <si>
    <t xml:space="preserve">Բյուջետային ծախսերի տնտեսագիտական դասակարգման հոդվածների  </t>
  </si>
  <si>
    <t>անվանումները</t>
  </si>
  <si>
    <r>
      <t xml:space="preserve"> ԸՆԴԱՄԵՆԸ ԾԱԽՍԵՐ
(</t>
    </r>
    <r>
      <rPr>
        <sz val="10"/>
        <rFont val="GHEA Grapalat"/>
        <family val="3"/>
      </rPr>
      <t>տող4050+տող5000+տող 6000</t>
    </r>
    <r>
      <rPr>
        <b/>
        <sz val="10"/>
        <rFont val="GHEA Grapalat"/>
        <family val="3"/>
      </rPr>
      <t>)</t>
    </r>
  </si>
  <si>
    <t xml:space="preserve">այդ թվում` </t>
  </si>
  <si>
    <r>
      <t>Ա.ԸՆԹԱՑԻԿ  ԾԱԽՍԵՐ՝ (</t>
    </r>
    <r>
      <rPr>
        <sz val="10"/>
        <rFont val="GHEA Grapalat"/>
        <family val="3"/>
      </rPr>
      <t>տող4100+տող4200+տող4300+տող4400+տող4500+ տող4600+տող4700</t>
    </r>
    <r>
      <rPr>
        <b/>
        <sz val="10"/>
        <rFont val="GHEA Grapalat"/>
        <family val="3"/>
      </rPr>
      <t>)</t>
    </r>
  </si>
  <si>
    <r>
      <t>1.1 ԱՇԽԱՏԱՆՔԻ ՎԱՐՁԱՏՐՈՒԹՅՈՒՆ (</t>
    </r>
    <r>
      <rPr>
        <sz val="10"/>
        <rFont val="GHEA Grapalat"/>
        <family val="3"/>
      </rPr>
      <t>տող4110+տող4120</t>
    </r>
    <r>
      <rPr>
        <b/>
        <sz val="10"/>
        <rFont val="GHEA Grapalat"/>
        <family val="3"/>
      </rPr>
      <t>)</t>
    </r>
  </si>
  <si>
    <r>
      <t>ԴՐԱՄՈՎ ՎՃԱՐՎՈՂ ԱՇԽԱՏԱՎԱՐՁԵՐ ԵՎ ՀԱՎԵԼԱՎՃԱՐՆԵՐ (</t>
    </r>
    <r>
      <rPr>
        <i/>
        <sz val="9"/>
        <rFont val="GHEA Grapalat"/>
        <family val="3"/>
      </rPr>
      <t>տող4111+տող4112+ տող4114</t>
    </r>
    <r>
      <rPr>
        <b/>
        <i/>
        <sz val="9"/>
        <rFont val="GHEA Grapalat"/>
        <family val="3"/>
      </rPr>
      <t>)</t>
    </r>
  </si>
  <si>
    <t xml:space="preserve"> -Աշխատողների աշխատավարձեր և հավելավճարներ</t>
  </si>
  <si>
    <t xml:space="preserve"> - Պարգևատրումներ, դրամական խրախուսումներ և հատուկ վճարներ</t>
  </si>
  <si>
    <t xml:space="preserve"> -Այլ վարձատրություններ </t>
  </si>
  <si>
    <r>
      <t xml:space="preserve">ԲՆԵՂԵՆ ԱՇԽԱՏԱՎԱՐՁԵՐ ԵՎ ՀԱՎԵԼԱՎՃԱՐՆԵՐ </t>
    </r>
    <r>
      <rPr>
        <i/>
        <sz val="9"/>
        <rFont val="GHEA Grapalat"/>
        <family val="3"/>
      </rPr>
      <t>(տող4121</t>
    </r>
    <r>
      <rPr>
        <b/>
        <i/>
        <sz val="9"/>
        <rFont val="GHEA Grapalat"/>
        <family val="3"/>
      </rPr>
      <t>)</t>
    </r>
  </si>
  <si>
    <t xml:space="preserve"> -Բնեղեն աշխատավարձեր և հավելավճարներ</t>
  </si>
  <si>
    <r>
      <t>1.2 ԾԱՌԱՅՈՒԹՅՈՒՆՆԵՐԻ ԵՎ ԱՊՐԱՆՔՆԵՐԻ ՁԵՌՔ ԲԵՐՈՒՄ (</t>
    </r>
    <r>
      <rPr>
        <sz val="9"/>
        <rFont val="GHEA Grapalat"/>
        <family val="3"/>
      </rPr>
      <t>տող4210+տող4220+տող4230+տող4240+տող4250+տող4260</t>
    </r>
    <r>
      <rPr>
        <b/>
        <sz val="9"/>
        <rFont val="GHEA Grapalat"/>
        <family val="3"/>
      </rPr>
      <t>)</t>
    </r>
  </si>
  <si>
    <r>
      <t>ՇԱՐՈՒՆԱԿԱԿԱՆ ԾԱԽՍԵՐ (</t>
    </r>
    <r>
      <rPr>
        <i/>
        <sz val="9"/>
        <rFont val="GHEA Grapalat"/>
        <family val="3"/>
      </rPr>
      <t>տող4211+տող4212+տող4213+տող4214+տող4215+տող4216+տող4217</t>
    </r>
    <r>
      <rPr>
        <b/>
        <i/>
        <sz val="9"/>
        <rFont val="GHEA Grapalat"/>
        <family val="3"/>
      </rPr>
      <t>)</t>
    </r>
  </si>
  <si>
    <t xml:space="preserve"> -Գործառնական և բանկային ծառայությունների ծախսեր</t>
  </si>
  <si>
    <t xml:space="preserve"> -Էներգետիկ  ծառայություններ</t>
  </si>
  <si>
    <t xml:space="preserve"> -Կոմունալ ծառայություններ</t>
  </si>
  <si>
    <t xml:space="preserve"> -Կապի ծառայություններ</t>
  </si>
  <si>
    <t xml:space="preserve"> -Ապահովագրական ծախսեր</t>
  </si>
  <si>
    <t xml:space="preserve"> -Գույքի և սարքավորումների վարձակալություն </t>
  </si>
  <si>
    <t xml:space="preserve"> -Արտագերատեսչական ծախսեր</t>
  </si>
  <si>
    <t>ԾԱՌԱՅՈՂԱԿԱՆ ԳՈՐԾՈՒՂՈՒՄՆԵՐԻ ԳԾՈՎ ԾԱԽՍԵՐ (տող4221+տող4222+տող4223)</t>
  </si>
  <si>
    <t xml:space="preserve"> -Ներքին գործուղումներ</t>
  </si>
  <si>
    <t xml:space="preserve"> -Արտասահմանյան գործուղումների գծով ծախսեր</t>
  </si>
  <si>
    <t xml:space="preserve">  -Այլ տրանսպորտային ծախսեր</t>
  </si>
  <si>
    <r>
      <t>ՊԱՅՄԱՆԱԳՐԱՅԻՆ ԱՅԼ ԾԱՌԱՅՈՒԹՅՈՒՆՆԵՐԻ ՁԵՌՔ ԲԵՐՈՒՄ (</t>
    </r>
    <r>
      <rPr>
        <i/>
        <sz val="9"/>
        <rFont val="GHEA Grapalat"/>
        <family val="3"/>
      </rPr>
      <t>տող4231+տող4232+տող4233+տող4234+տող4235+տող4236+տող4237+տող4238</t>
    </r>
    <r>
      <rPr>
        <b/>
        <i/>
        <sz val="9"/>
        <rFont val="GHEA Grapalat"/>
        <family val="3"/>
      </rPr>
      <t>)</t>
    </r>
  </si>
  <si>
    <t xml:space="preserve"> -Վարչական ծառայություններ</t>
  </si>
  <si>
    <t xml:space="preserve"> -Համակարգչային ծառայություններ</t>
  </si>
  <si>
    <t xml:space="preserve">  -Աշխատակազմի մասնագիտական զարգացման ծառայություններ</t>
  </si>
  <si>
    <t xml:space="preserve"> -Տեղակատվական ծառայություններ</t>
  </si>
  <si>
    <t xml:space="preserve"> -Կառավարչական ծառայություններ</t>
  </si>
  <si>
    <t xml:space="preserve"> - Կենցաղային և հանրային սննդի ծառայություններ</t>
  </si>
  <si>
    <t xml:space="preserve">  -Ներկայացուցչական ծախսեր</t>
  </si>
  <si>
    <t xml:space="preserve">  -Ընդհանուր բնույթի այլ ծառայություններ</t>
  </si>
  <si>
    <r>
      <t xml:space="preserve"> ԱՅԼ ՄԱՍՆԱԳԻՏԱԿԱՆ ԾԱՌԱՅՈՒԹՅՈՒՆՆԵՐԻ ՁԵՌՔ ԲԵՐՈՒՄ  </t>
    </r>
    <r>
      <rPr>
        <sz val="9"/>
        <rFont val="GHEA Grapalat"/>
        <family val="3"/>
      </rPr>
      <t>(տող 4241)</t>
    </r>
  </si>
  <si>
    <t xml:space="preserve"> -Մասնագիտական ծառայություններ</t>
  </si>
  <si>
    <r>
      <t xml:space="preserve">ԸՆԹԱՑԻԿ ՆՈՐՈԳՈՒՄ ԵՎ ՊԱՀՊԱՆՈՒՄ (ծառայություններ և նյութեր) </t>
    </r>
    <r>
      <rPr>
        <sz val="8"/>
        <rFont val="GHEA Grapalat"/>
        <family val="3"/>
      </rPr>
      <t>(տող4251+տող4252)</t>
    </r>
  </si>
  <si>
    <t xml:space="preserve"> -Շենքերի և կառույցների ընթացիկ նորոգում և պահպանում</t>
  </si>
  <si>
    <t xml:space="preserve">  -Մեքենաների և սարքավորումների ընթացիկ նորոգում և պահպանում</t>
  </si>
  <si>
    <r>
      <t xml:space="preserve"> ՆՅՈՒԹԵՐ </t>
    </r>
    <r>
      <rPr>
        <i/>
        <sz val="9"/>
        <rFont val="GHEA Grapalat"/>
        <family val="3"/>
      </rPr>
      <t>(տող4261+տող4262+տող4263+տող4264+տող4265+տող4266+տող4267+տող4268</t>
    </r>
    <r>
      <rPr>
        <b/>
        <i/>
        <sz val="9"/>
        <rFont val="GHEA Grapalat"/>
        <family val="3"/>
      </rPr>
      <t>)</t>
    </r>
  </si>
  <si>
    <t xml:space="preserve"> -Գրասենյակային նյութեր և հագուստ</t>
  </si>
  <si>
    <t xml:space="preserve"> -Գյուղատնտեսական ապրանքներ</t>
  </si>
  <si>
    <t xml:space="preserve"> -Վերապատրաստման և ուսուցման նյութեր (աշխատողների վերապատրաստում)</t>
  </si>
  <si>
    <t xml:space="preserve"> -Տրանսպորտային նյութեր</t>
  </si>
  <si>
    <t xml:space="preserve"> -Շրջակա միջավայրի պաշտպանության և գիտական նյութեր</t>
  </si>
  <si>
    <t xml:space="preserve">  -Առողջապահական  և լաբորատոր նյութեր</t>
  </si>
  <si>
    <t xml:space="preserve">  -Կենցաղային և հանրային սննդի նյութեր</t>
  </si>
  <si>
    <t xml:space="preserve"> -Հատուկ նպատակային այլ նյութեր</t>
  </si>
  <si>
    <r>
      <t xml:space="preserve"> 1.3 ՏՈԿՈՍԱՎՃԱՐՆԵՐ (</t>
    </r>
    <r>
      <rPr>
        <i/>
        <sz val="9"/>
        <rFont val="GHEA Grapalat"/>
        <family val="3"/>
      </rPr>
      <t>տող4310+տող 4320+տող4330</t>
    </r>
    <r>
      <rPr>
        <b/>
        <i/>
        <sz val="9"/>
        <rFont val="GHEA Grapalat"/>
        <family val="3"/>
      </rPr>
      <t>)</t>
    </r>
  </si>
  <si>
    <r>
      <t>ՆԵՐՔԻՆ ՏՈԿՈՍԱՎՃԱՐՆԵՐ (</t>
    </r>
    <r>
      <rPr>
        <i/>
        <sz val="9"/>
        <rFont val="GHEA Grapalat"/>
        <family val="3"/>
      </rPr>
      <t>տող4311+տող4312</t>
    </r>
    <r>
      <rPr>
        <b/>
        <i/>
        <sz val="9"/>
        <rFont val="GHEA Grapalat"/>
        <family val="3"/>
      </rPr>
      <t>)</t>
    </r>
  </si>
  <si>
    <t xml:space="preserve"> -Ներքին արժեթղթերի տոկոսավճարներ</t>
  </si>
  <si>
    <t xml:space="preserve"> -Ներքին վարկերի տոկոսավճարներ</t>
  </si>
  <si>
    <r>
      <t>ԱՐՏԱՔԻՆ ՏՈԿՈՍԱՎՃԱՐՆԵՐ (</t>
    </r>
    <r>
      <rPr>
        <i/>
        <sz val="9"/>
        <rFont val="GHEA Grapalat"/>
        <family val="3"/>
      </rPr>
      <t>տող4321+տող4322</t>
    </r>
    <r>
      <rPr>
        <b/>
        <i/>
        <sz val="9"/>
        <rFont val="GHEA Grapalat"/>
        <family val="3"/>
      </rPr>
      <t>)</t>
    </r>
  </si>
  <si>
    <t xml:space="preserve">  -Արտաքին արժեթղթերի գծով տոկոսավճարներ</t>
  </si>
  <si>
    <t xml:space="preserve"> -Արտաքին վարկերի գծով տոկոսավճարներ</t>
  </si>
  <si>
    <r>
      <t xml:space="preserve"> ՓՈԽԱՌՈՒԹՅՈՒՆՆԵՐԻ ՀԵՏ ԿԱՊՎԱԾ ՎՃԱՐՆԵՐ (</t>
    </r>
    <r>
      <rPr>
        <i/>
        <sz val="9"/>
        <rFont val="GHEA Grapalat"/>
        <family val="3"/>
      </rPr>
      <t>տող4331+տող4332+տող4333</t>
    </r>
    <r>
      <rPr>
        <b/>
        <i/>
        <sz val="9"/>
        <rFont val="GHEA Grapalat"/>
        <family val="3"/>
      </rPr>
      <t>)</t>
    </r>
  </si>
  <si>
    <t xml:space="preserve"> -Փոխանակման կուրսերի բացասական տարբերություն</t>
  </si>
  <si>
    <t xml:space="preserve"> -Տույժեր</t>
  </si>
  <si>
    <t xml:space="preserve"> -Փոխառությունների գծով տուրքեր</t>
  </si>
  <si>
    <r>
      <t xml:space="preserve">1.4 ՍՈՒԲՍԻԴԻԱՆԵՐ  </t>
    </r>
    <r>
      <rPr>
        <sz val="9"/>
        <rFont val="GHEA Grapalat"/>
        <family val="3"/>
      </rPr>
      <t>(տող4410+տող4420</t>
    </r>
    <r>
      <rPr>
        <b/>
        <sz val="9"/>
        <rFont val="GHEA Grapalat"/>
        <family val="3"/>
      </rPr>
      <t>)</t>
    </r>
  </si>
  <si>
    <r>
      <t>ՍՈՒԲՍԻԴԻԱՆԵՐ ՊԵՏԱԿԱՆ (ՀԱՄԱՅՆՔԱՅԻՆ) ԿԱԶՄԱԿԵՐՊՈՒԹՅՈՒՆՆԵՐԻՆ (</t>
    </r>
    <r>
      <rPr>
        <i/>
        <sz val="9"/>
        <rFont val="GHEA Grapalat"/>
        <family val="3"/>
      </rPr>
      <t>տող4411+տող4412</t>
    </r>
    <r>
      <rPr>
        <b/>
        <i/>
        <sz val="9"/>
        <rFont val="GHEA Grapalat"/>
        <family val="3"/>
      </rPr>
      <t>)</t>
    </r>
  </si>
  <si>
    <t xml:space="preserve"> -Սուբսիդիաներ ոչ ֆինանսական պետական (hամայնքային) կազմակերպություններին</t>
  </si>
  <si>
    <t xml:space="preserve"> -Սուբսիդիաներ ֆինանսական պետական (hամայնքային) կազմակերպություններին </t>
  </si>
  <si>
    <r>
      <t>ՍՈՒԲՍԻԴԻԱՆԵՐ ՈՉ ՊԵՏԱԿԱՆ (ՈՉ ՀԱՄԱՅՆՔԱՅԻՆ) ԿԱԶՄԱԿԵՐՊՈՒԹՅՈՒՆՆԵՐԻՆ (</t>
    </r>
    <r>
      <rPr>
        <i/>
        <sz val="9"/>
        <rFont val="GHEA Grapalat"/>
        <family val="3"/>
      </rPr>
      <t>տող4421+տող4422</t>
    </r>
    <r>
      <rPr>
        <b/>
        <i/>
        <sz val="9"/>
        <rFont val="GHEA Grapalat"/>
        <family val="3"/>
      </rPr>
      <t>)</t>
    </r>
  </si>
  <si>
    <t xml:space="preserve"> -Սուբսիդիաներ ոչ պետական (ոչ hամայնքային) ոչ ֆինանսական կազմակերպություններին </t>
  </si>
  <si>
    <t xml:space="preserve">  -Սուբսիդիաներ ոչ պետական (ոչ hամայնքային) ֆինանսական  կազմակերպություններին </t>
  </si>
  <si>
    <r>
      <t>1.5 ԴՐԱՄԱՇՆՈՐՀՆԵՐ (</t>
    </r>
    <r>
      <rPr>
        <sz val="9"/>
        <rFont val="GHEA Grapalat"/>
        <family val="3"/>
      </rPr>
      <t>տող4510+տող4520+տող4530+տող4540</t>
    </r>
    <r>
      <rPr>
        <b/>
        <sz val="9"/>
        <rFont val="GHEA Grapalat"/>
        <family val="3"/>
      </rPr>
      <t>)</t>
    </r>
  </si>
  <si>
    <r>
      <t>ԴՐԱՄԱՇՆՈՐՀՆԵՐ ՕՏԱՐԵՐԿՐՅԱ ԿԱՌԱՎԱՐՈՒԹՅՈՒՆՆԵՐԻՆ (</t>
    </r>
    <r>
      <rPr>
        <i/>
        <sz val="9"/>
        <rFont val="GHEA Grapalat"/>
        <family val="3"/>
      </rPr>
      <t>տող4511+տող4512</t>
    </r>
    <r>
      <rPr>
        <b/>
        <i/>
        <sz val="9"/>
        <rFont val="GHEA Grapalat"/>
        <family val="3"/>
      </rPr>
      <t>)</t>
    </r>
  </si>
  <si>
    <t xml:space="preserve"> -Ընթացիկ դրամաշնորհներ օտարերկրյա կառավարություններին</t>
  </si>
  <si>
    <t>-Կապիտալ դրամաշնորհներ օտարերկրյա կառավարություններին</t>
  </si>
  <si>
    <r>
      <t xml:space="preserve">ԴՐԱՄԱՇՆՈՐՀՆԵՐ ՄԻՋԱԶԳԱՅԻՆ ԿԱԶՄԱԿԵՐՊՈՒԹՅՈՒՆՆԵՐԻՆ </t>
    </r>
    <r>
      <rPr>
        <i/>
        <sz val="9"/>
        <rFont val="GHEA Grapalat"/>
        <family val="3"/>
      </rPr>
      <t>(տող4521+տող4522</t>
    </r>
    <r>
      <rPr>
        <b/>
        <i/>
        <sz val="9"/>
        <rFont val="GHEA Grapalat"/>
        <family val="3"/>
      </rPr>
      <t>)</t>
    </r>
  </si>
  <si>
    <t xml:space="preserve"> -Ընթացիկ դրամաշնորհներ  միջազգային կազմակերպություններին</t>
  </si>
  <si>
    <t xml:space="preserve"> -Կապիտալ դրամաշնորհներ միջազգային կազմակերպություններին</t>
  </si>
  <si>
    <r>
      <t>ԸՆԹԱՑԻԿ ԴՐԱՄԱՇՆՈՐՀՆԵՐ ՊԵՏԱԿԱՆ ՀԱՏՎԱԾԻ ԱՅԼ ՄԱԿԱՐԴԱԿՆԵՐԻՆ (</t>
    </r>
    <r>
      <rPr>
        <i/>
        <sz val="9"/>
        <rFont val="GHEA Grapalat"/>
        <family val="3"/>
      </rPr>
      <t>տող4531+տող4532+տող4533</t>
    </r>
    <r>
      <rPr>
        <b/>
        <i/>
        <sz val="9"/>
        <rFont val="GHEA Grapalat"/>
        <family val="3"/>
      </rPr>
      <t>)</t>
    </r>
  </si>
  <si>
    <t xml:space="preserve"> - Ընթացիկ դրամաշնորհներ պետական և համայնքների ոչ առևտրային կազմակերպություններին</t>
  </si>
  <si>
    <t xml:space="preserve"> - Ընթացիկ դրամաշնորհներ պետական և համայնքների  առևտրային կազմակերպություններին</t>
  </si>
  <si>
    <r>
      <t xml:space="preserve"> - Այլ ընթացիկ դրամաշնորհներ
(</t>
    </r>
    <r>
      <rPr>
        <sz val="9"/>
        <rFont val="GHEA Grapalat"/>
        <family val="3"/>
      </rPr>
      <t>տող 4534+տող 4535 +տող 4536</t>
    </r>
    <r>
      <rPr>
        <b/>
        <sz val="9"/>
        <rFont val="GHEA Grapalat"/>
        <family val="3"/>
      </rPr>
      <t>)</t>
    </r>
  </si>
  <si>
    <t xml:space="preserve">-ՀՀ այլ համայնքներին </t>
  </si>
  <si>
    <t xml:space="preserve"> - ՀՀ պետական բյուջեին</t>
  </si>
  <si>
    <t xml:space="preserve"> - այլ</t>
  </si>
  <si>
    <r>
      <t>ԿԱՊԻՏԱԼ ԴՐԱՄԱՇՆՈՐՀՆԵՐ ՊԵՏԱԿԱՆ ՀԱՏՎԱԾԻ ԱՅԼ ՄԱԿԱՐԴԱԿՆԵՐԻՆ (</t>
    </r>
    <r>
      <rPr>
        <i/>
        <sz val="9"/>
        <rFont val="GHEA Grapalat"/>
        <family val="3"/>
      </rPr>
      <t>տող4541+տող4542+տող4543</t>
    </r>
    <r>
      <rPr>
        <b/>
        <i/>
        <sz val="9"/>
        <rFont val="GHEA Grapalat"/>
        <family val="3"/>
      </rPr>
      <t>)</t>
    </r>
  </si>
  <si>
    <t xml:space="preserve"> -Կապիտալ դրամաշնորհներ պետական և համայնքների ոչ առևտրային կազմակերպություններին</t>
  </si>
  <si>
    <t xml:space="preserve"> -Կապիտալ դրամաշնորհներ պետական և համայնքների  առևտրային կազմակերպություններին</t>
  </si>
  <si>
    <r>
      <t xml:space="preserve"> -Այլ կապիտալ դրամաշնորհներ
(</t>
    </r>
    <r>
      <rPr>
        <sz val="9"/>
        <rFont val="GHEA Grapalat"/>
        <family val="3"/>
      </rPr>
      <t>տող 4544+տող 4545 +տող 4546</t>
    </r>
    <r>
      <rPr>
        <b/>
        <sz val="9"/>
        <rFont val="GHEA Grapalat"/>
        <family val="3"/>
      </rPr>
      <t>)</t>
    </r>
  </si>
  <si>
    <r>
      <t xml:space="preserve">1.6 ՍՈՑԻԱԼԱԿԱՆ ՆՊԱՍՏՆԵՐ ԵՎ ԿԵՆՍԱԹՈՇԱԿՆԵՐ </t>
    </r>
    <r>
      <rPr>
        <i/>
        <sz val="9"/>
        <rFont val="GHEA Grapalat"/>
        <family val="3"/>
      </rPr>
      <t>(տող4610+տող4630+տող4640</t>
    </r>
    <r>
      <rPr>
        <b/>
        <i/>
        <sz val="9"/>
        <rFont val="GHEA Grapalat"/>
        <family val="3"/>
      </rPr>
      <t>)</t>
    </r>
  </si>
  <si>
    <t>ՍՈՑԻԱԼԱԿԱՆ ԱՊԱՀՈՎՈՒԹՅԱՆ ՆՊԱՍՏՆԵՐ</t>
  </si>
  <si>
    <t xml:space="preserve"> - Տնային տնտեսություններին դրամով վճարվող սոցիալական ապահովության վճարներ</t>
  </si>
  <si>
    <t xml:space="preserve"> - Սոցիալական ապահովության բնեղեն նպաստներ ծառայություններ մատուցողներին</t>
  </si>
  <si>
    <r>
      <t xml:space="preserve"> ՍՈՑԻԱԼԱԿԱՆ ՕԳՆՈՒԹՅԱՆ ԴՐԱՄԱԿԱՆ ԱՐՏԱՀԱՅՏՈՒԹՅԱՄԲ ՆՊԱՍՏՆԵՐ (ԲՅՈՒՋԵԻՑ) (</t>
    </r>
    <r>
      <rPr>
        <i/>
        <sz val="9"/>
        <rFont val="GHEA Grapalat"/>
        <family val="3"/>
      </rPr>
      <t>տող4631+տող4632+տող4633+տող4634</t>
    </r>
    <r>
      <rPr>
        <b/>
        <i/>
        <sz val="9"/>
        <rFont val="GHEA Grapalat"/>
        <family val="3"/>
      </rPr>
      <t>)</t>
    </r>
  </si>
  <si>
    <t xml:space="preserve"> -Հուղարկավորության նպաստներ բյուջեից</t>
  </si>
  <si>
    <t xml:space="preserve"> -Կրթական, մշակութային և սպորտային նպաստներ բյուջեից</t>
  </si>
  <si>
    <t xml:space="preserve"> -Բնակարանային նպաստներ բյուջեից</t>
  </si>
  <si>
    <t xml:space="preserve"> -Այլ նպաստներ բյուջեից</t>
  </si>
  <si>
    <r>
      <t xml:space="preserve"> ԿԵՆՍԱԹՈՇԱԿՆԵՐ (</t>
    </r>
    <r>
      <rPr>
        <i/>
        <sz val="9"/>
        <rFont val="GHEA Grapalat"/>
        <family val="3"/>
      </rPr>
      <t>տող4641)</t>
    </r>
  </si>
  <si>
    <t xml:space="preserve"> -Կենսաթոշակներ</t>
  </si>
  <si>
    <r>
      <t>1.7 ԱՅԼ ԾԱԽՍԵՐ (</t>
    </r>
    <r>
      <rPr>
        <i/>
        <sz val="9"/>
        <rFont val="GHEA Grapalat"/>
        <family val="3"/>
      </rPr>
      <t>տող4710+տող4720+տող4730+տող4740+տող4750+տող4760+տող4770</t>
    </r>
    <r>
      <rPr>
        <b/>
        <i/>
        <sz val="9"/>
        <rFont val="GHEA Grapalat"/>
        <family val="3"/>
      </rPr>
      <t>)</t>
    </r>
  </si>
  <si>
    <r>
      <t>ՆՎԻՐԱՏՎՈՒԹՅՈՒՆՆԵՐ ՈՉ ԿԱՌԱՎԱՐԱԿԱՆ (ՀԱՍԱՐԱԿԱԿԱՆ) ԿԱԶՄԱԿԵՐՊՈՒԹՅՈՒՆՆԵՐԻՆ (</t>
    </r>
    <r>
      <rPr>
        <i/>
        <sz val="9"/>
        <rFont val="GHEA Grapalat"/>
        <family val="3"/>
      </rPr>
      <t>տող4711+տող4712</t>
    </r>
    <r>
      <rPr>
        <b/>
        <i/>
        <sz val="9"/>
        <rFont val="GHEA Grapalat"/>
        <family val="3"/>
      </rPr>
      <t>)</t>
    </r>
  </si>
  <si>
    <t xml:space="preserve"> - Տնային տնտեսություններին ծառայություններ մատուցող` շահույթ չհետապնդող կազմակերպություններին նվիրատվություններ</t>
  </si>
  <si>
    <t xml:space="preserve"> -Նվիրատվություններ այլ շահույթ չհետապնդող կազմակերպություններին</t>
  </si>
  <si>
    <r>
      <t>ՀԱՐԿԵՐ, ՊԱՐՏԱԴԻՐ ՎՃԱՐՆԵՐ ԵՎ ՏՈՒՅԺԵՐ, ՈՐՈՆՔ ԿԱՌԱՎԱՐՄԱՆ ՏԱՐԲԵՐ ՄԱԿԱՐԴԱԿՆԵՐԻ ԿՈՂՄԻՑ ԿԻՐԱՌՎՈՒՄ ԵՆ ՄԻՄՅԱՆՑ ՆԿԱՏՄԱՄԲ (</t>
    </r>
    <r>
      <rPr>
        <i/>
        <sz val="9"/>
        <rFont val="GHEA Grapalat"/>
        <family val="3"/>
      </rPr>
      <t>տող4721+տող4722+տող4723+տող4724</t>
    </r>
    <r>
      <rPr>
        <b/>
        <i/>
        <sz val="9"/>
        <rFont val="GHEA Grapalat"/>
        <family val="3"/>
      </rPr>
      <t>)</t>
    </r>
  </si>
  <si>
    <t xml:space="preserve"> -Աշխատավարձի ֆոնդ</t>
  </si>
  <si>
    <t xml:space="preserve"> -Այլ հարկեր</t>
  </si>
  <si>
    <t xml:space="preserve"> -Պարտադիր վճարներ</t>
  </si>
  <si>
    <t xml:space="preserve"> -Պետական հատվածի տարբեր մակարդակների կողմից միմյանց նկատմամբ կիրառվող տույժեր</t>
  </si>
  <si>
    <r>
      <t>ԴԱՏԱՐԱՆՆԵՐԻ ԿՈՂՄԻՑ ՆՇԱՆԱԿՎԱԾ ՏՈՒՅԺԵՐ ԵՎ ՏՈՒԳԱՆՔՆԵՐ (</t>
    </r>
    <r>
      <rPr>
        <i/>
        <sz val="9"/>
        <rFont val="GHEA Grapalat"/>
        <family val="3"/>
      </rPr>
      <t>տող4731</t>
    </r>
    <r>
      <rPr>
        <b/>
        <i/>
        <sz val="9"/>
        <rFont val="GHEA Grapalat"/>
        <family val="3"/>
      </rPr>
      <t>)</t>
    </r>
  </si>
  <si>
    <t xml:space="preserve"> -Դատարանների կողմից նշանակված տույժեր և տուգանքներ</t>
  </si>
  <si>
    <t xml:space="preserve"> ԲՆԱԿԱՆ ԱՂԵՏՆԵՐԻՑ ԿԱՄ ԱՅԼ ԲՆԱԿԱՆ ՊԱՏՃԱՌՆԵՐՈՎ ԱՌԱՋԱՑԱԾ ՎՆԱՍՆԵՐԻ ԿԱՄ ՎՆԱՍՎԱԾՔՆԵՐԻ ՎԵՐԱԿԱՆԳՆՈՒՄ (տող4741+տող4742)</t>
  </si>
  <si>
    <t xml:space="preserve"> -Բնական աղետներից առաջացած վնասվածքների կամ վնասների վերականգնում</t>
  </si>
  <si>
    <t xml:space="preserve"> -Այլ բնական պատճառներով ստացած վնասվածքների վերականգնում</t>
  </si>
  <si>
    <r>
      <t>ԿԱՌԱՎԱՐՄԱՆ ՄԱՐՄԻՆՆԵՐԻ ԳՈՐԾՈՒՆԵՈՒԹՅԱՆ ՀԵՏԵՎԱՆՔՈՎ ԱՌԱՋԱՑԱԾ ՎՆԱՍՆԵՐԻ ԿԱՄ ՎՆԱՍՎԱԾՔՆԵՐԻ  ՎԵՐԱԿԱՆԳՆՈՒՄ (</t>
    </r>
    <r>
      <rPr>
        <i/>
        <sz val="9"/>
        <rFont val="GHEA Grapalat"/>
        <family val="3"/>
      </rPr>
      <t>տող4751)</t>
    </r>
  </si>
  <si>
    <t xml:space="preserve"> -Կառավարման մարմինների գործունեության հետևանքով առաջացած վնասվածքների  կամ վնասների վերականգնում </t>
  </si>
  <si>
    <t xml:space="preserve"> ԱՅԼ ԾԱԽՍԵՐ (տող4761)</t>
  </si>
  <si>
    <t xml:space="preserve"> -Այլ ծախսեր</t>
  </si>
  <si>
    <r>
      <t xml:space="preserve">ՊԱՀՈՒՍՏԱՅԻՆ ՄԻՋՈՑՆԵՐ </t>
    </r>
    <r>
      <rPr>
        <i/>
        <sz val="9"/>
        <rFont val="GHEA Grapalat"/>
        <family val="3"/>
      </rPr>
      <t>(տող4771</t>
    </r>
    <r>
      <rPr>
        <b/>
        <i/>
        <sz val="9"/>
        <rFont val="GHEA Grapalat"/>
        <family val="3"/>
      </rPr>
      <t>)</t>
    </r>
  </si>
  <si>
    <t xml:space="preserve"> -Պահուստային միջոցներ</t>
  </si>
  <si>
    <t>այդ թվում` համայնքի բյուջեի վարչական մասի պահուստային ֆոնդից ֆոնդային մաս կատարվող հատկացումներ</t>
  </si>
  <si>
    <r>
      <t>Բ. ՈՉ ՖԻՆԱՆՍԱԿԱՆ ԱԿՏԻՎՆԵՐԻ ԳԾՈՎ ԾԱԽՍԵՐ
(</t>
    </r>
    <r>
      <rPr>
        <sz val="10"/>
        <rFont val="GHEA Grapalat"/>
        <family val="3"/>
      </rPr>
      <t>տող5100+տող5200+տող5300+տող5400</t>
    </r>
    <r>
      <rPr>
        <b/>
        <sz val="10"/>
        <rFont val="GHEA Grapalat"/>
        <family val="3"/>
      </rPr>
      <t>)</t>
    </r>
  </si>
  <si>
    <r>
      <t>1.1. ՀԻՄՆԱԿԱՆ ՄԻՋՈՑՆԵՐ
(</t>
    </r>
    <r>
      <rPr>
        <sz val="9"/>
        <rFont val="GHEA Grapalat"/>
        <family val="3"/>
      </rPr>
      <t>տող5110+տող5120+տող5130</t>
    </r>
    <r>
      <rPr>
        <b/>
        <sz val="9"/>
        <rFont val="GHEA Grapalat"/>
        <family val="3"/>
      </rPr>
      <t>)</t>
    </r>
  </si>
  <si>
    <r>
      <t>ՇԵՆՔԵՐ ԵՎ ՇԻՆՈՒԹՅՈՒՆՆԵՐ
(</t>
    </r>
    <r>
      <rPr>
        <sz val="9"/>
        <rFont val="GHEA Grapalat"/>
        <family val="3"/>
      </rPr>
      <t>տող5111+տող5112+տող5113</t>
    </r>
    <r>
      <rPr>
        <b/>
        <sz val="9"/>
        <rFont val="GHEA Grapalat"/>
        <family val="3"/>
      </rPr>
      <t>)</t>
    </r>
  </si>
  <si>
    <t xml:space="preserve"> - Շենքերի և շինությունների ձեռք բերում</t>
  </si>
  <si>
    <t xml:space="preserve"> - Շենքերի և շինությունների կառուցում</t>
  </si>
  <si>
    <t xml:space="preserve"> - Շենքերի և շինությունների կապիտալ վերանորոգում</t>
  </si>
  <si>
    <r>
      <t>ՄԵՔԵՆԱՆԵՐ ԵՎ ՍԱՐՔԱՎՈՐՈՒՄՆԵՐ
(</t>
    </r>
    <r>
      <rPr>
        <sz val="9"/>
        <rFont val="GHEA Grapalat"/>
        <family val="3"/>
      </rPr>
      <t>տող5121+ տող5122+տող5123</t>
    </r>
    <r>
      <rPr>
        <b/>
        <sz val="9"/>
        <rFont val="GHEA Grapalat"/>
        <family val="3"/>
      </rPr>
      <t>)</t>
    </r>
  </si>
  <si>
    <t xml:space="preserve"> - Տրանսպորտային սարքավորումներ</t>
  </si>
  <si>
    <t xml:space="preserve"> - Վարչական սարքավորումներ</t>
  </si>
  <si>
    <t xml:space="preserve"> - Այլ մեքենաներ և սարքավորումներ</t>
  </si>
  <si>
    <r>
      <t xml:space="preserve"> ԱՅԼ ՀԻՄՆԱԿԱՆ ՄԻՋՈՑՆԵՐ
</t>
    </r>
    <r>
      <rPr>
        <sz val="9"/>
        <rFont val="GHEA Grapalat"/>
        <family val="3"/>
      </rPr>
      <t>(տող 5131+տող 5132+տող 5133+ տող5134)</t>
    </r>
  </si>
  <si>
    <t xml:space="preserve"> -Աճեցվող ակտիվներ</t>
  </si>
  <si>
    <t xml:space="preserve"> - Ոչ նյութական հիմնական միջոցներ</t>
  </si>
  <si>
    <t xml:space="preserve"> - Գեոդեզիական քարտեզագրական ծախսեր</t>
  </si>
  <si>
    <t xml:space="preserve"> - Նախագծահետազոտական ծախսեր</t>
  </si>
  <si>
    <r>
      <t xml:space="preserve">1.2 ՊԱՇԱՐՆԵՐ </t>
    </r>
    <r>
      <rPr>
        <sz val="9"/>
        <rFont val="GHEA Grapalat"/>
        <family val="3"/>
      </rPr>
      <t>(տող5211+տող5221+տող5231+տող5241</t>
    </r>
    <r>
      <rPr>
        <b/>
        <sz val="9"/>
        <rFont val="GHEA Grapalat"/>
        <family val="3"/>
      </rPr>
      <t>)</t>
    </r>
  </si>
  <si>
    <t xml:space="preserve"> - Համայնքային նշանակության ռազմավարական պաշարներ</t>
  </si>
  <si>
    <t xml:space="preserve"> - Նյութեր և պարագաներ</t>
  </si>
  <si>
    <t xml:space="preserve"> - Վերավաճառքի համար նախատեսված ապրանքներ</t>
  </si>
  <si>
    <t xml:space="preserve"> -Սպառման նպատակով պահվող պաշարներ</t>
  </si>
  <si>
    <r>
      <t>1.3 ԲԱՐՁՐԱՐԺԵՔ ԱԿՏԻՎՆԵՐ (</t>
    </r>
    <r>
      <rPr>
        <sz val="9"/>
        <rFont val="GHEA Grapalat"/>
        <family val="3"/>
      </rPr>
      <t>տող 5311</t>
    </r>
    <r>
      <rPr>
        <b/>
        <sz val="9"/>
        <rFont val="GHEA Grapalat"/>
        <family val="3"/>
      </rPr>
      <t>)</t>
    </r>
  </si>
  <si>
    <t xml:space="preserve"> -Բարձրարժեք ակտիվներ</t>
  </si>
  <si>
    <r>
      <t>1.4 ՉԱՐՏԱԴՐՎԱԾ ԱԿՏԻՎՆԵՐ
(</t>
    </r>
    <r>
      <rPr>
        <sz val="9"/>
        <rFont val="GHEA Grapalat"/>
        <family val="3"/>
      </rPr>
      <t>տող 5411+տող 5421+տող 5431+տող5441</t>
    </r>
    <r>
      <rPr>
        <b/>
        <sz val="9"/>
        <rFont val="GHEA Grapalat"/>
        <family val="3"/>
      </rPr>
      <t>)</t>
    </r>
  </si>
  <si>
    <t xml:space="preserve"> -Հող</t>
  </si>
  <si>
    <t xml:space="preserve"> -Ընդերքային ակտիվներ</t>
  </si>
  <si>
    <t xml:space="preserve"> -Այլ բնական ծագում ունեցող ակտիվներ</t>
  </si>
  <si>
    <t xml:space="preserve"> -Ոչ նյութական չարտադրված ակտիվներ</t>
  </si>
  <si>
    <r>
      <t xml:space="preserve"> Գ. ՈՉ ՖԻՆԱՆՍԱԿԱՆ ԱԿՏԻՎՆԵՐԻ ԻՐԱՑՈՒՄԻՑ ՄՈՒՏՔԵՐ (</t>
    </r>
    <r>
      <rPr>
        <sz val="10"/>
        <rFont val="GHEA Grapalat"/>
        <family val="3"/>
      </rPr>
      <t>տող6100+տող6200+տող6300+տող6400</t>
    </r>
    <r>
      <rPr>
        <b/>
        <sz val="10"/>
        <rFont val="GHEA Grapalat"/>
        <family val="3"/>
      </rPr>
      <t>)</t>
    </r>
  </si>
  <si>
    <r>
      <t>ՀԻՄՆԱԿԱՆ ՄԻՋՈՑՆԵՐԻ ԻՐԱՑՈՒՄԻՑ ՄՈՒՏՔԵՐ (</t>
    </r>
    <r>
      <rPr>
        <sz val="10"/>
        <rFont val="GHEA Grapalat"/>
        <family val="3"/>
      </rPr>
      <t>տող6110+տող6120+տող6130</t>
    </r>
    <r>
      <rPr>
        <b/>
        <sz val="10"/>
        <rFont val="GHEA Grapalat"/>
        <family val="3"/>
      </rPr>
      <t>)</t>
    </r>
  </si>
  <si>
    <t xml:space="preserve">ԱՆՇԱՐԺ ԳՈՒՅՔԻ ԻՐԱՑՈՒՄԻՑ ՄՈՒՏՔԵՐ </t>
  </si>
  <si>
    <t>ՇԱՐԺԱԿԱՆ ԳՈՒՅՔԻ ԻՐԱՑՈՒՄԻՑ ՄՈՒՏՔԵՐ</t>
  </si>
  <si>
    <t>ԱՅԼ ՀԻՄՆԱԿԱՆ ՄԻՋՈՑՆԵՐԻ ԻՐԱՑՈՒՄԻՑ ՄՈՒՏՔԵՐ</t>
  </si>
  <si>
    <t>ՊԱՇԱՐՆԵՐԻ ԻՐԱՑՈՒՄԻՑ ՄՈՒՏՔԵՐ (տող6210+տող6220)</t>
  </si>
  <si>
    <t xml:space="preserve"> ՌԱԶՄԱՎԱՐԱԿԱՆ ՀԱՄԱՅՆՔԱՅԻՆ ՊԱՇԱՐՆԵՐԻ ԻՐԱՑՈՒՄԻՑ ՄՈՒՏՔԵՐ</t>
  </si>
  <si>
    <r>
      <t xml:space="preserve">ԱՅԼ ՊԱՇԱՐՆԵՐԻ ԻՐԱՑՈՒՄԻՑ ՄՈՒՏՔԵՐ </t>
    </r>
    <r>
      <rPr>
        <sz val="10"/>
        <rFont val="GHEA Grapalat"/>
        <family val="3"/>
      </rPr>
      <t>(տող6221+տող6222+տող6223</t>
    </r>
    <r>
      <rPr>
        <b/>
        <sz val="10"/>
        <rFont val="GHEA Grapalat"/>
        <family val="3"/>
      </rPr>
      <t>)</t>
    </r>
  </si>
  <si>
    <t xml:space="preserve"> - Արտադրական պաշարների իրացումից մուտքեր</t>
  </si>
  <si>
    <t xml:space="preserve"> - Վերավաճառքի համար ապրանքների իրացումից մուտքեր</t>
  </si>
  <si>
    <t xml:space="preserve"> - Սպառման համար նախատեսված պաշարների իրացումից մուտքեր</t>
  </si>
  <si>
    <r>
      <t>ԲԱՐՁՐԱՐԺԵՔ ԱԿՏԻՎՆԵՐԻ ԻՐԱՑՈՒՄԻՑ ՄՈՒՏՔԵՐ   (</t>
    </r>
    <r>
      <rPr>
        <sz val="10"/>
        <rFont val="GHEA Grapalat"/>
        <family val="3"/>
      </rPr>
      <t>տող 6310)</t>
    </r>
  </si>
  <si>
    <t>ԲԱՐՁՐԱՐԺԵՔ ԱԿՏԻՎՆԵՐԻ ԻՐԱՑՈՒՄԻՑ ՄՈՒՏՔԵՐ</t>
  </si>
  <si>
    <r>
      <t>ՉԱՐՏԱԴՐՎԱԾ ԱԿՏԻՎՆԵՐԻ ԻՐԱՑՈՒՄԻՑ ՄՈՒՏՔԵՐ`
(</t>
    </r>
    <r>
      <rPr>
        <sz val="10"/>
        <rFont val="GHEA Grapalat"/>
        <family val="3"/>
      </rPr>
      <t>տող6410+տող6420+տող6430+տող6440</t>
    </r>
    <r>
      <rPr>
        <b/>
        <sz val="10"/>
        <rFont val="GHEA Grapalat"/>
        <family val="3"/>
      </rPr>
      <t>)</t>
    </r>
  </si>
  <si>
    <t>ՀՈՂԻ ԻՐԱՑՈՒՄԻՑ ՄՈՒՏՔԵՐ</t>
  </si>
  <si>
    <t>ՕԳՏԱԿԱՐ ՀԱՆԱԾՈՆԵՐԻ ԻՐԱՑՈՒՄԻՑ ՄՈՒՏՔԵՐ</t>
  </si>
  <si>
    <t xml:space="preserve"> ԱՅԼ ԲՆԱԿԱՆ ԾԱԳՈՒՄ ՈՒՆԵՑՈՂ ՀԻՄՆԱԿԱՆ ՄԻՋՈՑՆԵՐԻ ԻՐԱՑՈՒՄԻՑ ՄՈՒՏՔԵՐ</t>
  </si>
  <si>
    <t xml:space="preserve"> ՈՉ ՆՅՈՒԹԱԿԱՆ ՉԱՐՏԱԴՐՎԱԾ ԱԿՏԻՎՆԵՐԻ ԻՐԱՑՈՒՄԻՑ ՄՈՒՏՔԵՐ</t>
  </si>
  <si>
    <t xml:space="preserve">*Համայնքների բյուջեների կազմման ժամանակ վարչական բյուջեի պահուստային ֆոնդից ֆոնդային բյուջե հատկացումներ նախատեսելու դեպքում աղյուսակի 4000-րդ, 4050-րդ, 4700-րդ, 4770-րդ և 4771-րդ տողերի 5-րդ և 6-րդ, 8-րդ և 9-րդ, 11-րդ և 12-րդ սյունյակներում ներառված ցուցանիշների հանրագումարները պետք է համապատասխանաբար գերազանցեն նշված տողերի 4-րդ, 7-րդ, 10-րդ սյունյակներում ներառված ցուցանիշներին` վարչական բյուջեի պահուստային ֆոնդից ֆոնդային բյուջե հատկացվող գումարի չափով (տես Համայնքի բյուջեի եկամուտների կատարման վերաբերյալ հաշվետվության 1392-րդ տողի 6-րդ, 9-րդ, 12-րդ սյունյակները):        </t>
  </si>
  <si>
    <t xml:space="preserve"> **Ոչ ֆինանսական ակտիվների իրացումից մուտքերին վերաբերող տողերում (6000-րդ տողից 6440-րդը) ցուցանիշները պետք է ներկայացվեն բացասական նշանով:</t>
  </si>
  <si>
    <t>ՀԱՏՎԱԾ  4</t>
  </si>
  <si>
    <t>ՀԱՄԱՅՆՔԻ ԲՅՈՒՋԵԻ  ՀԱՎԵԼՈՒՐԴԻ ԿԱՄ ՊԱԿԱՍՈՒՐԴԻ (ԴԵՖԻՑԻՏԻ)   ԿԱՏԱՐՄԱՆ ՎԵՐԱԲԵՐՅԱԼ</t>
  </si>
  <si>
    <t xml:space="preserve">Տողի NN  </t>
  </si>
  <si>
    <t xml:space="preserve">Տարեկան ճշտված պլան </t>
  </si>
  <si>
    <t xml:space="preserve">     այդ թվում</t>
  </si>
  <si>
    <t xml:space="preserve">    այդ թվում</t>
  </si>
  <si>
    <t>(ս.4 + ս5)</t>
  </si>
  <si>
    <t>ԸՆԴԱՄԵՆԸ ՀԱՎԵԼՈՒՐԴԸ ԿԱՄ ԴԵՖԻՑԻՏԸ (ՊԱԿԱՍՈՒՐԴԸ)</t>
  </si>
  <si>
    <t>* Սույն աղյուսակի 8000-րդ  տողի 4-րդ ,5-րդ, 7-րդ,8-րդ,10-րդ, և 11-րդ սյունյակներում լրացվող ցուցանիշը հավասար է համապատասխան  սյունյակների 1000-րդ տողում նշված ցուցանիշի և 2000-րդ կամ (4000-րդ) տողում նշված ցուցանիշի միջև տարբերությանը:</t>
  </si>
  <si>
    <t>ՀԱՏՎԱԾ  5</t>
  </si>
  <si>
    <t>ՀԱՄԱՅՆՔԻ ԲՅՈՒՋԵԻ ՀԱՎԵԼՈՒՐԴԻ ՕԳՏԱԳՈՐԾՄԱՆ ՈՒՂՂՈՒԹՅՈՒՆՆԵՐԻ ԿԱՄ ՊԱԿԱՍՈՒՐԴԻ (ԴԵՖԻՑԻՏԻ) ՖԻՆԱՆՍԱՎՈՐՄԱՆ  ԱՂԲՅՈՒՐՆԵՐԻ  ԿԱՏԱՐՄԱՆ ՎԵՐԱԲԵՐՅԱԼ</t>
  </si>
  <si>
    <t xml:space="preserve">Բյուջետային ծախսերի տնտեսագիտական դասակարգման հոդվածների </t>
  </si>
  <si>
    <t xml:space="preserve">Տարեկան հաստատված պլան </t>
  </si>
  <si>
    <t>Ընդամենը    (ս.8+ս9)</t>
  </si>
  <si>
    <r>
      <t>ԸՆԴԱՄԵՆԸ`
(</t>
    </r>
    <r>
      <rPr>
        <sz val="11"/>
        <rFont val="GHEA Grapalat"/>
        <family val="3"/>
      </rPr>
      <t>տող 8100+տող 8200), (տող 7000 հակառակ նշանով</t>
    </r>
    <r>
      <rPr>
        <b/>
        <sz val="11"/>
        <rFont val="GHEA Grapalat"/>
        <family val="3"/>
      </rPr>
      <t>)</t>
    </r>
  </si>
  <si>
    <r>
      <t>Ա. ՆԵՐՔԻՆ ԱՂԲՅՈՒՐՆԵՐ
(</t>
    </r>
    <r>
      <rPr>
        <sz val="11"/>
        <rFont val="GHEA Grapalat"/>
        <family val="3"/>
      </rPr>
      <t>տող 8110+տող 8160), (տող 8000-տող 8300</t>
    </r>
    <r>
      <rPr>
        <b/>
        <sz val="11"/>
        <rFont val="GHEA Grapalat"/>
        <family val="3"/>
      </rPr>
      <t>)</t>
    </r>
  </si>
  <si>
    <r>
      <t xml:space="preserve">1. ՓՈԽԱՌՈՒ ՄԻՋՈՑՆԵՐ
</t>
    </r>
    <r>
      <rPr>
        <i/>
        <sz val="11"/>
        <rFont val="GHEA Grapalat"/>
        <family val="3"/>
      </rPr>
      <t>(տող 8111+տող 8120</t>
    </r>
    <r>
      <rPr>
        <b/>
        <i/>
        <sz val="11"/>
        <rFont val="GHEA Grapalat"/>
        <family val="3"/>
      </rPr>
      <t>)</t>
    </r>
  </si>
  <si>
    <r>
      <t xml:space="preserve"> 1.1. Արժեթղթեր (բացառությամբ բաժնետոմսերի և կապիտալում այլ մասնակցության)
(</t>
    </r>
    <r>
      <rPr>
        <sz val="11"/>
        <rFont val="GHEA Grapalat"/>
        <family val="3"/>
      </rPr>
      <t>տող 8112+տող 8113</t>
    </r>
    <r>
      <rPr>
        <b/>
        <sz val="11"/>
        <rFont val="GHEA Grapalat"/>
        <family val="3"/>
      </rPr>
      <t>)</t>
    </r>
  </si>
  <si>
    <t xml:space="preserve">որից` </t>
  </si>
  <si>
    <t xml:space="preserve">  - թողարկումից և տեղաբաշխումից մուտքեր</t>
  </si>
  <si>
    <t xml:space="preserve">  - հիմնական գումարի մարում</t>
  </si>
  <si>
    <r>
      <t xml:space="preserve">1.2. Վարկեր և փոխատվություններ (ստացում և մարում)
</t>
    </r>
    <r>
      <rPr>
        <sz val="11"/>
        <rFont val="GHEA Grapalat"/>
        <family val="3"/>
      </rPr>
      <t>(տող 8121+տող8140)</t>
    </r>
  </si>
  <si>
    <r>
      <t xml:space="preserve">1.2.1. Վարկեր
</t>
    </r>
    <r>
      <rPr>
        <sz val="11"/>
        <rFont val="GHEA Grapalat"/>
        <family val="3"/>
      </rPr>
      <t>(տող 8122+տող 8130)</t>
    </r>
  </si>
  <si>
    <r>
      <t xml:space="preserve">  - վարկերի ստացում
</t>
    </r>
    <r>
      <rPr>
        <i/>
        <sz val="11"/>
        <rFont val="GHEA Grapalat"/>
        <family val="3"/>
      </rPr>
      <t>(տող 8123+տող 8124)</t>
    </r>
  </si>
  <si>
    <t>պետական բյուջեից</t>
  </si>
  <si>
    <t>այլ աղբյուրներից</t>
  </si>
  <si>
    <r>
      <t xml:space="preserve">  - ստացված վարկերի հիմնական  գումարի մարում
</t>
    </r>
    <r>
      <rPr>
        <i/>
        <sz val="11"/>
        <rFont val="GHEA Grapalat"/>
        <family val="3"/>
      </rPr>
      <t>(տող 8131+տող 8132)</t>
    </r>
  </si>
  <si>
    <t>ՀՀ պետական բյուջեին</t>
  </si>
  <si>
    <t>այլ աղբյուրներին</t>
  </si>
  <si>
    <r>
      <t xml:space="preserve">1.2.2. Փոխատվություններ
</t>
    </r>
    <r>
      <rPr>
        <i/>
        <sz val="11"/>
        <rFont val="GHEA Grapalat"/>
        <family val="3"/>
      </rPr>
      <t>(տող 8141+տող 8150)</t>
    </r>
  </si>
  <si>
    <r>
      <t xml:space="preserve">  - բյուջետային փոխատվությունների ստացում
</t>
    </r>
    <r>
      <rPr>
        <i/>
        <sz val="11"/>
        <rFont val="GHEA Grapalat"/>
        <family val="3"/>
      </rPr>
      <t>(տող 8142+տող 8143)</t>
    </r>
  </si>
  <si>
    <t>ՀՀ պետական բյուջեից</t>
  </si>
  <si>
    <t xml:space="preserve">ՀՀ այլ համայնքների բյուջեներից
</t>
  </si>
  <si>
    <r>
      <t xml:space="preserve">  - ստացված փոխատվությունների գումարի մարում
</t>
    </r>
    <r>
      <rPr>
        <i/>
        <sz val="11"/>
        <rFont val="GHEA Grapalat"/>
        <family val="3"/>
      </rPr>
      <t>(տող 8151+տող 8152)</t>
    </r>
  </si>
  <si>
    <t>ՀՀ այլ համայնքների բյուջեներին</t>
  </si>
  <si>
    <r>
      <t xml:space="preserve">2. ՖԻՆԱՆՍԱԿԱՆ ԱԿՏԻՎՆԵՐ
</t>
    </r>
    <r>
      <rPr>
        <i/>
        <sz val="11"/>
        <rFont val="GHEA Grapalat"/>
        <family val="3"/>
      </rPr>
      <t>(տող8161+տող8170+տող8190+տող8201+տող8202+տող8203)</t>
    </r>
  </si>
  <si>
    <r>
      <t xml:space="preserve">2.1. Բաժնետոմսեր և կապիտալում այլ մասնակցություն </t>
    </r>
    <r>
      <rPr>
        <sz val="11"/>
        <rFont val="GHEA Grapalat"/>
        <family val="3"/>
      </rPr>
      <t>(տող 8162+տող 8163 + տող 8164)</t>
    </r>
  </si>
  <si>
    <t xml:space="preserve"> - համայնքային սեփականության բաժնետոմսերի և կապիտալում համայնքի մասնակցության իրացումից մուտքեր</t>
  </si>
  <si>
    <t xml:space="preserve"> - իրավ. անձ. կանոնադր. կապիտալում պետ. մասնակց, պետ.  սեփակ. հանդիսացող անշարժ գույքի (բացառ. հողերի), այդ թվում՝ անավարտ շինարար. օբյեկտների մասնավորեցումից  առաջաց. միջոց-ից համայնքի բյուջե մասհանումից մուտքեր</t>
  </si>
  <si>
    <t xml:space="preserve"> - բաժնետոմսեր և կապիտալում այլ մասնակցության ձեռքբերում</t>
  </si>
  <si>
    <t xml:space="preserve">2.2. Փոխատվություններ </t>
  </si>
  <si>
    <t xml:space="preserve"> - նախկինում տրամադրված փոխատվությունների դիմաց ստացվող մարումներից մուտքեր</t>
  </si>
  <si>
    <t xml:space="preserve"> - փոխատվությունների տրամադրում</t>
  </si>
  <si>
    <r>
      <t xml:space="preserve">2.3. Համայնքի բյուջեի միջոցների տարեսկզբի ազատ  մնացորդը`
</t>
    </r>
    <r>
      <rPr>
        <sz val="11"/>
        <rFont val="GHEA Grapalat"/>
        <family val="3"/>
      </rPr>
      <t>(տող 8191+տող 8196-տող 8193)</t>
    </r>
  </si>
  <si>
    <t xml:space="preserve"> 2.3.1. Համայնքի բյուջեի վարչական մասի միջոցների տարեսկզբի ազատ մնացորդ
 (տող 8194+տող 8195)</t>
  </si>
  <si>
    <t xml:space="preserve"> - ենթակա է ուղղման համայնքի բյուջեի վարչական մասից նախորդ տարում ֆինանսավորման ենթակա, սակայն չֆինանսավորված`առկա պարտավորությունների կատարմանը </t>
  </si>
  <si>
    <t xml:space="preserve"> - ենթակա է ուղղման համայնքի բյուջեի ֆոնդային  մաս
(տող 8191 - տող 8192)</t>
  </si>
  <si>
    <t>2.3.1.1  Համայնքի բյուջեի վարչական մասի տարեսկիզբի ազատ  մնացորդ` հաշվետվու տարվա հունվարի 1-ի դրությամբ</t>
  </si>
  <si>
    <t>2.3.1.2. Համայնքի բյուջեի վարչական մասի տարեսկզբի ազատ մնացորդ`  ձևավորված բացառապես նախորդ տարվա  համայնքի բյուջեի վարչական մասի ծախսերի ֆինանսավորման նպատակով հատկացված գումարների (բացառությամբ փոխառու միջոցների)` հաշվետու տարվա ընթացքում վերադարձից</t>
  </si>
  <si>
    <t xml:space="preserve"> 2.3.2. Համայնքի բյուջեի ֆոնդային մասի միջոցների տարեսկզբի մնացորդ
(տող 8197 + տող 8200)</t>
  </si>
  <si>
    <t xml:space="preserve">  - առանց վարչական մասի միջոցների տարեսկզբի ազատ մնացորդից ֆոնդային  մաս մուտքագրման ենթակա գումարի (տող 8198+ տող 8199)</t>
  </si>
  <si>
    <t xml:space="preserve"> Համայնքի բյուջեի ֆոնդային մասի տարեսկիզբի ազատ  մնացորդ` հաշվետվու տարվա հունվարի 1-ի դրությամբ</t>
  </si>
  <si>
    <t xml:space="preserve"> Համայնքի բյուջեի ֆոնդային մասի տարեսկզբի ազատ մնացորդ`  ձևավորված բացառապես նախորդ տարվա  համայնքի բյուջեի ֆոնդային մասի ծախսերի ֆինանսավորման նպատակով հատկացված գումարների (բացառությամբ փոխառու միջոցների)` հաշվետու տարվա ընթացքում վերադարձից</t>
  </si>
  <si>
    <t xml:space="preserve"> - վարչական մասի միջոցների տարեսկզբի ազատ մնացորդից ֆոնդային  մաս մուտքագրման ենթակա գումարը
(տող 8193)</t>
  </si>
  <si>
    <t>2.4. Համայնքի բյուջեի ֆոնդային մասի ժամանակավոր ազատ միջոցների տրամադրում վարչական մաս</t>
  </si>
  <si>
    <t xml:space="preserve">2.5. Համայնքի բյուջեի ֆոնդային մասի ժամանակավոր ազատ միջոցներից վարչական մաս տրամադրված միջոցների վերադարձ ֆոնդային մաս </t>
  </si>
  <si>
    <r>
      <t xml:space="preserve">2.6. Համայնքի բյուջեի հաշվում միջոցների մնացորդները հաշվետու ժամանակահատվածում
</t>
    </r>
    <r>
      <rPr>
        <sz val="11"/>
        <rFont val="GHEA Grapalat"/>
        <family val="3"/>
      </rPr>
      <t>(տող8000- տող 8110 - տող 8161 - տող 8170- տող 8190- տող 8201- տող 8202 - տող 8310)</t>
    </r>
  </si>
  <si>
    <t>որից` ծախսերի ֆինանսավորմանը չուղղված համայնքի բյուջեի միջոցների տարեսկզբի ազատ մնացորդի գումարը</t>
  </si>
  <si>
    <r>
      <t xml:space="preserve">Բ. ԱՐՏԱՔԻՆ ԱՂԲՅՈՒՐՆԵՐ
</t>
    </r>
    <r>
      <rPr>
        <sz val="11"/>
        <rFont val="GHEA Grapalat"/>
        <family val="3"/>
      </rPr>
      <t>(տող 8310)</t>
    </r>
  </si>
  <si>
    <r>
      <t xml:space="preserve">1. ՓՈԽԱՌՈՒ ՄԻՋՈՑՆԵՐ
</t>
    </r>
    <r>
      <rPr>
        <i/>
        <sz val="11"/>
        <rFont val="GHEA Grapalat"/>
        <family val="3"/>
      </rPr>
      <t>(տող 8311+տող 8320)</t>
    </r>
  </si>
  <si>
    <r>
      <t xml:space="preserve"> 1.1. Արժեթղթեր (բացառությամբ բաժնետոմսերի և կապիտալում այլ մասնակցության)
</t>
    </r>
    <r>
      <rPr>
        <sz val="11"/>
        <rFont val="GHEA Grapalat"/>
        <family val="3"/>
      </rPr>
      <t>(տող 8312+տող 8313)</t>
    </r>
  </si>
  <si>
    <r>
      <t>1.2. Վարկեր և փոխատվություններ (ստացում և մարում)
(</t>
    </r>
    <r>
      <rPr>
        <sz val="11"/>
        <rFont val="GHEA Grapalat"/>
        <family val="3"/>
      </rPr>
      <t>տող 8321+տող 8340)</t>
    </r>
  </si>
  <si>
    <r>
      <t>1.2.1. Վարկեր
(</t>
    </r>
    <r>
      <rPr>
        <sz val="11"/>
        <rFont val="GHEA Grapalat"/>
        <family val="3"/>
      </rPr>
      <t>տող 8322+տող 8330</t>
    </r>
    <r>
      <rPr>
        <b/>
        <sz val="11"/>
        <rFont val="GHEA Grapalat"/>
        <family val="3"/>
      </rPr>
      <t>)</t>
    </r>
  </si>
  <si>
    <t xml:space="preserve">  - վարկերի ստացում</t>
  </si>
  <si>
    <t xml:space="preserve">  - ստացված վարկերի հիմնական  գումարի մարում</t>
  </si>
  <si>
    <r>
      <t>1.2.2. Փոխատվություններ
(</t>
    </r>
    <r>
      <rPr>
        <sz val="11"/>
        <rFont val="GHEA Grapalat"/>
        <family val="3"/>
      </rPr>
      <t>տող 8341+տող 8350</t>
    </r>
    <r>
      <rPr>
        <b/>
        <sz val="11"/>
        <rFont val="GHEA Grapalat"/>
        <family val="3"/>
      </rPr>
      <t>)</t>
    </r>
  </si>
  <si>
    <t xml:space="preserve">  - փոխատվությունների ստացում</t>
  </si>
  <si>
    <t xml:space="preserve">  - ստացված փոխատվությունների գումարի մարում</t>
  </si>
  <si>
    <t>*8000-րդ տողի սյունակներում լրացվող ցուցանիշները պետք է հավասար լինեն Համայնքի բյուջեի հավելուրդի կամ պակասուրդի (դեֆիցիտի) կատարման վերաբերյալ հաշվետվության 7000-րդ տողի համապատասխան սյունակներում արտացոլված ցուցանիշին` հակառակ նշանով.</t>
  </si>
  <si>
    <t>** 8199-րդ տողը ստացվում է, որպես 8010 տողի   և 8110, 8161, 8170, 8190, 8197, 8198 և 8210 տողերի համապատասխան սյունյակների ցուցանիշների հանրագումարի տարբերություն և պետք է ներկայացվի վերծանված ըստ հստակ ներկայացված բաղադրիչների:</t>
  </si>
  <si>
    <t>***8199-րդ տողում բյուջեի հաշվում դրամական միջոցների մնացորդների ավելացումը պետք է ներկայացվի բացասական նշանով, իսկ պակասեցումը (օգտագործումը)՝ դրական նշանով.</t>
  </si>
  <si>
    <t xml:space="preserve">****8113-րդ, 8130-րդ, 8131-րդ, 8132-րդ, 8150-րդ, 8151-րդ, 8152-րդ, 8164-րդ, 8172-րդ,8197-րդ  (12-րդ սյունակում) 8198-րդ  (11-րդ սյունակում), 8213-րդ, 8230-րդ և 8250-րդ տողերում ցուցանիշները ներկայացվում են բացասական նշանով: </t>
  </si>
  <si>
    <t xml:space="preserve">*1. Համայնքի բյուջեի եկամուտների կատարման վերաբերյալ հաշվետվության.
</t>
  </si>
  <si>
    <t xml:space="preserve">Համայնքների բյուջեների կազմման ժամանակ վարչական բյուջեի պահուստային ֆոնդից ֆոնդային բյուջե հատկացումներ նախատեսելու դեպքում 1000-րդ,    1300-րդ և 1390-րդ տողերի 5-րդ </t>
  </si>
  <si>
    <t>և 6-րդ, 8-րդ և 9-րդ, 11-րդ և 12-րդ սյունյակներում ներառված ցուցանիշների հանրագումարները պետք է համապատասխանաբար գերազանցեն նշված տողերի 4-րդ, 7-րդ, 10-րդ</t>
  </si>
  <si>
    <t>սյունյակներում ներառված ցուցանիշներին` 1392-րդ տողի 6-րդ, 9-րդ, 12-րդ սյունակներում նշված գումարների չափով:</t>
  </si>
  <si>
    <t>ժամանակահատվածի համար</t>
  </si>
  <si>
    <r>
      <t xml:space="preserve">1.1 Գույքային հարկեր անշարժ գույքից
</t>
    </r>
    <r>
      <rPr>
        <sz val="10"/>
        <rFont val="GHEA Grapalat"/>
        <family val="3"/>
      </rPr>
      <t>(տող 1111 + տող 1112 + տող 1113),
այդ թվում`</t>
    </r>
  </si>
  <si>
    <t>Համայնքի բյուջե մուտքագրվող անշարժ գույքի հարկ</t>
  </si>
  <si>
    <t xml:space="preserve"> 1.5 Համաֆինասնսավորմամբ իրականացվող ծրագրեր եւ /կամ/կապիտալ ակտիվի ձեռք բերում</t>
  </si>
  <si>
    <t>Համաֆինասնսավորմամբ իրականացվող ծրագրեր եւ /կամ/կապիտալ ակտիվի ձեռք բերում</t>
  </si>
  <si>
    <t>5511</t>
  </si>
  <si>
    <t>02.01.2023</t>
  </si>
  <si>
    <t>31.12.2023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</si>
</sst>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42" formatCode="_(&quot;$&quot;* #,##0_);_(&quot;$&quot;* \(#,##0\);_(&quot;$&quot;* &quot;-&quot;_);_(@_)"/>
    <numFmt numFmtId="43" formatCode="_(* #,##0.00_);_(* \(#,##0.00\);_(* &quot;-&quot;??_);_(@_)"/>
    <numFmt numFmtId="164" formatCode="0000"/>
    <numFmt numFmtId="165" formatCode="000"/>
    <numFmt numFmtId="166" formatCode="#,##0.0"/>
    <numFmt numFmtId="167" formatCode="0.0"/>
    <numFmt numFmtId="168" formatCode="#,##0.0_);\(#,##0.0\)"/>
    <numFmt numFmtId="169" formatCode="#,##0.0&quot;  &quot;;\-#,##0.0&quot;  &quot;"/>
  </numFmts>
  <fonts count="30" x14ac:knownFonts="1">
    <font>
      <sz val="10"/>
      <name val="Arial"/>
    </font>
    <font>
      <sz val="10"/>
      <name val="Arial"/>
      <family val="2"/>
    </font>
    <font>
      <sz val="8"/>
      <name val="Arial"/>
      <family val="2"/>
    </font>
    <font>
      <sz val="10"/>
      <name val="Arial"/>
      <family val="2"/>
    </font>
    <font>
      <b/>
      <sz val="10"/>
      <name val="Times Armenian"/>
      <family val="1"/>
    </font>
    <font>
      <sz val="11"/>
      <name val="GHEA Grapalat"/>
      <family val="3"/>
    </font>
    <font>
      <sz val="10"/>
      <name val="GHEA Grapalat"/>
      <family val="3"/>
    </font>
    <font>
      <u/>
      <sz val="11"/>
      <name val="GHEA Grapalat"/>
      <family val="3"/>
    </font>
    <font>
      <b/>
      <u/>
      <sz val="10"/>
      <name val="GHEA Grapalat"/>
      <family val="3"/>
    </font>
    <font>
      <b/>
      <sz val="12"/>
      <name val="GHEA Grapalat"/>
      <family val="3"/>
    </font>
    <font>
      <b/>
      <sz val="10"/>
      <name val="GHEA Grapalat"/>
      <family val="3"/>
    </font>
    <font>
      <sz val="9"/>
      <name val="GHEA Grapalat"/>
      <family val="3"/>
    </font>
    <font>
      <sz val="8"/>
      <name val="GHEA Grapalat"/>
      <family val="3"/>
    </font>
    <font>
      <b/>
      <sz val="10.5"/>
      <name val="GHEA Grapalat"/>
      <family val="3"/>
    </font>
    <font>
      <sz val="12"/>
      <name val="GHEA Grapalat"/>
      <family val="3"/>
    </font>
    <font>
      <b/>
      <sz val="16"/>
      <name val="GHEA Grapalat"/>
      <family val="3"/>
    </font>
    <font>
      <b/>
      <i/>
      <sz val="10"/>
      <name val="GHEA Grapalat"/>
      <family val="3"/>
    </font>
    <font>
      <b/>
      <sz val="8"/>
      <name val="GHEA Grapalat"/>
      <family val="3"/>
    </font>
    <font>
      <b/>
      <i/>
      <sz val="8"/>
      <name val="GHEA Grapalat"/>
      <family val="3"/>
    </font>
    <font>
      <b/>
      <i/>
      <sz val="9"/>
      <name val="GHEA Grapalat"/>
      <family val="3"/>
    </font>
    <font>
      <b/>
      <i/>
      <sz val="12"/>
      <name val="GHEA Grapalat"/>
      <family val="3"/>
    </font>
    <font>
      <i/>
      <sz val="9"/>
      <name val="GHEA Grapalat"/>
      <family val="3"/>
    </font>
    <font>
      <b/>
      <sz val="9"/>
      <name val="GHEA Grapalat"/>
      <family val="3"/>
    </font>
    <font>
      <b/>
      <sz val="14"/>
      <name val="GHEA Grapalat"/>
      <family val="3"/>
    </font>
    <font>
      <sz val="16"/>
      <name val="GHEA Grapalat"/>
      <family val="3"/>
    </font>
    <font>
      <b/>
      <sz val="11"/>
      <name val="GHEA Grapalat"/>
      <family val="3"/>
    </font>
    <font>
      <b/>
      <i/>
      <sz val="11"/>
      <name val="GHEA Grapalat"/>
      <family val="3"/>
    </font>
    <font>
      <i/>
      <sz val="11"/>
      <name val="GHEA Grapalat"/>
      <family val="3"/>
    </font>
    <font>
      <sz val="11"/>
      <color indexed="10"/>
      <name val="GHEA Grapalat"/>
      <family val="3"/>
    </font>
    <font>
      <sz val="10"/>
      <color theme="0"/>
      <name val="GHEA Grapalat"/>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s>
  <cellStyleXfs count="7">
    <xf numFmtId="0" fontId="0" fillId="0" borderId="0"/>
    <xf numFmtId="43" fontId="3" fillId="0" borderId="0" applyFont="0" applyFill="0" applyBorder="0" applyAlignment="0" applyProtection="0"/>
    <xf numFmtId="42" fontId="1" fillId="0" borderId="0" applyFont="0" applyFill="0" applyBorder="0" applyAlignment="0" applyProtection="0"/>
    <xf numFmtId="42" fontId="3" fillId="0" borderId="0" applyFont="0" applyFill="0" applyBorder="0" applyAlignment="0" applyProtection="0"/>
    <xf numFmtId="0" fontId="3" fillId="0" borderId="0"/>
    <xf numFmtId="0" fontId="1" fillId="0" borderId="0"/>
    <xf numFmtId="0" fontId="1" fillId="0" borderId="0"/>
  </cellStyleXfs>
  <cellXfs count="443">
    <xf numFmtId="0" fontId="0" fillId="0" borderId="0" xfId="0"/>
    <xf numFmtId="0" fontId="0" fillId="0" borderId="0" xfId="0" applyAlignment="1">
      <alignment horizontal="left"/>
    </xf>
    <xf numFmtId="5" fontId="0" fillId="0" borderId="0" xfId="0" applyNumberFormat="1"/>
    <xf numFmtId="168" fontId="0" fillId="0" borderId="0" xfId="0" applyNumberFormat="1"/>
    <xf numFmtId="169" fontId="0" fillId="0" borderId="0" xfId="0" applyNumberFormat="1"/>
    <xf numFmtId="0" fontId="5" fillId="2" borderId="0" xfId="0" applyFont="1" applyFill="1" applyAlignment="1">
      <alignment horizontal="left"/>
    </xf>
    <xf numFmtId="49" fontId="5" fillId="2" borderId="0" xfId="0" applyNumberFormat="1" applyFont="1" applyFill="1" applyAlignment="1">
      <alignment horizontal="center"/>
    </xf>
    <xf numFmtId="49" fontId="5" fillId="2" borderId="0" xfId="0" applyNumberFormat="1" applyFont="1" applyFill="1" applyBorder="1" applyAlignment="1">
      <alignment horizontal="center"/>
    </xf>
    <xf numFmtId="49" fontId="5" fillId="2" borderId="0" xfId="0" applyNumberFormat="1" applyFont="1" applyFill="1"/>
    <xf numFmtId="0" fontId="5" fillId="0" borderId="0" xfId="0" applyFont="1"/>
    <xf numFmtId="0" fontId="5" fillId="2" borderId="0" xfId="0" applyFont="1" applyFill="1"/>
    <xf numFmtId="0" fontId="6" fillId="0" borderId="0" xfId="0" applyFont="1"/>
    <xf numFmtId="0" fontId="6" fillId="0" borderId="0" xfId="0" applyFont="1" applyAlignment="1">
      <alignment horizontal="center" vertical="center" wrapText="1"/>
    </xf>
    <xf numFmtId="0" fontId="5" fillId="2" borderId="0" xfId="0" applyFont="1" applyFill="1" applyAlignment="1">
      <alignment horizontal="center"/>
    </xf>
    <xf numFmtId="0" fontId="5" fillId="0" borderId="0" xfId="0" applyFont="1" applyAlignment="1">
      <alignment horizontal="center"/>
    </xf>
    <xf numFmtId="0" fontId="7" fillId="0" borderId="0" xfId="0" applyFont="1" applyAlignment="1">
      <alignment horizontal="right"/>
    </xf>
    <xf numFmtId="0" fontId="5" fillId="0" borderId="0" xfId="0" applyFont="1" applyAlignment="1">
      <alignment horizontal="center" wrapText="1"/>
    </xf>
    <xf numFmtId="0" fontId="8" fillId="0" borderId="0" xfId="0" applyFont="1" applyAlignment="1">
      <alignment horizontal="right"/>
    </xf>
    <xf numFmtId="0" fontId="6" fillId="2" borderId="0" xfId="0" applyFont="1" applyFill="1"/>
    <xf numFmtId="0" fontId="10" fillId="2" borderId="0" xfId="0" applyFont="1" applyFill="1"/>
    <xf numFmtId="0" fontId="10" fillId="2" borderId="0" xfId="0" applyFont="1" applyFill="1" applyAlignment="1">
      <alignment horizontal="center" wrapText="1"/>
    </xf>
    <xf numFmtId="0" fontId="6" fillId="2" borderId="0" xfId="5" applyFont="1" applyFill="1" applyAlignment="1"/>
    <xf numFmtId="49" fontId="6" fillId="2" borderId="0" xfId="0" applyNumberFormat="1" applyFont="1" applyFill="1" applyAlignment="1">
      <alignment horizontal="centerContinuous" wrapText="1"/>
    </xf>
    <xf numFmtId="0" fontId="6" fillId="2" borderId="0" xfId="0" applyFont="1" applyFill="1" applyAlignment="1">
      <alignment wrapText="1"/>
    </xf>
    <xf numFmtId="0" fontId="6" fillId="0" borderId="0" xfId="6" applyFont="1" applyAlignment="1">
      <alignment horizontal="justify"/>
    </xf>
    <xf numFmtId="0" fontId="6" fillId="0" borderId="0" xfId="6" applyFont="1" applyAlignment="1">
      <alignment horizontal="center" vertical="center"/>
    </xf>
    <xf numFmtId="0" fontId="6" fillId="0" borderId="0" xfId="6" applyFont="1"/>
    <xf numFmtId="0" fontId="6" fillId="2" borderId="0" xfId="0" applyFont="1" applyFill="1" applyBorder="1" applyAlignment="1">
      <alignment wrapText="1"/>
    </xf>
    <xf numFmtId="0" fontId="10" fillId="2" borderId="0" xfId="0" applyFont="1" applyFill="1" applyAlignment="1">
      <alignment horizontal="left" wrapText="1"/>
    </xf>
    <xf numFmtId="49" fontId="6" fillId="2" borderId="0" xfId="0" applyNumberFormat="1" applyFont="1" applyFill="1" applyAlignment="1">
      <alignment horizontal="centerContinuous"/>
    </xf>
    <xf numFmtId="0" fontId="6" fillId="2" borderId="0" xfId="0" applyFont="1" applyFill="1" applyAlignment="1"/>
    <xf numFmtId="0" fontId="6" fillId="0" borderId="0" xfId="0" applyFont="1" applyAlignment="1"/>
    <xf numFmtId="0" fontId="6" fillId="2" borderId="0" xfId="0" applyFont="1" applyFill="1" applyAlignment="1">
      <alignment horizontal="center"/>
    </xf>
    <xf numFmtId="0" fontId="6" fillId="0" borderId="8" xfId="0" applyFont="1" applyBorder="1"/>
    <xf numFmtId="0" fontId="6" fillId="2" borderId="8" xfId="0" applyFont="1" applyFill="1" applyBorder="1" applyAlignment="1"/>
    <xf numFmtId="0" fontId="6" fillId="2" borderId="0" xfId="0" applyFont="1" applyFill="1" applyBorder="1" applyAlignment="1"/>
    <xf numFmtId="0" fontId="6" fillId="0" borderId="0" xfId="0" applyFont="1" applyBorder="1" applyAlignment="1"/>
    <xf numFmtId="0" fontId="6" fillId="0" borderId="0" xfId="0" applyFont="1" applyFill="1" applyAlignment="1">
      <alignment vertical="center"/>
    </xf>
    <xf numFmtId="0" fontId="6" fillId="0" borderId="0" xfId="0" applyFont="1" applyFill="1" applyAlignment="1">
      <alignment vertical="center" wrapText="1"/>
    </xf>
    <xf numFmtId="0" fontId="6"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6" fillId="0" borderId="0" xfId="0" applyFont="1" applyAlignment="1">
      <alignment vertical="center"/>
    </xf>
    <xf numFmtId="0" fontId="10" fillId="2" borderId="0" xfId="0" applyFont="1" applyFill="1" applyAlignment="1">
      <alignment vertical="center" wrapText="1"/>
    </xf>
    <xf numFmtId="0" fontId="12" fillId="0" borderId="0" xfId="0" applyFont="1" applyAlignment="1">
      <alignmen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xf numFmtId="0" fontId="6" fillId="0" borderId="5" xfId="0" applyFont="1" applyFill="1" applyBorder="1" applyAlignment="1">
      <alignment horizontal="center" vertical="center"/>
    </xf>
    <xf numFmtId="0" fontId="6" fillId="0" borderId="0"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0" xfId="0" applyFont="1" applyFill="1" applyBorder="1" applyAlignment="1">
      <alignment horizontal="centerContinuous"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0" xfId="0" applyFont="1" applyBorder="1" applyAlignment="1">
      <alignment vertical="center"/>
    </xf>
    <xf numFmtId="49" fontId="6" fillId="0" borderId="15" xfId="0" applyNumberFormat="1"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wrapText="1"/>
    </xf>
    <xf numFmtId="0" fontId="13" fillId="0" borderId="18" xfId="0" quotePrefix="1" applyFont="1" applyFill="1" applyBorder="1" applyAlignment="1">
      <alignment horizontal="center" vertical="center"/>
    </xf>
    <xf numFmtId="49" fontId="9" fillId="0" borderId="19"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166" fontId="10" fillId="0" borderId="7" xfId="0" applyNumberFormat="1" applyFont="1" applyFill="1" applyBorder="1" applyAlignment="1">
      <alignment horizontal="center" vertical="center" wrapText="1"/>
    </xf>
    <xf numFmtId="166" fontId="10" fillId="0" borderId="21" xfId="0" applyNumberFormat="1" applyFont="1" applyFill="1" applyBorder="1" applyAlignment="1">
      <alignment horizontal="center" vertical="center" wrapText="1"/>
    </xf>
    <xf numFmtId="0" fontId="10" fillId="0" borderId="18" xfId="0" quotePrefix="1" applyFont="1" applyFill="1" applyBorder="1" applyAlignment="1">
      <alignment horizontal="center" vertical="center"/>
    </xf>
    <xf numFmtId="0" fontId="10" fillId="0" borderId="22" xfId="0" applyFont="1" applyFill="1" applyBorder="1" applyAlignment="1">
      <alignment vertical="center" wrapText="1"/>
    </xf>
    <xf numFmtId="0" fontId="10" fillId="0" borderId="7" xfId="0" applyFont="1" applyFill="1" applyBorder="1" applyAlignment="1">
      <alignment horizontal="center" vertical="center"/>
    </xf>
    <xf numFmtId="166" fontId="10" fillId="0" borderId="23" xfId="0" applyNumberFormat="1" applyFont="1" applyFill="1" applyBorder="1" applyAlignment="1">
      <alignment horizontal="center" vertical="center"/>
    </xf>
    <xf numFmtId="166" fontId="10" fillId="0" borderId="24" xfId="0" applyNumberFormat="1" applyFont="1" applyFill="1" applyBorder="1" applyAlignment="1">
      <alignment horizontal="center" vertical="center"/>
    </xf>
    <xf numFmtId="0" fontId="10" fillId="0" borderId="0" xfId="0" applyFont="1" applyAlignment="1">
      <alignment vertical="center"/>
    </xf>
    <xf numFmtId="0" fontId="10" fillId="0" borderId="23" xfId="0" applyFont="1" applyFill="1" applyBorder="1" applyAlignment="1">
      <alignment vertical="center" wrapText="1"/>
    </xf>
    <xf numFmtId="0" fontId="10" fillId="0" borderId="0" xfId="0" applyFont="1" applyFill="1" applyBorder="1" applyAlignment="1">
      <alignment horizontal="center" vertical="center"/>
    </xf>
    <xf numFmtId="166" fontId="10" fillId="0" borderId="23" xfId="0" applyNumberFormat="1" applyFont="1" applyFill="1" applyBorder="1" applyAlignment="1">
      <alignment horizontal="center" vertical="center" wrapText="1"/>
    </xf>
    <xf numFmtId="49" fontId="6" fillId="0" borderId="25" xfId="0" quotePrefix="1" applyNumberFormat="1" applyFont="1" applyFill="1" applyBorder="1" applyAlignment="1">
      <alignment horizontal="center" vertical="center"/>
    </xf>
    <xf numFmtId="0" fontId="6" fillId="0" borderId="7" xfId="0" applyNumberFormat="1" applyFont="1" applyFill="1" applyBorder="1" applyAlignment="1">
      <alignment vertical="center" wrapText="1"/>
    </xf>
    <xf numFmtId="0" fontId="6" fillId="0" borderId="7" xfId="0" applyFont="1" applyFill="1" applyBorder="1" applyAlignment="1">
      <alignment horizontal="center" vertical="center"/>
    </xf>
    <xf numFmtId="166" fontId="6" fillId="0" borderId="7" xfId="0" applyNumberFormat="1" applyFont="1" applyFill="1" applyBorder="1" applyAlignment="1">
      <alignment horizontal="center" vertical="center"/>
    </xf>
    <xf numFmtId="166" fontId="6" fillId="0" borderId="21" xfId="0" applyNumberFormat="1" applyFont="1" applyFill="1" applyBorder="1" applyAlignment="1">
      <alignment horizontal="center" vertical="center"/>
    </xf>
    <xf numFmtId="0" fontId="6" fillId="0" borderId="25" xfId="0" quotePrefix="1" applyNumberFormat="1" applyFont="1" applyFill="1" applyBorder="1" applyAlignment="1">
      <alignment horizontal="center" vertical="center"/>
    </xf>
    <xf numFmtId="0" fontId="10" fillId="0" borderId="18" xfId="0" quotePrefix="1" applyNumberFormat="1" applyFont="1" applyFill="1" applyBorder="1" applyAlignment="1">
      <alignment horizontal="center" vertical="center"/>
    </xf>
    <xf numFmtId="49" fontId="6" fillId="0" borderId="18" xfId="0" quotePrefix="1" applyNumberFormat="1" applyFont="1" applyFill="1" applyBorder="1" applyAlignment="1">
      <alignment horizontal="center" vertical="center"/>
    </xf>
    <xf numFmtId="0" fontId="6" fillId="0" borderId="23" xfId="0" applyNumberFormat="1" applyFont="1" applyFill="1" applyBorder="1" applyAlignment="1">
      <alignment vertical="center" wrapText="1"/>
    </xf>
    <xf numFmtId="0" fontId="6" fillId="0" borderId="0" xfId="0" applyFont="1" applyFill="1" applyBorder="1" applyAlignment="1">
      <alignment horizontal="center" vertical="center"/>
    </xf>
    <xf numFmtId="166" fontId="6" fillId="0" borderId="23" xfId="0" applyNumberFormat="1" applyFont="1" applyFill="1" applyBorder="1" applyAlignment="1">
      <alignment horizontal="center" vertical="center"/>
    </xf>
    <xf numFmtId="166" fontId="6" fillId="0" borderId="24" xfId="0" applyNumberFormat="1" applyFont="1" applyFill="1" applyBorder="1" applyAlignment="1">
      <alignment horizontal="center" vertical="center"/>
    </xf>
    <xf numFmtId="0" fontId="6" fillId="0" borderId="23" xfId="0" applyFont="1" applyFill="1" applyBorder="1" applyAlignment="1">
      <alignment vertical="center" wrapText="1"/>
    </xf>
    <xf numFmtId="0" fontId="6" fillId="0" borderId="23" xfId="0" applyFont="1" applyFill="1" applyBorder="1" applyAlignment="1">
      <alignment horizontal="center" vertical="center"/>
    </xf>
    <xf numFmtId="0" fontId="6" fillId="0" borderId="7" xfId="0" applyFont="1" applyFill="1" applyBorder="1" applyAlignment="1">
      <alignment vertical="center" wrapText="1"/>
    </xf>
    <xf numFmtId="49" fontId="6" fillId="0" borderId="25" xfId="0" applyNumberFormat="1" applyFont="1" applyFill="1" applyBorder="1" applyAlignment="1">
      <alignment horizontal="center" vertical="center"/>
    </xf>
    <xf numFmtId="0" fontId="6" fillId="3" borderId="7" xfId="0" applyFont="1" applyFill="1" applyBorder="1" applyAlignment="1">
      <alignment vertical="center" wrapText="1"/>
    </xf>
    <xf numFmtId="49" fontId="10" fillId="0" borderId="25" xfId="0" quotePrefix="1" applyNumberFormat="1" applyFont="1" applyFill="1" applyBorder="1" applyAlignment="1">
      <alignment horizontal="center" vertical="center"/>
    </xf>
    <xf numFmtId="0" fontId="10" fillId="0" borderId="7" xfId="0" applyFont="1" applyFill="1" applyBorder="1" applyAlignment="1">
      <alignment vertical="center" wrapText="1"/>
    </xf>
    <xf numFmtId="166" fontId="10" fillId="0" borderId="7" xfId="0" applyNumberFormat="1" applyFont="1" applyFill="1" applyBorder="1" applyAlignment="1">
      <alignment horizontal="center" vertical="center"/>
    </xf>
    <xf numFmtId="166" fontId="10" fillId="0" borderId="21" xfId="0" applyNumberFormat="1" applyFont="1" applyFill="1" applyBorder="1" applyAlignment="1">
      <alignment horizontal="center" vertical="center"/>
    </xf>
    <xf numFmtId="0" fontId="6" fillId="0" borderId="18" xfId="0" quotePrefix="1" applyNumberFormat="1" applyFont="1" applyFill="1" applyBorder="1" applyAlignment="1">
      <alignment horizontal="center" vertical="center"/>
    </xf>
    <xf numFmtId="166" fontId="6" fillId="0" borderId="23" xfId="0" applyNumberFormat="1" applyFont="1" applyFill="1" applyBorder="1" applyAlignment="1">
      <alignment horizontal="center" vertical="center" wrapText="1"/>
    </xf>
    <xf numFmtId="166" fontId="10" fillId="0" borderId="24"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0" fontId="6" fillId="0" borderId="25" xfId="0" applyNumberFormat="1" applyFont="1" applyFill="1" applyBorder="1" applyAlignment="1">
      <alignment horizontal="center" vertical="center"/>
    </xf>
    <xf numFmtId="0" fontId="10" fillId="0" borderId="25" xfId="0" quotePrefix="1" applyNumberFormat="1" applyFont="1" applyFill="1" applyBorder="1" applyAlignment="1">
      <alignment horizontal="center" vertical="center"/>
    </xf>
    <xf numFmtId="0" fontId="10" fillId="3" borderId="7" xfId="0" applyFont="1" applyFill="1" applyBorder="1" applyAlignment="1">
      <alignment vertical="center" wrapText="1"/>
    </xf>
    <xf numFmtId="1" fontId="10" fillId="0" borderId="7" xfId="0" applyNumberFormat="1" applyFont="1" applyFill="1" applyBorder="1" applyAlignment="1">
      <alignment horizontal="center" vertical="center" wrapText="1"/>
    </xf>
    <xf numFmtId="0" fontId="10" fillId="0" borderId="25" xfId="0" quotePrefix="1" applyFont="1" applyFill="1" applyBorder="1" applyAlignment="1">
      <alignment horizontal="center" vertical="center"/>
    </xf>
    <xf numFmtId="0" fontId="10" fillId="0" borderId="16" xfId="0" applyFont="1" applyFill="1" applyBorder="1" applyAlignment="1">
      <alignment vertical="center" wrapText="1"/>
    </xf>
    <xf numFmtId="0" fontId="6" fillId="3" borderId="16" xfId="0" applyNumberFormat="1" applyFont="1" applyFill="1" applyBorder="1" applyAlignment="1">
      <alignment vertical="center" wrapText="1"/>
    </xf>
    <xf numFmtId="166" fontId="6" fillId="3" borderId="7" xfId="0" applyNumberFormat="1" applyFont="1" applyFill="1" applyBorder="1" applyAlignment="1">
      <alignment horizontal="center" vertical="center"/>
    </xf>
    <xf numFmtId="49" fontId="6" fillId="0" borderId="15" xfId="0" quotePrefix="1" applyNumberFormat="1" applyFont="1" applyFill="1" applyBorder="1" applyAlignment="1">
      <alignment horizontal="center" vertical="center"/>
    </xf>
    <xf numFmtId="166" fontId="10" fillId="3" borderId="7" xfId="0" applyNumberFormat="1" applyFont="1" applyFill="1" applyBorder="1" applyAlignment="1">
      <alignment horizontal="center" vertical="center" wrapText="1"/>
    </xf>
    <xf numFmtId="166" fontId="10" fillId="3" borderId="7" xfId="0" applyNumberFormat="1" applyFont="1" applyFill="1" applyBorder="1" applyAlignment="1">
      <alignment horizontal="center" vertical="center"/>
    </xf>
    <xf numFmtId="166" fontId="10" fillId="3" borderId="21"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1" fontId="6" fillId="0" borderId="16" xfId="0" applyNumberFormat="1" applyFont="1" applyFill="1" applyBorder="1" applyAlignment="1">
      <alignment horizontal="center" vertical="center" wrapText="1"/>
    </xf>
    <xf numFmtId="0" fontId="6" fillId="0" borderId="7" xfId="0" applyNumberFormat="1" applyFont="1" applyFill="1" applyBorder="1" applyAlignment="1">
      <alignment horizontal="left" vertical="center" wrapText="1"/>
    </xf>
    <xf numFmtId="49" fontId="6" fillId="0" borderId="18" xfId="0" quotePrefix="1" applyNumberFormat="1" applyFont="1" applyFill="1" applyBorder="1" applyAlignment="1">
      <alignment vertical="center"/>
    </xf>
    <xf numFmtId="49" fontId="6" fillId="0" borderId="13" xfId="0" quotePrefix="1" applyNumberFormat="1" applyFont="1" applyFill="1" applyBorder="1" applyAlignment="1">
      <alignment horizontal="center" vertical="center"/>
    </xf>
    <xf numFmtId="0" fontId="6" fillId="0" borderId="27" xfId="0" applyNumberFormat="1" applyFont="1" applyFill="1" applyBorder="1" applyAlignment="1">
      <alignment vertical="center" wrapText="1"/>
    </xf>
    <xf numFmtId="1" fontId="6" fillId="0" borderId="27" xfId="0" applyNumberFormat="1" applyFont="1" applyFill="1" applyBorder="1" applyAlignment="1">
      <alignment horizontal="center" vertical="center" wrapText="1"/>
    </xf>
    <xf numFmtId="166" fontId="6" fillId="0" borderId="27" xfId="0" applyNumberFormat="1" applyFont="1" applyFill="1" applyBorder="1" applyAlignment="1">
      <alignment horizontal="center" vertical="center"/>
    </xf>
    <xf numFmtId="166" fontId="6" fillId="0" borderId="27" xfId="2" applyNumberFormat="1" applyFont="1" applyFill="1" applyBorder="1" applyAlignment="1">
      <alignment horizontal="center" vertical="center"/>
    </xf>
    <xf numFmtId="166" fontId="6" fillId="0" borderId="14" xfId="0" applyNumberFormat="1" applyFont="1" applyFill="1" applyBorder="1" applyAlignment="1">
      <alignment horizontal="center" vertical="center"/>
    </xf>
    <xf numFmtId="0" fontId="6" fillId="2" borderId="0" xfId="0" applyFont="1" applyFill="1" applyAlignment="1">
      <alignment horizontal="center" vertical="center"/>
    </xf>
    <xf numFmtId="0" fontId="10" fillId="0" borderId="0" xfId="0" applyFont="1" applyFill="1"/>
    <xf numFmtId="0" fontId="9" fillId="0" borderId="0" xfId="0" applyFont="1" applyFill="1" applyAlignment="1">
      <alignment wrapText="1"/>
    </xf>
    <xf numFmtId="49" fontId="9" fillId="0" borderId="0" xfId="0" applyNumberFormat="1" applyFont="1" applyFill="1" applyAlignment="1"/>
    <xf numFmtId="49" fontId="10" fillId="0" borderId="0" xfId="0" applyNumberFormat="1" applyFont="1" applyFill="1" applyAlignment="1"/>
    <xf numFmtId="0" fontId="10" fillId="0" borderId="0" xfId="0" applyFont="1" applyFill="1" applyAlignment="1">
      <alignment horizontal="center" wrapText="1"/>
    </xf>
    <xf numFmtId="0" fontId="10" fillId="0" borderId="0" xfId="0" applyFont="1" applyFill="1" applyAlignment="1">
      <alignment horizontal="center"/>
    </xf>
    <xf numFmtId="0" fontId="6" fillId="0" borderId="0" xfId="0" applyFont="1" applyFill="1" applyBorder="1"/>
    <xf numFmtId="164" fontId="10" fillId="0" borderId="0" xfId="0" applyNumberFormat="1" applyFont="1" applyFill="1" applyBorder="1" applyAlignment="1">
      <alignment horizontal="center" vertical="top"/>
    </xf>
    <xf numFmtId="0" fontId="10" fillId="0" borderId="0" xfId="0" applyFont="1" applyFill="1" applyBorder="1" applyAlignment="1">
      <alignment horizontal="center" vertical="top"/>
    </xf>
    <xf numFmtId="0" fontId="10" fillId="0" borderId="0" xfId="0" applyFont="1" applyFill="1" applyBorder="1" applyAlignment="1">
      <alignment horizontal="right" vertical="top"/>
    </xf>
    <xf numFmtId="0" fontId="14" fillId="0" borderId="0" xfId="0" applyFont="1" applyFill="1" applyBorder="1"/>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6" fillId="0" borderId="31" xfId="0" applyFont="1" applyFill="1" applyBorder="1" applyAlignment="1">
      <alignment horizontal="centerContinuous" wrapText="1"/>
    </xf>
    <xf numFmtId="0" fontId="14" fillId="0" borderId="0" xfId="0" applyFont="1" applyFill="1" applyBorder="1" applyAlignment="1">
      <alignment vertical="center"/>
    </xf>
    <xf numFmtId="0" fontId="10" fillId="0" borderId="27"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4" fillId="0" borderId="0" xfId="0" applyFont="1" applyFill="1" applyBorder="1" applyAlignment="1">
      <alignment vertical="center" wrapText="1"/>
    </xf>
    <xf numFmtId="49" fontId="17" fillId="0" borderId="15" xfId="0" applyNumberFormat="1" applyFont="1" applyFill="1" applyBorder="1" applyAlignment="1">
      <alignment horizontal="center" vertical="center" wrapText="1"/>
    </xf>
    <xf numFmtId="49" fontId="17" fillId="0" borderId="32" xfId="0" applyNumberFormat="1" applyFont="1" applyFill="1" applyBorder="1" applyAlignment="1">
      <alignment horizontal="center" vertical="center" wrapText="1"/>
    </xf>
    <xf numFmtId="49" fontId="17" fillId="0" borderId="20" xfId="0" applyNumberFormat="1" applyFont="1" applyFill="1" applyBorder="1" applyAlignment="1">
      <alignment horizontal="center" vertical="center" wrapText="1"/>
    </xf>
    <xf numFmtId="49" fontId="17" fillId="0" borderId="19" xfId="0" applyNumberFormat="1" applyFont="1" applyFill="1" applyBorder="1" applyAlignment="1">
      <alignment horizontal="center" vertical="center" wrapText="1"/>
    </xf>
    <xf numFmtId="49" fontId="17" fillId="0" borderId="33" xfId="0" applyNumberFormat="1" applyFont="1" applyFill="1" applyBorder="1" applyAlignment="1">
      <alignment horizontal="center" vertical="center" wrapText="1"/>
    </xf>
    <xf numFmtId="0" fontId="10" fillId="0" borderId="26" xfId="0" applyFont="1" applyFill="1" applyBorder="1" applyAlignment="1">
      <alignment horizontal="center" wrapText="1"/>
    </xf>
    <xf numFmtId="0" fontId="10" fillId="0" borderId="20" xfId="0" applyFont="1" applyFill="1" applyBorder="1" applyAlignment="1">
      <alignment horizontal="center" wrapText="1"/>
    </xf>
    <xf numFmtId="0" fontId="10" fillId="0" borderId="34" xfId="0" applyFont="1" applyFill="1" applyBorder="1" applyAlignment="1">
      <alignment horizontal="center" wrapText="1"/>
    </xf>
    <xf numFmtId="0" fontId="9" fillId="0" borderId="0" xfId="0" applyFont="1" applyFill="1" applyBorder="1" applyAlignment="1">
      <alignment vertical="center" wrapText="1"/>
    </xf>
    <xf numFmtId="0" fontId="12" fillId="0" borderId="25" xfId="0" applyFont="1" applyFill="1" applyBorder="1" applyAlignment="1">
      <alignment horizontal="center" vertical="center" wrapText="1"/>
    </xf>
    <xf numFmtId="49" fontId="18" fillId="0" borderId="35" xfId="0" applyNumberFormat="1" applyFont="1" applyFill="1" applyBorder="1" applyAlignment="1">
      <alignment horizontal="center" vertical="center" wrapText="1"/>
    </xf>
    <xf numFmtId="0" fontId="18" fillId="0" borderId="7" xfId="0" applyNumberFormat="1"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readingOrder="1"/>
    </xf>
    <xf numFmtId="0" fontId="14" fillId="0" borderId="0" xfId="0" applyFont="1" applyFill="1" applyBorder="1" applyAlignment="1">
      <alignment horizontal="center" vertical="center" wrapText="1"/>
    </xf>
    <xf numFmtId="0" fontId="12" fillId="0" borderId="25" xfId="0" applyFont="1" applyFill="1" applyBorder="1" applyAlignment="1">
      <alignment horizontal="center" vertical="center"/>
    </xf>
    <xf numFmtId="49" fontId="17" fillId="0" borderId="35" xfId="0" applyNumberFormat="1" applyFont="1" applyFill="1" applyBorder="1" applyAlignment="1">
      <alignment horizontal="center" vertical="center"/>
    </xf>
    <xf numFmtId="49" fontId="17" fillId="0" borderId="7" xfId="0" applyNumberFormat="1" applyFont="1" applyFill="1" applyBorder="1" applyAlignment="1">
      <alignment horizontal="center" vertical="center"/>
    </xf>
    <xf numFmtId="0" fontId="14" fillId="0" borderId="0" xfId="0" applyFont="1" applyFill="1" applyBorder="1" applyAlignment="1">
      <alignment horizontal="center" vertical="center"/>
    </xf>
    <xf numFmtId="49" fontId="12" fillId="0" borderId="35"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wrapText="1" readingOrder="1"/>
    </xf>
    <xf numFmtId="0" fontId="20" fillId="0" borderId="0" xfId="0" applyFont="1" applyFill="1" applyBorder="1"/>
    <xf numFmtId="0" fontId="21" fillId="0" borderId="7" xfId="0" applyNumberFormat="1" applyFont="1" applyFill="1" applyBorder="1" applyAlignment="1">
      <alignment horizontal="center" vertical="center" wrapText="1" readingOrder="1"/>
    </xf>
    <xf numFmtId="0" fontId="17" fillId="0" borderId="25" xfId="0" applyFont="1" applyFill="1" applyBorder="1" applyAlignment="1">
      <alignment horizontal="center" vertical="center"/>
    </xf>
    <xf numFmtId="0" fontId="9" fillId="0" borderId="0" xfId="0" applyFont="1" applyFill="1" applyBorder="1" applyAlignment="1">
      <alignment horizontal="center" vertical="center"/>
    </xf>
    <xf numFmtId="0" fontId="22" fillId="0" borderId="7" xfId="0" applyNumberFormat="1" applyFont="1" applyFill="1" applyBorder="1" applyAlignment="1">
      <alignment horizontal="center" vertical="center" wrapText="1" readingOrder="1"/>
    </xf>
    <xf numFmtId="0" fontId="21"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2" fillId="0" borderId="13" xfId="0" applyFont="1" applyFill="1" applyBorder="1" applyAlignment="1">
      <alignment horizontal="center" vertical="center"/>
    </xf>
    <xf numFmtId="49" fontId="12" fillId="0" borderId="11" xfId="0" applyNumberFormat="1" applyFont="1" applyFill="1" applyBorder="1" applyAlignment="1">
      <alignment horizontal="center" vertical="center"/>
    </xf>
    <xf numFmtId="49" fontId="12" fillId="0" borderId="27" xfId="0" applyNumberFormat="1" applyFont="1" applyFill="1" applyBorder="1" applyAlignment="1">
      <alignment horizontal="center" vertical="center"/>
    </xf>
    <xf numFmtId="0" fontId="21" fillId="0" borderId="27" xfId="0" applyFont="1" applyFill="1" applyBorder="1" applyAlignment="1">
      <alignment horizontal="center" vertical="center" wrapText="1"/>
    </xf>
    <xf numFmtId="0" fontId="12" fillId="0" borderId="0" xfId="0" applyFont="1" applyFill="1" applyBorder="1"/>
    <xf numFmtId="49" fontId="12" fillId="0" borderId="0" xfId="0" applyNumberFormat="1" applyFont="1" applyFill="1" applyBorder="1" applyAlignment="1">
      <alignment horizontal="center" vertical="top"/>
    </xf>
    <xf numFmtId="165" fontId="18" fillId="0" borderId="0" xfId="0" applyNumberFormat="1" applyFont="1" applyFill="1" applyBorder="1" applyAlignment="1">
      <alignment horizontal="center" vertical="top"/>
    </xf>
    <xf numFmtId="165" fontId="12" fillId="0" borderId="0" xfId="0" applyNumberFormat="1" applyFont="1" applyFill="1" applyBorder="1" applyAlignment="1">
      <alignment horizontal="center" vertical="top"/>
    </xf>
    <xf numFmtId="0" fontId="5" fillId="0" borderId="0" xfId="0" applyFont="1" applyFill="1" applyBorder="1" applyAlignment="1">
      <alignment horizontal="left" vertical="top" wrapText="1"/>
    </xf>
    <xf numFmtId="166" fontId="6" fillId="0" borderId="0" xfId="0" applyNumberFormat="1" applyFont="1" applyFill="1"/>
    <xf numFmtId="166" fontId="6" fillId="0" borderId="0" xfId="0" applyNumberFormat="1" applyFont="1" applyFill="1" applyAlignment="1">
      <alignment horizontal="left"/>
    </xf>
    <xf numFmtId="166" fontId="6" fillId="0" borderId="0" xfId="0" applyNumberFormat="1" applyFont="1" applyFill="1" applyAlignment="1">
      <alignment wrapText="1"/>
    </xf>
    <xf numFmtId="164" fontId="12" fillId="0" borderId="0" xfId="0" applyNumberFormat="1" applyFont="1" applyFill="1" applyBorder="1" applyAlignment="1">
      <alignment horizontal="center" vertical="top"/>
    </xf>
    <xf numFmtId="0" fontId="18" fillId="0" borderId="0" xfId="0" applyFont="1" applyFill="1" applyBorder="1" applyAlignment="1">
      <alignment horizontal="center" vertical="top"/>
    </xf>
    <xf numFmtId="0" fontId="12" fillId="0" borderId="0" xfId="0" applyFont="1" applyFill="1" applyBorder="1" applyAlignment="1">
      <alignment horizontal="center" vertical="top"/>
    </xf>
    <xf numFmtId="164" fontId="11" fillId="0" borderId="0" xfId="0" applyNumberFormat="1" applyFont="1" applyFill="1" applyBorder="1" applyAlignment="1">
      <alignment horizontal="center" vertical="top"/>
    </xf>
    <xf numFmtId="0" fontId="19" fillId="0" borderId="0" xfId="0" applyFont="1" applyFill="1" applyBorder="1" applyAlignment="1">
      <alignment horizontal="center" vertical="top"/>
    </xf>
    <xf numFmtId="0" fontId="11" fillId="0" borderId="0" xfId="0" applyFont="1" applyFill="1" applyBorder="1" applyAlignment="1">
      <alignment horizontal="center" vertical="top"/>
    </xf>
    <xf numFmtId="49" fontId="6" fillId="3" borderId="0" xfId="0" applyNumberFormat="1" applyFont="1" applyFill="1" applyAlignment="1">
      <alignment horizontal="center" vertical="center" wrapText="1"/>
    </xf>
    <xf numFmtId="0" fontId="6" fillId="3" borderId="0" xfId="0" applyFont="1" applyFill="1" applyAlignment="1">
      <alignment vertical="center" wrapText="1"/>
    </xf>
    <xf numFmtId="0" fontId="10" fillId="3" borderId="0" xfId="0" applyFont="1" applyFill="1" applyAlignment="1">
      <alignment vertical="center"/>
    </xf>
    <xf numFmtId="0" fontId="6" fillId="3" borderId="0" xfId="0" applyFont="1" applyFill="1" applyAlignment="1">
      <alignment vertical="center"/>
    </xf>
    <xf numFmtId="49" fontId="10" fillId="3" borderId="0" xfId="0" applyNumberFormat="1" applyFont="1" applyFill="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vertical="center" wrapText="1"/>
    </xf>
    <xf numFmtId="0" fontId="14" fillId="3" borderId="0" xfId="0" applyFont="1" applyFill="1" applyAlignment="1">
      <alignment horizontal="center" vertical="center"/>
    </xf>
    <xf numFmtId="0" fontId="14" fillId="3" borderId="0" xfId="0" applyFont="1" applyFill="1" applyAlignment="1">
      <alignment vertical="center"/>
    </xf>
    <xf numFmtId="0" fontId="6" fillId="3" borderId="0" xfId="0" applyFont="1" applyFill="1"/>
    <xf numFmtId="0" fontId="6" fillId="3" borderId="0" xfId="0" applyFont="1" applyFill="1" applyAlignment="1">
      <alignment horizontal="right" vertical="center"/>
    </xf>
    <xf numFmtId="0" fontId="6" fillId="3" borderId="0" xfId="0" applyFont="1" applyFill="1" applyBorder="1" applyAlignment="1">
      <alignment horizontal="centerContinuous" vertical="center" wrapText="1"/>
    </xf>
    <xf numFmtId="0" fontId="6" fillId="3" borderId="9" xfId="0" applyFont="1" applyFill="1" applyBorder="1" applyAlignment="1">
      <alignment horizontal="centerContinuous" vertical="center" wrapText="1"/>
    </xf>
    <xf numFmtId="0" fontId="6" fillId="3" borderId="10" xfId="0" applyFont="1" applyFill="1" applyBorder="1" applyAlignment="1">
      <alignment horizontal="centerContinuous" vertical="center" wrapText="1"/>
    </xf>
    <xf numFmtId="0" fontId="10" fillId="3" borderId="36" xfId="0"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7" fillId="3" borderId="13" xfId="0" applyFont="1" applyFill="1" applyBorder="1" applyAlignment="1">
      <alignment horizontal="center" vertical="center"/>
    </xf>
    <xf numFmtId="0" fontId="17" fillId="3" borderId="27"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37" xfId="0" applyFont="1" applyFill="1" applyBorder="1" applyAlignment="1">
      <alignment horizontal="center" vertical="center" wrapText="1"/>
    </xf>
    <xf numFmtId="0" fontId="12" fillId="3" borderId="15" xfId="0" applyFont="1" applyFill="1" applyBorder="1" applyAlignment="1">
      <alignment horizontal="center" vertical="center"/>
    </xf>
    <xf numFmtId="0" fontId="10" fillId="3" borderId="16" xfId="0" applyFont="1" applyFill="1" applyBorder="1" applyAlignment="1">
      <alignment horizontal="center" vertical="center" wrapText="1"/>
    </xf>
    <xf numFmtId="49" fontId="22" fillId="3" borderId="16" xfId="0" applyNumberFormat="1" applyFont="1" applyFill="1" applyBorder="1" applyAlignment="1">
      <alignment horizontal="center" vertical="center"/>
    </xf>
    <xf numFmtId="166" fontId="10" fillId="3" borderId="16" xfId="0" applyNumberFormat="1" applyFont="1" applyFill="1" applyBorder="1" applyAlignment="1">
      <alignment horizontal="center" vertical="center"/>
    </xf>
    <xf numFmtId="166" fontId="10" fillId="3" borderId="17" xfId="0" applyNumberFormat="1" applyFont="1" applyFill="1" applyBorder="1" applyAlignment="1">
      <alignment horizontal="center" vertical="center"/>
    </xf>
    <xf numFmtId="0" fontId="12" fillId="3" borderId="25" xfId="0" applyFont="1" applyFill="1" applyBorder="1" applyAlignment="1">
      <alignment horizontal="center" vertical="center"/>
    </xf>
    <xf numFmtId="0" fontId="11" fillId="3" borderId="7" xfId="0" applyFont="1" applyFill="1" applyBorder="1" applyAlignment="1">
      <alignment horizontal="left" vertical="center" wrapText="1"/>
    </xf>
    <xf numFmtId="49" fontId="22" fillId="3" borderId="7" xfId="0" applyNumberFormat="1" applyFont="1" applyFill="1" applyBorder="1" applyAlignment="1">
      <alignment horizontal="center" vertical="center"/>
    </xf>
    <xf numFmtId="0" fontId="10" fillId="3" borderId="7" xfId="0" applyFont="1" applyFill="1" applyBorder="1" applyAlignment="1">
      <alignment horizontal="center" vertical="center" wrapText="1"/>
    </xf>
    <xf numFmtId="49" fontId="11" fillId="3" borderId="7" xfId="0" applyNumberFormat="1" applyFont="1" applyFill="1" applyBorder="1" applyAlignment="1">
      <alignment horizontal="center" vertical="center"/>
    </xf>
    <xf numFmtId="166" fontId="6" fillId="3" borderId="21" xfId="0" applyNumberFormat="1" applyFont="1" applyFill="1" applyBorder="1" applyAlignment="1">
      <alignment horizontal="center" vertical="center"/>
    </xf>
    <xf numFmtId="49" fontId="11" fillId="3" borderId="7" xfId="0" applyNumberFormat="1" applyFont="1" applyFill="1" applyBorder="1" applyAlignment="1">
      <alignment horizontal="center" vertical="center" wrapText="1"/>
    </xf>
    <xf numFmtId="0" fontId="19" fillId="3" borderId="7" xfId="0" applyFont="1" applyFill="1" applyBorder="1" applyAlignment="1">
      <alignment horizontal="left" vertical="center" wrapText="1"/>
    </xf>
    <xf numFmtId="0" fontId="11" fillId="3" borderId="7" xfId="0" applyNumberFormat="1" applyFont="1" applyFill="1" applyBorder="1" applyAlignment="1">
      <alignment horizontal="left" vertical="center" wrapText="1" readingOrder="1"/>
    </xf>
    <xf numFmtId="49" fontId="11" fillId="3" borderId="7" xfId="0" applyNumberFormat="1" applyFont="1" applyFill="1" applyBorder="1" applyAlignment="1">
      <alignment vertical="center" wrapText="1"/>
    </xf>
    <xf numFmtId="49" fontId="19" fillId="3" borderId="7" xfId="0" applyNumberFormat="1" applyFont="1" applyFill="1" applyBorder="1" applyAlignment="1">
      <alignment vertical="center" wrapText="1"/>
    </xf>
    <xf numFmtId="49" fontId="22" fillId="3" borderId="7" xfId="0" applyNumberFormat="1" applyFont="1" applyFill="1" applyBorder="1" applyAlignment="1">
      <alignment vertical="center" wrapText="1"/>
    </xf>
    <xf numFmtId="0" fontId="11" fillId="3" borderId="7" xfId="0" applyFont="1" applyFill="1" applyBorder="1" applyAlignment="1">
      <alignment horizontal="center" vertical="center"/>
    </xf>
    <xf numFmtId="0" fontId="11" fillId="3" borderId="7" xfId="0" applyFont="1" applyFill="1" applyBorder="1" applyAlignment="1">
      <alignment vertical="center" wrapText="1"/>
    </xf>
    <xf numFmtId="0" fontId="11" fillId="3" borderId="7" xfId="0" applyFont="1" applyFill="1" applyBorder="1" applyAlignment="1">
      <alignment horizontal="center" vertical="center" wrapText="1"/>
    </xf>
    <xf numFmtId="0" fontId="22" fillId="3" borderId="7" xfId="0" applyFont="1" applyFill="1" applyBorder="1" applyAlignment="1">
      <alignment vertical="center" wrapText="1"/>
    </xf>
    <xf numFmtId="49" fontId="22" fillId="3" borderId="7" xfId="0" applyNumberFormat="1" applyFont="1" applyFill="1" applyBorder="1" applyAlignment="1">
      <alignment horizontal="center" vertical="center" wrapText="1"/>
    </xf>
    <xf numFmtId="166" fontId="6" fillId="3" borderId="7" xfId="0" applyNumberFormat="1" applyFont="1" applyFill="1" applyBorder="1" applyAlignment="1" applyProtection="1">
      <alignment horizontal="center" vertical="center"/>
    </xf>
    <xf numFmtId="0" fontId="6" fillId="3" borderId="7" xfId="0" applyFont="1" applyFill="1" applyBorder="1" applyAlignment="1">
      <alignment horizontal="center" vertical="center"/>
    </xf>
    <xf numFmtId="49" fontId="6" fillId="3" borderId="7" xfId="0" applyNumberFormat="1" applyFont="1" applyFill="1" applyBorder="1" applyAlignment="1">
      <alignment vertical="center" wrapText="1"/>
    </xf>
    <xf numFmtId="49" fontId="10" fillId="3" borderId="7" xfId="0" applyNumberFormat="1" applyFont="1" applyFill="1" applyBorder="1" applyAlignment="1">
      <alignment horizontal="center" vertical="center" wrapText="1"/>
    </xf>
    <xf numFmtId="0" fontId="6" fillId="3" borderId="0" xfId="0" applyFont="1" applyFill="1" applyAlignment="1">
      <alignment horizontal="center" vertical="center"/>
    </xf>
    <xf numFmtId="49" fontId="6" fillId="3" borderId="25" xfId="0" applyNumberFormat="1" applyFont="1" applyFill="1" applyBorder="1" applyAlignment="1">
      <alignment horizontal="center" vertical="center" wrapText="1"/>
    </xf>
    <xf numFmtId="49" fontId="10" fillId="3" borderId="7" xfId="0" applyNumberFormat="1" applyFont="1" applyFill="1" applyBorder="1" applyAlignment="1">
      <alignment vertical="center" wrapText="1"/>
    </xf>
    <xf numFmtId="49" fontId="6" fillId="3" borderId="7" xfId="0" applyNumberFormat="1" applyFont="1" applyFill="1" applyBorder="1" applyAlignment="1">
      <alignment horizontal="center" vertical="center" wrapText="1"/>
    </xf>
    <xf numFmtId="0" fontId="16" fillId="3" borderId="0" xfId="0" applyFont="1" applyFill="1" applyAlignment="1">
      <alignment vertical="center"/>
    </xf>
    <xf numFmtId="49" fontId="6" fillId="3" borderId="25" xfId="0" applyNumberFormat="1" applyFont="1" applyFill="1" applyBorder="1" applyAlignment="1">
      <alignment horizontal="center" vertical="center"/>
    </xf>
    <xf numFmtId="49" fontId="6" fillId="3" borderId="7" xfId="0" applyNumberFormat="1" applyFont="1" applyFill="1" applyBorder="1" applyAlignment="1">
      <alignment horizontal="left" vertical="center" wrapText="1"/>
    </xf>
    <xf numFmtId="49" fontId="6" fillId="3" borderId="13" xfId="0" applyNumberFormat="1" applyFont="1" applyFill="1" applyBorder="1" applyAlignment="1">
      <alignment horizontal="center" vertical="center"/>
    </xf>
    <xf numFmtId="49" fontId="6" fillId="3" borderId="27" xfId="0" applyNumberFormat="1" applyFont="1" applyFill="1" applyBorder="1" applyAlignment="1">
      <alignment vertical="center" wrapText="1"/>
    </xf>
    <xf numFmtId="49" fontId="6" fillId="3" borderId="27" xfId="0" applyNumberFormat="1" applyFont="1" applyFill="1" applyBorder="1" applyAlignment="1">
      <alignment horizontal="center" vertical="center" wrapText="1"/>
    </xf>
    <xf numFmtId="166" fontId="6" fillId="3" borderId="27" xfId="0" applyNumberFormat="1" applyFont="1" applyFill="1" applyBorder="1" applyAlignment="1">
      <alignment horizontal="center" vertical="center"/>
    </xf>
    <xf numFmtId="166" fontId="6" fillId="3" borderId="14" xfId="0" applyNumberFormat="1" applyFont="1" applyFill="1" applyBorder="1" applyAlignment="1">
      <alignment horizontal="center" vertical="center"/>
    </xf>
    <xf numFmtId="0" fontId="11" fillId="3" borderId="0" xfId="0" applyFont="1" applyFill="1" applyAlignment="1">
      <alignment vertical="center"/>
    </xf>
    <xf numFmtId="49" fontId="6" fillId="0" borderId="0" xfId="0" applyNumberFormat="1" applyFont="1" applyFill="1" applyAlignment="1">
      <alignment horizontal="centerContinuous" vertical="center" wrapText="1"/>
    </xf>
    <xf numFmtId="0" fontId="10" fillId="0" borderId="0" xfId="0" applyFont="1" applyFill="1" applyAlignment="1">
      <alignment vertical="center"/>
    </xf>
    <xf numFmtId="0" fontId="9" fillId="0" borderId="0" xfId="0" applyFont="1" applyFill="1" applyAlignment="1">
      <alignment horizontal="centerContinuous" vertical="center"/>
    </xf>
    <xf numFmtId="0" fontId="10" fillId="0" borderId="0" xfId="0" applyFont="1" applyFill="1" applyAlignment="1">
      <alignment vertical="center" wrapText="1"/>
    </xf>
    <xf numFmtId="0" fontId="10" fillId="0" borderId="33"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3" xfId="0" applyFont="1" applyFill="1" applyBorder="1" applyAlignment="1">
      <alignment horizontal="centerContinuous" vertical="center" wrapText="1"/>
    </xf>
    <xf numFmtId="0" fontId="6" fillId="0" borderId="39" xfId="0" applyFont="1" applyFill="1" applyBorder="1" applyAlignment="1">
      <alignment vertical="center" wrapText="1"/>
    </xf>
    <xf numFmtId="0" fontId="6" fillId="0" borderId="40" xfId="0" applyFont="1" applyFill="1" applyBorder="1" applyAlignment="1">
      <alignment horizontal="centerContinuous" vertical="center" wrapText="1"/>
    </xf>
    <xf numFmtId="0" fontId="6" fillId="0" borderId="4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6" xfId="0" applyFont="1" applyFill="1" applyBorder="1" applyAlignment="1">
      <alignment vertical="center"/>
    </xf>
    <xf numFmtId="0" fontId="10" fillId="0" borderId="41" xfId="0"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166" fontId="11" fillId="0" borderId="7" xfId="0" applyNumberFormat="1" applyFont="1" applyFill="1" applyBorder="1" applyAlignment="1">
      <alignment horizontal="right" vertical="center" wrapText="1"/>
    </xf>
    <xf numFmtId="167" fontId="11" fillId="0" borderId="7" xfId="0" applyNumberFormat="1" applyFont="1" applyFill="1" applyBorder="1" applyAlignment="1">
      <alignment horizontal="center" vertical="center" wrapText="1"/>
    </xf>
    <xf numFmtId="166" fontId="11" fillId="0" borderId="7" xfId="0" applyNumberFormat="1" applyFont="1" applyFill="1" applyBorder="1" applyAlignment="1">
      <alignment vertical="center" wrapText="1"/>
    </xf>
    <xf numFmtId="167" fontId="11" fillId="0" borderId="7" xfId="0" applyNumberFormat="1" applyFont="1" applyFill="1" applyBorder="1" applyAlignment="1">
      <alignment vertical="center" wrapText="1"/>
    </xf>
    <xf numFmtId="166" fontId="6" fillId="2" borderId="0" xfId="0" applyNumberFormat="1" applyFont="1" applyFill="1" applyAlignment="1">
      <alignment vertical="center" wrapText="1"/>
    </xf>
    <xf numFmtId="0" fontId="11" fillId="0" borderId="0" xfId="0" applyFont="1" applyBorder="1" applyAlignment="1">
      <alignment vertical="center"/>
    </xf>
    <xf numFmtId="49" fontId="22" fillId="0" borderId="0" xfId="0" applyNumberFormat="1" applyFont="1" applyFill="1" applyBorder="1" applyAlignment="1">
      <alignment horizontal="center" vertical="center" wrapText="1"/>
    </xf>
    <xf numFmtId="0" fontId="11" fillId="0" borderId="0" xfId="0" applyFont="1" applyAlignment="1">
      <alignment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25" fillId="2" borderId="0" xfId="0" applyFont="1" applyFill="1" applyAlignment="1">
      <alignment vertical="center"/>
    </xf>
    <xf numFmtId="0" fontId="5" fillId="2" borderId="0" xfId="0" applyFont="1" applyFill="1" applyAlignment="1">
      <alignment wrapText="1"/>
    </xf>
    <xf numFmtId="0" fontId="5" fillId="0" borderId="0" xfId="0" applyFont="1" applyFill="1" applyAlignment="1">
      <alignment wrapText="1"/>
    </xf>
    <xf numFmtId="0" fontId="25" fillId="0" borderId="0" xfId="0" applyFont="1" applyFill="1" applyAlignment="1">
      <alignment horizontal="center" vertical="center" wrapText="1"/>
    </xf>
    <xf numFmtId="0" fontId="25" fillId="0" borderId="0" xfId="0" applyFont="1" applyFill="1" applyAlignment="1">
      <alignment vertical="center" wrapText="1"/>
    </xf>
    <xf numFmtId="0" fontId="25" fillId="0" borderId="0" xfId="0" applyFont="1" applyFill="1" applyAlignment="1">
      <alignment wrapText="1"/>
    </xf>
    <xf numFmtId="49" fontId="5" fillId="0" borderId="0" xfId="0" applyNumberFormat="1" applyFont="1" applyFill="1" applyAlignment="1">
      <alignment horizontal="center" vertical="center" wrapText="1"/>
    </xf>
    <xf numFmtId="0" fontId="5" fillId="0" borderId="0" xfId="0" applyFont="1" applyFill="1" applyAlignment="1">
      <alignment vertical="center" wrapText="1"/>
    </xf>
    <xf numFmtId="0" fontId="5" fillId="0" borderId="41" xfId="0" applyFont="1" applyFill="1" applyBorder="1" applyAlignment="1">
      <alignment wrapText="1"/>
    </xf>
    <xf numFmtId="0" fontId="25" fillId="0" borderId="39" xfId="0" applyFont="1" applyFill="1" applyBorder="1" applyAlignment="1">
      <alignment horizontal="center" vertical="center" wrapText="1"/>
    </xf>
    <xf numFmtId="0" fontId="5" fillId="0" borderId="42"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49" fontId="25" fillId="0" borderId="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25" xfId="0" applyFont="1" applyFill="1" applyBorder="1" applyAlignment="1">
      <alignment horizontal="center" vertical="center"/>
    </xf>
    <xf numFmtId="0" fontId="25" fillId="0" borderId="7" xfId="0" applyFont="1" applyFill="1" applyBorder="1" applyAlignment="1">
      <alignment horizontal="center" vertical="center" wrapText="1"/>
    </xf>
    <xf numFmtId="0" fontId="25" fillId="0" borderId="7" xfId="0" applyFont="1" applyFill="1" applyBorder="1" applyAlignment="1">
      <alignment vertical="center"/>
    </xf>
    <xf numFmtId="166" fontId="25" fillId="0" borderId="7" xfId="0" applyNumberFormat="1" applyFont="1" applyFill="1" applyBorder="1" applyAlignment="1">
      <alignment horizontal="center" vertical="center"/>
    </xf>
    <xf numFmtId="166" fontId="25" fillId="0" borderId="21" xfId="0" applyNumberFormat="1" applyFont="1" applyFill="1" applyBorder="1" applyAlignment="1">
      <alignment horizontal="center" vertical="center"/>
    </xf>
    <xf numFmtId="0" fontId="25" fillId="0" borderId="0" xfId="0" applyFont="1"/>
    <xf numFmtId="0" fontId="5" fillId="0" borderId="7" xfId="0" applyFont="1" applyFill="1" applyBorder="1" applyAlignment="1">
      <alignment horizontal="center" vertical="center" wrapText="1"/>
    </xf>
    <xf numFmtId="0" fontId="5" fillId="0" borderId="7" xfId="0" applyFont="1" applyFill="1" applyBorder="1" applyAlignment="1">
      <alignment vertical="center"/>
    </xf>
    <xf numFmtId="166" fontId="5" fillId="0" borderId="7" xfId="0" applyNumberFormat="1" applyFont="1" applyFill="1" applyBorder="1" applyAlignment="1">
      <alignment horizontal="center" vertical="center"/>
    </xf>
    <xf numFmtId="166" fontId="5" fillId="0" borderId="21" xfId="0" applyNumberFormat="1" applyFont="1" applyFill="1" applyBorder="1" applyAlignment="1">
      <alignment horizontal="center" vertical="center"/>
    </xf>
    <xf numFmtId="0" fontId="26" fillId="0" borderId="7" xfId="0"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166" fontId="5" fillId="0" borderId="21" xfId="0" applyNumberFormat="1" applyFont="1" applyFill="1" applyBorder="1" applyAlignment="1">
      <alignment horizontal="center" vertical="center" wrapText="1"/>
    </xf>
    <xf numFmtId="0" fontId="5" fillId="0" borderId="7" xfId="0" applyFont="1" applyFill="1" applyBorder="1" applyAlignment="1">
      <alignment vertical="center" wrapText="1"/>
    </xf>
    <xf numFmtId="0" fontId="27" fillId="0" borderId="7" xfId="0" applyFont="1" applyFill="1" applyBorder="1" applyAlignment="1">
      <alignment vertical="center" wrapText="1"/>
    </xf>
    <xf numFmtId="49" fontId="5" fillId="0" borderId="7" xfId="0" applyNumberFormat="1" applyFont="1" applyFill="1" applyBorder="1" applyAlignment="1">
      <alignment horizontal="center" vertical="center" wrapText="1"/>
    </xf>
    <xf numFmtId="0" fontId="25" fillId="0" borderId="7" xfId="0" applyFont="1" applyFill="1" applyBorder="1" applyAlignment="1">
      <alignment vertical="center" wrapText="1"/>
    </xf>
    <xf numFmtId="0" fontId="26" fillId="0" borderId="7" xfId="0" applyFont="1" applyFill="1" applyBorder="1" applyAlignment="1">
      <alignment vertical="center" wrapText="1"/>
    </xf>
    <xf numFmtId="0" fontId="28" fillId="0" borderId="0" xfId="0" applyFont="1"/>
    <xf numFmtId="49" fontId="25" fillId="0" borderId="7" xfId="0" applyNumberFormat="1" applyFont="1" applyFill="1" applyBorder="1" applyAlignment="1">
      <alignment horizontal="center" vertical="center" wrapText="1"/>
    </xf>
    <xf numFmtId="0" fontId="27" fillId="0" borderId="7" xfId="0" applyFont="1" applyFill="1" applyBorder="1" applyAlignment="1">
      <alignment vertical="center"/>
    </xf>
    <xf numFmtId="0" fontId="25" fillId="0" borderId="25" xfId="0" applyFont="1" applyFill="1" applyBorder="1" applyAlignment="1">
      <alignment horizontal="center" vertical="center"/>
    </xf>
    <xf numFmtId="0" fontId="5" fillId="0" borderId="7" xfId="0" applyFont="1" applyFill="1" applyBorder="1" applyAlignment="1">
      <alignment horizontal="center" vertical="center"/>
    </xf>
    <xf numFmtId="0" fontId="27" fillId="0" borderId="7" xfId="0" applyFont="1" applyFill="1" applyBorder="1" applyAlignment="1">
      <alignment horizontal="center" vertical="center" wrapText="1"/>
    </xf>
    <xf numFmtId="0" fontId="5" fillId="0" borderId="13" xfId="0" applyFont="1" applyFill="1" applyBorder="1" applyAlignment="1">
      <alignment horizontal="center" vertical="center"/>
    </xf>
    <xf numFmtId="0" fontId="27" fillId="0" borderId="27" xfId="0" applyFont="1" applyFill="1" applyBorder="1" applyAlignment="1">
      <alignment vertical="center" wrapText="1"/>
    </xf>
    <xf numFmtId="49" fontId="5" fillId="0" borderId="27" xfId="0" applyNumberFormat="1" applyFont="1" applyFill="1" applyBorder="1" applyAlignment="1">
      <alignment horizontal="center" vertical="center" wrapText="1"/>
    </xf>
    <xf numFmtId="166" fontId="5" fillId="0" borderId="27" xfId="0" applyNumberFormat="1" applyFont="1" applyFill="1" applyBorder="1" applyAlignment="1">
      <alignment horizontal="center" vertical="center"/>
    </xf>
    <xf numFmtId="166" fontId="5" fillId="0" borderId="27" xfId="0" applyNumberFormat="1" applyFont="1" applyFill="1" applyBorder="1" applyAlignment="1">
      <alignment horizontal="center" vertical="center" wrapText="1"/>
    </xf>
    <xf numFmtId="166" fontId="5" fillId="0" borderId="14" xfId="0" applyNumberFormat="1"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xf numFmtId="0" fontId="5" fillId="0" borderId="0" xfId="0" applyFont="1" applyAlignment="1">
      <alignment horizontal="center" vertical="center"/>
    </xf>
    <xf numFmtId="0" fontId="5" fillId="0" borderId="0" xfId="0" applyFont="1" applyAlignment="1">
      <alignment vertical="center"/>
    </xf>
    <xf numFmtId="0" fontId="10" fillId="2" borderId="0" xfId="0" applyFont="1" applyFill="1" applyAlignment="1">
      <alignment horizontal="center" vertical="center"/>
    </xf>
    <xf numFmtId="0" fontId="10" fillId="0" borderId="0" xfId="0" applyFont="1" applyFill="1" applyAlignment="1">
      <alignment horizontal="center" vertical="center"/>
    </xf>
    <xf numFmtId="0" fontId="6" fillId="0" borderId="0" xfId="0" applyFont="1" applyAlignment="1">
      <alignment horizontal="center" vertical="center"/>
    </xf>
    <xf numFmtId="49" fontId="10" fillId="3" borderId="0" xfId="0" applyNumberFormat="1" applyFont="1" applyFill="1" applyAlignment="1">
      <alignment horizontal="center" vertical="center"/>
    </xf>
    <xf numFmtId="14" fontId="10" fillId="3" borderId="0" xfId="0" applyNumberFormat="1" applyFont="1" applyFill="1" applyAlignment="1">
      <alignment horizontal="center" vertical="center"/>
    </xf>
    <xf numFmtId="0" fontId="6" fillId="0" borderId="0" xfId="0" applyFont="1" applyFill="1" applyAlignment="1">
      <alignment horizontal="left" vertical="top"/>
    </xf>
    <xf numFmtId="0" fontId="6" fillId="0" borderId="0" xfId="0" applyFont="1" applyFill="1" applyAlignment="1">
      <alignment vertical="top"/>
    </xf>
    <xf numFmtId="0" fontId="6" fillId="0" borderId="0" xfId="0" applyFont="1" applyFill="1" applyAlignment="1">
      <alignment horizontal="left" vertical="center"/>
    </xf>
    <xf numFmtId="0" fontId="10" fillId="2" borderId="0" xfId="0" applyFont="1" applyFill="1" applyAlignment="1">
      <alignment horizontal="left" vertical="top"/>
    </xf>
    <xf numFmtId="14" fontId="4" fillId="0" borderId="0" xfId="0" applyNumberFormat="1" applyFont="1" applyAlignment="1" applyProtection="1">
      <alignment vertical="top"/>
      <protection locked="0"/>
    </xf>
    <xf numFmtId="14" fontId="4" fillId="0" borderId="0" xfId="0" applyNumberFormat="1" applyFont="1" applyAlignment="1" applyProtection="1">
      <alignment horizontal="left" vertical="center"/>
      <protection locked="0"/>
    </xf>
    <xf numFmtId="14" fontId="4" fillId="0" borderId="0" xfId="0" applyNumberFormat="1" applyFont="1" applyAlignment="1" applyProtection="1">
      <alignment horizontal="center" vertical="center"/>
      <protection locked="0"/>
    </xf>
    <xf numFmtId="166" fontId="6" fillId="0" borderId="0" xfId="0" applyNumberFormat="1" applyFont="1" applyFill="1" applyBorder="1" applyAlignment="1">
      <alignment horizontal="center" vertical="center"/>
    </xf>
    <xf numFmtId="0" fontId="22" fillId="3" borderId="7" xfId="0" applyFont="1" applyFill="1" applyBorder="1" applyAlignment="1">
      <alignment horizontal="left" vertical="center" wrapText="1"/>
    </xf>
    <xf numFmtId="0" fontId="29" fillId="4" borderId="0" xfId="0" applyFont="1" applyFill="1" applyAlignment="1">
      <alignment vertical="center"/>
    </xf>
    <xf numFmtId="0" fontId="6" fillId="2" borderId="0" xfId="5" applyFont="1" applyFill="1" applyAlignment="1"/>
    <xf numFmtId="0" fontId="9" fillId="2" borderId="0" xfId="0" applyFont="1" applyFill="1" applyAlignment="1">
      <alignment horizontal="center" wrapText="1"/>
    </xf>
    <xf numFmtId="0" fontId="10" fillId="2" borderId="0" xfId="0" applyFont="1" applyFill="1" applyAlignment="1">
      <alignment horizontal="center" wrapText="1"/>
    </xf>
    <xf numFmtId="49" fontId="5" fillId="2" borderId="0" xfId="0" applyNumberFormat="1" applyFont="1" applyFill="1" applyAlignment="1">
      <alignment horizontal="center" vertical="center" wrapText="1"/>
    </xf>
    <xf numFmtId="0" fontId="6" fillId="0" borderId="0" xfId="0" applyFont="1"/>
    <xf numFmtId="49" fontId="6" fillId="2" borderId="0" xfId="0" applyNumberFormat="1" applyFont="1" applyFill="1" applyAlignment="1">
      <alignment horizontal="left" wrapText="1"/>
    </xf>
    <xf numFmtId="0" fontId="6" fillId="2" borderId="0" xfId="5" applyFont="1" applyFill="1" applyAlignment="1">
      <alignment vertical="center"/>
    </xf>
    <xf numFmtId="0" fontId="6" fillId="2" borderId="0" xfId="5" applyFont="1" applyFill="1" applyBorder="1" applyAlignment="1"/>
    <xf numFmtId="0" fontId="6" fillId="0" borderId="3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6" fillId="0" borderId="2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31" xfId="0" applyNumberFormat="1" applyFont="1" applyFill="1" applyBorder="1" applyAlignment="1">
      <alignment horizontal="center" vertical="center" wrapText="1" readingOrder="1"/>
    </xf>
    <xf numFmtId="0" fontId="10" fillId="0" borderId="21" xfId="0" applyNumberFormat="1" applyFont="1" applyFill="1" applyBorder="1" applyAlignment="1">
      <alignment horizontal="center" vertical="center" wrapText="1" readingOrder="1"/>
    </xf>
    <xf numFmtId="0" fontId="10" fillId="0" borderId="14" xfId="0" applyNumberFormat="1" applyFont="1" applyFill="1" applyBorder="1" applyAlignment="1">
      <alignment horizontal="center" vertical="center" wrapText="1" readingOrder="1"/>
    </xf>
    <xf numFmtId="0" fontId="10" fillId="0" borderId="2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0" xfId="0" applyFont="1" applyFill="1" applyAlignment="1">
      <alignment horizontal="center" vertical="center"/>
    </xf>
    <xf numFmtId="49" fontId="10" fillId="0" borderId="0" xfId="0" applyNumberFormat="1" applyFont="1" applyFill="1" applyAlignment="1">
      <alignment horizontal="center" vertical="center"/>
    </xf>
    <xf numFmtId="0" fontId="6" fillId="0" borderId="0" xfId="0" applyFont="1" applyAlignment="1">
      <alignment horizontal="center" vertical="center"/>
    </xf>
    <xf numFmtId="166" fontId="6" fillId="0" borderId="0" xfId="0" applyNumberFormat="1" applyFont="1" applyFill="1" applyAlignment="1">
      <alignment horizontal="left" vertical="center" wrapText="1"/>
    </xf>
    <xf numFmtId="166" fontId="23" fillId="0" borderId="0" xfId="0" applyNumberFormat="1" applyFont="1" applyFill="1" applyAlignment="1">
      <alignment horizontal="left" vertical="center" wrapText="1"/>
    </xf>
    <xf numFmtId="0" fontId="16" fillId="0" borderId="29"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11" xfId="0" applyFont="1" applyFill="1" applyBorder="1" applyAlignment="1">
      <alignment horizontal="center" vertical="center" wrapText="1"/>
    </xf>
    <xf numFmtId="165" fontId="16" fillId="0" borderId="30" xfId="0" applyNumberFormat="1" applyFont="1" applyFill="1" applyBorder="1" applyAlignment="1">
      <alignment horizontal="center" vertical="center" wrapText="1"/>
    </xf>
    <xf numFmtId="165" fontId="16" fillId="0" borderId="7" xfId="0" applyNumberFormat="1" applyFont="1" applyFill="1" applyBorder="1" applyAlignment="1">
      <alignment horizontal="center" vertical="center" wrapText="1"/>
    </xf>
    <xf numFmtId="165" fontId="16" fillId="0" borderId="27" xfId="0" applyNumberFormat="1" applyFont="1" applyFill="1" applyBorder="1" applyAlignment="1">
      <alignment horizontal="center" vertical="center" wrapText="1"/>
    </xf>
    <xf numFmtId="0" fontId="10" fillId="3" borderId="0" xfId="0" applyFont="1" applyFill="1" applyAlignment="1">
      <alignment horizontal="center" vertical="center"/>
    </xf>
    <xf numFmtId="49" fontId="10" fillId="3" borderId="0" xfId="0" applyNumberFormat="1" applyFont="1" applyFill="1" applyAlignment="1">
      <alignment horizontal="center" vertical="center"/>
    </xf>
    <xf numFmtId="14" fontId="10" fillId="3" borderId="0" xfId="0" applyNumberFormat="1" applyFont="1" applyFill="1" applyAlignment="1">
      <alignment horizontal="center" vertical="center"/>
    </xf>
    <xf numFmtId="0" fontId="6" fillId="3" borderId="2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6" fillId="3" borderId="0" xfId="0" applyFont="1" applyFill="1" applyAlignment="1">
      <alignment horizontal="left" vertical="center" wrapText="1"/>
    </xf>
    <xf numFmtId="0" fontId="24" fillId="3" borderId="0" xfId="0" applyFont="1" applyFill="1" applyAlignment="1">
      <alignment horizontal="left" vertical="center" wrapText="1"/>
    </xf>
    <xf numFmtId="0" fontId="6" fillId="3" borderId="3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3" xfId="0" applyFont="1" applyFill="1" applyBorder="1" applyAlignment="1">
      <alignment horizontal="center" vertical="center" wrapText="1"/>
    </xf>
    <xf numFmtId="166" fontId="6" fillId="0" borderId="0"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left" vertical="center" wrapText="1"/>
    </xf>
    <xf numFmtId="0" fontId="25" fillId="0" borderId="5"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25" fillId="0" borderId="38"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5" fillId="0" borderId="2" xfId="0" applyFont="1" applyFill="1" applyBorder="1" applyAlignment="1">
      <alignment horizontal="center" wrapText="1"/>
    </xf>
    <xf numFmtId="0" fontId="25" fillId="0" borderId="3" xfId="0" applyFont="1" applyFill="1" applyBorder="1" applyAlignment="1">
      <alignment horizontal="center" wrapText="1"/>
    </xf>
    <xf numFmtId="0" fontId="25" fillId="0" borderId="1" xfId="0" applyFont="1" applyFill="1" applyBorder="1" applyAlignment="1">
      <alignment horizontal="center" wrapText="1"/>
    </xf>
    <xf numFmtId="0" fontId="5" fillId="0" borderId="32"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44" xfId="0" applyFont="1" applyFill="1" applyBorder="1" applyAlignment="1">
      <alignment horizontal="center" vertical="center" wrapText="1"/>
    </xf>
  </cellXfs>
  <cellStyles count="7">
    <cellStyle name="Comma 2" xfId="1"/>
    <cellStyle name="Currency [0]" xfId="2" builtinId="7"/>
    <cellStyle name="Currency [0] 2" xfId="3"/>
    <cellStyle name="Normal" xfId="0" builtinId="0"/>
    <cellStyle name="Normal 2" xfId="4"/>
    <cellStyle name="Normal_hamajnq" xfId="5"/>
    <cellStyle name="Normal_hashvetvutyunner"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sqref="A1:IV65536"/>
    </sheetView>
  </sheetViews>
  <sheetFormatPr defaultColWidth="9.109375" defaultRowHeight="15" x14ac:dyDescent="0.35"/>
  <cols>
    <col min="1" max="1" width="29.88671875" style="11" customWidth="1"/>
    <col min="2" max="2" width="13.44140625" style="11" customWidth="1"/>
    <col min="3" max="4" width="9.109375" style="11"/>
    <col min="5" max="5" width="20.109375" style="11" customWidth="1"/>
    <col min="6" max="16384" width="9.109375" style="11"/>
  </cols>
  <sheetData>
    <row r="1" spans="1:13" s="9" customFormat="1" ht="5.25" customHeight="1" x14ac:dyDescent="0.35">
      <c r="A1" s="5" t="s">
        <v>41</v>
      </c>
      <c r="B1" s="6"/>
      <c r="C1" s="7"/>
      <c r="D1" s="8"/>
      <c r="I1" s="10"/>
      <c r="J1" s="10"/>
      <c r="K1" s="10"/>
      <c r="L1" s="10"/>
      <c r="M1" s="10"/>
    </row>
    <row r="2" spans="1:13" s="9" customFormat="1" ht="42.75" customHeight="1" x14ac:dyDescent="0.35">
      <c r="A2" s="5"/>
      <c r="C2" s="359" t="s">
        <v>238</v>
      </c>
      <c r="D2" s="360"/>
      <c r="E2" s="360"/>
      <c r="F2" s="360"/>
      <c r="L2" s="12"/>
    </row>
    <row r="3" spans="1:13" s="9" customFormat="1" ht="15.6" x14ac:dyDescent="0.35">
      <c r="D3" s="13" t="s">
        <v>239</v>
      </c>
      <c r="E3" s="13"/>
      <c r="F3" s="13"/>
      <c r="L3" s="13"/>
    </row>
    <row r="4" spans="1:13" s="9" customFormat="1" ht="15.6" x14ac:dyDescent="0.35">
      <c r="D4" s="14" t="s">
        <v>240</v>
      </c>
      <c r="E4" s="14"/>
      <c r="F4" s="14"/>
      <c r="L4" s="14"/>
    </row>
    <row r="5" spans="1:13" s="9" customFormat="1" ht="15.75" customHeight="1" x14ac:dyDescent="0.35">
      <c r="C5" s="15"/>
      <c r="E5" s="16" t="s">
        <v>241</v>
      </c>
      <c r="F5" s="14"/>
      <c r="G5" s="15"/>
      <c r="L5" s="14"/>
    </row>
    <row r="6" spans="1:13" ht="24.75" customHeight="1" x14ac:dyDescent="0.35">
      <c r="A6" s="17"/>
      <c r="C6" s="17"/>
      <c r="D6" s="17"/>
      <c r="E6" s="15" t="s">
        <v>242</v>
      </c>
      <c r="F6" s="17"/>
      <c r="G6" s="17"/>
      <c r="L6" s="17"/>
    </row>
    <row r="7" spans="1:13" ht="15.6" x14ac:dyDescent="0.35">
      <c r="A7" s="17"/>
      <c r="C7" s="17"/>
      <c r="D7" s="17"/>
      <c r="E7" s="15"/>
      <c r="F7" s="17"/>
      <c r="G7" s="17"/>
      <c r="L7" s="17"/>
    </row>
    <row r="8" spans="1:13" ht="15.6" x14ac:dyDescent="0.35">
      <c r="A8" s="17"/>
      <c r="C8" s="17"/>
      <c r="D8" s="17"/>
      <c r="E8" s="15"/>
      <c r="F8" s="17"/>
      <c r="G8" s="17"/>
      <c r="L8" s="17"/>
    </row>
    <row r="9" spans="1:13" s="18" customFormat="1" ht="21" customHeight="1" x14ac:dyDescent="0.4">
      <c r="A9" s="357" t="s">
        <v>243</v>
      </c>
      <c r="B9" s="357"/>
      <c r="C9" s="357"/>
      <c r="D9" s="357"/>
      <c r="E9" s="357"/>
      <c r="F9" s="357"/>
      <c r="G9" s="357"/>
    </row>
    <row r="10" spans="1:13" s="19" customFormat="1" ht="18" customHeight="1" x14ac:dyDescent="0.4">
      <c r="A10" s="357" t="s">
        <v>244</v>
      </c>
      <c r="B10" s="357"/>
      <c r="C10" s="357"/>
      <c r="D10" s="357"/>
      <c r="E10" s="357"/>
      <c r="F10" s="357"/>
      <c r="G10" s="357"/>
    </row>
    <row r="11" spans="1:13" s="19" customFormat="1" ht="18" customHeight="1" x14ac:dyDescent="0.35">
      <c r="A11" s="358" t="s">
        <v>245</v>
      </c>
      <c r="B11" s="358"/>
      <c r="C11" s="358"/>
      <c r="D11" s="358"/>
      <c r="E11" s="358"/>
      <c r="F11" s="358"/>
      <c r="G11" s="358"/>
    </row>
    <row r="12" spans="1:13" s="19" customFormat="1" ht="18" customHeight="1" x14ac:dyDescent="0.35">
      <c r="A12" s="20"/>
      <c r="B12" s="20"/>
      <c r="C12" s="20"/>
      <c r="D12" s="20"/>
      <c r="E12" s="20"/>
      <c r="F12" s="20"/>
      <c r="G12" s="20"/>
    </row>
    <row r="13" spans="1:13" s="19" customFormat="1" ht="18" customHeight="1" x14ac:dyDescent="0.35">
      <c r="A13" s="20"/>
      <c r="B13" s="20"/>
      <c r="C13" s="20"/>
      <c r="D13" s="20"/>
      <c r="E13" s="20"/>
      <c r="F13" s="20"/>
      <c r="G13" s="20"/>
    </row>
    <row r="14" spans="1:13" s="19" customFormat="1" ht="18" customHeight="1" x14ac:dyDescent="0.35">
      <c r="A14" s="356" t="s">
        <v>246</v>
      </c>
      <c r="B14" s="356"/>
      <c r="C14" s="356"/>
      <c r="D14" s="356"/>
      <c r="E14" s="356"/>
      <c r="F14" s="356"/>
      <c r="G14" s="356"/>
    </row>
    <row r="15" spans="1:13" s="19" customFormat="1" ht="18" customHeight="1" x14ac:dyDescent="0.35">
      <c r="A15" s="356" t="s">
        <v>247</v>
      </c>
      <c r="B15" s="356"/>
      <c r="C15" s="356"/>
      <c r="D15" s="356"/>
      <c r="E15" s="356"/>
      <c r="F15" s="356"/>
      <c r="G15" s="356"/>
    </row>
    <row r="16" spans="1:13" s="19" customFormat="1" ht="18" customHeight="1" x14ac:dyDescent="0.35">
      <c r="A16" s="356" t="s">
        <v>248</v>
      </c>
      <c r="B16" s="356"/>
      <c r="C16" s="356"/>
      <c r="D16" s="356"/>
      <c r="E16" s="356"/>
      <c r="F16" s="356"/>
      <c r="G16" s="356"/>
    </row>
    <row r="17" spans="1:7" s="19" customFormat="1" ht="18" customHeight="1" x14ac:dyDescent="0.35">
      <c r="A17" s="356" t="s">
        <v>249</v>
      </c>
      <c r="B17" s="356"/>
      <c r="C17" s="356"/>
      <c r="D17" s="356"/>
      <c r="E17" s="356"/>
      <c r="F17" s="356"/>
      <c r="G17" s="356"/>
    </row>
    <row r="18" spans="1:7" s="19" customFormat="1" ht="18" customHeight="1" x14ac:dyDescent="0.35">
      <c r="A18" s="362" t="s">
        <v>250</v>
      </c>
      <c r="B18" s="362"/>
      <c r="C18" s="362"/>
      <c r="D18" s="362"/>
      <c r="E18" s="362"/>
      <c r="F18" s="362"/>
      <c r="G18" s="362"/>
    </row>
    <row r="19" spans="1:7" s="19" customFormat="1" ht="18" customHeight="1" x14ac:dyDescent="0.35">
      <c r="A19" s="363" t="s">
        <v>251</v>
      </c>
      <c r="B19" s="363"/>
      <c r="C19" s="363"/>
      <c r="D19" s="363"/>
      <c r="E19" s="363"/>
      <c r="F19" s="363"/>
      <c r="G19" s="363"/>
    </row>
    <row r="20" spans="1:7" s="19" customFormat="1" ht="18" customHeight="1" x14ac:dyDescent="0.35">
      <c r="A20" s="356" t="s">
        <v>252</v>
      </c>
      <c r="B20" s="356"/>
      <c r="C20" s="356"/>
      <c r="D20" s="356"/>
      <c r="E20" s="356"/>
      <c r="F20" s="356"/>
      <c r="G20" s="356"/>
    </row>
    <row r="21" spans="1:7" s="19" customFormat="1" ht="18" customHeight="1" x14ac:dyDescent="0.35">
      <c r="A21" s="356" t="s">
        <v>253</v>
      </c>
      <c r="B21" s="356"/>
      <c r="C21" s="356"/>
      <c r="D21" s="356"/>
      <c r="E21" s="356"/>
      <c r="F21" s="356"/>
      <c r="G21" s="356"/>
    </row>
    <row r="22" spans="1:7" s="19" customFormat="1" ht="18" customHeight="1" x14ac:dyDescent="0.35">
      <c r="A22" s="21"/>
      <c r="B22" s="21"/>
      <c r="C22" s="21"/>
      <c r="D22" s="21"/>
      <c r="E22" s="21"/>
      <c r="F22" s="21"/>
      <c r="G22" s="21"/>
    </row>
    <row r="23" spans="1:7" s="19" customFormat="1" ht="18" customHeight="1" x14ac:dyDescent="0.35">
      <c r="A23" s="21"/>
      <c r="B23" s="21"/>
      <c r="C23" s="21"/>
      <c r="D23" s="21"/>
      <c r="E23" s="21"/>
      <c r="F23" s="21"/>
      <c r="G23" s="21"/>
    </row>
    <row r="25" spans="1:7" x14ac:dyDescent="0.35">
      <c r="A25" s="22"/>
      <c r="B25" s="23"/>
      <c r="C25" s="23"/>
      <c r="D25" s="23"/>
      <c r="E25" s="23"/>
      <c r="F25" s="23"/>
    </row>
    <row r="26" spans="1:7" ht="12.75" customHeight="1" x14ac:dyDescent="0.35">
      <c r="A26" s="24"/>
      <c r="B26" s="25"/>
      <c r="C26" s="26"/>
      <c r="D26" s="26"/>
      <c r="E26" s="24"/>
      <c r="F26" s="25"/>
    </row>
    <row r="27" spans="1:7" x14ac:dyDescent="0.35">
      <c r="A27" s="361" t="s">
        <v>254</v>
      </c>
      <c r="B27" s="361"/>
      <c r="C27" s="23"/>
      <c r="D27" s="23"/>
      <c r="E27" s="23"/>
      <c r="F27" s="23"/>
    </row>
    <row r="28" spans="1:7" hidden="1" x14ac:dyDescent="0.35">
      <c r="A28" s="22"/>
      <c r="B28" s="23"/>
      <c r="C28" s="23"/>
      <c r="D28" s="27"/>
      <c r="E28" s="23"/>
      <c r="F28" s="23"/>
    </row>
    <row r="29" spans="1:7" x14ac:dyDescent="0.35">
      <c r="A29" s="22"/>
      <c r="B29" s="23"/>
      <c r="C29" s="23"/>
      <c r="D29" s="27"/>
      <c r="E29" s="23"/>
      <c r="F29" s="23"/>
    </row>
    <row r="30" spans="1:7" x14ac:dyDescent="0.35">
      <c r="A30" s="22"/>
      <c r="B30" s="23"/>
      <c r="C30" s="23"/>
      <c r="D30" s="27"/>
      <c r="E30" s="23"/>
      <c r="F30" s="23"/>
    </row>
    <row r="31" spans="1:7" x14ac:dyDescent="0.35">
      <c r="A31" s="22"/>
      <c r="B31" s="23"/>
      <c r="C31" s="23"/>
      <c r="D31" s="27"/>
      <c r="E31" s="23"/>
      <c r="F31" s="23"/>
    </row>
    <row r="32" spans="1:7" x14ac:dyDescent="0.35">
      <c r="A32" s="22"/>
      <c r="B32" s="23"/>
      <c r="C32" s="23"/>
      <c r="D32" s="27"/>
      <c r="E32" s="23"/>
      <c r="F32" s="23"/>
    </row>
    <row r="33" spans="1:7" ht="17.25" customHeight="1" x14ac:dyDescent="0.35">
      <c r="A33" s="22"/>
      <c r="B33" s="23"/>
      <c r="C33" s="23"/>
      <c r="D33" s="27"/>
      <c r="E33" s="23"/>
      <c r="F33" s="23"/>
    </row>
    <row r="34" spans="1:7" x14ac:dyDescent="0.35">
      <c r="A34" s="22"/>
      <c r="B34" s="23"/>
      <c r="C34" s="23"/>
      <c r="D34" s="27"/>
      <c r="E34" s="23"/>
      <c r="F34" s="23"/>
    </row>
    <row r="35" spans="1:7" ht="60" x14ac:dyDescent="0.35">
      <c r="A35" s="22"/>
      <c r="B35" s="28" t="s">
        <v>255</v>
      </c>
      <c r="C35" s="23"/>
      <c r="D35" s="23"/>
      <c r="E35" s="23"/>
      <c r="F35" s="23"/>
    </row>
    <row r="36" spans="1:7" x14ac:dyDescent="0.35">
      <c r="A36" s="22"/>
      <c r="B36" s="28"/>
      <c r="C36" s="23"/>
      <c r="D36" s="23"/>
      <c r="E36" s="23"/>
      <c r="F36" s="23"/>
    </row>
    <row r="37" spans="1:7" x14ac:dyDescent="0.35">
      <c r="A37" s="29"/>
      <c r="B37" s="30"/>
      <c r="C37" s="30"/>
      <c r="D37" s="30"/>
      <c r="E37" s="30"/>
      <c r="F37" s="30"/>
      <c r="G37" s="31"/>
    </row>
    <row r="38" spans="1:7" x14ac:dyDescent="0.35">
      <c r="A38" s="32" t="s">
        <v>256</v>
      </c>
      <c r="B38" s="33"/>
      <c r="C38" s="34"/>
      <c r="D38" s="35"/>
      <c r="E38" s="33"/>
      <c r="F38" s="34"/>
      <c r="G38" s="36"/>
    </row>
    <row r="39" spans="1:7" x14ac:dyDescent="0.35">
      <c r="A39" s="29"/>
      <c r="B39" s="30"/>
      <c r="C39" s="30"/>
      <c r="D39" s="30"/>
      <c r="F39" s="32" t="s">
        <v>257</v>
      </c>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sheetData>
  <sheetProtection sheet="1"/>
  <mergeCells count="13">
    <mergeCell ref="C2:F2"/>
    <mergeCell ref="A27:B27"/>
    <mergeCell ref="A18:G18"/>
    <mergeCell ref="A19:G19"/>
    <mergeCell ref="A20:G20"/>
    <mergeCell ref="A21:G21"/>
    <mergeCell ref="A14:G14"/>
    <mergeCell ref="A15:G15"/>
    <mergeCell ref="A16:G16"/>
    <mergeCell ref="A17:G17"/>
    <mergeCell ref="A9:G9"/>
    <mergeCell ref="A10:G10"/>
    <mergeCell ref="A11:G11"/>
  </mergeCells>
  <phoneticPr fontId="2" type="noConversion"/>
  <pageMargins left="0.75" right="0.23"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7"/>
  <sheetViews>
    <sheetView view="pageBreakPreview" topLeftCell="C117" zoomScale="60" zoomScaleNormal="100" workbookViewId="0">
      <selection activeCell="O126" sqref="O126"/>
    </sheetView>
  </sheetViews>
  <sheetFormatPr defaultColWidth="9.109375" defaultRowHeight="15" x14ac:dyDescent="0.25"/>
  <cols>
    <col min="1" max="1" width="7.6640625" style="45" bestFit="1" customWidth="1"/>
    <col min="2" max="2" width="48.109375" style="38" customWidth="1"/>
    <col min="3" max="3" width="8.6640625" style="45" customWidth="1"/>
    <col min="4" max="4" width="14.109375" style="39" customWidth="1"/>
    <col min="5" max="5" width="14.109375" style="125" customWidth="1"/>
    <col min="6" max="6" width="21.88671875" style="125" customWidth="1"/>
    <col min="7" max="7" width="14.109375" style="39" customWidth="1"/>
    <col min="8" max="9" width="14.109375" style="125" customWidth="1"/>
    <col min="10" max="10" width="14.109375" style="39" customWidth="1"/>
    <col min="11" max="12" width="14.109375" style="125" customWidth="1"/>
    <col min="13" max="16384" width="9.109375" style="42"/>
  </cols>
  <sheetData>
    <row r="1" spans="1:13" x14ac:dyDescent="0.25">
      <c r="A1" s="37"/>
      <c r="C1" s="37"/>
      <c r="E1" s="40" t="s">
        <v>189</v>
      </c>
      <c r="F1" s="39"/>
      <c r="H1" s="39"/>
      <c r="I1" s="39"/>
      <c r="K1" s="39"/>
      <c r="L1" s="41" t="s">
        <v>258</v>
      </c>
    </row>
    <row r="2" spans="1:13" ht="24.75" customHeight="1" x14ac:dyDescent="0.25">
      <c r="A2" s="371" t="s">
        <v>259</v>
      </c>
      <c r="B2" s="371"/>
      <c r="C2" s="371"/>
      <c r="D2" s="371"/>
      <c r="E2" s="371"/>
      <c r="F2" s="371"/>
      <c r="G2" s="371"/>
      <c r="H2" s="371"/>
      <c r="I2" s="371"/>
      <c r="J2" s="371"/>
      <c r="K2" s="371"/>
      <c r="L2" s="371"/>
    </row>
    <row r="3" spans="1:13" s="39" customFormat="1" ht="21" customHeight="1" x14ac:dyDescent="0.25">
      <c r="A3" s="372" t="s">
        <v>260</v>
      </c>
      <c r="B3" s="372"/>
      <c r="C3" s="372"/>
      <c r="D3" s="372"/>
      <c r="E3" s="372"/>
      <c r="F3" s="372"/>
      <c r="G3" s="372"/>
      <c r="H3" s="372"/>
      <c r="I3" s="372"/>
      <c r="J3" s="372"/>
      <c r="K3" s="372"/>
      <c r="L3" s="372"/>
    </row>
    <row r="4" spans="1:13" s="39" customFormat="1" ht="21" customHeight="1" x14ac:dyDescent="0.25">
      <c r="A4" s="341"/>
      <c r="B4" s="341"/>
      <c r="C4" s="341"/>
      <c r="E4" s="351" t="s">
        <v>817</v>
      </c>
      <c r="F4" s="352" t="s">
        <v>818</v>
      </c>
      <c r="G4" s="349" t="s">
        <v>811</v>
      </c>
      <c r="H4" s="341"/>
      <c r="I4" s="341"/>
      <c r="J4" s="341"/>
      <c r="K4" s="341"/>
      <c r="L4" s="341"/>
    </row>
    <row r="5" spans="1:13" s="40" customFormat="1" ht="18" customHeight="1" x14ac:dyDescent="0.25">
      <c r="A5" s="43"/>
      <c r="B5" s="43"/>
      <c r="C5" s="43"/>
      <c r="D5" s="43"/>
      <c r="E5" s="43"/>
      <c r="F5" s="43"/>
      <c r="G5" s="43"/>
      <c r="H5" s="43"/>
      <c r="I5" s="43"/>
      <c r="J5" s="43"/>
      <c r="K5" s="43"/>
      <c r="L5" s="43"/>
    </row>
    <row r="6" spans="1:13" x14ac:dyDescent="0.25">
      <c r="A6" s="44"/>
      <c r="B6" s="42"/>
      <c r="C6" s="44"/>
      <c r="D6" s="42"/>
      <c r="E6" s="42"/>
      <c r="F6" s="42"/>
      <c r="G6" s="42"/>
      <c r="H6" s="42"/>
      <c r="I6" s="42"/>
      <c r="J6" s="42"/>
      <c r="K6" s="42"/>
      <c r="L6" s="42"/>
    </row>
    <row r="7" spans="1:13" ht="15.6" thickBot="1" x14ac:dyDescent="0.4">
      <c r="B7" s="45"/>
      <c r="D7" s="37"/>
      <c r="E7" s="37"/>
      <c r="F7" s="46"/>
      <c r="G7" s="37"/>
      <c r="H7" s="37"/>
      <c r="I7" s="46"/>
      <c r="J7" s="37"/>
      <c r="K7" s="47" t="s">
        <v>261</v>
      </c>
      <c r="L7" s="46"/>
    </row>
    <row r="8" spans="1:13" ht="21" customHeight="1" thickBot="1" x14ac:dyDescent="0.3">
      <c r="A8" s="48"/>
      <c r="B8" s="48"/>
      <c r="C8" s="48"/>
      <c r="D8" s="366" t="s">
        <v>262</v>
      </c>
      <c r="E8" s="366"/>
      <c r="F8" s="367"/>
      <c r="G8" s="368" t="s">
        <v>263</v>
      </c>
      <c r="H8" s="366"/>
      <c r="I8" s="367"/>
      <c r="J8" s="366" t="s">
        <v>264</v>
      </c>
      <c r="K8" s="366"/>
      <c r="L8" s="367"/>
    </row>
    <row r="9" spans="1:13" ht="12.75" customHeight="1" x14ac:dyDescent="0.25">
      <c r="A9" s="375" t="s">
        <v>265</v>
      </c>
      <c r="B9" s="375" t="s">
        <v>266</v>
      </c>
      <c r="C9" s="375" t="s">
        <v>267</v>
      </c>
      <c r="D9" s="364" t="s">
        <v>268</v>
      </c>
      <c r="E9" s="49" t="s">
        <v>269</v>
      </c>
      <c r="F9" s="49"/>
      <c r="G9" s="373" t="s">
        <v>270</v>
      </c>
      <c r="H9" s="49" t="s">
        <v>269</v>
      </c>
      <c r="I9" s="50"/>
      <c r="J9" s="364" t="s">
        <v>271</v>
      </c>
      <c r="K9" s="49" t="s">
        <v>269</v>
      </c>
      <c r="L9" s="51"/>
    </row>
    <row r="10" spans="1:13" ht="30.6" thickBot="1" x14ac:dyDescent="0.3">
      <c r="A10" s="376"/>
      <c r="B10" s="376"/>
      <c r="C10" s="376"/>
      <c r="D10" s="365"/>
      <c r="E10" s="53" t="s">
        <v>272</v>
      </c>
      <c r="F10" s="54" t="s">
        <v>273</v>
      </c>
      <c r="G10" s="374"/>
      <c r="H10" s="53" t="s">
        <v>272</v>
      </c>
      <c r="I10" s="56" t="s">
        <v>273</v>
      </c>
      <c r="J10" s="365"/>
      <c r="K10" s="53" t="s">
        <v>272</v>
      </c>
      <c r="L10" s="56" t="s">
        <v>273</v>
      </c>
      <c r="M10" s="57"/>
    </row>
    <row r="11" spans="1:13" s="45" customFormat="1" x14ac:dyDescent="0.25">
      <c r="A11" s="58">
        <v>1</v>
      </c>
      <c r="B11" s="59">
        <v>2</v>
      </c>
      <c r="C11" s="60">
        <v>3</v>
      </c>
      <c r="D11" s="60">
        <v>4</v>
      </c>
      <c r="E11" s="60">
        <v>5</v>
      </c>
      <c r="F11" s="59">
        <v>6</v>
      </c>
      <c r="G11" s="60">
        <v>7</v>
      </c>
      <c r="H11" s="60">
        <v>8</v>
      </c>
      <c r="I11" s="59">
        <v>9</v>
      </c>
      <c r="J11" s="60">
        <v>10</v>
      </c>
      <c r="K11" s="60">
        <v>11</v>
      </c>
      <c r="L11" s="61">
        <v>12</v>
      </c>
    </row>
    <row r="12" spans="1:13" s="37" customFormat="1" ht="56.25" customHeight="1" x14ac:dyDescent="0.25">
      <c r="A12" s="62" t="s">
        <v>140</v>
      </c>
      <c r="B12" s="63" t="s">
        <v>274</v>
      </c>
      <c r="C12" s="64"/>
      <c r="D12" s="65">
        <f t="shared" ref="D12:L12" si="0">SUM(D13,D49,D68)</f>
        <v>105103316.59999999</v>
      </c>
      <c r="E12" s="65">
        <f t="shared" si="0"/>
        <v>103972209.89999999</v>
      </c>
      <c r="F12" s="65">
        <f t="shared" si="0"/>
        <v>9294370.5</v>
      </c>
      <c r="G12" s="65">
        <f t="shared" si="0"/>
        <v>112862236.89999999</v>
      </c>
      <c r="H12" s="65">
        <f t="shared" si="0"/>
        <v>112084866.79999998</v>
      </c>
      <c r="I12" s="65">
        <f t="shared" si="0"/>
        <v>8493479.9000000004</v>
      </c>
      <c r="J12" s="65">
        <f t="shared" si="0"/>
        <v>114830301.19129997</v>
      </c>
      <c r="K12" s="65">
        <f t="shared" si="0"/>
        <v>113494340.00849998</v>
      </c>
      <c r="L12" s="66">
        <f t="shared" si="0"/>
        <v>4453693.5811000001</v>
      </c>
    </row>
    <row r="13" spans="1:13" s="72" customFormat="1" ht="61.5" customHeight="1" x14ac:dyDescent="0.25">
      <c r="A13" s="67" t="s">
        <v>141</v>
      </c>
      <c r="B13" s="68" t="s">
        <v>275</v>
      </c>
      <c r="C13" s="69">
        <v>7100</v>
      </c>
      <c r="D13" s="65">
        <f>SUM(D14,D18,D20,D40,D43)</f>
        <v>28207383.199999999</v>
      </c>
      <c r="E13" s="65">
        <f>SUM(E14,E18,E20,E40,E43)</f>
        <v>28207383.199999999</v>
      </c>
      <c r="F13" s="70" t="s">
        <v>144</v>
      </c>
      <c r="G13" s="65">
        <f>SUM(G14,G18,G20,G40,G43)</f>
        <v>28557383.199999999</v>
      </c>
      <c r="H13" s="65">
        <f>SUM(H14,H18,H20,H40,H43)</f>
        <v>28557383.199999999</v>
      </c>
      <c r="I13" s="70" t="s">
        <v>144</v>
      </c>
      <c r="J13" s="65">
        <f>SUM(J14,J18,J20,J40,J43)</f>
        <v>27796852.939999998</v>
      </c>
      <c r="K13" s="65">
        <f>SUM(K14,K18,K20,K40,K43)</f>
        <v>27796852.939999998</v>
      </c>
      <c r="L13" s="71" t="s">
        <v>144</v>
      </c>
    </row>
    <row r="14" spans="1:13" s="72" customFormat="1" ht="42" customHeight="1" x14ac:dyDescent="0.25">
      <c r="A14" s="67" t="s">
        <v>20</v>
      </c>
      <c r="B14" s="73" t="s">
        <v>812</v>
      </c>
      <c r="C14" s="74">
        <v>7131</v>
      </c>
      <c r="D14" s="75">
        <f>SUM(D15:D17)</f>
        <v>11733130.799999999</v>
      </c>
      <c r="E14" s="75">
        <f>SUM(E15:E17)</f>
        <v>11733130.799999999</v>
      </c>
      <c r="F14" s="70" t="s">
        <v>144</v>
      </c>
      <c r="G14" s="75">
        <f>SUM(G15:G17)</f>
        <v>11733130.799999999</v>
      </c>
      <c r="H14" s="75">
        <f>SUM(H15:H17)</f>
        <v>11733130.799999999</v>
      </c>
      <c r="I14" s="70" t="s">
        <v>144</v>
      </c>
      <c r="J14" s="75">
        <f>SUM(J15:J17)</f>
        <v>9904442.7325999998</v>
      </c>
      <c r="K14" s="75">
        <f>SUM(K15:K17)</f>
        <v>9904442.7325999998</v>
      </c>
      <c r="L14" s="71" t="s">
        <v>144</v>
      </c>
    </row>
    <row r="15" spans="1:13" ht="40.5" customHeight="1" x14ac:dyDescent="0.25">
      <c r="A15" s="76" t="s">
        <v>148</v>
      </c>
      <c r="B15" s="77" t="s">
        <v>276</v>
      </c>
      <c r="C15" s="78"/>
      <c r="D15" s="79">
        <f>SUM(E15:F15)</f>
        <v>986851.2</v>
      </c>
      <c r="E15" s="79">
        <v>986851.2</v>
      </c>
      <c r="F15" s="79" t="s">
        <v>144</v>
      </c>
      <c r="G15" s="79">
        <f>SUM(H15:I15)</f>
        <v>986851.2</v>
      </c>
      <c r="H15" s="79">
        <v>986851.2</v>
      </c>
      <c r="I15" s="79" t="s">
        <v>144</v>
      </c>
      <c r="J15" s="79">
        <f>SUM(K15:L15)</f>
        <v>347458.52789999999</v>
      </c>
      <c r="K15" s="79">
        <v>347458.52789999999</v>
      </c>
      <c r="L15" s="80" t="s">
        <v>144</v>
      </c>
    </row>
    <row r="16" spans="1:13" ht="27" customHeight="1" x14ac:dyDescent="0.25">
      <c r="A16" s="81">
        <v>1112</v>
      </c>
      <c r="B16" s="77" t="s">
        <v>277</v>
      </c>
      <c r="C16" s="78"/>
      <c r="D16" s="79">
        <f>SUM(E16:F16)</f>
        <v>214773.4</v>
      </c>
      <c r="E16" s="79">
        <v>214773.4</v>
      </c>
      <c r="F16" s="79" t="s">
        <v>144</v>
      </c>
      <c r="G16" s="79">
        <f>SUM(H16:I16)</f>
        <v>214773.4</v>
      </c>
      <c r="H16" s="79">
        <v>214773.4</v>
      </c>
      <c r="I16" s="79" t="s">
        <v>144</v>
      </c>
      <c r="J16" s="79">
        <f>SUM(K16:L16)</f>
        <v>46065.065499999997</v>
      </c>
      <c r="K16" s="79">
        <v>46065.065499999997</v>
      </c>
      <c r="L16" s="80" t="s">
        <v>144</v>
      </c>
    </row>
    <row r="17" spans="1:18" ht="27" customHeight="1" x14ac:dyDescent="0.25">
      <c r="A17" s="97">
        <v>1113</v>
      </c>
      <c r="B17" s="84" t="s">
        <v>813</v>
      </c>
      <c r="C17" s="85"/>
      <c r="D17" s="79">
        <f>SUM(E17:F17)</f>
        <v>10531506.199999999</v>
      </c>
      <c r="E17" s="79">
        <v>10531506.199999999</v>
      </c>
      <c r="F17" s="79" t="s">
        <v>144</v>
      </c>
      <c r="G17" s="79">
        <f>SUM(H17:I17)</f>
        <v>10531506.199999999</v>
      </c>
      <c r="H17" s="79">
        <v>10531506.199999999</v>
      </c>
      <c r="I17" s="79" t="s">
        <v>144</v>
      </c>
      <c r="J17" s="79">
        <f>SUM(K17:L17)</f>
        <v>9510919.1392000001</v>
      </c>
      <c r="K17" s="79">
        <v>9510919.1392000001</v>
      </c>
      <c r="L17" s="80" t="s">
        <v>144</v>
      </c>
      <c r="M17" s="353"/>
      <c r="N17" s="353"/>
      <c r="O17" s="353"/>
      <c r="P17" s="353"/>
      <c r="Q17" s="353"/>
      <c r="R17" s="353"/>
    </row>
    <row r="18" spans="1:18" s="72" customFormat="1" ht="28.5" customHeight="1" x14ac:dyDescent="0.25">
      <c r="A18" s="82">
        <v>1120</v>
      </c>
      <c r="B18" s="73" t="s">
        <v>278</v>
      </c>
      <c r="C18" s="74">
        <v>7136</v>
      </c>
      <c r="D18" s="75">
        <f>SUM(D19)</f>
        <v>12749719.9</v>
      </c>
      <c r="E18" s="75">
        <f>SUM(E19)</f>
        <v>12749719.9</v>
      </c>
      <c r="F18" s="70" t="s">
        <v>144</v>
      </c>
      <c r="G18" s="75">
        <f>SUM(G19)</f>
        <v>12749719.9</v>
      </c>
      <c r="H18" s="75">
        <f>SUM(H19)</f>
        <v>12749719.9</v>
      </c>
      <c r="I18" s="70" t="s">
        <v>144</v>
      </c>
      <c r="J18" s="75">
        <f>SUM(J19)</f>
        <v>12360479.4078</v>
      </c>
      <c r="K18" s="75">
        <f>SUM(K19)</f>
        <v>12360479.4078</v>
      </c>
      <c r="L18" s="71" t="s">
        <v>144</v>
      </c>
    </row>
    <row r="19" spans="1:18" ht="32.25" customHeight="1" x14ac:dyDescent="0.25">
      <c r="A19" s="76" t="s">
        <v>149</v>
      </c>
      <c r="B19" s="77" t="s">
        <v>279</v>
      </c>
      <c r="C19" s="78"/>
      <c r="D19" s="79">
        <f>SUM(E19:F19)</f>
        <v>12749719.9</v>
      </c>
      <c r="E19" s="79">
        <v>12749719.9</v>
      </c>
      <c r="F19" s="79" t="s">
        <v>144</v>
      </c>
      <c r="G19" s="79">
        <f>SUM(H19:I19)</f>
        <v>12749719.9</v>
      </c>
      <c r="H19" s="79">
        <v>12749719.9</v>
      </c>
      <c r="I19" s="79" t="s">
        <v>144</v>
      </c>
      <c r="J19" s="79">
        <f>SUM(K19:L19)</f>
        <v>12360479.4078</v>
      </c>
      <c r="K19" s="79">
        <v>12360479.4078</v>
      </c>
      <c r="L19" s="80" t="s">
        <v>144</v>
      </c>
    </row>
    <row r="20" spans="1:18" s="72" customFormat="1" ht="100.5" customHeight="1" x14ac:dyDescent="0.25">
      <c r="A20" s="67" t="s">
        <v>21</v>
      </c>
      <c r="B20" s="73" t="s">
        <v>280</v>
      </c>
      <c r="C20" s="69">
        <v>7145</v>
      </c>
      <c r="D20" s="75">
        <f>SUM(D21:D39)</f>
        <v>3224532.5</v>
      </c>
      <c r="E20" s="75">
        <f>SUM(E21:E39)</f>
        <v>3224532.5</v>
      </c>
      <c r="F20" s="70" t="s">
        <v>144</v>
      </c>
      <c r="G20" s="75">
        <f>SUM(G21:G39)</f>
        <v>3574532.5</v>
      </c>
      <c r="H20" s="75">
        <f>SUM(H21:H39)</f>
        <v>3574532.5</v>
      </c>
      <c r="I20" s="70" t="s">
        <v>144</v>
      </c>
      <c r="J20" s="75">
        <f>SUM(J21:J39)</f>
        <v>4753916.2815999994</v>
      </c>
      <c r="K20" s="75">
        <f>SUM(K21:K39)</f>
        <v>4753916.2815999994</v>
      </c>
      <c r="L20" s="71" t="s">
        <v>144</v>
      </c>
    </row>
    <row r="21" spans="1:18" ht="57" customHeight="1" x14ac:dyDescent="0.25">
      <c r="A21" s="83" t="s">
        <v>197</v>
      </c>
      <c r="B21" s="84" t="s">
        <v>281</v>
      </c>
      <c r="C21" s="85"/>
      <c r="D21" s="79">
        <f t="shared" ref="D21:D39" si="1">SUM(E21:F21)</f>
        <v>269700</v>
      </c>
      <c r="E21" s="79">
        <v>269700</v>
      </c>
      <c r="F21" s="86" t="s">
        <v>144</v>
      </c>
      <c r="G21" s="79">
        <f>SUM(H21:I21)</f>
        <v>269700</v>
      </c>
      <c r="H21" s="86">
        <v>269700</v>
      </c>
      <c r="I21" s="86" t="s">
        <v>144</v>
      </c>
      <c r="J21" s="79">
        <f>SUM(K21:L21)</f>
        <v>313576.375</v>
      </c>
      <c r="K21" s="86">
        <v>313576.375</v>
      </c>
      <c r="L21" s="87" t="s">
        <v>144</v>
      </c>
    </row>
    <row r="22" spans="1:18" s="37" customFormat="1" ht="69.75" customHeight="1" x14ac:dyDescent="0.25">
      <c r="A22" s="83" t="s">
        <v>198</v>
      </c>
      <c r="B22" s="88" t="s">
        <v>282</v>
      </c>
      <c r="C22" s="89"/>
      <c r="D22" s="79">
        <f t="shared" si="1"/>
        <v>55821</v>
      </c>
      <c r="E22" s="86">
        <v>55821</v>
      </c>
      <c r="F22" s="86" t="s">
        <v>144</v>
      </c>
      <c r="G22" s="79">
        <f>SUM(H22:I22)</f>
        <v>55821</v>
      </c>
      <c r="H22" s="86">
        <v>55821</v>
      </c>
      <c r="I22" s="86" t="s">
        <v>144</v>
      </c>
      <c r="J22" s="79">
        <f>SUM(K22:L22)</f>
        <v>55602.834999999999</v>
      </c>
      <c r="K22" s="86">
        <v>55602.834999999999</v>
      </c>
      <c r="L22" s="87" t="s">
        <v>144</v>
      </c>
    </row>
    <row r="23" spans="1:18" s="37" customFormat="1" ht="45" x14ac:dyDescent="0.25">
      <c r="A23" s="76" t="s">
        <v>199</v>
      </c>
      <c r="B23" s="90" t="s">
        <v>283</v>
      </c>
      <c r="C23" s="78"/>
      <c r="D23" s="79">
        <f t="shared" si="1"/>
        <v>16220</v>
      </c>
      <c r="E23" s="79">
        <v>16220</v>
      </c>
      <c r="F23" s="79" t="s">
        <v>144</v>
      </c>
      <c r="G23" s="79">
        <f t="shared" ref="G23:G42" si="2">SUM(H23:I23)</f>
        <v>16220</v>
      </c>
      <c r="H23" s="79">
        <v>16220</v>
      </c>
      <c r="I23" s="79" t="s">
        <v>144</v>
      </c>
      <c r="J23" s="79">
        <f t="shared" ref="J23:J42" si="3">SUM(K23:L23)</f>
        <v>16988</v>
      </c>
      <c r="K23" s="79">
        <v>16988</v>
      </c>
      <c r="L23" s="80" t="s">
        <v>144</v>
      </c>
    </row>
    <row r="24" spans="1:18" s="37" customFormat="1" ht="112.5" customHeight="1" x14ac:dyDescent="0.25">
      <c r="A24" s="76" t="s">
        <v>200</v>
      </c>
      <c r="B24" s="90" t="s">
        <v>284</v>
      </c>
      <c r="C24" s="78"/>
      <c r="D24" s="79">
        <f t="shared" si="1"/>
        <v>187204.6</v>
      </c>
      <c r="E24" s="79">
        <v>187204.6</v>
      </c>
      <c r="F24" s="79" t="s">
        <v>144</v>
      </c>
      <c r="G24" s="79">
        <f t="shared" si="2"/>
        <v>187204.6</v>
      </c>
      <c r="H24" s="79">
        <v>187204.6</v>
      </c>
      <c r="I24" s="79" t="s">
        <v>144</v>
      </c>
      <c r="J24" s="79">
        <f t="shared" si="3"/>
        <v>210000.76800000001</v>
      </c>
      <c r="K24" s="79">
        <v>210000.76800000001</v>
      </c>
      <c r="L24" s="80" t="s">
        <v>144</v>
      </c>
    </row>
    <row r="25" spans="1:18" s="37" customFormat="1" ht="90.75" customHeight="1" x14ac:dyDescent="0.25">
      <c r="A25" s="76" t="s">
        <v>201</v>
      </c>
      <c r="B25" s="90" t="s">
        <v>285</v>
      </c>
      <c r="C25" s="78"/>
      <c r="D25" s="79">
        <f t="shared" si="1"/>
        <v>48016.3</v>
      </c>
      <c r="E25" s="79">
        <v>48016.3</v>
      </c>
      <c r="F25" s="79" t="s">
        <v>144</v>
      </c>
      <c r="G25" s="79">
        <f t="shared" si="2"/>
        <v>48016.3</v>
      </c>
      <c r="H25" s="79">
        <v>48016.3</v>
      </c>
      <c r="I25" s="79" t="s">
        <v>144</v>
      </c>
      <c r="J25" s="79">
        <f t="shared" si="3"/>
        <v>49222.892999999996</v>
      </c>
      <c r="K25" s="79">
        <v>49222.892999999996</v>
      </c>
      <c r="L25" s="80" t="s">
        <v>144</v>
      </c>
    </row>
    <row r="26" spans="1:18" s="37" customFormat="1" ht="60" x14ac:dyDescent="0.25">
      <c r="A26" s="91" t="s">
        <v>202</v>
      </c>
      <c r="B26" s="90" t="s">
        <v>286</v>
      </c>
      <c r="C26" s="78"/>
      <c r="D26" s="79">
        <f t="shared" si="1"/>
        <v>48100</v>
      </c>
      <c r="E26" s="79">
        <v>48100</v>
      </c>
      <c r="F26" s="79" t="s">
        <v>144</v>
      </c>
      <c r="G26" s="79">
        <f t="shared" si="2"/>
        <v>48100</v>
      </c>
      <c r="H26" s="79">
        <v>48100</v>
      </c>
      <c r="I26" s="79" t="s">
        <v>144</v>
      </c>
      <c r="J26" s="79">
        <f t="shared" si="3"/>
        <v>55116.107000000004</v>
      </c>
      <c r="K26" s="79">
        <v>55116.107000000004</v>
      </c>
      <c r="L26" s="80" t="s">
        <v>144</v>
      </c>
    </row>
    <row r="27" spans="1:18" s="37" customFormat="1" ht="45" x14ac:dyDescent="0.25">
      <c r="A27" s="76" t="s">
        <v>203</v>
      </c>
      <c r="B27" s="90" t="s">
        <v>287</v>
      </c>
      <c r="C27" s="78"/>
      <c r="D27" s="79">
        <f t="shared" si="1"/>
        <v>531770.5</v>
      </c>
      <c r="E27" s="79">
        <v>531770.5</v>
      </c>
      <c r="F27" s="79" t="s">
        <v>144</v>
      </c>
      <c r="G27" s="79">
        <f t="shared" si="2"/>
        <v>531770.5</v>
      </c>
      <c r="H27" s="79">
        <v>531770.5</v>
      </c>
      <c r="I27" s="79" t="s">
        <v>144</v>
      </c>
      <c r="J27" s="79">
        <f t="shared" si="3"/>
        <v>631210.91599999997</v>
      </c>
      <c r="K27" s="79">
        <v>631210.91599999997</v>
      </c>
      <c r="L27" s="80" t="s">
        <v>144</v>
      </c>
    </row>
    <row r="28" spans="1:18" s="37" customFormat="1" ht="90" x14ac:dyDescent="0.25">
      <c r="A28" s="76" t="s">
        <v>204</v>
      </c>
      <c r="B28" s="92" t="s">
        <v>288</v>
      </c>
      <c r="C28" s="78"/>
      <c r="D28" s="79">
        <f t="shared" si="1"/>
        <v>146205.79999999999</v>
      </c>
      <c r="E28" s="79">
        <v>146205.79999999999</v>
      </c>
      <c r="F28" s="79" t="s">
        <v>144</v>
      </c>
      <c r="G28" s="79">
        <f t="shared" si="2"/>
        <v>146205.79999999999</v>
      </c>
      <c r="H28" s="79">
        <v>146205.79999999999</v>
      </c>
      <c r="I28" s="79" t="s">
        <v>144</v>
      </c>
      <c r="J28" s="79">
        <f t="shared" si="3"/>
        <v>197625.55100000001</v>
      </c>
      <c r="K28" s="79">
        <v>197625.55100000001</v>
      </c>
      <c r="L28" s="80" t="s">
        <v>144</v>
      </c>
    </row>
    <row r="29" spans="1:18" s="37" customFormat="1" ht="75" x14ac:dyDescent="0.25">
      <c r="A29" s="76" t="s">
        <v>205</v>
      </c>
      <c r="B29" s="90" t="s">
        <v>289</v>
      </c>
      <c r="C29" s="78"/>
      <c r="D29" s="79">
        <f t="shared" si="1"/>
        <v>153454.29999999999</v>
      </c>
      <c r="E29" s="79">
        <v>153454.29999999999</v>
      </c>
      <c r="F29" s="79" t="s">
        <v>144</v>
      </c>
      <c r="G29" s="79">
        <f t="shared" si="2"/>
        <v>153454.29999999999</v>
      </c>
      <c r="H29" s="79">
        <v>153454.29999999999</v>
      </c>
      <c r="I29" s="79" t="s">
        <v>144</v>
      </c>
      <c r="J29" s="79">
        <f t="shared" si="3"/>
        <v>171030.11900000001</v>
      </c>
      <c r="K29" s="79">
        <v>171030.11900000001</v>
      </c>
      <c r="L29" s="80" t="s">
        <v>144</v>
      </c>
    </row>
    <row r="30" spans="1:18" s="37" customFormat="1" ht="45" x14ac:dyDescent="0.25">
      <c r="A30" s="76" t="s">
        <v>206</v>
      </c>
      <c r="B30" s="90" t="s">
        <v>290</v>
      </c>
      <c r="C30" s="78"/>
      <c r="D30" s="79">
        <f t="shared" si="1"/>
        <v>216410</v>
      </c>
      <c r="E30" s="79">
        <v>216410</v>
      </c>
      <c r="F30" s="79" t="s">
        <v>144</v>
      </c>
      <c r="G30" s="79">
        <f t="shared" si="2"/>
        <v>216410</v>
      </c>
      <c r="H30" s="79">
        <v>216410</v>
      </c>
      <c r="I30" s="79" t="s">
        <v>144</v>
      </c>
      <c r="J30" s="79">
        <f t="shared" si="3"/>
        <v>275551.71299999999</v>
      </c>
      <c r="K30" s="79">
        <v>275551.71299999999</v>
      </c>
      <c r="L30" s="80" t="s">
        <v>144</v>
      </c>
    </row>
    <row r="31" spans="1:18" s="37" customFormat="1" ht="60" x14ac:dyDescent="0.25">
      <c r="A31" s="76" t="s">
        <v>207</v>
      </c>
      <c r="B31" s="90" t="s">
        <v>291</v>
      </c>
      <c r="C31" s="78"/>
      <c r="D31" s="79">
        <f t="shared" si="1"/>
        <v>0</v>
      </c>
      <c r="E31" s="79">
        <v>0</v>
      </c>
      <c r="F31" s="79" t="s">
        <v>144</v>
      </c>
      <c r="G31" s="79">
        <f>SUM(H31:I31)</f>
        <v>0</v>
      </c>
      <c r="H31" s="79">
        <v>0</v>
      </c>
      <c r="I31" s="79" t="s">
        <v>144</v>
      </c>
      <c r="J31" s="79">
        <f>SUM(K31:L31)</f>
        <v>0</v>
      </c>
      <c r="K31" s="79">
        <v>0</v>
      </c>
      <c r="L31" s="80" t="s">
        <v>144</v>
      </c>
    </row>
    <row r="32" spans="1:18" s="37" customFormat="1" ht="135" x14ac:dyDescent="0.25">
      <c r="A32" s="76" t="s">
        <v>208</v>
      </c>
      <c r="B32" s="90" t="s">
        <v>292</v>
      </c>
      <c r="C32" s="78"/>
      <c r="D32" s="79">
        <f t="shared" si="1"/>
        <v>1434000</v>
      </c>
      <c r="E32" s="79">
        <v>1434000</v>
      </c>
      <c r="F32" s="79" t="s">
        <v>144</v>
      </c>
      <c r="G32" s="79">
        <f t="shared" ref="G32:G39" si="4">SUM(H32:I32)</f>
        <v>1434000</v>
      </c>
      <c r="H32" s="79">
        <v>1434000</v>
      </c>
      <c r="I32" s="79" t="s">
        <v>144</v>
      </c>
      <c r="J32" s="79">
        <f t="shared" ref="J32:J39" si="5">SUM(K32:L32)</f>
        <v>2441567.9196000001</v>
      </c>
      <c r="K32" s="79">
        <v>2441567.9196000001</v>
      </c>
      <c r="L32" s="80" t="s">
        <v>144</v>
      </c>
    </row>
    <row r="33" spans="1:12" s="37" customFormat="1" ht="105" x14ac:dyDescent="0.25">
      <c r="A33" s="76" t="s">
        <v>209</v>
      </c>
      <c r="B33" s="90" t="s">
        <v>293</v>
      </c>
      <c r="C33" s="78"/>
      <c r="D33" s="79">
        <f t="shared" si="1"/>
        <v>77400</v>
      </c>
      <c r="E33" s="79">
        <v>77400</v>
      </c>
      <c r="F33" s="79" t="s">
        <v>144</v>
      </c>
      <c r="G33" s="79">
        <f t="shared" si="4"/>
        <v>77400</v>
      </c>
      <c r="H33" s="79">
        <v>77400</v>
      </c>
      <c r="I33" s="79" t="s">
        <v>144</v>
      </c>
      <c r="J33" s="79">
        <f t="shared" si="5"/>
        <v>9300</v>
      </c>
      <c r="K33" s="79">
        <v>9300</v>
      </c>
      <c r="L33" s="80" t="s">
        <v>144</v>
      </c>
    </row>
    <row r="34" spans="1:12" s="37" customFormat="1" ht="60" x14ac:dyDescent="0.25">
      <c r="A34" s="76" t="s">
        <v>210</v>
      </c>
      <c r="B34" s="90" t="s">
        <v>294</v>
      </c>
      <c r="C34" s="78"/>
      <c r="D34" s="79">
        <f t="shared" si="1"/>
        <v>80</v>
      </c>
      <c r="E34" s="79">
        <v>80</v>
      </c>
      <c r="F34" s="79" t="s">
        <v>144</v>
      </c>
      <c r="G34" s="79">
        <f t="shared" si="4"/>
        <v>80</v>
      </c>
      <c r="H34" s="79">
        <v>80</v>
      </c>
      <c r="I34" s="79" t="s">
        <v>144</v>
      </c>
      <c r="J34" s="79">
        <f t="shared" si="5"/>
        <v>0</v>
      </c>
      <c r="K34" s="79">
        <v>0</v>
      </c>
      <c r="L34" s="80" t="s">
        <v>144</v>
      </c>
    </row>
    <row r="35" spans="1:12" s="37" customFormat="1" ht="75" x14ac:dyDescent="0.25">
      <c r="A35" s="76" t="s">
        <v>211</v>
      </c>
      <c r="B35" s="90" t="s">
        <v>295</v>
      </c>
      <c r="C35" s="78"/>
      <c r="D35" s="79">
        <f t="shared" si="1"/>
        <v>34500</v>
      </c>
      <c r="E35" s="79">
        <v>34500</v>
      </c>
      <c r="F35" s="79" t="s">
        <v>144</v>
      </c>
      <c r="G35" s="79">
        <f t="shared" si="4"/>
        <v>34500</v>
      </c>
      <c r="H35" s="79">
        <v>34500</v>
      </c>
      <c r="I35" s="79" t="s">
        <v>144</v>
      </c>
      <c r="J35" s="79">
        <f t="shared" si="5"/>
        <v>34492.919000000002</v>
      </c>
      <c r="K35" s="79">
        <v>34492.919000000002</v>
      </c>
      <c r="L35" s="80" t="s">
        <v>144</v>
      </c>
    </row>
    <row r="36" spans="1:12" s="37" customFormat="1" ht="45" x14ac:dyDescent="0.25">
      <c r="A36" s="76" t="s">
        <v>212</v>
      </c>
      <c r="B36" s="90" t="s">
        <v>296</v>
      </c>
      <c r="C36" s="78"/>
      <c r="D36" s="79">
        <f t="shared" si="1"/>
        <v>0</v>
      </c>
      <c r="E36" s="79">
        <v>0</v>
      </c>
      <c r="F36" s="79" t="s">
        <v>144</v>
      </c>
      <c r="G36" s="79">
        <f t="shared" si="4"/>
        <v>0</v>
      </c>
      <c r="H36" s="79">
        <v>0</v>
      </c>
      <c r="I36" s="79" t="s">
        <v>144</v>
      </c>
      <c r="J36" s="79">
        <f t="shared" si="5"/>
        <v>0</v>
      </c>
      <c r="K36" s="79">
        <v>0</v>
      </c>
      <c r="L36" s="80" t="s">
        <v>144</v>
      </c>
    </row>
    <row r="37" spans="1:12" s="37" customFormat="1" ht="45" x14ac:dyDescent="0.25">
      <c r="A37" s="76" t="s">
        <v>213</v>
      </c>
      <c r="B37" s="90" t="s">
        <v>297</v>
      </c>
      <c r="C37" s="78"/>
      <c r="D37" s="79">
        <f t="shared" si="1"/>
        <v>0</v>
      </c>
      <c r="E37" s="79">
        <v>0</v>
      </c>
      <c r="F37" s="79" t="s">
        <v>144</v>
      </c>
      <c r="G37" s="79">
        <f t="shared" si="4"/>
        <v>0</v>
      </c>
      <c r="H37" s="79">
        <v>0</v>
      </c>
      <c r="I37" s="79" t="s">
        <v>144</v>
      </c>
      <c r="J37" s="79">
        <f t="shared" si="5"/>
        <v>25.241</v>
      </c>
      <c r="K37" s="79">
        <v>25.241</v>
      </c>
      <c r="L37" s="80" t="s">
        <v>144</v>
      </c>
    </row>
    <row r="38" spans="1:12" s="37" customFormat="1" ht="45" x14ac:dyDescent="0.25">
      <c r="A38" s="76" t="s">
        <v>214</v>
      </c>
      <c r="B38" s="90" t="s">
        <v>298</v>
      </c>
      <c r="C38" s="78"/>
      <c r="D38" s="79">
        <f t="shared" si="1"/>
        <v>3000</v>
      </c>
      <c r="E38" s="79">
        <v>3000</v>
      </c>
      <c r="F38" s="79" t="s">
        <v>144</v>
      </c>
      <c r="G38" s="79">
        <f t="shared" si="4"/>
        <v>3000</v>
      </c>
      <c r="H38" s="79">
        <v>3000</v>
      </c>
      <c r="I38" s="79" t="s">
        <v>144</v>
      </c>
      <c r="J38" s="79">
        <f t="shared" si="5"/>
        <v>3150</v>
      </c>
      <c r="K38" s="79">
        <v>3150</v>
      </c>
      <c r="L38" s="80" t="s">
        <v>144</v>
      </c>
    </row>
    <row r="39" spans="1:12" s="37" customFormat="1" x14ac:dyDescent="0.25">
      <c r="A39" s="76" t="s">
        <v>215</v>
      </c>
      <c r="B39" s="90" t="s">
        <v>299</v>
      </c>
      <c r="C39" s="78"/>
      <c r="D39" s="79">
        <f t="shared" si="1"/>
        <v>2650</v>
      </c>
      <c r="E39" s="79">
        <v>2650</v>
      </c>
      <c r="F39" s="79" t="s">
        <v>144</v>
      </c>
      <c r="G39" s="79">
        <f t="shared" si="4"/>
        <v>352650</v>
      </c>
      <c r="H39" s="79">
        <v>352650</v>
      </c>
      <c r="I39" s="79" t="s">
        <v>144</v>
      </c>
      <c r="J39" s="79">
        <f t="shared" si="5"/>
        <v>289454.92499999999</v>
      </c>
      <c r="K39" s="79">
        <v>289454.92499999999</v>
      </c>
      <c r="L39" s="80" t="s">
        <v>144</v>
      </c>
    </row>
    <row r="40" spans="1:12" s="37" customFormat="1" ht="44.25" customHeight="1" x14ac:dyDescent="0.25">
      <c r="A40" s="93" t="s">
        <v>150</v>
      </c>
      <c r="B40" s="94" t="s">
        <v>300</v>
      </c>
      <c r="C40" s="69">
        <v>7146</v>
      </c>
      <c r="D40" s="95">
        <f>SUM(D41:D42)</f>
        <v>500000</v>
      </c>
      <c r="E40" s="95">
        <f>SUM(E41:E42)</f>
        <v>500000</v>
      </c>
      <c r="F40" s="95" t="s">
        <v>144</v>
      </c>
      <c r="G40" s="95">
        <f>SUM(G41:G42)</f>
        <v>500000</v>
      </c>
      <c r="H40" s="95">
        <f>SUM(H41:H42)</f>
        <v>500000</v>
      </c>
      <c r="I40" s="95" t="s">
        <v>144</v>
      </c>
      <c r="J40" s="95">
        <f>SUM(J41:J42)</f>
        <v>778014.51799999992</v>
      </c>
      <c r="K40" s="95">
        <f>SUM(K41:K42)</f>
        <v>778014.51799999992</v>
      </c>
      <c r="L40" s="96" t="s">
        <v>144</v>
      </c>
    </row>
    <row r="41" spans="1:12" s="37" customFormat="1" ht="105" x14ac:dyDescent="0.25">
      <c r="A41" s="76" t="s">
        <v>151</v>
      </c>
      <c r="B41" s="90" t="s">
        <v>301</v>
      </c>
      <c r="C41" s="78"/>
      <c r="D41" s="79">
        <f>SUM(E41:F41)</f>
        <v>100000</v>
      </c>
      <c r="E41" s="79">
        <v>100000</v>
      </c>
      <c r="F41" s="79" t="s">
        <v>144</v>
      </c>
      <c r="G41" s="79">
        <f t="shared" si="2"/>
        <v>100000</v>
      </c>
      <c r="H41" s="79">
        <v>100000</v>
      </c>
      <c r="I41" s="79" t="s">
        <v>144</v>
      </c>
      <c r="J41" s="79">
        <f t="shared" si="3"/>
        <v>130275.21</v>
      </c>
      <c r="K41" s="79">
        <v>130275.21</v>
      </c>
      <c r="L41" s="80" t="s">
        <v>144</v>
      </c>
    </row>
    <row r="42" spans="1:12" s="37" customFormat="1" ht="105" x14ac:dyDescent="0.25">
      <c r="A42" s="76" t="s">
        <v>152</v>
      </c>
      <c r="B42" s="90" t="s">
        <v>302</v>
      </c>
      <c r="C42" s="89"/>
      <c r="D42" s="79">
        <f>SUM(E42:F42)</f>
        <v>400000</v>
      </c>
      <c r="E42" s="79">
        <v>400000</v>
      </c>
      <c r="F42" s="79" t="s">
        <v>144</v>
      </c>
      <c r="G42" s="79">
        <f t="shared" si="2"/>
        <v>400000</v>
      </c>
      <c r="H42" s="79">
        <v>400000</v>
      </c>
      <c r="I42" s="79" t="s">
        <v>144</v>
      </c>
      <c r="J42" s="79">
        <f t="shared" si="3"/>
        <v>647739.30799999996</v>
      </c>
      <c r="K42" s="79">
        <v>647739.30799999996</v>
      </c>
      <c r="L42" s="80" t="s">
        <v>144</v>
      </c>
    </row>
    <row r="43" spans="1:12" s="37" customFormat="1" ht="42.75" customHeight="1" x14ac:dyDescent="0.25">
      <c r="A43" s="82">
        <v>1150</v>
      </c>
      <c r="B43" s="94" t="s">
        <v>303</v>
      </c>
      <c r="C43" s="69">
        <v>7161</v>
      </c>
      <c r="D43" s="65">
        <f>SUM(D44,D48)</f>
        <v>0</v>
      </c>
      <c r="E43" s="65">
        <f>SUM(E44,E48)</f>
        <v>0</v>
      </c>
      <c r="F43" s="79" t="s">
        <v>144</v>
      </c>
      <c r="G43" s="65">
        <f>SUM(G44,G48)</f>
        <v>0</v>
      </c>
      <c r="H43" s="65">
        <f>SUM(H44,H48)</f>
        <v>0</v>
      </c>
      <c r="I43" s="79" t="s">
        <v>144</v>
      </c>
      <c r="J43" s="65">
        <f>SUM(J44,J48)</f>
        <v>0</v>
      </c>
      <c r="K43" s="65">
        <f>SUM(K44,K48)</f>
        <v>0</v>
      </c>
      <c r="L43" s="80" t="s">
        <v>144</v>
      </c>
    </row>
    <row r="44" spans="1:12" s="37" customFormat="1" ht="69" customHeight="1" x14ac:dyDescent="0.25">
      <c r="A44" s="97">
        <v>1151</v>
      </c>
      <c r="B44" s="77" t="s">
        <v>304</v>
      </c>
      <c r="C44" s="78"/>
      <c r="D44" s="79">
        <f>SUM(D45:D47)</f>
        <v>0</v>
      </c>
      <c r="E44" s="79">
        <f>SUM(E45:E47)</f>
        <v>0</v>
      </c>
      <c r="F44" s="79" t="s">
        <v>144</v>
      </c>
      <c r="G44" s="79">
        <f>SUM(G45:G47)</f>
        <v>0</v>
      </c>
      <c r="H44" s="79">
        <f>SUM(H45:H47)</f>
        <v>0</v>
      </c>
      <c r="I44" s="79" t="s">
        <v>144</v>
      </c>
      <c r="J44" s="79">
        <f>SUM(J45:J47)</f>
        <v>0</v>
      </c>
      <c r="K44" s="79">
        <f>SUM(K45:K47)</f>
        <v>0</v>
      </c>
      <c r="L44" s="80" t="s">
        <v>144</v>
      </c>
    </row>
    <row r="45" spans="1:12" s="37" customFormat="1" ht="30.75" customHeight="1" x14ac:dyDescent="0.25">
      <c r="A45" s="97">
        <v>1152</v>
      </c>
      <c r="B45" s="90" t="s">
        <v>305</v>
      </c>
      <c r="C45" s="78"/>
      <c r="D45" s="79">
        <f>SUM(E45:F45)</f>
        <v>0</v>
      </c>
      <c r="E45" s="98">
        <v>0</v>
      </c>
      <c r="F45" s="79" t="s">
        <v>144</v>
      </c>
      <c r="G45" s="79">
        <f>SUM(H45:I45)</f>
        <v>0</v>
      </c>
      <c r="H45" s="98">
        <v>0</v>
      </c>
      <c r="I45" s="79" t="s">
        <v>144</v>
      </c>
      <c r="J45" s="79">
        <f>SUM(K45:L45)</f>
        <v>0</v>
      </c>
      <c r="K45" s="98">
        <v>0</v>
      </c>
      <c r="L45" s="80" t="s">
        <v>144</v>
      </c>
    </row>
    <row r="46" spans="1:12" s="37" customFormat="1" ht="30.75" customHeight="1" x14ac:dyDescent="0.25">
      <c r="A46" s="97">
        <v>1153</v>
      </c>
      <c r="B46" s="92" t="s">
        <v>306</v>
      </c>
      <c r="C46" s="78"/>
      <c r="D46" s="79">
        <f>SUM(E46:F46)</f>
        <v>0</v>
      </c>
      <c r="E46" s="98">
        <v>0</v>
      </c>
      <c r="F46" s="79" t="s">
        <v>144</v>
      </c>
      <c r="G46" s="79">
        <f>SUM(H46:I46)</f>
        <v>0</v>
      </c>
      <c r="H46" s="98">
        <v>0</v>
      </c>
      <c r="I46" s="79" t="s">
        <v>144</v>
      </c>
      <c r="J46" s="79">
        <f>SUM(K46:L46)</f>
        <v>0</v>
      </c>
      <c r="K46" s="98">
        <v>0</v>
      </c>
      <c r="L46" s="80" t="s">
        <v>144</v>
      </c>
    </row>
    <row r="47" spans="1:12" s="37" customFormat="1" ht="30.75" customHeight="1" x14ac:dyDescent="0.25">
      <c r="A47" s="97">
        <v>1154</v>
      </c>
      <c r="B47" s="90" t="s">
        <v>307</v>
      </c>
      <c r="C47" s="78"/>
      <c r="D47" s="79">
        <f>SUM(E47:F47)</f>
        <v>0</v>
      </c>
      <c r="E47" s="98">
        <v>0</v>
      </c>
      <c r="F47" s="79" t="s">
        <v>144</v>
      </c>
      <c r="G47" s="79">
        <f>SUM(H47:I47)</f>
        <v>0</v>
      </c>
      <c r="H47" s="98">
        <v>0</v>
      </c>
      <c r="I47" s="79" t="s">
        <v>144</v>
      </c>
      <c r="J47" s="79">
        <f>SUM(K47:L47)</f>
        <v>0</v>
      </c>
      <c r="K47" s="98">
        <v>0</v>
      </c>
      <c r="L47" s="80" t="s">
        <v>144</v>
      </c>
    </row>
    <row r="48" spans="1:12" s="37" customFormat="1" ht="80.25" customHeight="1" x14ac:dyDescent="0.25">
      <c r="A48" s="97">
        <v>1155</v>
      </c>
      <c r="B48" s="77" t="s">
        <v>308</v>
      </c>
      <c r="C48" s="78"/>
      <c r="D48" s="79">
        <f>SUM(E48:F48)</f>
        <v>0</v>
      </c>
      <c r="E48" s="98">
        <v>0</v>
      </c>
      <c r="F48" s="79" t="s">
        <v>144</v>
      </c>
      <c r="G48" s="79">
        <f>SUM(H48:I48)</f>
        <v>0</v>
      </c>
      <c r="H48" s="98">
        <v>0</v>
      </c>
      <c r="I48" s="79" t="s">
        <v>144</v>
      </c>
      <c r="J48" s="79">
        <f>SUM(K48:L48)</f>
        <v>0</v>
      </c>
      <c r="K48" s="98">
        <v>0</v>
      </c>
      <c r="L48" s="80" t="s">
        <v>144</v>
      </c>
    </row>
    <row r="49" spans="1:12" s="72" customFormat="1" ht="54" customHeight="1" x14ac:dyDescent="0.25">
      <c r="A49" s="82">
        <v>1200</v>
      </c>
      <c r="B49" s="94" t="s">
        <v>309</v>
      </c>
      <c r="C49" s="69">
        <v>7300</v>
      </c>
      <c r="D49" s="65">
        <f t="shared" ref="D49:L49" si="6">SUM(D50,D52,D54,D56,D58,D65)</f>
        <v>22520099.300000001</v>
      </c>
      <c r="E49" s="75">
        <f t="shared" si="6"/>
        <v>21403992.600000001</v>
      </c>
      <c r="F49" s="75">
        <f t="shared" si="6"/>
        <v>1116106.7000000002</v>
      </c>
      <c r="G49" s="75">
        <f t="shared" si="6"/>
        <v>23073533.300000001</v>
      </c>
      <c r="H49" s="75">
        <f t="shared" si="6"/>
        <v>22311163.199999999</v>
      </c>
      <c r="I49" s="75">
        <f t="shared" si="6"/>
        <v>762370.1</v>
      </c>
      <c r="J49" s="75">
        <f t="shared" si="6"/>
        <v>22314021.606299996</v>
      </c>
      <c r="K49" s="75">
        <f t="shared" si="6"/>
        <v>21303618.425499998</v>
      </c>
      <c r="L49" s="99">
        <f t="shared" si="6"/>
        <v>1010403.1808</v>
      </c>
    </row>
    <row r="50" spans="1:12" s="72" customFormat="1" ht="45.75" customHeight="1" x14ac:dyDescent="0.25">
      <c r="A50" s="82">
        <v>1210</v>
      </c>
      <c r="B50" s="94" t="s">
        <v>310</v>
      </c>
      <c r="C50" s="74">
        <v>7311</v>
      </c>
      <c r="D50" s="95">
        <f>SUM(D51)</f>
        <v>0</v>
      </c>
      <c r="E50" s="95">
        <f>SUM(E51)</f>
        <v>0</v>
      </c>
      <c r="F50" s="70" t="s">
        <v>144</v>
      </c>
      <c r="G50" s="95">
        <f>SUM(G51)</f>
        <v>0</v>
      </c>
      <c r="H50" s="95">
        <f>SUM(H51)</f>
        <v>0</v>
      </c>
      <c r="I50" s="70" t="s">
        <v>144</v>
      </c>
      <c r="J50" s="95">
        <f>SUM(J51)</f>
        <v>0</v>
      </c>
      <c r="K50" s="95">
        <f>SUM(K51)</f>
        <v>0</v>
      </c>
      <c r="L50" s="71" t="s">
        <v>144</v>
      </c>
    </row>
    <row r="51" spans="1:12" ht="74.25" customHeight="1" x14ac:dyDescent="0.25">
      <c r="A51" s="81">
        <v>1211</v>
      </c>
      <c r="B51" s="84" t="s">
        <v>311</v>
      </c>
      <c r="C51" s="100"/>
      <c r="D51" s="79">
        <f>SUM(E51:F51)</f>
        <v>0</v>
      </c>
      <c r="E51" s="79">
        <v>0</v>
      </c>
      <c r="F51" s="79" t="s">
        <v>144</v>
      </c>
      <c r="G51" s="79">
        <f>SUM(H51:I51)</f>
        <v>0</v>
      </c>
      <c r="H51" s="79">
        <v>0</v>
      </c>
      <c r="I51" s="79" t="s">
        <v>144</v>
      </c>
      <c r="J51" s="79">
        <f>SUM(K51:L51)</f>
        <v>0</v>
      </c>
      <c r="K51" s="79">
        <v>0</v>
      </c>
      <c r="L51" s="80" t="s">
        <v>144</v>
      </c>
    </row>
    <row r="52" spans="1:12" s="72" customFormat="1" ht="47.25" customHeight="1" x14ac:dyDescent="0.25">
      <c r="A52" s="82">
        <v>1220</v>
      </c>
      <c r="B52" s="94" t="s">
        <v>312</v>
      </c>
      <c r="C52" s="101">
        <v>7312</v>
      </c>
      <c r="D52" s="95">
        <f>SUM(D53)</f>
        <v>0</v>
      </c>
      <c r="E52" s="70" t="s">
        <v>144</v>
      </c>
      <c r="F52" s="95">
        <f>SUM(F53)</f>
        <v>0</v>
      </c>
      <c r="G52" s="95">
        <f>SUM(G53)</f>
        <v>0</v>
      </c>
      <c r="H52" s="70" t="s">
        <v>144</v>
      </c>
      <c r="I52" s="95">
        <f>SUM(I53)</f>
        <v>0</v>
      </c>
      <c r="J52" s="95">
        <f>SUM(J53)</f>
        <v>0</v>
      </c>
      <c r="K52" s="70" t="s">
        <v>144</v>
      </c>
      <c r="L52" s="96">
        <f>SUM(L53)</f>
        <v>0</v>
      </c>
    </row>
    <row r="53" spans="1:12" ht="75" x14ac:dyDescent="0.25">
      <c r="A53" s="102">
        <v>1221</v>
      </c>
      <c r="B53" s="84" t="s">
        <v>313</v>
      </c>
      <c r="C53" s="100"/>
      <c r="D53" s="79">
        <f>SUM(E53:F53)</f>
        <v>0</v>
      </c>
      <c r="E53" s="79" t="s">
        <v>144</v>
      </c>
      <c r="F53" s="79">
        <v>0</v>
      </c>
      <c r="G53" s="79">
        <f>SUM(H53:I53)</f>
        <v>0</v>
      </c>
      <c r="H53" s="79" t="s">
        <v>144</v>
      </c>
      <c r="I53" s="79">
        <v>0</v>
      </c>
      <c r="J53" s="79">
        <f>SUM(K53:L53)</f>
        <v>0</v>
      </c>
      <c r="K53" s="79" t="s">
        <v>144</v>
      </c>
      <c r="L53" s="80">
        <v>0</v>
      </c>
    </row>
    <row r="54" spans="1:12" s="72" customFormat="1" ht="60.75" customHeight="1" x14ac:dyDescent="0.25">
      <c r="A54" s="82">
        <v>1230</v>
      </c>
      <c r="B54" s="94" t="s">
        <v>314</v>
      </c>
      <c r="C54" s="101">
        <v>7321</v>
      </c>
      <c r="D54" s="95">
        <f>SUM(D55)</f>
        <v>1375500</v>
      </c>
      <c r="E54" s="95">
        <f>SUM(E55)</f>
        <v>1375500</v>
      </c>
      <c r="F54" s="70" t="s">
        <v>144</v>
      </c>
      <c r="G54" s="95">
        <f>SUM(G55)</f>
        <v>1375500</v>
      </c>
      <c r="H54" s="95">
        <f>SUM(H55)</f>
        <v>1375500</v>
      </c>
      <c r="I54" s="70" t="s">
        <v>144</v>
      </c>
      <c r="J54" s="95">
        <f>SUM(J55)</f>
        <v>410165.5625</v>
      </c>
      <c r="K54" s="95">
        <f>SUM(K55)</f>
        <v>410165.5625</v>
      </c>
      <c r="L54" s="71" t="s">
        <v>144</v>
      </c>
    </row>
    <row r="55" spans="1:12" ht="53.25" customHeight="1" x14ac:dyDescent="0.25">
      <c r="A55" s="81">
        <v>1231</v>
      </c>
      <c r="B55" s="77" t="s">
        <v>315</v>
      </c>
      <c r="C55" s="100"/>
      <c r="D55" s="79">
        <f>SUM(E55:F55)</f>
        <v>1375500</v>
      </c>
      <c r="E55" s="79">
        <v>1375500</v>
      </c>
      <c r="F55" s="79" t="s">
        <v>144</v>
      </c>
      <c r="G55" s="79">
        <f>SUM(H55:I55)</f>
        <v>1375500</v>
      </c>
      <c r="H55" s="79">
        <v>1375500</v>
      </c>
      <c r="I55" s="79" t="s">
        <v>144</v>
      </c>
      <c r="J55" s="79">
        <f>SUM(K55:L55)</f>
        <v>410165.5625</v>
      </c>
      <c r="K55" s="79">
        <v>410165.5625</v>
      </c>
      <c r="L55" s="80" t="s">
        <v>144</v>
      </c>
    </row>
    <row r="56" spans="1:12" s="72" customFormat="1" ht="59.25" customHeight="1" x14ac:dyDescent="0.25">
      <c r="A56" s="103">
        <v>1240</v>
      </c>
      <c r="B56" s="104" t="s">
        <v>316</v>
      </c>
      <c r="C56" s="105">
        <v>7322</v>
      </c>
      <c r="D56" s="95">
        <f>SUM(D57)</f>
        <v>389405.4</v>
      </c>
      <c r="E56" s="95" t="s">
        <v>144</v>
      </c>
      <c r="F56" s="95">
        <f>SUM(F57)</f>
        <v>389405.4</v>
      </c>
      <c r="G56" s="95">
        <f>SUM(G57)</f>
        <v>271668.8</v>
      </c>
      <c r="H56" s="95" t="s">
        <v>144</v>
      </c>
      <c r="I56" s="95">
        <f>SUM(I57)</f>
        <v>271668.8</v>
      </c>
      <c r="J56" s="95">
        <f>SUM(J57)</f>
        <v>654691.6557</v>
      </c>
      <c r="K56" s="95" t="s">
        <v>144</v>
      </c>
      <c r="L56" s="96">
        <f>SUM(L57)</f>
        <v>654691.6557</v>
      </c>
    </row>
    <row r="57" spans="1:12" ht="63" customHeight="1" x14ac:dyDescent="0.25">
      <c r="A57" s="81">
        <v>1241</v>
      </c>
      <c r="B57" s="77" t="s">
        <v>317</v>
      </c>
      <c r="C57" s="100"/>
      <c r="D57" s="79">
        <f>SUM(E57:F57)</f>
        <v>389405.4</v>
      </c>
      <c r="E57" s="79" t="s">
        <v>144</v>
      </c>
      <c r="F57" s="79">
        <v>389405.4</v>
      </c>
      <c r="G57" s="79">
        <f>SUM(H57:I57)</f>
        <v>271668.8</v>
      </c>
      <c r="H57" s="79" t="s">
        <v>144</v>
      </c>
      <c r="I57" s="79">
        <v>271668.8</v>
      </c>
      <c r="J57" s="79">
        <f>SUM(K57:L57)</f>
        <v>654691.6557</v>
      </c>
      <c r="K57" s="79" t="s">
        <v>144</v>
      </c>
      <c r="L57" s="80">
        <v>654691.6557</v>
      </c>
    </row>
    <row r="58" spans="1:12" s="72" customFormat="1" ht="74.25" customHeight="1" x14ac:dyDescent="0.25">
      <c r="A58" s="103">
        <v>1250</v>
      </c>
      <c r="B58" s="94" t="s">
        <v>318</v>
      </c>
      <c r="C58" s="69">
        <v>7331</v>
      </c>
      <c r="D58" s="65">
        <f>SUM(D59,D60,D63,D64)</f>
        <v>20028492.600000001</v>
      </c>
      <c r="E58" s="65">
        <f>SUM(E59,E60,E63,E64)</f>
        <v>20028492.600000001</v>
      </c>
      <c r="F58" s="95" t="s">
        <v>144</v>
      </c>
      <c r="G58" s="65">
        <f>SUM(G59,G60,G63,G64)</f>
        <v>20935663.199999999</v>
      </c>
      <c r="H58" s="65">
        <f>SUM(H59,H60,H63,H64)</f>
        <v>20935663.199999999</v>
      </c>
      <c r="I58" s="95" t="s">
        <v>144</v>
      </c>
      <c r="J58" s="65">
        <f>SUM(J59,J60,J63,J64)</f>
        <v>20893452.862999998</v>
      </c>
      <c r="K58" s="65">
        <f>SUM(K59,K60,K63,K64)</f>
        <v>20893452.862999998</v>
      </c>
      <c r="L58" s="96" t="s">
        <v>144</v>
      </c>
    </row>
    <row r="59" spans="1:12" ht="45" x14ac:dyDescent="0.25">
      <c r="A59" s="81">
        <v>1251</v>
      </c>
      <c r="B59" s="77" t="s">
        <v>319</v>
      </c>
      <c r="C59" s="78"/>
      <c r="D59" s="79">
        <f>SUM(E59:F59)</f>
        <v>13430355.1</v>
      </c>
      <c r="E59" s="79">
        <v>13430355.1</v>
      </c>
      <c r="F59" s="79" t="s">
        <v>144</v>
      </c>
      <c r="G59" s="79">
        <f t="shared" ref="G59:G64" si="7">SUM(H59:I59)</f>
        <v>13430355.1</v>
      </c>
      <c r="H59" s="79">
        <v>13430355.1</v>
      </c>
      <c r="I59" s="79" t="s">
        <v>144</v>
      </c>
      <c r="J59" s="79">
        <f t="shared" ref="J59:J64" si="8">SUM(K59:L59)</f>
        <v>13430355.1</v>
      </c>
      <c r="K59" s="79">
        <v>13430355.1</v>
      </c>
      <c r="L59" s="80" t="s">
        <v>144</v>
      </c>
    </row>
    <row r="60" spans="1:12" ht="33.75" customHeight="1" x14ac:dyDescent="0.25">
      <c r="A60" s="81">
        <v>1252</v>
      </c>
      <c r="B60" s="77" t="s">
        <v>320</v>
      </c>
      <c r="C60" s="78"/>
      <c r="D60" s="79">
        <f>SUM(D61:D62)</f>
        <v>0</v>
      </c>
      <c r="E60" s="79">
        <f>SUM(E61:E62)</f>
        <v>0</v>
      </c>
      <c r="F60" s="79" t="s">
        <v>144</v>
      </c>
      <c r="G60" s="79">
        <f>SUM(G61:G62)</f>
        <v>0</v>
      </c>
      <c r="H60" s="79">
        <f>SUM(H61:H62)</f>
        <v>0</v>
      </c>
      <c r="I60" s="79" t="s">
        <v>144</v>
      </c>
      <c r="J60" s="79">
        <f>SUM(J61:J62)</f>
        <v>0</v>
      </c>
      <c r="K60" s="79">
        <f>SUM(K61:K62)</f>
        <v>0</v>
      </c>
      <c r="L60" s="80" t="s">
        <v>144</v>
      </c>
    </row>
    <row r="61" spans="1:12" ht="57" customHeight="1" x14ac:dyDescent="0.25">
      <c r="A61" s="81">
        <v>1253</v>
      </c>
      <c r="B61" s="90" t="s">
        <v>321</v>
      </c>
      <c r="C61" s="78"/>
      <c r="D61" s="79">
        <f>SUM(E61:F61)</f>
        <v>0</v>
      </c>
      <c r="E61" s="79">
        <v>0</v>
      </c>
      <c r="F61" s="79" t="s">
        <v>144</v>
      </c>
      <c r="G61" s="79">
        <f>SUM(H61:I61)</f>
        <v>0</v>
      </c>
      <c r="H61" s="79">
        <v>0</v>
      </c>
      <c r="I61" s="79" t="s">
        <v>144</v>
      </c>
      <c r="J61" s="79">
        <f>SUM(K61:L61)</f>
        <v>0</v>
      </c>
      <c r="K61" s="79">
        <v>0</v>
      </c>
      <c r="L61" s="80" t="s">
        <v>144</v>
      </c>
    </row>
    <row r="62" spans="1:12" ht="19.5" customHeight="1" x14ac:dyDescent="0.25">
      <c r="A62" s="81">
        <v>1254</v>
      </c>
      <c r="B62" s="90" t="s">
        <v>322</v>
      </c>
      <c r="C62" s="100"/>
      <c r="D62" s="79">
        <f>SUM(E62:F62)</f>
        <v>0</v>
      </c>
      <c r="E62" s="79">
        <v>0</v>
      </c>
      <c r="F62" s="79" t="s">
        <v>144</v>
      </c>
      <c r="G62" s="79">
        <f>SUM(H62:I62)</f>
        <v>0</v>
      </c>
      <c r="H62" s="79">
        <v>0</v>
      </c>
      <c r="I62" s="79" t="s">
        <v>144</v>
      </c>
      <c r="J62" s="79">
        <f>SUM(K62:L62)</f>
        <v>0</v>
      </c>
      <c r="K62" s="79">
        <v>0</v>
      </c>
      <c r="L62" s="80" t="s">
        <v>144</v>
      </c>
    </row>
    <row r="63" spans="1:12" ht="33" customHeight="1" x14ac:dyDescent="0.25">
      <c r="A63" s="81">
        <v>1255</v>
      </c>
      <c r="B63" s="77" t="s">
        <v>323</v>
      </c>
      <c r="C63" s="78"/>
      <c r="D63" s="79">
        <f>SUM(E63:F63)</f>
        <v>6598137.5</v>
      </c>
      <c r="E63" s="79">
        <v>6598137.5</v>
      </c>
      <c r="F63" s="79" t="s">
        <v>144</v>
      </c>
      <c r="G63" s="79">
        <f t="shared" si="7"/>
        <v>7505308.0999999996</v>
      </c>
      <c r="H63" s="79">
        <v>7505308.0999999996</v>
      </c>
      <c r="I63" s="79" t="s">
        <v>144</v>
      </c>
      <c r="J63" s="79">
        <f t="shared" si="8"/>
        <v>7463097.7630000003</v>
      </c>
      <c r="K63" s="79">
        <v>7463097.7630000003</v>
      </c>
      <c r="L63" s="80" t="s">
        <v>144</v>
      </c>
    </row>
    <row r="64" spans="1:12" ht="40.5" customHeight="1" x14ac:dyDescent="0.25">
      <c r="A64" s="81">
        <v>1256</v>
      </c>
      <c r="B64" s="77" t="s">
        <v>324</v>
      </c>
      <c r="C64" s="78"/>
      <c r="D64" s="79">
        <f>SUM(E64:F64)</f>
        <v>0</v>
      </c>
      <c r="E64" s="79">
        <v>0</v>
      </c>
      <c r="F64" s="79" t="s">
        <v>144</v>
      </c>
      <c r="G64" s="79">
        <f t="shared" si="7"/>
        <v>0</v>
      </c>
      <c r="H64" s="79">
        <v>0</v>
      </c>
      <c r="I64" s="79" t="s">
        <v>144</v>
      </c>
      <c r="J64" s="79">
        <f t="shared" si="8"/>
        <v>0</v>
      </c>
      <c r="K64" s="79">
        <v>0</v>
      </c>
      <c r="L64" s="80" t="s">
        <v>144</v>
      </c>
    </row>
    <row r="65" spans="1:12" s="72" customFormat="1" ht="58.5" customHeight="1" x14ac:dyDescent="0.25">
      <c r="A65" s="103">
        <v>1260</v>
      </c>
      <c r="B65" s="94" t="s">
        <v>325</v>
      </c>
      <c r="C65" s="69">
        <v>7332</v>
      </c>
      <c r="D65" s="75">
        <f>SUM(D66:D67)</f>
        <v>726701.3</v>
      </c>
      <c r="E65" s="95" t="s">
        <v>144</v>
      </c>
      <c r="F65" s="75">
        <f>SUM(F66:F67)</f>
        <v>726701.3</v>
      </c>
      <c r="G65" s="75">
        <f>SUM(G66:G67)</f>
        <v>490701.3</v>
      </c>
      <c r="H65" s="95" t="s">
        <v>144</v>
      </c>
      <c r="I65" s="75">
        <f>SUM(I66:I67)</f>
        <v>490701.3</v>
      </c>
      <c r="J65" s="75">
        <f>SUM(J66:J67)</f>
        <v>355711.52510000003</v>
      </c>
      <c r="K65" s="95" t="s">
        <v>144</v>
      </c>
      <c r="L65" s="99">
        <f>SUM(L66:L67)</f>
        <v>355711.52510000003</v>
      </c>
    </row>
    <row r="66" spans="1:12" ht="45" x14ac:dyDescent="0.25">
      <c r="A66" s="81">
        <v>1261</v>
      </c>
      <c r="B66" s="77" t="s">
        <v>326</v>
      </c>
      <c r="C66" s="100"/>
      <c r="D66" s="79">
        <f>SUM(E66:F66)</f>
        <v>726701.3</v>
      </c>
      <c r="E66" s="79" t="s">
        <v>144</v>
      </c>
      <c r="F66" s="79">
        <v>726701.3</v>
      </c>
      <c r="G66" s="79">
        <f>SUM(H66:I66)</f>
        <v>490701.3</v>
      </c>
      <c r="H66" s="79" t="s">
        <v>144</v>
      </c>
      <c r="I66" s="79">
        <v>490701.3</v>
      </c>
      <c r="J66" s="79">
        <f>SUM(K66:L66)</f>
        <v>355711.52510000003</v>
      </c>
      <c r="K66" s="79" t="s">
        <v>144</v>
      </c>
      <c r="L66" s="80">
        <v>355711.52510000003</v>
      </c>
    </row>
    <row r="67" spans="1:12" ht="42" customHeight="1" x14ac:dyDescent="0.25">
      <c r="A67" s="81">
        <v>1262</v>
      </c>
      <c r="B67" s="77" t="s">
        <v>327</v>
      </c>
      <c r="C67" s="100"/>
      <c r="D67" s="79">
        <f>SUM(E67:F67)</f>
        <v>0</v>
      </c>
      <c r="E67" s="79" t="s">
        <v>144</v>
      </c>
      <c r="F67" s="79">
        <v>0</v>
      </c>
      <c r="G67" s="79">
        <f>SUM(H67:I67)</f>
        <v>0</v>
      </c>
      <c r="H67" s="79" t="s">
        <v>144</v>
      </c>
      <c r="I67" s="79">
        <v>0</v>
      </c>
      <c r="J67" s="79">
        <f>SUM(K67:L67)</f>
        <v>0</v>
      </c>
      <c r="K67" s="79" t="s">
        <v>144</v>
      </c>
      <c r="L67" s="80">
        <v>0</v>
      </c>
    </row>
    <row r="68" spans="1:12" s="72" customFormat="1" ht="56.25" customHeight="1" x14ac:dyDescent="0.25">
      <c r="A68" s="106" t="s">
        <v>142</v>
      </c>
      <c r="B68" s="104" t="s">
        <v>328</v>
      </c>
      <c r="C68" s="69">
        <v>7400</v>
      </c>
      <c r="D68" s="75">
        <f t="shared" ref="D68:L68" si="9">SUM(D69,D71,D73,D78,D82,D106,D109,D112,D115)</f>
        <v>54375834.099999994</v>
      </c>
      <c r="E68" s="75">
        <f t="shared" si="9"/>
        <v>54360834.099999994</v>
      </c>
      <c r="F68" s="75">
        <f t="shared" si="9"/>
        <v>8178263.7999999998</v>
      </c>
      <c r="G68" s="75">
        <f t="shared" si="9"/>
        <v>61231320.399999991</v>
      </c>
      <c r="H68" s="75">
        <f t="shared" si="9"/>
        <v>61216320.399999991</v>
      </c>
      <c r="I68" s="75">
        <f t="shared" si="9"/>
        <v>7731109.7999999998</v>
      </c>
      <c r="J68" s="75">
        <f t="shared" si="9"/>
        <v>64719426.644999988</v>
      </c>
      <c r="K68" s="75">
        <f t="shared" si="9"/>
        <v>64393868.642999992</v>
      </c>
      <c r="L68" s="99">
        <f t="shared" si="9"/>
        <v>3443290.4002999999</v>
      </c>
    </row>
    <row r="69" spans="1:12" s="72" customFormat="1" ht="32.25" customHeight="1" x14ac:dyDescent="0.25">
      <c r="A69" s="106" t="s">
        <v>26</v>
      </c>
      <c r="B69" s="94" t="s">
        <v>329</v>
      </c>
      <c r="C69" s="69">
        <v>7411</v>
      </c>
      <c r="D69" s="75">
        <f>SUM(D70)</f>
        <v>0</v>
      </c>
      <c r="E69" s="95" t="s">
        <v>144</v>
      </c>
      <c r="F69" s="75">
        <f>SUM(F70)</f>
        <v>0</v>
      </c>
      <c r="G69" s="75">
        <f>SUM(G70)</f>
        <v>0</v>
      </c>
      <c r="H69" s="95" t="s">
        <v>144</v>
      </c>
      <c r="I69" s="75">
        <f>SUM(I70)</f>
        <v>0</v>
      </c>
      <c r="J69" s="75">
        <f>SUM(J70)</f>
        <v>0</v>
      </c>
      <c r="K69" s="95" t="s">
        <v>144</v>
      </c>
      <c r="L69" s="99">
        <f>SUM(L70)</f>
        <v>0</v>
      </c>
    </row>
    <row r="70" spans="1:12" ht="65.25" customHeight="1" x14ac:dyDescent="0.25">
      <c r="A70" s="76" t="s">
        <v>153</v>
      </c>
      <c r="B70" s="77" t="s">
        <v>330</v>
      </c>
      <c r="C70" s="100"/>
      <c r="D70" s="79">
        <f t="shared" ref="D70:D77" si="10">SUM(E70:F70)</f>
        <v>0</v>
      </c>
      <c r="E70" s="79" t="s">
        <v>144</v>
      </c>
      <c r="F70" s="79">
        <v>0</v>
      </c>
      <c r="G70" s="79">
        <f>SUM(H70:I70)</f>
        <v>0</v>
      </c>
      <c r="H70" s="79" t="s">
        <v>144</v>
      </c>
      <c r="I70" s="79">
        <v>0</v>
      </c>
      <c r="J70" s="79">
        <f>SUM(K70:L70)</f>
        <v>0</v>
      </c>
      <c r="K70" s="79" t="s">
        <v>144</v>
      </c>
      <c r="L70" s="80">
        <v>0</v>
      </c>
    </row>
    <row r="71" spans="1:12" s="72" customFormat="1" ht="31.5" customHeight="1" x14ac:dyDescent="0.25">
      <c r="A71" s="106" t="s">
        <v>154</v>
      </c>
      <c r="B71" s="94" t="s">
        <v>331</v>
      </c>
      <c r="C71" s="69">
        <v>7412</v>
      </c>
      <c r="D71" s="75">
        <f>SUM(D72)</f>
        <v>93727.3</v>
      </c>
      <c r="E71" s="75">
        <f>SUM(E72)</f>
        <v>93727.3</v>
      </c>
      <c r="F71" s="95" t="s">
        <v>144</v>
      </c>
      <c r="G71" s="75">
        <f>SUM(G72)</f>
        <v>93727.3</v>
      </c>
      <c r="H71" s="75">
        <f>SUM(H72)</f>
        <v>93727.3</v>
      </c>
      <c r="I71" s="95" t="s">
        <v>144</v>
      </c>
      <c r="J71" s="75">
        <f>SUM(J72)</f>
        <v>356708.92700000003</v>
      </c>
      <c r="K71" s="75">
        <f>SUM(K72)</f>
        <v>356708.92700000003</v>
      </c>
      <c r="L71" s="96" t="s">
        <v>144</v>
      </c>
    </row>
    <row r="72" spans="1:12" ht="50.25" customHeight="1" x14ac:dyDescent="0.25">
      <c r="A72" s="76" t="s">
        <v>155</v>
      </c>
      <c r="B72" s="77" t="s">
        <v>332</v>
      </c>
      <c r="C72" s="100"/>
      <c r="D72" s="79">
        <f t="shared" si="10"/>
        <v>93727.3</v>
      </c>
      <c r="E72" s="79">
        <v>93727.3</v>
      </c>
      <c r="F72" s="79" t="s">
        <v>144</v>
      </c>
      <c r="G72" s="79">
        <f>SUM(H72:I72)</f>
        <v>93727.3</v>
      </c>
      <c r="H72" s="79">
        <v>93727.3</v>
      </c>
      <c r="I72" s="79" t="s">
        <v>144</v>
      </c>
      <c r="J72" s="79">
        <f>SUM(K72:L72)</f>
        <v>356708.92700000003</v>
      </c>
      <c r="K72" s="79">
        <v>356708.92700000003</v>
      </c>
      <c r="L72" s="80" t="s">
        <v>144</v>
      </c>
    </row>
    <row r="73" spans="1:12" s="72" customFormat="1" ht="48" customHeight="1" x14ac:dyDescent="0.25">
      <c r="A73" s="106" t="s">
        <v>156</v>
      </c>
      <c r="B73" s="94" t="s">
        <v>333</v>
      </c>
      <c r="C73" s="69">
        <v>7415</v>
      </c>
      <c r="D73" s="75">
        <f>SUM(D74:D77)</f>
        <v>1848408.5</v>
      </c>
      <c r="E73" s="75">
        <f>SUM(E74:E77)</f>
        <v>1848408.5</v>
      </c>
      <c r="F73" s="95" t="s">
        <v>144</v>
      </c>
      <c r="G73" s="75">
        <f>SUM(G74:G77)</f>
        <v>1848408.5</v>
      </c>
      <c r="H73" s="75">
        <f>SUM(H74:H77)</f>
        <v>1848408.5</v>
      </c>
      <c r="I73" s="95" t="s">
        <v>144</v>
      </c>
      <c r="J73" s="75">
        <f>SUM(J74:J77)</f>
        <v>1495919.6353</v>
      </c>
      <c r="K73" s="75">
        <f>SUM(K74:K77)</f>
        <v>1495919.6353</v>
      </c>
      <c r="L73" s="96" t="s">
        <v>144</v>
      </c>
    </row>
    <row r="74" spans="1:12" ht="31.5" customHeight="1" x14ac:dyDescent="0.25">
      <c r="A74" s="76" t="s">
        <v>157</v>
      </c>
      <c r="B74" s="77" t="s">
        <v>334</v>
      </c>
      <c r="C74" s="100"/>
      <c r="D74" s="79">
        <f t="shared" si="10"/>
        <v>1347933.8</v>
      </c>
      <c r="E74" s="79">
        <v>1347933.8</v>
      </c>
      <c r="F74" s="79" t="s">
        <v>144</v>
      </c>
      <c r="G74" s="79">
        <f>SUM(H74:I74)</f>
        <v>1347933.8</v>
      </c>
      <c r="H74" s="79">
        <v>1347933.8</v>
      </c>
      <c r="I74" s="79" t="s">
        <v>144</v>
      </c>
      <c r="J74" s="79">
        <f>SUM(K74:L74)</f>
        <v>1093977.8195</v>
      </c>
      <c r="K74" s="79">
        <v>1093977.8195</v>
      </c>
      <c r="L74" s="80" t="s">
        <v>144</v>
      </c>
    </row>
    <row r="75" spans="1:12" ht="49.5" customHeight="1" x14ac:dyDescent="0.25">
      <c r="A75" s="76" t="s">
        <v>158</v>
      </c>
      <c r="B75" s="77" t="s">
        <v>335</v>
      </c>
      <c r="C75" s="100"/>
      <c r="D75" s="79">
        <f t="shared" si="10"/>
        <v>0</v>
      </c>
      <c r="E75" s="79">
        <v>0</v>
      </c>
      <c r="F75" s="79" t="s">
        <v>144</v>
      </c>
      <c r="G75" s="79">
        <f>SUM(H75:I75)</f>
        <v>0</v>
      </c>
      <c r="H75" s="79">
        <v>0</v>
      </c>
      <c r="I75" s="79" t="s">
        <v>144</v>
      </c>
      <c r="J75" s="79">
        <f>SUM(K75:L75)</f>
        <v>4.5140000000000002</v>
      </c>
      <c r="K75" s="79">
        <v>4.5140000000000002</v>
      </c>
      <c r="L75" s="80" t="s">
        <v>144</v>
      </c>
    </row>
    <row r="76" spans="1:12" ht="63.75" customHeight="1" x14ac:dyDescent="0.25">
      <c r="A76" s="76" t="s">
        <v>159</v>
      </c>
      <c r="B76" s="77" t="s">
        <v>336</v>
      </c>
      <c r="C76" s="100"/>
      <c r="D76" s="79">
        <f t="shared" si="10"/>
        <v>176566.3</v>
      </c>
      <c r="E76" s="79">
        <v>176566.3</v>
      </c>
      <c r="F76" s="79" t="s">
        <v>144</v>
      </c>
      <c r="G76" s="79">
        <f>SUM(H76:I76)</f>
        <v>176566.3</v>
      </c>
      <c r="H76" s="79">
        <v>176566.3</v>
      </c>
      <c r="I76" s="79" t="s">
        <v>144</v>
      </c>
      <c r="J76" s="79">
        <f>SUM(K76:L76)</f>
        <v>125713.7885</v>
      </c>
      <c r="K76" s="79">
        <v>125713.7885</v>
      </c>
      <c r="L76" s="80" t="s">
        <v>144</v>
      </c>
    </row>
    <row r="77" spans="1:12" ht="29.25" customHeight="1" x14ac:dyDescent="0.25">
      <c r="A77" s="91" t="s">
        <v>145</v>
      </c>
      <c r="B77" s="77" t="s">
        <v>337</v>
      </c>
      <c r="C77" s="100"/>
      <c r="D77" s="79">
        <f t="shared" si="10"/>
        <v>323908.40000000002</v>
      </c>
      <c r="E77" s="79">
        <v>323908.40000000002</v>
      </c>
      <c r="F77" s="79" t="s">
        <v>144</v>
      </c>
      <c r="G77" s="79">
        <f>SUM(H77:I77)</f>
        <v>323908.40000000002</v>
      </c>
      <c r="H77" s="79">
        <v>323908.40000000002</v>
      </c>
      <c r="I77" s="79" t="s">
        <v>144</v>
      </c>
      <c r="J77" s="79">
        <f>SUM(K77:L77)</f>
        <v>276223.51329999999</v>
      </c>
      <c r="K77" s="79">
        <v>276223.51329999999</v>
      </c>
      <c r="L77" s="80" t="s">
        <v>144</v>
      </c>
    </row>
    <row r="78" spans="1:12" s="72" customFormat="1" ht="74.25" customHeight="1" x14ac:dyDescent="0.25">
      <c r="A78" s="106" t="s">
        <v>146</v>
      </c>
      <c r="B78" s="94" t="s">
        <v>338</v>
      </c>
      <c r="C78" s="69">
        <v>7421</v>
      </c>
      <c r="D78" s="75">
        <f>SUM(D79:D81)</f>
        <v>43783278.5</v>
      </c>
      <c r="E78" s="75">
        <f>SUM(E79:E81)</f>
        <v>43783278.5</v>
      </c>
      <c r="F78" s="95" t="s">
        <v>144</v>
      </c>
      <c r="G78" s="75">
        <f>SUM(G79:G81)</f>
        <v>45432743.399999999</v>
      </c>
      <c r="H78" s="75">
        <f>SUM(H79:H81)</f>
        <v>45432743.399999999</v>
      </c>
      <c r="I78" s="95" t="s">
        <v>144</v>
      </c>
      <c r="J78" s="75">
        <f>SUM(J79:J81)</f>
        <v>42456247.881099999</v>
      </c>
      <c r="K78" s="75">
        <f>SUM(K79:K81)</f>
        <v>42456247.881099999</v>
      </c>
      <c r="L78" s="96" t="s">
        <v>144</v>
      </c>
    </row>
    <row r="79" spans="1:12" ht="120" x14ac:dyDescent="0.25">
      <c r="A79" s="76" t="s">
        <v>147</v>
      </c>
      <c r="B79" s="77" t="s">
        <v>339</v>
      </c>
      <c r="C79" s="100"/>
      <c r="D79" s="79">
        <f>SUM(E79:F79)</f>
        <v>0</v>
      </c>
      <c r="E79" s="79">
        <v>0</v>
      </c>
      <c r="F79" s="79" t="s">
        <v>144</v>
      </c>
      <c r="G79" s="79">
        <f>SUM(H79:I79)</f>
        <v>0</v>
      </c>
      <c r="H79" s="79">
        <v>0</v>
      </c>
      <c r="I79" s="79" t="s">
        <v>144</v>
      </c>
      <c r="J79" s="79">
        <f>SUM(K79:L79)</f>
        <v>0</v>
      </c>
      <c r="K79" s="79">
        <v>0</v>
      </c>
      <c r="L79" s="80" t="s">
        <v>144</v>
      </c>
    </row>
    <row r="80" spans="1:12" s="72" customFormat="1" ht="90" x14ac:dyDescent="0.25">
      <c r="A80" s="76" t="s">
        <v>70</v>
      </c>
      <c r="B80" s="77" t="s">
        <v>340</v>
      </c>
      <c r="C80" s="78"/>
      <c r="D80" s="79">
        <f>SUM(E80:F80)</f>
        <v>43783278.5</v>
      </c>
      <c r="E80" s="79">
        <v>43783278.5</v>
      </c>
      <c r="F80" s="79" t="s">
        <v>144</v>
      </c>
      <c r="G80" s="79">
        <f>SUM(H80:I80)</f>
        <v>45432743.399999999</v>
      </c>
      <c r="H80" s="79">
        <v>45432743.399999999</v>
      </c>
      <c r="I80" s="79" t="s">
        <v>144</v>
      </c>
      <c r="J80" s="79">
        <f>SUM(K80:L80)</f>
        <v>42425248.2861</v>
      </c>
      <c r="K80" s="79">
        <v>42425248.2861</v>
      </c>
      <c r="L80" s="80" t="s">
        <v>144</v>
      </c>
    </row>
    <row r="81" spans="1:12" s="72" customFormat="1" ht="66.75" customHeight="1" x14ac:dyDescent="0.25">
      <c r="A81" s="91" t="s">
        <v>192</v>
      </c>
      <c r="B81" s="77" t="s">
        <v>341</v>
      </c>
      <c r="C81" s="78"/>
      <c r="D81" s="79">
        <f>SUM(E81:F81)</f>
        <v>0</v>
      </c>
      <c r="E81" s="79">
        <v>0</v>
      </c>
      <c r="F81" s="79" t="s">
        <v>144</v>
      </c>
      <c r="G81" s="79">
        <f>SUM(H81:I81)</f>
        <v>0</v>
      </c>
      <c r="H81" s="79">
        <v>0</v>
      </c>
      <c r="I81" s="79" t="s">
        <v>144</v>
      </c>
      <c r="J81" s="79">
        <f>SUM(K81:L81)</f>
        <v>30999.595000000001</v>
      </c>
      <c r="K81" s="79">
        <v>30999.595000000001</v>
      </c>
      <c r="L81" s="80" t="s">
        <v>144</v>
      </c>
    </row>
    <row r="82" spans="1:12" s="72" customFormat="1" ht="47.25" customHeight="1" x14ac:dyDescent="0.25">
      <c r="A82" s="106" t="s">
        <v>160</v>
      </c>
      <c r="B82" s="107" t="s">
        <v>342</v>
      </c>
      <c r="C82" s="69">
        <v>7422</v>
      </c>
      <c r="D82" s="65">
        <f>SUM(D83,D104,D105)</f>
        <v>7342149.7999999998</v>
      </c>
      <c r="E82" s="65">
        <f>SUM(E83,E104,E105)</f>
        <v>7342149.7999999998</v>
      </c>
      <c r="F82" s="95" t="s">
        <v>144</v>
      </c>
      <c r="G82" s="65">
        <f>SUM(G83,G104,G105)</f>
        <v>12048171.199999999</v>
      </c>
      <c r="H82" s="65">
        <f>SUM(H83,H104,H105)</f>
        <v>12048171.199999999</v>
      </c>
      <c r="I82" s="95" t="s">
        <v>144</v>
      </c>
      <c r="J82" s="65">
        <f>SUM(J83,J104,J105)</f>
        <v>17227076.77</v>
      </c>
      <c r="K82" s="65">
        <f>SUM(K83,K104,K105)</f>
        <v>17227076.77</v>
      </c>
      <c r="L82" s="96" t="s">
        <v>144</v>
      </c>
    </row>
    <row r="83" spans="1:12" s="72" customFormat="1" ht="82.5" customHeight="1" x14ac:dyDescent="0.25">
      <c r="A83" s="76" t="s">
        <v>161</v>
      </c>
      <c r="B83" s="108" t="s">
        <v>343</v>
      </c>
      <c r="C83" s="94"/>
      <c r="D83" s="109">
        <f>SUM(D84:D103)</f>
        <v>6352149.7999999998</v>
      </c>
      <c r="E83" s="109">
        <f>SUM(E84:E103)</f>
        <v>6352149.7999999998</v>
      </c>
      <c r="F83" s="79" t="s">
        <v>144</v>
      </c>
      <c r="G83" s="109">
        <f>SUM(G84:G103)</f>
        <v>11058171.199999999</v>
      </c>
      <c r="H83" s="109">
        <f>SUM(H84:H103)</f>
        <v>11058171.199999999</v>
      </c>
      <c r="I83" s="79" t="s">
        <v>144</v>
      </c>
      <c r="J83" s="109">
        <f>SUM(J84:J103)</f>
        <v>16650711.664699998</v>
      </c>
      <c r="K83" s="109">
        <f>SUM(K84:K103)</f>
        <v>16650711.664699998</v>
      </c>
      <c r="L83" s="80" t="s">
        <v>144</v>
      </c>
    </row>
    <row r="84" spans="1:12" s="72" customFormat="1" ht="82.5" customHeight="1" x14ac:dyDescent="0.25">
      <c r="A84" s="110" t="s">
        <v>216</v>
      </c>
      <c r="B84" s="77" t="s">
        <v>344</v>
      </c>
      <c r="C84" s="107"/>
      <c r="D84" s="79">
        <f>SUM(E84:F84)</f>
        <v>0</v>
      </c>
      <c r="E84" s="109">
        <v>0</v>
      </c>
      <c r="F84" s="79" t="s">
        <v>144</v>
      </c>
      <c r="G84" s="79">
        <f t="shared" ref="G84:G105" si="11">SUM(H84:I84)</f>
        <v>0</v>
      </c>
      <c r="H84" s="109">
        <v>0</v>
      </c>
      <c r="I84" s="79" t="s">
        <v>144</v>
      </c>
      <c r="J84" s="79">
        <f>SUM(K84:L84)</f>
        <v>140</v>
      </c>
      <c r="K84" s="109">
        <v>140</v>
      </c>
      <c r="L84" s="80" t="s">
        <v>144</v>
      </c>
    </row>
    <row r="85" spans="1:12" s="72" customFormat="1" ht="129" customHeight="1" x14ac:dyDescent="0.25">
      <c r="A85" s="110" t="s">
        <v>217</v>
      </c>
      <c r="B85" s="77" t="s">
        <v>345</v>
      </c>
      <c r="C85" s="107"/>
      <c r="D85" s="79">
        <f>SUM(E85:F85)</f>
        <v>101000</v>
      </c>
      <c r="E85" s="109">
        <v>101000</v>
      </c>
      <c r="F85" s="79" t="s">
        <v>144</v>
      </c>
      <c r="G85" s="79">
        <f t="shared" si="11"/>
        <v>101000</v>
      </c>
      <c r="H85" s="109">
        <v>101000</v>
      </c>
      <c r="I85" s="79" t="s">
        <v>144</v>
      </c>
      <c r="J85" s="79">
        <f t="shared" ref="J85:J103" si="12">SUM(K85:L85)</f>
        <v>102243.75</v>
      </c>
      <c r="K85" s="109">
        <v>102243.75</v>
      </c>
      <c r="L85" s="80" t="s">
        <v>144</v>
      </c>
    </row>
    <row r="86" spans="1:12" s="72" customFormat="1" ht="53.25" customHeight="1" x14ac:dyDescent="0.25">
      <c r="A86" s="110" t="s">
        <v>218</v>
      </c>
      <c r="B86" s="77" t="s">
        <v>346</v>
      </c>
      <c r="C86" s="107"/>
      <c r="D86" s="79">
        <f>SUM(E86:F86)</f>
        <v>50000</v>
      </c>
      <c r="E86" s="109">
        <v>50000</v>
      </c>
      <c r="F86" s="79" t="s">
        <v>144</v>
      </c>
      <c r="G86" s="79">
        <f t="shared" si="11"/>
        <v>50000</v>
      </c>
      <c r="H86" s="109">
        <v>50000</v>
      </c>
      <c r="I86" s="79" t="s">
        <v>144</v>
      </c>
      <c r="J86" s="79">
        <f t="shared" si="12"/>
        <v>50513.7</v>
      </c>
      <c r="K86" s="109">
        <v>50513.7</v>
      </c>
      <c r="L86" s="80" t="s">
        <v>144</v>
      </c>
    </row>
    <row r="87" spans="1:12" s="72" customFormat="1" ht="75" customHeight="1" x14ac:dyDescent="0.25">
      <c r="A87" s="110" t="s">
        <v>219</v>
      </c>
      <c r="B87" s="77" t="s">
        <v>347</v>
      </c>
      <c r="C87" s="107"/>
      <c r="D87" s="79">
        <f>SUM(E87:F87)</f>
        <v>2000</v>
      </c>
      <c r="E87" s="109">
        <v>2000</v>
      </c>
      <c r="F87" s="79" t="s">
        <v>144</v>
      </c>
      <c r="G87" s="79">
        <f t="shared" si="11"/>
        <v>2000</v>
      </c>
      <c r="H87" s="109">
        <v>2000</v>
      </c>
      <c r="I87" s="79" t="s">
        <v>144</v>
      </c>
      <c r="J87" s="79">
        <f t="shared" si="12"/>
        <v>559175.19949999999</v>
      </c>
      <c r="K87" s="109">
        <v>559175.19949999999</v>
      </c>
      <c r="L87" s="80" t="s">
        <v>144</v>
      </c>
    </row>
    <row r="88" spans="1:12" s="72" customFormat="1" ht="34.5" customHeight="1" x14ac:dyDescent="0.25">
      <c r="A88" s="110" t="s">
        <v>220</v>
      </c>
      <c r="B88" s="77" t="s">
        <v>348</v>
      </c>
      <c r="C88" s="107"/>
      <c r="D88" s="79">
        <f t="shared" ref="D88:D105" si="13">SUM(E88:F88)</f>
        <v>2000</v>
      </c>
      <c r="E88" s="109">
        <v>2000</v>
      </c>
      <c r="F88" s="79" t="s">
        <v>144</v>
      </c>
      <c r="G88" s="79">
        <f t="shared" si="11"/>
        <v>2000</v>
      </c>
      <c r="H88" s="109">
        <v>2000</v>
      </c>
      <c r="I88" s="79" t="s">
        <v>144</v>
      </c>
      <c r="J88" s="79">
        <f t="shared" si="12"/>
        <v>230.92500000000001</v>
      </c>
      <c r="K88" s="109">
        <v>230.92500000000001</v>
      </c>
      <c r="L88" s="80" t="s">
        <v>144</v>
      </c>
    </row>
    <row r="89" spans="1:12" s="72" customFormat="1" ht="33.75" customHeight="1" x14ac:dyDescent="0.25">
      <c r="A89" s="110" t="s">
        <v>221</v>
      </c>
      <c r="B89" s="77" t="s">
        <v>349</v>
      </c>
      <c r="C89" s="107"/>
      <c r="D89" s="79">
        <f t="shared" si="13"/>
        <v>0</v>
      </c>
      <c r="E89" s="109">
        <v>0</v>
      </c>
      <c r="F89" s="79" t="s">
        <v>144</v>
      </c>
      <c r="G89" s="79">
        <f t="shared" si="11"/>
        <v>0</v>
      </c>
      <c r="H89" s="109">
        <v>0</v>
      </c>
      <c r="I89" s="79" t="s">
        <v>144</v>
      </c>
      <c r="J89" s="79">
        <f t="shared" si="12"/>
        <v>0</v>
      </c>
      <c r="K89" s="109">
        <v>0</v>
      </c>
      <c r="L89" s="80" t="s">
        <v>144</v>
      </c>
    </row>
    <row r="90" spans="1:12" s="72" customFormat="1" ht="45" x14ac:dyDescent="0.25">
      <c r="A90" s="110" t="s">
        <v>222</v>
      </c>
      <c r="B90" s="77" t="s">
        <v>350</v>
      </c>
      <c r="C90" s="107"/>
      <c r="D90" s="79">
        <f t="shared" si="13"/>
        <v>4128507.3</v>
      </c>
      <c r="E90" s="109">
        <v>4128507.3</v>
      </c>
      <c r="F90" s="79" t="s">
        <v>144</v>
      </c>
      <c r="G90" s="79">
        <f t="shared" si="11"/>
        <v>4128507.3</v>
      </c>
      <c r="H90" s="109">
        <v>4128507.3</v>
      </c>
      <c r="I90" s="79" t="s">
        <v>144</v>
      </c>
      <c r="J90" s="79">
        <f t="shared" si="12"/>
        <v>3937533.2952000001</v>
      </c>
      <c r="K90" s="109">
        <v>3937533.2952000001</v>
      </c>
      <c r="L90" s="80" t="s">
        <v>144</v>
      </c>
    </row>
    <row r="91" spans="1:12" s="72" customFormat="1" ht="98.25" customHeight="1" x14ac:dyDescent="0.25">
      <c r="A91" s="110" t="s">
        <v>223</v>
      </c>
      <c r="B91" s="77" t="s">
        <v>351</v>
      </c>
      <c r="C91" s="107"/>
      <c r="D91" s="79">
        <f t="shared" si="13"/>
        <v>2000</v>
      </c>
      <c r="E91" s="109">
        <v>2000</v>
      </c>
      <c r="F91" s="79" t="s">
        <v>144</v>
      </c>
      <c r="G91" s="79">
        <f t="shared" si="11"/>
        <v>2000</v>
      </c>
      <c r="H91" s="109">
        <v>2000</v>
      </c>
      <c r="I91" s="79" t="s">
        <v>144</v>
      </c>
      <c r="J91" s="79">
        <f t="shared" si="12"/>
        <v>0</v>
      </c>
      <c r="K91" s="109">
        <v>0</v>
      </c>
      <c r="L91" s="80" t="s">
        <v>144</v>
      </c>
    </row>
    <row r="92" spans="1:12" s="72" customFormat="1" ht="18.75" customHeight="1" x14ac:dyDescent="0.25">
      <c r="A92" s="110" t="s">
        <v>224</v>
      </c>
      <c r="B92" s="77" t="s">
        <v>352</v>
      </c>
      <c r="C92" s="107"/>
      <c r="D92" s="79">
        <f t="shared" si="13"/>
        <v>0</v>
      </c>
      <c r="E92" s="109">
        <v>0</v>
      </c>
      <c r="F92" s="79" t="s">
        <v>144</v>
      </c>
      <c r="G92" s="79">
        <f t="shared" si="11"/>
        <v>0</v>
      </c>
      <c r="H92" s="109">
        <v>0</v>
      </c>
      <c r="I92" s="79" t="s">
        <v>144</v>
      </c>
      <c r="J92" s="79">
        <f t="shared" si="12"/>
        <v>0</v>
      </c>
      <c r="K92" s="109">
        <v>0</v>
      </c>
      <c r="L92" s="80" t="s">
        <v>144</v>
      </c>
    </row>
    <row r="93" spans="1:12" s="72" customFormat="1" ht="60" x14ac:dyDescent="0.25">
      <c r="A93" s="110" t="s">
        <v>225</v>
      </c>
      <c r="B93" s="77" t="s">
        <v>353</v>
      </c>
      <c r="C93" s="107"/>
      <c r="D93" s="79">
        <f t="shared" si="13"/>
        <v>0</v>
      </c>
      <c r="E93" s="109">
        <v>0</v>
      </c>
      <c r="F93" s="79" t="s">
        <v>144</v>
      </c>
      <c r="G93" s="79">
        <f t="shared" si="11"/>
        <v>0</v>
      </c>
      <c r="H93" s="109">
        <v>0</v>
      </c>
      <c r="I93" s="79" t="s">
        <v>144</v>
      </c>
      <c r="J93" s="79">
        <f t="shared" si="12"/>
        <v>0</v>
      </c>
      <c r="K93" s="109">
        <v>0</v>
      </c>
      <c r="L93" s="80" t="s">
        <v>144</v>
      </c>
    </row>
    <row r="94" spans="1:12" s="72" customFormat="1" ht="120" x14ac:dyDescent="0.25">
      <c r="A94" s="110" t="s">
        <v>226</v>
      </c>
      <c r="B94" s="77" t="s">
        <v>354</v>
      </c>
      <c r="C94" s="107"/>
      <c r="D94" s="79">
        <f t="shared" si="13"/>
        <v>0</v>
      </c>
      <c r="E94" s="109">
        <v>0</v>
      </c>
      <c r="F94" s="79" t="s">
        <v>144</v>
      </c>
      <c r="G94" s="79">
        <f t="shared" si="11"/>
        <v>0</v>
      </c>
      <c r="H94" s="109">
        <v>0</v>
      </c>
      <c r="I94" s="79" t="s">
        <v>144</v>
      </c>
      <c r="J94" s="79">
        <f t="shared" si="12"/>
        <v>0</v>
      </c>
      <c r="K94" s="109">
        <v>0</v>
      </c>
      <c r="L94" s="80" t="s">
        <v>144</v>
      </c>
    </row>
    <row r="95" spans="1:12" s="72" customFormat="1" ht="51" customHeight="1" x14ac:dyDescent="0.25">
      <c r="A95" s="110" t="s">
        <v>227</v>
      </c>
      <c r="B95" s="77" t="s">
        <v>355</v>
      </c>
      <c r="C95" s="107"/>
      <c r="D95" s="79">
        <f t="shared" si="13"/>
        <v>0</v>
      </c>
      <c r="E95" s="109">
        <v>0</v>
      </c>
      <c r="F95" s="79" t="s">
        <v>144</v>
      </c>
      <c r="G95" s="79">
        <f t="shared" si="11"/>
        <v>0</v>
      </c>
      <c r="H95" s="109">
        <v>0</v>
      </c>
      <c r="I95" s="79" t="s">
        <v>144</v>
      </c>
      <c r="J95" s="79">
        <f t="shared" si="12"/>
        <v>33</v>
      </c>
      <c r="K95" s="109">
        <v>33</v>
      </c>
      <c r="L95" s="80" t="s">
        <v>144</v>
      </c>
    </row>
    <row r="96" spans="1:12" s="72" customFormat="1" ht="30" x14ac:dyDescent="0.25">
      <c r="A96" s="110" t="s">
        <v>228</v>
      </c>
      <c r="B96" s="77" t="s">
        <v>356</v>
      </c>
      <c r="C96" s="107"/>
      <c r="D96" s="79">
        <f t="shared" si="13"/>
        <v>43200</v>
      </c>
      <c r="E96" s="109">
        <v>43200</v>
      </c>
      <c r="F96" s="79" t="s">
        <v>144</v>
      </c>
      <c r="G96" s="79">
        <f t="shared" si="11"/>
        <v>43200</v>
      </c>
      <c r="H96" s="109">
        <v>43200</v>
      </c>
      <c r="I96" s="79" t="s">
        <v>144</v>
      </c>
      <c r="J96" s="79">
        <f t="shared" si="12"/>
        <v>77166.452999999994</v>
      </c>
      <c r="K96" s="109">
        <v>77166.452999999994</v>
      </c>
      <c r="L96" s="80" t="s">
        <v>144</v>
      </c>
    </row>
    <row r="97" spans="1:12" s="72" customFormat="1" ht="75" x14ac:dyDescent="0.25">
      <c r="A97" s="110" t="s">
        <v>229</v>
      </c>
      <c r="B97" s="77" t="s">
        <v>357</v>
      </c>
      <c r="C97" s="107"/>
      <c r="D97" s="79">
        <f t="shared" si="13"/>
        <v>650321.5</v>
      </c>
      <c r="E97" s="109">
        <v>650321.5</v>
      </c>
      <c r="F97" s="79" t="s">
        <v>144</v>
      </c>
      <c r="G97" s="79">
        <f t="shared" si="11"/>
        <v>650321.5</v>
      </c>
      <c r="H97" s="109">
        <v>650321.5</v>
      </c>
      <c r="I97" s="79" t="s">
        <v>144</v>
      </c>
      <c r="J97" s="79">
        <f t="shared" si="12"/>
        <v>654324.00329999998</v>
      </c>
      <c r="K97" s="109">
        <v>654324.00329999998</v>
      </c>
      <c r="L97" s="80" t="s">
        <v>144</v>
      </c>
    </row>
    <row r="98" spans="1:12" s="72" customFormat="1" ht="96" customHeight="1" x14ac:dyDescent="0.25">
      <c r="A98" s="110" t="s">
        <v>230</v>
      </c>
      <c r="B98" s="77" t="s">
        <v>358</v>
      </c>
      <c r="C98" s="107"/>
      <c r="D98" s="79">
        <f t="shared" si="13"/>
        <v>0</v>
      </c>
      <c r="E98" s="109">
        <v>0</v>
      </c>
      <c r="F98" s="79" t="s">
        <v>144</v>
      </c>
      <c r="G98" s="79">
        <f t="shared" si="11"/>
        <v>0</v>
      </c>
      <c r="H98" s="109">
        <v>0</v>
      </c>
      <c r="I98" s="79" t="s">
        <v>144</v>
      </c>
      <c r="J98" s="79">
        <f t="shared" si="12"/>
        <v>0</v>
      </c>
      <c r="K98" s="109">
        <v>0</v>
      </c>
      <c r="L98" s="80" t="s">
        <v>144</v>
      </c>
    </row>
    <row r="99" spans="1:12" s="72" customFormat="1" ht="55.5" customHeight="1" x14ac:dyDescent="0.25">
      <c r="A99" s="110" t="s">
        <v>231</v>
      </c>
      <c r="B99" s="77" t="s">
        <v>359</v>
      </c>
      <c r="C99" s="107"/>
      <c r="D99" s="79">
        <f t="shared" si="13"/>
        <v>15000</v>
      </c>
      <c r="E99" s="109">
        <v>15000</v>
      </c>
      <c r="F99" s="79" t="s">
        <v>144</v>
      </c>
      <c r="G99" s="79">
        <f t="shared" si="11"/>
        <v>48021.4</v>
      </c>
      <c r="H99" s="109">
        <v>48021.4</v>
      </c>
      <c r="I99" s="79" t="s">
        <v>144</v>
      </c>
      <c r="J99" s="79">
        <f t="shared" si="12"/>
        <v>42805.57</v>
      </c>
      <c r="K99" s="109">
        <v>42805.57</v>
      </c>
      <c r="L99" s="80" t="s">
        <v>144</v>
      </c>
    </row>
    <row r="100" spans="1:12" s="72" customFormat="1" ht="132.75" customHeight="1" x14ac:dyDescent="0.25">
      <c r="A100" s="110" t="s">
        <v>232</v>
      </c>
      <c r="B100" s="77" t="s">
        <v>360</v>
      </c>
      <c r="C100" s="107"/>
      <c r="D100" s="79">
        <f t="shared" si="13"/>
        <v>1210000</v>
      </c>
      <c r="E100" s="109">
        <v>1210000</v>
      </c>
      <c r="F100" s="79" t="s">
        <v>144</v>
      </c>
      <c r="G100" s="79">
        <f t="shared" si="11"/>
        <v>1210000</v>
      </c>
      <c r="H100" s="109">
        <v>1210000</v>
      </c>
      <c r="I100" s="79" t="s">
        <v>144</v>
      </c>
      <c r="J100" s="79">
        <f t="shared" si="12"/>
        <v>1292351.2786999999</v>
      </c>
      <c r="K100" s="109">
        <v>1292351.2786999999</v>
      </c>
      <c r="L100" s="80" t="s">
        <v>144</v>
      </c>
    </row>
    <row r="101" spans="1:12" s="72" customFormat="1" ht="32.25" customHeight="1" x14ac:dyDescent="0.25">
      <c r="A101" s="110" t="s">
        <v>233</v>
      </c>
      <c r="B101" s="77" t="s">
        <v>361</v>
      </c>
      <c r="C101" s="107"/>
      <c r="D101" s="79">
        <f t="shared" si="13"/>
        <v>2121</v>
      </c>
      <c r="E101" s="109">
        <v>2121</v>
      </c>
      <c r="F101" s="79" t="s">
        <v>144</v>
      </c>
      <c r="G101" s="79">
        <f t="shared" si="11"/>
        <v>2121</v>
      </c>
      <c r="H101" s="109">
        <v>2121</v>
      </c>
      <c r="I101" s="79" t="s">
        <v>144</v>
      </c>
      <c r="J101" s="79">
        <f t="shared" si="12"/>
        <v>1475.7</v>
      </c>
      <c r="K101" s="109">
        <v>1475.7</v>
      </c>
      <c r="L101" s="80" t="s">
        <v>144</v>
      </c>
    </row>
    <row r="102" spans="1:12" s="72" customFormat="1" ht="34.5" customHeight="1" x14ac:dyDescent="0.25">
      <c r="A102" s="110" t="s">
        <v>234</v>
      </c>
      <c r="B102" s="77" t="s">
        <v>362</v>
      </c>
      <c r="C102" s="107"/>
      <c r="D102" s="79">
        <f t="shared" si="13"/>
        <v>1000</v>
      </c>
      <c r="E102" s="109">
        <v>1000</v>
      </c>
      <c r="F102" s="79" t="s">
        <v>144</v>
      </c>
      <c r="G102" s="79">
        <f t="shared" si="11"/>
        <v>1000</v>
      </c>
      <c r="H102" s="109">
        <v>1000</v>
      </c>
      <c r="I102" s="79" t="s">
        <v>144</v>
      </c>
      <c r="J102" s="79">
        <f t="shared" si="12"/>
        <v>0</v>
      </c>
      <c r="K102" s="109">
        <v>0</v>
      </c>
      <c r="L102" s="80" t="s">
        <v>144</v>
      </c>
    </row>
    <row r="103" spans="1:12" s="72" customFormat="1" ht="24" customHeight="1" x14ac:dyDescent="0.25">
      <c r="A103" s="110" t="s">
        <v>235</v>
      </c>
      <c r="B103" s="77" t="s">
        <v>363</v>
      </c>
      <c r="C103" s="107"/>
      <c r="D103" s="79">
        <f t="shared" si="13"/>
        <v>145000</v>
      </c>
      <c r="E103" s="109">
        <v>145000</v>
      </c>
      <c r="F103" s="79" t="s">
        <v>144</v>
      </c>
      <c r="G103" s="79">
        <f t="shared" si="11"/>
        <v>4818000</v>
      </c>
      <c r="H103" s="109">
        <v>4818000</v>
      </c>
      <c r="I103" s="79" t="s">
        <v>144</v>
      </c>
      <c r="J103" s="79">
        <f t="shared" si="12"/>
        <v>9932718.7899999991</v>
      </c>
      <c r="K103" s="109">
        <v>9932718.7899999991</v>
      </c>
      <c r="L103" s="80" t="s">
        <v>144</v>
      </c>
    </row>
    <row r="104" spans="1:12" ht="45" x14ac:dyDescent="0.25">
      <c r="A104" s="76" t="s">
        <v>162</v>
      </c>
      <c r="B104" s="77" t="s">
        <v>364</v>
      </c>
      <c r="C104" s="78"/>
      <c r="D104" s="79">
        <f t="shared" si="13"/>
        <v>990000</v>
      </c>
      <c r="E104" s="109">
        <v>990000</v>
      </c>
      <c r="F104" s="79" t="s">
        <v>144</v>
      </c>
      <c r="G104" s="79">
        <f t="shared" si="11"/>
        <v>990000</v>
      </c>
      <c r="H104" s="109">
        <v>990000</v>
      </c>
      <c r="I104" s="79" t="s">
        <v>144</v>
      </c>
      <c r="J104" s="79">
        <f>SUM(K104:L104)</f>
        <v>576365.10530000005</v>
      </c>
      <c r="K104" s="109">
        <v>576365.10530000005</v>
      </c>
      <c r="L104" s="80" t="s">
        <v>144</v>
      </c>
    </row>
    <row r="105" spans="1:12" ht="33" customHeight="1" x14ac:dyDescent="0.25">
      <c r="A105" s="76" t="s">
        <v>236</v>
      </c>
      <c r="B105" s="84" t="s">
        <v>365</v>
      </c>
      <c r="C105" s="78"/>
      <c r="D105" s="79">
        <f t="shared" si="13"/>
        <v>0</v>
      </c>
      <c r="E105" s="109">
        <v>0</v>
      </c>
      <c r="F105" s="79" t="s">
        <v>144</v>
      </c>
      <c r="G105" s="79">
        <f t="shared" si="11"/>
        <v>0</v>
      </c>
      <c r="H105" s="109">
        <v>0</v>
      </c>
      <c r="I105" s="79" t="s">
        <v>144</v>
      </c>
      <c r="J105" s="79">
        <f>SUM(K105:L105)</f>
        <v>0</v>
      </c>
      <c r="K105" s="109">
        <v>0</v>
      </c>
      <c r="L105" s="80" t="s">
        <v>144</v>
      </c>
    </row>
    <row r="106" spans="1:12" ht="46.5" customHeight="1" x14ac:dyDescent="0.25">
      <c r="A106" s="93" t="s">
        <v>163</v>
      </c>
      <c r="B106" s="104" t="s">
        <v>366</v>
      </c>
      <c r="C106" s="69">
        <v>7431</v>
      </c>
      <c r="D106" s="111">
        <f>SUM(D107:D108)</f>
        <v>577700</v>
      </c>
      <c r="E106" s="111">
        <f>SUM(E107:E108)</f>
        <v>577700</v>
      </c>
      <c r="F106" s="112" t="s">
        <v>144</v>
      </c>
      <c r="G106" s="111">
        <f>SUM(G107:G108)</f>
        <v>577700</v>
      </c>
      <c r="H106" s="111">
        <f>SUM(H107:H108)</f>
        <v>577700</v>
      </c>
      <c r="I106" s="112" t="s">
        <v>144</v>
      </c>
      <c r="J106" s="111">
        <f>SUM(J107:J108)</f>
        <v>1468189.818</v>
      </c>
      <c r="K106" s="111">
        <f>SUM(K107:K108)</f>
        <v>1468189.818</v>
      </c>
      <c r="L106" s="113" t="s">
        <v>144</v>
      </c>
    </row>
    <row r="107" spans="1:12" s="72" customFormat="1" ht="61.5" customHeight="1" x14ac:dyDescent="0.25">
      <c r="A107" s="76" t="s">
        <v>237</v>
      </c>
      <c r="B107" s="77" t="s">
        <v>367</v>
      </c>
      <c r="C107" s="100"/>
      <c r="D107" s="79">
        <f>SUM(E107:F107)</f>
        <v>572700</v>
      </c>
      <c r="E107" s="79">
        <v>572700</v>
      </c>
      <c r="F107" s="79" t="s">
        <v>144</v>
      </c>
      <c r="G107" s="79">
        <f>SUM(H107:I107)</f>
        <v>572700</v>
      </c>
      <c r="H107" s="79">
        <v>572700</v>
      </c>
      <c r="I107" s="79" t="s">
        <v>144</v>
      </c>
      <c r="J107" s="79">
        <f>SUM(K107:L107)</f>
        <v>1391251.831</v>
      </c>
      <c r="K107" s="79">
        <v>1391251.831</v>
      </c>
      <c r="L107" s="80" t="s">
        <v>144</v>
      </c>
    </row>
    <row r="108" spans="1:12" s="72" customFormat="1" ht="49.5" customHeight="1" x14ac:dyDescent="0.25">
      <c r="A108" s="114" t="s">
        <v>164</v>
      </c>
      <c r="B108" s="77" t="s">
        <v>368</v>
      </c>
      <c r="C108" s="100"/>
      <c r="D108" s="79">
        <f>SUM(E108:F108)</f>
        <v>5000</v>
      </c>
      <c r="E108" s="79">
        <v>5000</v>
      </c>
      <c r="F108" s="79" t="s">
        <v>144</v>
      </c>
      <c r="G108" s="79">
        <f>SUM(H108:I108)</f>
        <v>5000</v>
      </c>
      <c r="H108" s="79">
        <v>5000</v>
      </c>
      <c r="I108" s="79" t="s">
        <v>144</v>
      </c>
      <c r="J108" s="79">
        <f>SUM(K108:L108)</f>
        <v>76937.986999999994</v>
      </c>
      <c r="K108" s="79">
        <v>76937.986999999994</v>
      </c>
      <c r="L108" s="80" t="s">
        <v>144</v>
      </c>
    </row>
    <row r="109" spans="1:12" s="72" customFormat="1" ht="41.25" customHeight="1" x14ac:dyDescent="0.25">
      <c r="A109" s="67" t="s">
        <v>165</v>
      </c>
      <c r="B109" s="73" t="s">
        <v>369</v>
      </c>
      <c r="C109" s="74">
        <v>7441</v>
      </c>
      <c r="D109" s="75">
        <f>SUM(D110:D111)</f>
        <v>4550</v>
      </c>
      <c r="E109" s="75">
        <f>SUM(E110:E111)</f>
        <v>4550</v>
      </c>
      <c r="F109" s="70" t="s">
        <v>144</v>
      </c>
      <c r="G109" s="75">
        <f>SUM(G110:G111)</f>
        <v>4550</v>
      </c>
      <c r="H109" s="75">
        <f>SUM(H110:H111)</f>
        <v>4550</v>
      </c>
      <c r="I109" s="70" t="s">
        <v>144</v>
      </c>
      <c r="J109" s="75">
        <f>SUM(J110:J111)</f>
        <v>7869.7740000000003</v>
      </c>
      <c r="K109" s="75">
        <f>SUM(K110:K111)</f>
        <v>7869.7740000000003</v>
      </c>
      <c r="L109" s="71" t="s">
        <v>144</v>
      </c>
    </row>
    <row r="110" spans="1:12" s="72" customFormat="1" ht="113.25" customHeight="1" x14ac:dyDescent="0.25">
      <c r="A110" s="115" t="s">
        <v>166</v>
      </c>
      <c r="B110" s="77" t="s">
        <v>370</v>
      </c>
      <c r="C110" s="100"/>
      <c r="D110" s="79">
        <f>SUM(E110:F110)</f>
        <v>0</v>
      </c>
      <c r="E110" s="86">
        <v>0</v>
      </c>
      <c r="F110" s="79" t="s">
        <v>144</v>
      </c>
      <c r="G110" s="79">
        <f>SUM(H110:I110)</f>
        <v>0</v>
      </c>
      <c r="H110" s="86">
        <v>0</v>
      </c>
      <c r="I110" s="79" t="s">
        <v>144</v>
      </c>
      <c r="J110" s="79">
        <f>SUM(K110:L110)</f>
        <v>4519.7740000000003</v>
      </c>
      <c r="K110" s="86">
        <v>4519.7740000000003</v>
      </c>
      <c r="L110" s="80" t="s">
        <v>144</v>
      </c>
    </row>
    <row r="111" spans="1:12" s="72" customFormat="1" ht="114" customHeight="1" x14ac:dyDescent="0.25">
      <c r="A111" s="91" t="s">
        <v>193</v>
      </c>
      <c r="B111" s="77" t="s">
        <v>371</v>
      </c>
      <c r="C111" s="116"/>
      <c r="D111" s="79">
        <f>SUM(E111:F111)</f>
        <v>4550</v>
      </c>
      <c r="E111" s="86">
        <v>4550</v>
      </c>
      <c r="F111" s="79" t="s">
        <v>144</v>
      </c>
      <c r="G111" s="79">
        <f>SUM(H111:I111)</f>
        <v>4550</v>
      </c>
      <c r="H111" s="86">
        <v>4550</v>
      </c>
      <c r="I111" s="79" t="s">
        <v>144</v>
      </c>
      <c r="J111" s="79">
        <f>SUM(K111:L111)</f>
        <v>3350</v>
      </c>
      <c r="K111" s="86">
        <v>3350</v>
      </c>
      <c r="L111" s="80" t="s">
        <v>144</v>
      </c>
    </row>
    <row r="112" spans="1:12" s="72" customFormat="1" ht="49.5" customHeight="1" x14ac:dyDescent="0.25">
      <c r="A112" s="67" t="s">
        <v>167</v>
      </c>
      <c r="B112" s="73" t="s">
        <v>372</v>
      </c>
      <c r="C112" s="74">
        <v>7442</v>
      </c>
      <c r="D112" s="75">
        <f>SUM(D113:D114)</f>
        <v>0</v>
      </c>
      <c r="E112" s="70" t="s">
        <v>144</v>
      </c>
      <c r="F112" s="75">
        <f>SUM(F113:F114)</f>
        <v>0</v>
      </c>
      <c r="G112" s="75">
        <f>SUM(G113:G114)</f>
        <v>0</v>
      </c>
      <c r="H112" s="70" t="s">
        <v>144</v>
      </c>
      <c r="I112" s="75">
        <f>SUM(I113:I114)</f>
        <v>0</v>
      </c>
      <c r="J112" s="75">
        <f>SUM(J113:J114)</f>
        <v>254000</v>
      </c>
      <c r="K112" s="70" t="s">
        <v>144</v>
      </c>
      <c r="L112" s="99">
        <f>SUM(L113:L114)</f>
        <v>254000</v>
      </c>
    </row>
    <row r="113" spans="1:13" ht="125.25" customHeight="1" x14ac:dyDescent="0.25">
      <c r="A113" s="76" t="s">
        <v>168</v>
      </c>
      <c r="B113" s="117" t="s">
        <v>373</v>
      </c>
      <c r="C113" s="100"/>
      <c r="D113" s="79">
        <f>SUM(E113:F113)</f>
        <v>0</v>
      </c>
      <c r="E113" s="79" t="s">
        <v>144</v>
      </c>
      <c r="F113" s="79">
        <v>0</v>
      </c>
      <c r="G113" s="79">
        <f>SUM(H113:I113)</f>
        <v>0</v>
      </c>
      <c r="H113" s="79" t="s">
        <v>144</v>
      </c>
      <c r="I113" s="79">
        <v>0</v>
      </c>
      <c r="J113" s="79">
        <f>SUM(K113:L113)</f>
        <v>254000</v>
      </c>
      <c r="K113" s="79" t="s">
        <v>144</v>
      </c>
      <c r="L113" s="80">
        <v>254000</v>
      </c>
    </row>
    <row r="114" spans="1:13" s="72" customFormat="1" ht="132.75" customHeight="1" x14ac:dyDescent="0.25">
      <c r="A114" s="76" t="s">
        <v>169</v>
      </c>
      <c r="B114" s="84" t="s">
        <v>374</v>
      </c>
      <c r="C114" s="100"/>
      <c r="D114" s="79">
        <f>SUM(E114:F114)</f>
        <v>0</v>
      </c>
      <c r="E114" s="79" t="s">
        <v>144</v>
      </c>
      <c r="F114" s="79">
        <v>0</v>
      </c>
      <c r="G114" s="79">
        <f>SUM(H114:I114)</f>
        <v>0</v>
      </c>
      <c r="H114" s="79" t="s">
        <v>144</v>
      </c>
      <c r="I114" s="79">
        <v>0</v>
      </c>
      <c r="J114" s="79">
        <f>SUM(K114:L114)</f>
        <v>0</v>
      </c>
      <c r="K114" s="79" t="s">
        <v>144</v>
      </c>
      <c r="L114" s="80">
        <v>0</v>
      </c>
    </row>
    <row r="115" spans="1:13" s="72" customFormat="1" ht="42" customHeight="1" x14ac:dyDescent="0.25">
      <c r="A115" s="118" t="s">
        <v>71</v>
      </c>
      <c r="B115" s="73" t="s">
        <v>375</v>
      </c>
      <c r="C115" s="74">
        <v>7452</v>
      </c>
      <c r="D115" s="75">
        <f>SUM(D116,D118)</f>
        <v>726020</v>
      </c>
      <c r="E115" s="75">
        <f>SUM(E116:E118)</f>
        <v>711020</v>
      </c>
      <c r="F115" s="75">
        <f t="shared" ref="F115:L115" si="14">SUM(F116:F118)</f>
        <v>8178263.7999999998</v>
      </c>
      <c r="G115" s="75">
        <f>SUM(G116,G118)</f>
        <v>1226020</v>
      </c>
      <c r="H115" s="75">
        <f t="shared" si="14"/>
        <v>1211020</v>
      </c>
      <c r="I115" s="75">
        <f t="shared" si="14"/>
        <v>7731109.7999999998</v>
      </c>
      <c r="J115" s="75">
        <f>SUM(J116,J118)</f>
        <v>1453413.8396000001</v>
      </c>
      <c r="K115" s="75">
        <f t="shared" si="14"/>
        <v>1381855.8376</v>
      </c>
      <c r="L115" s="99">
        <f t="shared" si="14"/>
        <v>3189290.4002999999</v>
      </c>
    </row>
    <row r="116" spans="1:13" ht="30" customHeight="1" x14ac:dyDescent="0.25">
      <c r="A116" s="76" t="s">
        <v>72</v>
      </c>
      <c r="B116" s="84" t="s">
        <v>376</v>
      </c>
      <c r="C116" s="100"/>
      <c r="D116" s="79">
        <f>SUM(E116:F116)</f>
        <v>15000</v>
      </c>
      <c r="E116" s="79" t="s">
        <v>144</v>
      </c>
      <c r="F116" s="79">
        <v>15000</v>
      </c>
      <c r="G116" s="79">
        <f>SUM(H116:I116)</f>
        <v>15000</v>
      </c>
      <c r="H116" s="79" t="s">
        <v>144</v>
      </c>
      <c r="I116" s="79">
        <v>15000</v>
      </c>
      <c r="J116" s="79">
        <f>SUM(K116:L116)</f>
        <v>71558.001999999993</v>
      </c>
      <c r="K116" s="79" t="s">
        <v>144</v>
      </c>
      <c r="L116" s="80">
        <v>71558.001999999993</v>
      </c>
    </row>
    <row r="117" spans="1:13" ht="42" customHeight="1" x14ac:dyDescent="0.25">
      <c r="A117" s="76" t="s">
        <v>73</v>
      </c>
      <c r="B117" s="84" t="s">
        <v>377</v>
      </c>
      <c r="C117" s="100"/>
      <c r="D117" s="79">
        <f>SUM(E117:F117)</f>
        <v>8163263.7999999998</v>
      </c>
      <c r="E117" s="79" t="s">
        <v>144</v>
      </c>
      <c r="F117" s="79">
        <v>8163263.7999999998</v>
      </c>
      <c r="G117" s="79">
        <f>SUM(H117:I117)</f>
        <v>7716109.7999999998</v>
      </c>
      <c r="H117" s="79" t="s">
        <v>144</v>
      </c>
      <c r="I117" s="79">
        <v>7716109.7999999998</v>
      </c>
      <c r="J117" s="79">
        <f>SUM(K117:L117)</f>
        <v>3117732.3983</v>
      </c>
      <c r="K117" s="79" t="s">
        <v>144</v>
      </c>
      <c r="L117" s="80">
        <v>3117732.3983</v>
      </c>
    </row>
    <row r="118" spans="1:13" ht="54" customHeight="1" thickBot="1" x14ac:dyDescent="0.3">
      <c r="A118" s="119" t="s">
        <v>74</v>
      </c>
      <c r="B118" s="120" t="s">
        <v>378</v>
      </c>
      <c r="C118" s="121"/>
      <c r="D118" s="122">
        <f>SUM(E118:F118)</f>
        <v>711020</v>
      </c>
      <c r="E118" s="123">
        <v>711020</v>
      </c>
      <c r="F118" s="123">
        <v>0</v>
      </c>
      <c r="G118" s="122">
        <f>SUM(H118:I118)</f>
        <v>1211020</v>
      </c>
      <c r="H118" s="122">
        <v>1211020</v>
      </c>
      <c r="I118" s="122">
        <v>0</v>
      </c>
      <c r="J118" s="122">
        <f>SUM(K118:L118)</f>
        <v>1381855.8376</v>
      </c>
      <c r="K118" s="122">
        <v>1381855.8376</v>
      </c>
      <c r="L118" s="124">
        <v>0</v>
      </c>
    </row>
    <row r="119" spans="1:13" x14ac:dyDescent="0.25">
      <c r="B119" s="45"/>
      <c r="D119" s="45"/>
      <c r="E119" s="45"/>
      <c r="F119" s="45"/>
      <c r="G119" s="45"/>
      <c r="H119" s="45"/>
      <c r="I119" s="45"/>
      <c r="J119" s="45"/>
      <c r="K119" s="45"/>
      <c r="L119" s="45"/>
      <c r="M119" s="45"/>
    </row>
    <row r="120" spans="1:13" s="39" customFormat="1" ht="21" customHeight="1" x14ac:dyDescent="0.25">
      <c r="A120" s="369" t="s">
        <v>807</v>
      </c>
      <c r="B120" s="370"/>
      <c r="C120" s="370"/>
      <c r="D120" s="370"/>
      <c r="E120" s="370"/>
      <c r="F120" s="370"/>
      <c r="G120" s="370"/>
      <c r="H120" s="370"/>
      <c r="I120" s="370"/>
      <c r="J120" s="370"/>
      <c r="K120" s="370"/>
      <c r="L120" s="37"/>
    </row>
    <row r="121" spans="1:13" ht="21.75" customHeight="1" x14ac:dyDescent="0.25">
      <c r="A121" s="346" t="s">
        <v>808</v>
      </c>
      <c r="B121" s="45"/>
      <c r="D121" s="45"/>
      <c r="E121" s="45"/>
      <c r="F121" s="45"/>
      <c r="G121" s="45"/>
      <c r="H121" s="45"/>
      <c r="I121" s="45"/>
      <c r="J121" s="45"/>
      <c r="K121" s="45"/>
      <c r="L121" s="45"/>
      <c r="M121" s="45"/>
    </row>
    <row r="122" spans="1:13" x14ac:dyDescent="0.25">
      <c r="A122" s="347" t="s">
        <v>809</v>
      </c>
    </row>
    <row r="123" spans="1:13" x14ac:dyDescent="0.25">
      <c r="A123" s="348" t="s">
        <v>810</v>
      </c>
      <c r="B123" s="45"/>
      <c r="D123" s="45"/>
      <c r="E123" s="45"/>
      <c r="F123" s="45"/>
      <c r="G123" s="45"/>
      <c r="H123" s="45"/>
      <c r="I123" s="45"/>
      <c r="J123" s="45"/>
      <c r="K123" s="45"/>
      <c r="L123" s="45"/>
      <c r="M123" s="45"/>
    </row>
    <row r="124" spans="1:13" x14ac:dyDescent="0.25">
      <c r="B124" s="45"/>
      <c r="D124" s="45"/>
      <c r="E124" s="45"/>
      <c r="F124" s="45"/>
      <c r="G124" s="45"/>
      <c r="H124" s="45"/>
      <c r="I124" s="45"/>
      <c r="J124" s="45"/>
      <c r="K124" s="45"/>
      <c r="L124" s="45"/>
      <c r="M124" s="45"/>
    </row>
    <row r="125" spans="1:13" x14ac:dyDescent="0.25">
      <c r="B125" s="45"/>
      <c r="D125" s="45"/>
      <c r="E125" s="45"/>
      <c r="F125" s="45"/>
      <c r="G125" s="45"/>
      <c r="H125" s="45"/>
      <c r="I125" s="45"/>
      <c r="J125" s="45"/>
      <c r="K125" s="45"/>
      <c r="L125" s="45"/>
      <c r="M125" s="45"/>
    </row>
    <row r="126" spans="1:13" x14ac:dyDescent="0.25">
      <c r="B126" s="45"/>
      <c r="D126" s="45"/>
      <c r="E126" s="45"/>
      <c r="F126" s="45"/>
      <c r="G126" s="45"/>
      <c r="H126" s="45"/>
      <c r="I126" s="45"/>
      <c r="J126" s="45"/>
      <c r="K126" s="45"/>
      <c r="L126" s="45"/>
      <c r="M126" s="45"/>
    </row>
    <row r="127" spans="1:13" x14ac:dyDescent="0.25">
      <c r="B127" s="45"/>
      <c r="D127" s="45"/>
      <c r="E127" s="45"/>
      <c r="F127" s="45"/>
      <c r="G127" s="45"/>
      <c r="H127" s="45"/>
      <c r="I127" s="45"/>
      <c r="J127" s="45"/>
      <c r="K127" s="45"/>
      <c r="L127" s="45"/>
      <c r="M127" s="45"/>
    </row>
    <row r="128" spans="1:13" x14ac:dyDescent="0.25">
      <c r="B128" s="45"/>
      <c r="D128" s="45"/>
      <c r="E128" s="45"/>
      <c r="F128" s="45"/>
      <c r="G128" s="45"/>
      <c r="H128" s="45"/>
      <c r="I128" s="45"/>
      <c r="J128" s="45"/>
      <c r="K128" s="45"/>
      <c r="L128" s="45"/>
      <c r="M128" s="45"/>
    </row>
    <row r="129" spans="2:13" x14ac:dyDescent="0.25">
      <c r="B129" s="45"/>
      <c r="D129" s="45"/>
      <c r="E129" s="45"/>
      <c r="F129" s="45"/>
      <c r="G129" s="45"/>
      <c r="H129" s="45"/>
      <c r="I129" s="45"/>
      <c r="J129" s="45"/>
      <c r="K129" s="45"/>
      <c r="L129" s="45"/>
      <c r="M129" s="45"/>
    </row>
    <row r="130" spans="2:13" x14ac:dyDescent="0.25">
      <c r="B130" s="45"/>
      <c r="D130" s="45"/>
      <c r="E130" s="45"/>
      <c r="F130" s="45"/>
      <c r="G130" s="45"/>
      <c r="H130" s="45"/>
      <c r="I130" s="45"/>
      <c r="J130" s="45"/>
      <c r="K130" s="45"/>
      <c r="L130" s="45"/>
      <c r="M130" s="45"/>
    </row>
    <row r="131" spans="2:13" x14ac:dyDescent="0.25">
      <c r="B131" s="45"/>
      <c r="D131" s="45"/>
      <c r="E131" s="45"/>
      <c r="F131" s="45"/>
      <c r="G131" s="45"/>
      <c r="H131" s="45"/>
      <c r="I131" s="45"/>
      <c r="J131" s="45"/>
      <c r="K131" s="45"/>
      <c r="L131" s="45"/>
      <c r="M131" s="45"/>
    </row>
    <row r="132" spans="2:13" x14ac:dyDescent="0.25">
      <c r="B132" s="45"/>
      <c r="D132" s="45"/>
      <c r="E132" s="45"/>
      <c r="F132" s="45"/>
      <c r="G132" s="45"/>
      <c r="H132" s="45"/>
      <c r="I132" s="45"/>
      <c r="J132" s="45"/>
      <c r="K132" s="45"/>
      <c r="L132" s="45"/>
      <c r="M132" s="45"/>
    </row>
    <row r="133" spans="2:13" x14ac:dyDescent="0.25">
      <c r="B133" s="45"/>
      <c r="D133" s="45"/>
      <c r="E133" s="45"/>
      <c r="F133" s="45"/>
      <c r="G133" s="45"/>
      <c r="H133" s="45"/>
      <c r="I133" s="45"/>
      <c r="J133" s="45"/>
      <c r="K133" s="45"/>
      <c r="L133" s="45"/>
      <c r="M133" s="45"/>
    </row>
    <row r="134" spans="2:13" x14ac:dyDescent="0.25">
      <c r="B134" s="45"/>
      <c r="D134" s="45"/>
      <c r="E134" s="45"/>
      <c r="F134" s="45"/>
      <c r="G134" s="45"/>
      <c r="H134" s="45"/>
      <c r="I134" s="45"/>
      <c r="J134" s="45"/>
      <c r="K134" s="45"/>
      <c r="L134" s="45"/>
      <c r="M134" s="45"/>
    </row>
    <row r="135" spans="2:13" x14ac:dyDescent="0.25">
      <c r="B135" s="45"/>
      <c r="D135" s="45"/>
      <c r="E135" s="45"/>
      <c r="F135" s="45"/>
      <c r="G135" s="45"/>
      <c r="H135" s="45"/>
      <c r="I135" s="45"/>
      <c r="J135" s="45"/>
      <c r="K135" s="45"/>
      <c r="L135" s="45"/>
      <c r="M135" s="45"/>
    </row>
    <row r="136" spans="2:13" x14ac:dyDescent="0.25">
      <c r="B136" s="45"/>
      <c r="D136" s="45"/>
      <c r="E136" s="45"/>
      <c r="F136" s="45"/>
      <c r="G136" s="45"/>
      <c r="H136" s="45"/>
      <c r="I136" s="45"/>
      <c r="J136" s="45"/>
      <c r="K136" s="45"/>
      <c r="L136" s="45"/>
      <c r="M136" s="45"/>
    </row>
    <row r="137" spans="2:13" x14ac:dyDescent="0.25">
      <c r="B137" s="45"/>
      <c r="D137" s="45"/>
      <c r="E137" s="45"/>
      <c r="F137" s="45"/>
      <c r="G137" s="45"/>
      <c r="H137" s="45"/>
      <c r="I137" s="45"/>
      <c r="J137" s="45"/>
      <c r="K137" s="45"/>
      <c r="L137" s="45"/>
      <c r="M137" s="45"/>
    </row>
    <row r="138" spans="2:13" x14ac:dyDescent="0.25">
      <c r="B138" s="45"/>
      <c r="D138" s="45"/>
      <c r="E138" s="45"/>
      <c r="F138" s="45"/>
      <c r="G138" s="45"/>
      <c r="H138" s="45"/>
      <c r="I138" s="45"/>
      <c r="J138" s="45"/>
      <c r="K138" s="45"/>
      <c r="L138" s="45"/>
      <c r="M138" s="45"/>
    </row>
    <row r="139" spans="2:13" x14ac:dyDescent="0.25">
      <c r="B139" s="45"/>
      <c r="D139" s="45"/>
      <c r="E139" s="45"/>
      <c r="F139" s="45"/>
      <c r="G139" s="45"/>
      <c r="H139" s="45"/>
      <c r="I139" s="45"/>
      <c r="J139" s="45"/>
      <c r="K139" s="45"/>
      <c r="L139" s="45"/>
      <c r="M139" s="45"/>
    </row>
    <row r="140" spans="2:13" x14ac:dyDescent="0.25">
      <c r="B140" s="45"/>
      <c r="D140" s="45"/>
      <c r="E140" s="45"/>
      <c r="F140" s="45"/>
      <c r="G140" s="45"/>
      <c r="H140" s="45"/>
      <c r="I140" s="45"/>
      <c r="J140" s="45"/>
      <c r="K140" s="45"/>
      <c r="L140" s="45"/>
      <c r="M140" s="45"/>
    </row>
    <row r="141" spans="2:13" x14ac:dyDescent="0.25">
      <c r="B141" s="45"/>
      <c r="D141" s="45"/>
      <c r="E141" s="45"/>
      <c r="F141" s="45"/>
      <c r="G141" s="45"/>
      <c r="H141" s="45"/>
      <c r="I141" s="45"/>
      <c r="J141" s="45"/>
      <c r="K141" s="45"/>
      <c r="L141" s="45"/>
      <c r="M141" s="45"/>
    </row>
    <row r="142" spans="2:13" x14ac:dyDescent="0.25">
      <c r="B142" s="45"/>
      <c r="D142" s="45"/>
      <c r="E142" s="45"/>
      <c r="F142" s="45"/>
      <c r="G142" s="45"/>
      <c r="H142" s="45"/>
      <c r="I142" s="45"/>
      <c r="J142" s="45"/>
      <c r="K142" s="45"/>
      <c r="L142" s="45"/>
      <c r="M142" s="45"/>
    </row>
    <row r="143" spans="2:13" x14ac:dyDescent="0.25">
      <c r="B143" s="45"/>
      <c r="D143" s="45"/>
      <c r="E143" s="45"/>
      <c r="F143" s="45"/>
      <c r="G143" s="45"/>
      <c r="H143" s="45"/>
      <c r="I143" s="45"/>
      <c r="J143" s="45"/>
      <c r="K143" s="45"/>
      <c r="L143" s="45"/>
      <c r="M143" s="45"/>
    </row>
    <row r="144" spans="2:13" x14ac:dyDescent="0.25">
      <c r="B144" s="45"/>
      <c r="D144" s="45"/>
      <c r="E144" s="45"/>
      <c r="F144" s="45"/>
      <c r="G144" s="45"/>
      <c r="H144" s="45"/>
      <c r="I144" s="45"/>
      <c r="J144" s="45"/>
      <c r="K144" s="45"/>
      <c r="L144" s="45"/>
      <c r="M144" s="45"/>
    </row>
    <row r="145" spans="2:13" x14ac:dyDescent="0.25">
      <c r="B145" s="45"/>
      <c r="D145" s="45"/>
      <c r="E145" s="45"/>
      <c r="F145" s="45"/>
      <c r="G145" s="45"/>
      <c r="H145" s="45"/>
      <c r="I145" s="45"/>
      <c r="J145" s="45"/>
      <c r="K145" s="45"/>
      <c r="L145" s="45"/>
      <c r="M145" s="45"/>
    </row>
    <row r="146" spans="2:13" x14ac:dyDescent="0.25">
      <c r="B146" s="45"/>
      <c r="D146" s="45"/>
      <c r="E146" s="45"/>
      <c r="F146" s="45"/>
      <c r="G146" s="45"/>
      <c r="H146" s="45"/>
      <c r="I146" s="45"/>
      <c r="J146" s="45"/>
      <c r="K146" s="45"/>
      <c r="L146" s="45"/>
      <c r="M146" s="45"/>
    </row>
    <row r="147" spans="2:13" x14ac:dyDescent="0.25">
      <c r="B147" s="45"/>
      <c r="D147" s="45"/>
      <c r="E147" s="45"/>
      <c r="F147" s="45"/>
      <c r="G147" s="45"/>
      <c r="H147" s="45"/>
      <c r="I147" s="45"/>
      <c r="J147" s="45"/>
      <c r="K147" s="45"/>
      <c r="L147" s="45"/>
      <c r="M147" s="45"/>
    </row>
    <row r="148" spans="2:13" x14ac:dyDescent="0.25">
      <c r="B148" s="45"/>
      <c r="D148" s="45"/>
      <c r="E148" s="45"/>
      <c r="F148" s="45"/>
      <c r="G148" s="45"/>
      <c r="H148" s="45"/>
      <c r="I148" s="45"/>
      <c r="J148" s="45"/>
      <c r="K148" s="45"/>
      <c r="L148" s="45"/>
      <c r="M148" s="45"/>
    </row>
    <row r="149" spans="2:13" x14ac:dyDescent="0.25">
      <c r="B149" s="45"/>
      <c r="D149" s="45"/>
      <c r="E149" s="45"/>
      <c r="F149" s="45"/>
      <c r="G149" s="45"/>
      <c r="H149" s="45"/>
      <c r="I149" s="45"/>
      <c r="J149" s="45"/>
      <c r="K149" s="45"/>
      <c r="L149" s="45"/>
      <c r="M149" s="45"/>
    </row>
    <row r="150" spans="2:13" x14ac:dyDescent="0.25">
      <c r="B150" s="45"/>
      <c r="D150" s="45"/>
      <c r="E150" s="45"/>
      <c r="F150" s="45"/>
      <c r="G150" s="45"/>
      <c r="H150" s="45"/>
      <c r="I150" s="45"/>
      <c r="J150" s="45"/>
      <c r="K150" s="45"/>
      <c r="L150" s="45"/>
      <c r="M150" s="45"/>
    </row>
    <row r="151" spans="2:13" x14ac:dyDescent="0.25">
      <c r="B151" s="45"/>
      <c r="D151" s="45"/>
      <c r="E151" s="45"/>
      <c r="F151" s="45"/>
      <c r="G151" s="45"/>
      <c r="H151" s="45"/>
      <c r="I151" s="45"/>
      <c r="J151" s="45"/>
      <c r="K151" s="45"/>
      <c r="L151" s="45"/>
      <c r="M151" s="45"/>
    </row>
    <row r="152" spans="2:13" x14ac:dyDescent="0.25">
      <c r="B152" s="45"/>
      <c r="D152" s="45"/>
      <c r="E152" s="45"/>
      <c r="F152" s="45"/>
      <c r="G152" s="45"/>
      <c r="H152" s="45"/>
      <c r="I152" s="45"/>
      <c r="J152" s="45"/>
      <c r="K152" s="45"/>
      <c r="L152" s="45"/>
      <c r="M152" s="45"/>
    </row>
    <row r="153" spans="2:13" x14ac:dyDescent="0.25">
      <c r="B153" s="45"/>
      <c r="D153" s="45"/>
      <c r="E153" s="45"/>
      <c r="F153" s="45"/>
      <c r="G153" s="45"/>
      <c r="H153" s="45"/>
      <c r="I153" s="45"/>
      <c r="J153" s="45"/>
      <c r="K153" s="45"/>
      <c r="L153" s="45"/>
      <c r="M153" s="45"/>
    </row>
    <row r="154" spans="2:13" x14ac:dyDescent="0.25">
      <c r="B154" s="45"/>
      <c r="D154" s="45"/>
      <c r="E154" s="45"/>
      <c r="F154" s="45"/>
      <c r="G154" s="45"/>
      <c r="H154" s="45"/>
      <c r="I154" s="45"/>
      <c r="J154" s="45"/>
      <c r="K154" s="45"/>
      <c r="L154" s="45"/>
      <c r="M154" s="45"/>
    </row>
    <row r="155" spans="2:13" x14ac:dyDescent="0.25">
      <c r="B155" s="45"/>
      <c r="D155" s="45"/>
      <c r="E155" s="45"/>
      <c r="F155" s="45"/>
      <c r="G155" s="45"/>
      <c r="H155" s="45"/>
      <c r="I155" s="45"/>
      <c r="J155" s="45"/>
      <c r="K155" s="45"/>
      <c r="L155" s="45"/>
      <c r="M155" s="45"/>
    </row>
    <row r="156" spans="2:13" x14ac:dyDescent="0.25">
      <c r="B156" s="45"/>
      <c r="D156" s="45"/>
      <c r="E156" s="45"/>
      <c r="F156" s="45"/>
      <c r="G156" s="45"/>
      <c r="H156" s="45"/>
      <c r="I156" s="45"/>
      <c r="J156" s="45"/>
      <c r="K156" s="45"/>
      <c r="L156" s="45"/>
      <c r="M156" s="45"/>
    </row>
    <row r="157" spans="2:13" x14ac:dyDescent="0.25">
      <c r="B157" s="45"/>
      <c r="D157" s="45"/>
      <c r="E157" s="45"/>
      <c r="F157" s="45"/>
      <c r="G157" s="45"/>
      <c r="H157" s="45"/>
      <c r="I157" s="45"/>
      <c r="J157" s="45"/>
      <c r="K157" s="45"/>
      <c r="L157" s="45"/>
      <c r="M157" s="45"/>
    </row>
  </sheetData>
  <sheetProtection sheet="1" objects="1" scenarios="1"/>
  <protectedRanges>
    <protectedRange sqref="E17 H17 K17" name="Range14"/>
    <protectedRange sqref="E1" name="Range12_1"/>
    <protectedRange sqref="E95 H95 K95" name="Range10_1"/>
    <protectedRange sqref="F117 I117 L117 E118:F118 H118:I118 K118:L118" name="Range8"/>
    <protectedRange sqref="O17 R17 E16:E17 H16:H17 K16:K17" name="Range6_1"/>
    <protectedRange sqref="E74:E77 H74:H77 K74:K77 E79:E81 H79:H81 K79:K81 K84:K86 E84:E93 H84:H91" name="Range4"/>
    <protectedRange sqref="E33:E39 H33:H39 K33:K39 E41:E42 H41:H42 K41:K42 E45:E48 H45:H48 K45:K48" name="Range2"/>
    <protectedRange sqref="E15 H15 K15 E19 H19 K19 E21:E32 H21:H32 K21:K32" name="Range1"/>
    <protectedRange sqref="E51 H51 K51 F53 I53 L53 E55 H55 K55 F57 I57 L57 E59 H59 K59 E61:E64 H61:H64 K61:K64 F66:F67 I66:I67 L66:L67 F70 I70 L70 E72 H72 K72" name="Range3"/>
    <protectedRange sqref="E98:E102 E104:E105 H98:H105 K97:K105 E107:E108 H107:H108 K107:K108 E110:E111 H110:H111 K110:K111 F113 I113" name="Range5_1"/>
    <protectedRange sqref="K87:K90 K96 E96:E97 H96:H97" name="Range7"/>
    <protectedRange sqref="E103" name="Range9"/>
    <protectedRange sqref="E94 H92:H94 K91:K94 F114 I114 L113:L114 F116 I116 L116" name="Range11_1"/>
    <protectedRange sqref="E17 H17 K17" name="Range13"/>
  </protectedRanges>
  <mergeCells count="12">
    <mergeCell ref="A2:L2"/>
    <mergeCell ref="A3:L3"/>
    <mergeCell ref="G9:G10"/>
    <mergeCell ref="J9:J10"/>
    <mergeCell ref="A9:A10"/>
    <mergeCell ref="B9:B10"/>
    <mergeCell ref="C9:C10"/>
    <mergeCell ref="D9:D10"/>
    <mergeCell ref="D8:F8"/>
    <mergeCell ref="G8:I8"/>
    <mergeCell ref="J8:L8"/>
    <mergeCell ref="A120:K120"/>
  </mergeCells>
  <phoneticPr fontId="2" type="noConversion"/>
  <pageMargins left="0.6" right="0.25" top="0.2" bottom="0.21" header="0.17" footer="0.16"/>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view="pageBreakPreview" topLeftCell="F1" zoomScale="60" zoomScaleNormal="100" workbookViewId="0">
      <selection activeCell="G33" sqref="G33"/>
    </sheetView>
  </sheetViews>
  <sheetFormatPr defaultColWidth="9.109375" defaultRowHeight="17.399999999999999" x14ac:dyDescent="0.4"/>
  <cols>
    <col min="1" max="1" width="5.109375" style="179" customWidth="1"/>
    <col min="2" max="2" width="5.44140625" style="190" customWidth="1"/>
    <col min="3" max="3" width="5.6640625" style="191" customWidth="1"/>
    <col min="4" max="4" width="5.6640625" style="192" customWidth="1"/>
    <col min="5" max="5" width="58" style="183" customWidth="1"/>
    <col min="6" max="6" width="14.88671875" style="136" customWidth="1"/>
    <col min="7" max="7" width="14" style="136" customWidth="1"/>
    <col min="8" max="8" width="14.88671875" style="136" customWidth="1"/>
    <col min="9" max="9" width="16.33203125" style="136" customWidth="1"/>
    <col min="10" max="11" width="14.44140625" style="136" customWidth="1"/>
    <col min="12" max="12" width="13.6640625" style="136" customWidth="1"/>
    <col min="13" max="13" width="16.5546875" style="136" customWidth="1"/>
    <col min="14" max="14" width="15.109375" style="136" customWidth="1"/>
    <col min="15" max="16384" width="9.109375" style="136"/>
  </cols>
  <sheetData>
    <row r="1" spans="1:14" s="11" customFormat="1" ht="15" x14ac:dyDescent="0.35">
      <c r="A1" s="47"/>
      <c r="B1" s="47"/>
      <c r="C1" s="47"/>
      <c r="D1" s="47"/>
      <c r="E1" s="47"/>
      <c r="F1" s="126" t="s">
        <v>189</v>
      </c>
      <c r="G1" s="47"/>
      <c r="H1" s="47"/>
      <c r="I1" s="47"/>
      <c r="J1" s="47"/>
      <c r="K1" s="47"/>
      <c r="L1" s="47"/>
      <c r="M1" s="47"/>
      <c r="N1" s="47" t="s">
        <v>379</v>
      </c>
    </row>
    <row r="2" spans="1:14" s="11" customFormat="1" ht="18" x14ac:dyDescent="0.4">
      <c r="A2" s="127"/>
      <c r="B2" s="383" t="s">
        <v>243</v>
      </c>
      <c r="C2" s="383"/>
      <c r="D2" s="383"/>
      <c r="E2" s="383"/>
      <c r="F2" s="383"/>
      <c r="G2" s="383"/>
      <c r="H2" s="383"/>
      <c r="I2" s="383"/>
      <c r="J2" s="383"/>
      <c r="K2" s="383"/>
      <c r="L2" s="383"/>
      <c r="M2" s="383"/>
      <c r="N2" s="383"/>
    </row>
    <row r="3" spans="1:14" s="11" customFormat="1" ht="18" x14ac:dyDescent="0.4">
      <c r="A3" s="128"/>
      <c r="B3" s="384" t="s">
        <v>380</v>
      </c>
      <c r="C3" s="384"/>
      <c r="D3" s="384"/>
      <c r="E3" s="384"/>
      <c r="F3" s="384"/>
      <c r="G3" s="384"/>
      <c r="H3" s="384"/>
      <c r="I3" s="384"/>
      <c r="J3" s="384"/>
      <c r="K3" s="384"/>
      <c r="L3" s="384"/>
      <c r="M3" s="384"/>
      <c r="N3" s="384"/>
    </row>
    <row r="4" spans="1:14" s="11" customFormat="1" ht="15" x14ac:dyDescent="0.35">
      <c r="A4" s="129"/>
      <c r="B4" s="385" t="s">
        <v>381</v>
      </c>
      <c r="C4" s="385"/>
      <c r="D4" s="385"/>
      <c r="E4" s="385"/>
      <c r="F4" s="385"/>
      <c r="G4" s="385"/>
      <c r="H4" s="385"/>
      <c r="I4" s="385"/>
      <c r="J4" s="385"/>
      <c r="K4" s="385"/>
      <c r="L4" s="385"/>
      <c r="M4" s="385"/>
      <c r="N4" s="385"/>
    </row>
    <row r="5" spans="1:14" s="11" customFormat="1" ht="15" x14ac:dyDescent="0.35">
      <c r="A5" s="129"/>
      <c r="B5" s="343"/>
      <c r="C5" s="343"/>
      <c r="D5" s="343"/>
      <c r="E5" s="343"/>
      <c r="G5" s="350" t="s">
        <v>817</v>
      </c>
      <c r="H5" s="350" t="s">
        <v>818</v>
      </c>
      <c r="I5" s="349" t="s">
        <v>811</v>
      </c>
      <c r="J5" s="343"/>
      <c r="K5" s="343"/>
      <c r="L5" s="343"/>
      <c r="M5" s="343"/>
      <c r="N5" s="343"/>
    </row>
    <row r="6" spans="1:14" s="11" customFormat="1" ht="15" x14ac:dyDescent="0.35">
      <c r="A6" s="130"/>
      <c r="B6" s="130"/>
      <c r="C6" s="130"/>
      <c r="D6" s="130"/>
      <c r="E6" s="130"/>
      <c r="F6" s="130"/>
      <c r="G6" s="130"/>
      <c r="H6" s="130"/>
      <c r="I6" s="130"/>
      <c r="J6" s="130"/>
      <c r="K6" s="130"/>
      <c r="L6" s="131"/>
      <c r="M6" s="47"/>
    </row>
    <row r="7" spans="1:14" s="11" customFormat="1" ht="15" x14ac:dyDescent="0.35">
      <c r="A7" s="130"/>
      <c r="B7" s="130"/>
      <c r="C7" s="130"/>
      <c r="D7" s="130"/>
      <c r="E7" s="130"/>
      <c r="F7" s="130"/>
      <c r="G7" s="130"/>
      <c r="H7" s="130"/>
      <c r="I7" s="130"/>
      <c r="J7" s="130"/>
      <c r="K7" s="130"/>
      <c r="L7" s="131"/>
      <c r="M7" s="47"/>
      <c r="N7" s="47"/>
    </row>
    <row r="8" spans="1:14" ht="15.75" customHeight="1" thickBot="1" x14ac:dyDescent="0.45">
      <c r="A8" s="132"/>
      <c r="B8" s="133"/>
      <c r="C8" s="134"/>
      <c r="D8" s="134"/>
      <c r="E8" s="135"/>
      <c r="F8" s="132"/>
      <c r="L8" s="37"/>
      <c r="M8" s="47" t="s">
        <v>261</v>
      </c>
    </row>
    <row r="9" spans="1:14" ht="33.75" customHeight="1" thickBot="1" x14ac:dyDescent="0.45">
      <c r="A9" s="380" t="s">
        <v>382</v>
      </c>
      <c r="B9" s="388" t="s">
        <v>383</v>
      </c>
      <c r="C9" s="391" t="s">
        <v>384</v>
      </c>
      <c r="D9" s="391" t="s">
        <v>385</v>
      </c>
      <c r="E9" s="377" t="s">
        <v>386</v>
      </c>
      <c r="F9" s="366" t="s">
        <v>262</v>
      </c>
      <c r="G9" s="366"/>
      <c r="H9" s="367"/>
      <c r="I9" s="368" t="s">
        <v>263</v>
      </c>
      <c r="J9" s="366"/>
      <c r="K9" s="367"/>
      <c r="L9" s="368" t="s">
        <v>264</v>
      </c>
      <c r="M9" s="366"/>
      <c r="N9" s="367"/>
    </row>
    <row r="10" spans="1:14" s="141" customFormat="1" ht="26.25" customHeight="1" x14ac:dyDescent="0.35">
      <c r="A10" s="381"/>
      <c r="B10" s="389"/>
      <c r="C10" s="392"/>
      <c r="D10" s="392"/>
      <c r="E10" s="378"/>
      <c r="F10" s="138" t="s">
        <v>387</v>
      </c>
      <c r="G10" s="139" t="s">
        <v>388</v>
      </c>
      <c r="H10" s="140"/>
      <c r="I10" s="137" t="s">
        <v>387</v>
      </c>
      <c r="J10" s="139" t="s">
        <v>389</v>
      </c>
      <c r="K10" s="140"/>
      <c r="L10" s="137" t="s">
        <v>387</v>
      </c>
      <c r="M10" s="139" t="s">
        <v>389</v>
      </c>
      <c r="N10" s="140"/>
    </row>
    <row r="11" spans="1:14" s="144" customFormat="1" ht="43.5" customHeight="1" thickBot="1" x14ac:dyDescent="0.3">
      <c r="A11" s="382"/>
      <c r="B11" s="390"/>
      <c r="C11" s="393"/>
      <c r="D11" s="393"/>
      <c r="E11" s="379"/>
      <c r="F11" s="53" t="s">
        <v>390</v>
      </c>
      <c r="G11" s="142" t="s">
        <v>391</v>
      </c>
      <c r="H11" s="143" t="s">
        <v>392</v>
      </c>
      <c r="I11" s="55" t="s">
        <v>393</v>
      </c>
      <c r="J11" s="142" t="s">
        <v>391</v>
      </c>
      <c r="K11" s="143" t="s">
        <v>392</v>
      </c>
      <c r="L11" s="55" t="s">
        <v>394</v>
      </c>
      <c r="M11" s="142" t="s">
        <v>391</v>
      </c>
      <c r="N11" s="143" t="s">
        <v>392</v>
      </c>
    </row>
    <row r="12" spans="1:14" s="153" customFormat="1" ht="18" x14ac:dyDescent="0.35">
      <c r="A12" s="145">
        <v>1</v>
      </c>
      <c r="B12" s="146">
        <v>2</v>
      </c>
      <c r="C12" s="147">
        <v>3</v>
      </c>
      <c r="D12" s="148">
        <v>4</v>
      </c>
      <c r="E12" s="149">
        <v>5</v>
      </c>
      <c r="F12" s="150">
        <v>6</v>
      </c>
      <c r="G12" s="151">
        <v>7</v>
      </c>
      <c r="H12" s="152">
        <v>8</v>
      </c>
      <c r="I12" s="150">
        <v>9</v>
      </c>
      <c r="J12" s="151">
        <v>10</v>
      </c>
      <c r="K12" s="152">
        <v>11</v>
      </c>
      <c r="L12" s="150">
        <v>12</v>
      </c>
      <c r="M12" s="151">
        <v>13</v>
      </c>
      <c r="N12" s="152">
        <v>14</v>
      </c>
    </row>
    <row r="13" spans="1:14" s="159" customFormat="1" ht="62.25" customHeight="1" x14ac:dyDescent="0.25">
      <c r="A13" s="154">
        <v>2000</v>
      </c>
      <c r="B13" s="155" t="s">
        <v>143</v>
      </c>
      <c r="C13" s="156" t="s">
        <v>144</v>
      </c>
      <c r="D13" s="157" t="s">
        <v>144</v>
      </c>
      <c r="E13" s="158" t="s">
        <v>395</v>
      </c>
      <c r="F13" s="95">
        <f t="shared" ref="F13:N13" si="0">SUM(F14,F48,F65,F94,F147,F167,F187,F216,F246,F277,F309)</f>
        <v>105535919.30000003</v>
      </c>
      <c r="G13" s="95">
        <f t="shared" si="0"/>
        <v>103972209.90000002</v>
      </c>
      <c r="H13" s="95">
        <f t="shared" si="0"/>
        <v>9726973.2000000011</v>
      </c>
      <c r="I13" s="95">
        <f t="shared" si="0"/>
        <v>124095076.69999999</v>
      </c>
      <c r="J13" s="95">
        <f t="shared" si="0"/>
        <v>112115138.99999999</v>
      </c>
      <c r="K13" s="95">
        <f t="shared" si="0"/>
        <v>19696047.500000004</v>
      </c>
      <c r="L13" s="95">
        <f t="shared" si="0"/>
        <v>111165737.10610001</v>
      </c>
      <c r="M13" s="95">
        <f t="shared" si="0"/>
        <v>100129047.9567</v>
      </c>
      <c r="N13" s="96">
        <f t="shared" si="0"/>
        <v>14154421.547699999</v>
      </c>
    </row>
    <row r="14" spans="1:14" s="163" customFormat="1" ht="64.5" customHeight="1" x14ac:dyDescent="0.25">
      <c r="A14" s="160">
        <v>2100</v>
      </c>
      <c r="B14" s="161" t="s">
        <v>32</v>
      </c>
      <c r="C14" s="162" t="s">
        <v>12</v>
      </c>
      <c r="D14" s="162" t="s">
        <v>12</v>
      </c>
      <c r="E14" s="158" t="s">
        <v>396</v>
      </c>
      <c r="F14" s="95">
        <f t="shared" ref="F14:N14" si="1">SUM(F16,F21,F25,F30,F33,F36,F39,F42)</f>
        <v>12498608.4</v>
      </c>
      <c r="G14" s="95">
        <f t="shared" si="1"/>
        <v>10392997.700000001</v>
      </c>
      <c r="H14" s="95">
        <f t="shared" si="1"/>
        <v>2105610.7000000002</v>
      </c>
      <c r="I14" s="95">
        <f t="shared" si="1"/>
        <v>13170440.5</v>
      </c>
      <c r="J14" s="95">
        <f t="shared" si="1"/>
        <v>11280676.199999999</v>
      </c>
      <c r="K14" s="95">
        <f t="shared" si="1"/>
        <v>1889764.3</v>
      </c>
      <c r="L14" s="95">
        <f t="shared" si="1"/>
        <v>12000915.059900001</v>
      </c>
      <c r="M14" s="95">
        <f t="shared" si="1"/>
        <v>10774591.555500001</v>
      </c>
      <c r="N14" s="96">
        <f t="shared" si="1"/>
        <v>1226323.5044</v>
      </c>
    </row>
    <row r="15" spans="1:14" ht="18" customHeight="1" x14ac:dyDescent="0.4">
      <c r="A15" s="160"/>
      <c r="B15" s="164"/>
      <c r="C15" s="165"/>
      <c r="D15" s="165"/>
      <c r="E15" s="166" t="s">
        <v>269</v>
      </c>
      <c r="F15" s="79"/>
      <c r="G15" s="79"/>
      <c r="H15" s="79"/>
      <c r="I15" s="79"/>
      <c r="J15" s="79"/>
      <c r="K15" s="79"/>
      <c r="L15" s="79"/>
      <c r="M15" s="79"/>
      <c r="N15" s="80"/>
    </row>
    <row r="16" spans="1:14" s="167" customFormat="1" ht="45" customHeight="1" x14ac:dyDescent="0.4">
      <c r="A16" s="160">
        <v>2110</v>
      </c>
      <c r="B16" s="164" t="s">
        <v>32</v>
      </c>
      <c r="C16" s="165" t="s">
        <v>13</v>
      </c>
      <c r="D16" s="165" t="s">
        <v>12</v>
      </c>
      <c r="E16" s="166" t="s">
        <v>397</v>
      </c>
      <c r="F16" s="79">
        <f>SUM(F18:F20)</f>
        <v>10579213</v>
      </c>
      <c r="G16" s="79">
        <f t="shared" ref="G16:N16" si="2">SUM(G18:G20)</f>
        <v>10224112.300000001</v>
      </c>
      <c r="H16" s="79">
        <f t="shared" si="2"/>
        <v>355100.7</v>
      </c>
      <c r="I16" s="79">
        <f t="shared" si="2"/>
        <v>11414149.5</v>
      </c>
      <c r="J16" s="79">
        <f t="shared" si="2"/>
        <v>10547822.1</v>
      </c>
      <c r="K16" s="79">
        <f t="shared" si="2"/>
        <v>866327.4</v>
      </c>
      <c r="L16" s="79">
        <f t="shared" si="2"/>
        <v>10805857.298900001</v>
      </c>
      <c r="M16" s="79">
        <f t="shared" si="2"/>
        <v>10085873.067500001</v>
      </c>
      <c r="N16" s="80">
        <f t="shared" si="2"/>
        <v>719984.23140000005</v>
      </c>
    </row>
    <row r="17" spans="1:14" s="167" customFormat="1" ht="12" customHeight="1" x14ac:dyDescent="0.4">
      <c r="A17" s="160"/>
      <c r="B17" s="164"/>
      <c r="C17" s="165"/>
      <c r="D17" s="165"/>
      <c r="E17" s="166" t="s">
        <v>398</v>
      </c>
      <c r="F17" s="79"/>
      <c r="G17" s="79"/>
      <c r="H17" s="79"/>
      <c r="I17" s="79"/>
      <c r="J17" s="79"/>
      <c r="K17" s="79"/>
      <c r="L17" s="79"/>
      <c r="M17" s="79"/>
      <c r="N17" s="80"/>
    </row>
    <row r="18" spans="1:14" ht="20.25" customHeight="1" x14ac:dyDescent="0.4">
      <c r="A18" s="160">
        <v>2111</v>
      </c>
      <c r="B18" s="164" t="s">
        <v>32</v>
      </c>
      <c r="C18" s="165" t="s">
        <v>13</v>
      </c>
      <c r="D18" s="165" t="s">
        <v>13</v>
      </c>
      <c r="E18" s="166" t="s">
        <v>399</v>
      </c>
      <c r="F18" s="79">
        <f>SUM(G18:H18)</f>
        <v>10565213</v>
      </c>
      <c r="G18" s="79">
        <v>10210112.300000001</v>
      </c>
      <c r="H18" s="79">
        <v>355100.7</v>
      </c>
      <c r="I18" s="79">
        <f>SUM(J18:K18)</f>
        <v>11397149.5</v>
      </c>
      <c r="J18" s="79">
        <v>10530822.1</v>
      </c>
      <c r="K18" s="79">
        <v>866327.4</v>
      </c>
      <c r="L18" s="79">
        <f>SUM(M18:N18)</f>
        <v>10789967.4989</v>
      </c>
      <c r="M18" s="79">
        <v>10069983.2675</v>
      </c>
      <c r="N18" s="80">
        <v>719984.23140000005</v>
      </c>
    </row>
    <row r="19" spans="1:14" ht="23.25" customHeight="1" x14ac:dyDescent="0.4">
      <c r="A19" s="160">
        <v>2112</v>
      </c>
      <c r="B19" s="164" t="s">
        <v>32</v>
      </c>
      <c r="C19" s="165" t="s">
        <v>13</v>
      </c>
      <c r="D19" s="165" t="s">
        <v>14</v>
      </c>
      <c r="E19" s="166" t="s">
        <v>400</v>
      </c>
      <c r="F19" s="79">
        <f>SUM(G19:H19)</f>
        <v>0</v>
      </c>
      <c r="G19" s="79">
        <v>0</v>
      </c>
      <c r="H19" s="79">
        <v>0</v>
      </c>
      <c r="I19" s="79">
        <f>SUM(J19:K19)</f>
        <v>0</v>
      </c>
      <c r="J19" s="79">
        <v>0</v>
      </c>
      <c r="K19" s="79">
        <v>0</v>
      </c>
      <c r="L19" s="79">
        <f>SUM(M19:N19)</f>
        <v>0</v>
      </c>
      <c r="M19" s="79">
        <v>0</v>
      </c>
      <c r="N19" s="80">
        <v>0</v>
      </c>
    </row>
    <row r="20" spans="1:14" ht="18.75" customHeight="1" x14ac:dyDescent="0.4">
      <c r="A20" s="160">
        <v>2113</v>
      </c>
      <c r="B20" s="164" t="s">
        <v>32</v>
      </c>
      <c r="C20" s="165" t="s">
        <v>13</v>
      </c>
      <c r="D20" s="165" t="s">
        <v>191</v>
      </c>
      <c r="E20" s="166" t="s">
        <v>401</v>
      </c>
      <c r="F20" s="79">
        <f>SUM(G20:H20)</f>
        <v>14000</v>
      </c>
      <c r="G20" s="79">
        <v>14000</v>
      </c>
      <c r="H20" s="79">
        <v>0</v>
      </c>
      <c r="I20" s="79">
        <f>SUM(J20:K20)</f>
        <v>17000</v>
      </c>
      <c r="J20" s="79">
        <v>17000</v>
      </c>
      <c r="K20" s="79">
        <v>0</v>
      </c>
      <c r="L20" s="79">
        <f>SUM(M20:N20)</f>
        <v>15889.8</v>
      </c>
      <c r="M20" s="79">
        <v>15889.8</v>
      </c>
      <c r="N20" s="80">
        <v>0</v>
      </c>
    </row>
    <row r="21" spans="1:14" ht="18.75" customHeight="1" x14ac:dyDescent="0.4">
      <c r="A21" s="160">
        <v>2120</v>
      </c>
      <c r="B21" s="164" t="s">
        <v>32</v>
      </c>
      <c r="C21" s="165" t="s">
        <v>14</v>
      </c>
      <c r="D21" s="165" t="s">
        <v>12</v>
      </c>
      <c r="E21" s="168" t="s">
        <v>402</v>
      </c>
      <c r="F21" s="79">
        <f>SUM(F23:F24)</f>
        <v>0</v>
      </c>
      <c r="G21" s="79">
        <f t="shared" ref="G21:N21" si="3">SUM(G23:G24)</f>
        <v>0</v>
      </c>
      <c r="H21" s="79">
        <f t="shared" si="3"/>
        <v>0</v>
      </c>
      <c r="I21" s="79">
        <f t="shared" si="3"/>
        <v>0</v>
      </c>
      <c r="J21" s="79">
        <f t="shared" si="3"/>
        <v>0</v>
      </c>
      <c r="K21" s="79">
        <f t="shared" si="3"/>
        <v>0</v>
      </c>
      <c r="L21" s="79">
        <f t="shared" si="3"/>
        <v>0</v>
      </c>
      <c r="M21" s="79">
        <f t="shared" si="3"/>
        <v>0</v>
      </c>
      <c r="N21" s="80">
        <f t="shared" si="3"/>
        <v>0</v>
      </c>
    </row>
    <row r="22" spans="1:14" s="167" customFormat="1" ht="12" customHeight="1" x14ac:dyDescent="0.4">
      <c r="A22" s="160"/>
      <c r="B22" s="164"/>
      <c r="C22" s="165"/>
      <c r="D22" s="165"/>
      <c r="E22" s="166" t="s">
        <v>398</v>
      </c>
      <c r="F22" s="79"/>
      <c r="G22" s="79"/>
      <c r="H22" s="79"/>
      <c r="I22" s="79"/>
      <c r="J22" s="79"/>
      <c r="K22" s="79"/>
      <c r="L22" s="79"/>
      <c r="M22" s="79"/>
      <c r="N22" s="80"/>
    </row>
    <row r="23" spans="1:14" ht="16.5" customHeight="1" x14ac:dyDescent="0.4">
      <c r="A23" s="160">
        <v>2121</v>
      </c>
      <c r="B23" s="164" t="s">
        <v>32</v>
      </c>
      <c r="C23" s="165" t="s">
        <v>14</v>
      </c>
      <c r="D23" s="165" t="s">
        <v>13</v>
      </c>
      <c r="E23" s="166" t="s">
        <v>403</v>
      </c>
      <c r="F23" s="79">
        <f>SUM(G23:H23)</f>
        <v>0</v>
      </c>
      <c r="G23" s="79">
        <v>0</v>
      </c>
      <c r="H23" s="79">
        <v>0</v>
      </c>
      <c r="I23" s="79">
        <f>SUM(J23:K23)</f>
        <v>0</v>
      </c>
      <c r="J23" s="79">
        <v>0</v>
      </c>
      <c r="K23" s="79">
        <v>0</v>
      </c>
      <c r="L23" s="79">
        <f>SUM(M23:N23)</f>
        <v>0</v>
      </c>
      <c r="M23" s="79">
        <v>0</v>
      </c>
      <c r="N23" s="80">
        <v>0</v>
      </c>
    </row>
    <row r="24" spans="1:14" ht="30.75" customHeight="1" x14ac:dyDescent="0.4">
      <c r="A24" s="160">
        <v>2122</v>
      </c>
      <c r="B24" s="164" t="s">
        <v>32</v>
      </c>
      <c r="C24" s="165" t="s">
        <v>14</v>
      </c>
      <c r="D24" s="165" t="s">
        <v>14</v>
      </c>
      <c r="E24" s="166" t="s">
        <v>404</v>
      </c>
      <c r="F24" s="79">
        <f>SUM(G24:H24)</f>
        <v>0</v>
      </c>
      <c r="G24" s="79">
        <v>0</v>
      </c>
      <c r="H24" s="79">
        <v>0</v>
      </c>
      <c r="I24" s="79">
        <f>SUM(J24:K24)</f>
        <v>0</v>
      </c>
      <c r="J24" s="79">
        <v>0</v>
      </c>
      <c r="K24" s="79">
        <v>0</v>
      </c>
      <c r="L24" s="79">
        <f>SUM(M24:N24)</f>
        <v>0</v>
      </c>
      <c r="M24" s="79">
        <v>0</v>
      </c>
      <c r="N24" s="80">
        <v>0</v>
      </c>
    </row>
    <row r="25" spans="1:14" ht="18" customHeight="1" x14ac:dyDescent="0.4">
      <c r="A25" s="160">
        <v>2130</v>
      </c>
      <c r="B25" s="164" t="s">
        <v>32</v>
      </c>
      <c r="C25" s="165" t="s">
        <v>191</v>
      </c>
      <c r="D25" s="165" t="s">
        <v>12</v>
      </c>
      <c r="E25" s="168" t="s">
        <v>405</v>
      </c>
      <c r="F25" s="79">
        <f>SUM(F27:F29)</f>
        <v>33983</v>
      </c>
      <c r="G25" s="79">
        <f t="shared" ref="G25:N25" si="4">SUM(G27:G29)</f>
        <v>33983</v>
      </c>
      <c r="H25" s="79">
        <f t="shared" si="4"/>
        <v>0</v>
      </c>
      <c r="I25" s="79">
        <f t="shared" si="4"/>
        <v>33983</v>
      </c>
      <c r="J25" s="79">
        <f t="shared" si="4"/>
        <v>33983</v>
      </c>
      <c r="K25" s="79">
        <f t="shared" si="4"/>
        <v>0</v>
      </c>
      <c r="L25" s="79">
        <f t="shared" si="4"/>
        <v>32042.335999999999</v>
      </c>
      <c r="M25" s="79">
        <f t="shared" si="4"/>
        <v>32042.335999999999</v>
      </c>
      <c r="N25" s="80">
        <f t="shared" si="4"/>
        <v>0</v>
      </c>
    </row>
    <row r="26" spans="1:14" s="167" customFormat="1" ht="14.25" customHeight="1" x14ac:dyDescent="0.4">
      <c r="A26" s="160"/>
      <c r="B26" s="164"/>
      <c r="C26" s="165"/>
      <c r="D26" s="165"/>
      <c r="E26" s="166" t="s">
        <v>398</v>
      </c>
      <c r="F26" s="79"/>
      <c r="G26" s="79"/>
      <c r="H26" s="79"/>
      <c r="I26" s="79"/>
      <c r="J26" s="79"/>
      <c r="K26" s="79"/>
      <c r="L26" s="79"/>
      <c r="M26" s="79"/>
      <c r="N26" s="80"/>
    </row>
    <row r="27" spans="1:14" ht="31.5" customHeight="1" x14ac:dyDescent="0.4">
      <c r="A27" s="160">
        <v>2131</v>
      </c>
      <c r="B27" s="164" t="s">
        <v>32</v>
      </c>
      <c r="C27" s="165" t="s">
        <v>191</v>
      </c>
      <c r="D27" s="165" t="s">
        <v>13</v>
      </c>
      <c r="E27" s="166" t="s">
        <v>406</v>
      </c>
      <c r="F27" s="79">
        <f>SUM(G27:H27)</f>
        <v>33983</v>
      </c>
      <c r="G27" s="79">
        <v>33983</v>
      </c>
      <c r="H27" s="79">
        <v>0</v>
      </c>
      <c r="I27" s="79">
        <f>SUM(J27:K27)</f>
        <v>33983</v>
      </c>
      <c r="J27" s="79">
        <v>33983</v>
      </c>
      <c r="K27" s="79">
        <v>0</v>
      </c>
      <c r="L27" s="79">
        <f>SUM(M27:N27)</f>
        <v>32042.335999999999</v>
      </c>
      <c r="M27" s="79">
        <v>32042.335999999999</v>
      </c>
      <c r="N27" s="80">
        <v>0</v>
      </c>
    </row>
    <row r="28" spans="1:14" ht="24.75" customHeight="1" x14ac:dyDescent="0.4">
      <c r="A28" s="160">
        <v>2132</v>
      </c>
      <c r="B28" s="164" t="s">
        <v>32</v>
      </c>
      <c r="C28" s="165">
        <v>3</v>
      </c>
      <c r="D28" s="165">
        <v>2</v>
      </c>
      <c r="E28" s="166" t="s">
        <v>407</v>
      </c>
      <c r="F28" s="79">
        <f>SUM(G28:H28)</f>
        <v>0</v>
      </c>
      <c r="G28" s="79">
        <v>0</v>
      </c>
      <c r="H28" s="79">
        <v>0</v>
      </c>
      <c r="I28" s="79">
        <f>SUM(J28:K28)</f>
        <v>0</v>
      </c>
      <c r="J28" s="79">
        <v>0</v>
      </c>
      <c r="K28" s="79">
        <v>0</v>
      </c>
      <c r="L28" s="79">
        <f>SUM(M28:N28)</f>
        <v>0</v>
      </c>
      <c r="M28" s="79">
        <v>0</v>
      </c>
      <c r="N28" s="80">
        <v>0</v>
      </c>
    </row>
    <row r="29" spans="1:14" ht="20.25" customHeight="1" x14ac:dyDescent="0.4">
      <c r="A29" s="160">
        <v>2133</v>
      </c>
      <c r="B29" s="164" t="s">
        <v>32</v>
      </c>
      <c r="C29" s="165">
        <v>3</v>
      </c>
      <c r="D29" s="165">
        <v>3</v>
      </c>
      <c r="E29" s="166" t="s">
        <v>408</v>
      </c>
      <c r="F29" s="79">
        <f>SUM(G29:H29)</f>
        <v>0</v>
      </c>
      <c r="G29" s="79">
        <v>0</v>
      </c>
      <c r="H29" s="79">
        <v>0</v>
      </c>
      <c r="I29" s="79">
        <f>SUM(J29:K29)</f>
        <v>0</v>
      </c>
      <c r="J29" s="79">
        <v>0</v>
      </c>
      <c r="K29" s="79">
        <v>0</v>
      </c>
      <c r="L29" s="79">
        <f>SUM(M29:N29)</f>
        <v>0</v>
      </c>
      <c r="M29" s="79">
        <v>0</v>
      </c>
      <c r="N29" s="80">
        <v>0</v>
      </c>
    </row>
    <row r="30" spans="1:14" ht="21.75" customHeight="1" x14ac:dyDescent="0.4">
      <c r="A30" s="160">
        <v>2140</v>
      </c>
      <c r="B30" s="164" t="s">
        <v>32</v>
      </c>
      <c r="C30" s="165">
        <v>4</v>
      </c>
      <c r="D30" s="165">
        <v>0</v>
      </c>
      <c r="E30" s="168" t="s">
        <v>409</v>
      </c>
      <c r="F30" s="79">
        <f>SUM(F32)</f>
        <v>0</v>
      </c>
      <c r="G30" s="79">
        <f t="shared" ref="G30:N30" si="5">SUM(G32)</f>
        <v>0</v>
      </c>
      <c r="H30" s="79">
        <f t="shared" si="5"/>
        <v>0</v>
      </c>
      <c r="I30" s="79">
        <f t="shared" si="5"/>
        <v>0</v>
      </c>
      <c r="J30" s="79">
        <f t="shared" si="5"/>
        <v>0</v>
      </c>
      <c r="K30" s="79">
        <f t="shared" si="5"/>
        <v>0</v>
      </c>
      <c r="L30" s="79">
        <f t="shared" si="5"/>
        <v>0</v>
      </c>
      <c r="M30" s="79">
        <f t="shared" si="5"/>
        <v>0</v>
      </c>
      <c r="N30" s="80">
        <f t="shared" si="5"/>
        <v>0</v>
      </c>
    </row>
    <row r="31" spans="1:14" s="167" customFormat="1" ht="15" customHeight="1" x14ac:dyDescent="0.4">
      <c r="A31" s="160"/>
      <c r="B31" s="164"/>
      <c r="C31" s="165"/>
      <c r="D31" s="165"/>
      <c r="E31" s="166" t="s">
        <v>398</v>
      </c>
      <c r="F31" s="79"/>
      <c r="G31" s="79"/>
      <c r="H31" s="79"/>
      <c r="I31" s="79"/>
      <c r="J31" s="79"/>
      <c r="K31" s="79"/>
      <c r="L31" s="79"/>
      <c r="M31" s="79"/>
      <c r="N31" s="80"/>
    </row>
    <row r="32" spans="1:14" ht="17.25" customHeight="1" x14ac:dyDescent="0.4">
      <c r="A32" s="160">
        <v>2141</v>
      </c>
      <c r="B32" s="164" t="s">
        <v>32</v>
      </c>
      <c r="C32" s="165">
        <v>4</v>
      </c>
      <c r="D32" s="165">
        <v>1</v>
      </c>
      <c r="E32" s="166" t="s">
        <v>409</v>
      </c>
      <c r="F32" s="79">
        <f>SUM(G32:H32)</f>
        <v>0</v>
      </c>
      <c r="G32" s="79">
        <v>0</v>
      </c>
      <c r="H32" s="79">
        <v>0</v>
      </c>
      <c r="I32" s="79">
        <f>SUM(J32:K32)</f>
        <v>0</v>
      </c>
      <c r="J32" s="79">
        <v>0</v>
      </c>
      <c r="K32" s="79">
        <v>0</v>
      </c>
      <c r="L32" s="79">
        <f>SUM(M32:N32)</f>
        <v>0</v>
      </c>
      <c r="M32" s="79">
        <v>0</v>
      </c>
      <c r="N32" s="80">
        <v>0</v>
      </c>
    </row>
    <row r="33" spans="1:14" ht="36.75" customHeight="1" x14ac:dyDescent="0.4">
      <c r="A33" s="160">
        <v>2150</v>
      </c>
      <c r="B33" s="164" t="s">
        <v>32</v>
      </c>
      <c r="C33" s="165">
        <v>5</v>
      </c>
      <c r="D33" s="165">
        <v>0</v>
      </c>
      <c r="E33" s="168" t="s">
        <v>410</v>
      </c>
      <c r="F33" s="79">
        <f>SUM(F35)</f>
        <v>1755510</v>
      </c>
      <c r="G33" s="79">
        <f t="shared" ref="G33:N33" si="6">SUM(G35)</f>
        <v>5000</v>
      </c>
      <c r="H33" s="79">
        <f t="shared" si="6"/>
        <v>1750510</v>
      </c>
      <c r="I33" s="79">
        <f t="shared" si="6"/>
        <v>1358436.9</v>
      </c>
      <c r="J33" s="79">
        <f t="shared" si="6"/>
        <v>335000</v>
      </c>
      <c r="K33" s="79">
        <f t="shared" si="6"/>
        <v>1023436.9</v>
      </c>
      <c r="L33" s="79">
        <f t="shared" si="6"/>
        <v>834239.27300000004</v>
      </c>
      <c r="M33" s="79">
        <f t="shared" si="6"/>
        <v>327900</v>
      </c>
      <c r="N33" s="80">
        <f t="shared" si="6"/>
        <v>506339.27299999999</v>
      </c>
    </row>
    <row r="34" spans="1:14" s="167" customFormat="1" ht="16.5" customHeight="1" x14ac:dyDescent="0.4">
      <c r="A34" s="160"/>
      <c r="B34" s="164"/>
      <c r="C34" s="165"/>
      <c r="D34" s="165"/>
      <c r="E34" s="166" t="s">
        <v>398</v>
      </c>
      <c r="F34" s="79"/>
      <c r="G34" s="79"/>
      <c r="H34" s="79"/>
      <c r="I34" s="79"/>
      <c r="J34" s="79"/>
      <c r="K34" s="79"/>
      <c r="L34" s="79"/>
      <c r="M34" s="79"/>
      <c r="N34" s="80"/>
    </row>
    <row r="35" spans="1:14" ht="27.75" customHeight="1" x14ac:dyDescent="0.4">
      <c r="A35" s="160">
        <v>2151</v>
      </c>
      <c r="B35" s="164" t="s">
        <v>32</v>
      </c>
      <c r="C35" s="165">
        <v>5</v>
      </c>
      <c r="D35" s="165">
        <v>1</v>
      </c>
      <c r="E35" s="166" t="s">
        <v>410</v>
      </c>
      <c r="F35" s="79">
        <f>SUM(G35:H35)</f>
        <v>1755510</v>
      </c>
      <c r="G35" s="79">
        <v>5000</v>
      </c>
      <c r="H35" s="79">
        <v>1750510</v>
      </c>
      <c r="I35" s="79">
        <f>SUM(J35:K35)</f>
        <v>1358436.9</v>
      </c>
      <c r="J35" s="79">
        <v>335000</v>
      </c>
      <c r="K35" s="79">
        <v>1023436.9</v>
      </c>
      <c r="L35" s="79">
        <f>SUM(M35:N35)</f>
        <v>834239.27300000004</v>
      </c>
      <c r="M35" s="79">
        <v>327900</v>
      </c>
      <c r="N35" s="80">
        <v>506339.27299999999</v>
      </c>
    </row>
    <row r="36" spans="1:14" ht="33.75" customHeight="1" x14ac:dyDescent="0.4">
      <c r="A36" s="160">
        <v>2160</v>
      </c>
      <c r="B36" s="164" t="s">
        <v>32</v>
      </c>
      <c r="C36" s="165">
        <v>6</v>
      </c>
      <c r="D36" s="165">
        <v>0</v>
      </c>
      <c r="E36" s="168" t="s">
        <v>411</v>
      </c>
      <c r="F36" s="79">
        <f>SUM(F38)</f>
        <v>129902.39999999999</v>
      </c>
      <c r="G36" s="79">
        <f t="shared" ref="G36:N36" si="7">SUM(G38)</f>
        <v>129902.39999999999</v>
      </c>
      <c r="H36" s="79">
        <f t="shared" si="7"/>
        <v>0</v>
      </c>
      <c r="I36" s="79">
        <f t="shared" si="7"/>
        <v>363871.1</v>
      </c>
      <c r="J36" s="79">
        <f t="shared" si="7"/>
        <v>363871.1</v>
      </c>
      <c r="K36" s="79">
        <f t="shared" si="7"/>
        <v>0</v>
      </c>
      <c r="L36" s="79">
        <f t="shared" si="7"/>
        <v>328776.152</v>
      </c>
      <c r="M36" s="79">
        <f t="shared" si="7"/>
        <v>328776.152</v>
      </c>
      <c r="N36" s="80">
        <f t="shared" si="7"/>
        <v>0</v>
      </c>
    </row>
    <row r="37" spans="1:14" s="167" customFormat="1" ht="14.25" customHeight="1" x14ac:dyDescent="0.4">
      <c r="A37" s="160"/>
      <c r="B37" s="164"/>
      <c r="C37" s="165"/>
      <c r="D37" s="165"/>
      <c r="E37" s="166" t="s">
        <v>398</v>
      </c>
      <c r="F37" s="79"/>
      <c r="G37" s="79"/>
      <c r="H37" s="79"/>
      <c r="I37" s="79"/>
      <c r="J37" s="79"/>
      <c r="K37" s="79"/>
      <c r="L37" s="79"/>
      <c r="M37" s="79"/>
      <c r="N37" s="80"/>
    </row>
    <row r="38" spans="1:14" ht="28.5" customHeight="1" x14ac:dyDescent="0.4">
      <c r="A38" s="160">
        <v>2161</v>
      </c>
      <c r="B38" s="164" t="s">
        <v>32</v>
      </c>
      <c r="C38" s="165">
        <v>6</v>
      </c>
      <c r="D38" s="165">
        <v>1</v>
      </c>
      <c r="E38" s="166" t="s">
        <v>412</v>
      </c>
      <c r="F38" s="79">
        <f>SUM(G38:H38)</f>
        <v>129902.39999999999</v>
      </c>
      <c r="G38" s="79">
        <v>129902.39999999999</v>
      </c>
      <c r="H38" s="79">
        <v>0</v>
      </c>
      <c r="I38" s="79">
        <f>SUM(J38:K38)</f>
        <v>363871.1</v>
      </c>
      <c r="J38" s="79">
        <v>363871.1</v>
      </c>
      <c r="K38" s="79">
        <v>0</v>
      </c>
      <c r="L38" s="79">
        <f>SUM(M38:N38)</f>
        <v>328776.152</v>
      </c>
      <c r="M38" s="79">
        <v>328776.152</v>
      </c>
      <c r="N38" s="80">
        <v>0</v>
      </c>
    </row>
    <row r="39" spans="1:14" x14ac:dyDescent="0.4">
      <c r="A39" s="160">
        <v>2170</v>
      </c>
      <c r="B39" s="164" t="s">
        <v>32</v>
      </c>
      <c r="C39" s="165">
        <v>7</v>
      </c>
      <c r="D39" s="165">
        <v>0</v>
      </c>
      <c r="E39" s="168" t="s">
        <v>413</v>
      </c>
      <c r="F39" s="79">
        <f>SUM(F41)</f>
        <v>0</v>
      </c>
      <c r="G39" s="79">
        <f t="shared" ref="G39:N39" si="8">SUM(G41)</f>
        <v>0</v>
      </c>
      <c r="H39" s="79">
        <f t="shared" si="8"/>
        <v>0</v>
      </c>
      <c r="I39" s="79">
        <f t="shared" si="8"/>
        <v>0</v>
      </c>
      <c r="J39" s="79">
        <f t="shared" si="8"/>
        <v>0</v>
      </c>
      <c r="K39" s="79">
        <f t="shared" si="8"/>
        <v>0</v>
      </c>
      <c r="L39" s="79">
        <f t="shared" si="8"/>
        <v>0</v>
      </c>
      <c r="M39" s="79">
        <f t="shared" si="8"/>
        <v>0</v>
      </c>
      <c r="N39" s="80">
        <f t="shared" si="8"/>
        <v>0</v>
      </c>
    </row>
    <row r="40" spans="1:14" s="167" customFormat="1" ht="14.25" customHeight="1" x14ac:dyDescent="0.4">
      <c r="A40" s="160"/>
      <c r="B40" s="164"/>
      <c r="C40" s="165"/>
      <c r="D40" s="165"/>
      <c r="E40" s="166" t="s">
        <v>398</v>
      </c>
      <c r="F40" s="79"/>
      <c r="G40" s="79"/>
      <c r="H40" s="79"/>
      <c r="I40" s="79"/>
      <c r="J40" s="79"/>
      <c r="K40" s="79"/>
      <c r="L40" s="79"/>
      <c r="M40" s="79"/>
      <c r="N40" s="80"/>
    </row>
    <row r="41" spans="1:14" x14ac:dyDescent="0.4">
      <c r="A41" s="160">
        <v>2171</v>
      </c>
      <c r="B41" s="164" t="s">
        <v>32</v>
      </c>
      <c r="C41" s="165">
        <v>7</v>
      </c>
      <c r="D41" s="165">
        <v>1</v>
      </c>
      <c r="E41" s="166" t="s">
        <v>413</v>
      </c>
      <c r="F41" s="79">
        <f>SUM(G41:H41)</f>
        <v>0</v>
      </c>
      <c r="G41" s="79">
        <v>0</v>
      </c>
      <c r="H41" s="79">
        <v>0</v>
      </c>
      <c r="I41" s="79">
        <f>SUM(J41:K41)</f>
        <v>0</v>
      </c>
      <c r="J41" s="79">
        <v>0</v>
      </c>
      <c r="K41" s="79">
        <v>0</v>
      </c>
      <c r="L41" s="79">
        <f>SUM(M41:N41)</f>
        <v>0</v>
      </c>
      <c r="M41" s="79">
        <v>0</v>
      </c>
      <c r="N41" s="80">
        <v>0</v>
      </c>
    </row>
    <row r="42" spans="1:14" ht="29.25" customHeight="1" x14ac:dyDescent="0.4">
      <c r="A42" s="160">
        <v>2180</v>
      </c>
      <c r="B42" s="164" t="s">
        <v>32</v>
      </c>
      <c r="C42" s="165">
        <v>8</v>
      </c>
      <c r="D42" s="165">
        <v>0</v>
      </c>
      <c r="E42" s="168" t="s">
        <v>414</v>
      </c>
      <c r="F42" s="79">
        <f>SUM(F44)</f>
        <v>0</v>
      </c>
      <c r="G42" s="79">
        <f t="shared" ref="G42:N42" si="9">SUM(G44)</f>
        <v>0</v>
      </c>
      <c r="H42" s="79">
        <f t="shared" si="9"/>
        <v>0</v>
      </c>
      <c r="I42" s="79">
        <f t="shared" si="9"/>
        <v>0</v>
      </c>
      <c r="J42" s="79">
        <f t="shared" si="9"/>
        <v>0</v>
      </c>
      <c r="K42" s="79">
        <f t="shared" si="9"/>
        <v>0</v>
      </c>
      <c r="L42" s="79">
        <f t="shared" si="9"/>
        <v>0</v>
      </c>
      <c r="M42" s="79">
        <f t="shared" si="9"/>
        <v>0</v>
      </c>
      <c r="N42" s="80">
        <f t="shared" si="9"/>
        <v>0</v>
      </c>
    </row>
    <row r="43" spans="1:14" s="167" customFormat="1" ht="18.75" customHeight="1" x14ac:dyDescent="0.4">
      <c r="A43" s="160"/>
      <c r="B43" s="164"/>
      <c r="C43" s="165"/>
      <c r="D43" s="165"/>
      <c r="E43" s="166" t="s">
        <v>398</v>
      </c>
      <c r="F43" s="79"/>
      <c r="G43" s="79"/>
      <c r="H43" s="79"/>
      <c r="I43" s="79"/>
      <c r="J43" s="79"/>
      <c r="K43" s="79"/>
      <c r="L43" s="79"/>
      <c r="M43" s="79"/>
      <c r="N43" s="80"/>
    </row>
    <row r="44" spans="1:14" ht="28.5" customHeight="1" x14ac:dyDescent="0.4">
      <c r="A44" s="160">
        <v>2181</v>
      </c>
      <c r="B44" s="164" t="s">
        <v>32</v>
      </c>
      <c r="C44" s="165">
        <v>8</v>
      </c>
      <c r="D44" s="165">
        <v>1</v>
      </c>
      <c r="E44" s="166" t="s">
        <v>414</v>
      </c>
      <c r="F44" s="79">
        <f>SUM(F46:F47)</f>
        <v>0</v>
      </c>
      <c r="G44" s="79">
        <f t="shared" ref="G44:N44" si="10">SUM(G46:G47)</f>
        <v>0</v>
      </c>
      <c r="H44" s="79">
        <f t="shared" si="10"/>
        <v>0</v>
      </c>
      <c r="I44" s="79">
        <f t="shared" si="10"/>
        <v>0</v>
      </c>
      <c r="J44" s="79">
        <f t="shared" si="10"/>
        <v>0</v>
      </c>
      <c r="K44" s="79">
        <f t="shared" si="10"/>
        <v>0</v>
      </c>
      <c r="L44" s="79">
        <f t="shared" si="10"/>
        <v>0</v>
      </c>
      <c r="M44" s="79">
        <f t="shared" si="10"/>
        <v>0</v>
      </c>
      <c r="N44" s="80">
        <f t="shared" si="10"/>
        <v>0</v>
      </c>
    </row>
    <row r="45" spans="1:14" x14ac:dyDescent="0.4">
      <c r="A45" s="160"/>
      <c r="B45" s="164"/>
      <c r="C45" s="165"/>
      <c r="D45" s="165"/>
      <c r="E45" s="166" t="s">
        <v>398</v>
      </c>
      <c r="F45" s="79"/>
      <c r="G45" s="79"/>
      <c r="H45" s="79"/>
      <c r="I45" s="79"/>
      <c r="J45" s="79"/>
      <c r="K45" s="79"/>
      <c r="L45" s="79"/>
      <c r="M45" s="79"/>
      <c r="N45" s="80"/>
    </row>
    <row r="46" spans="1:14" x14ac:dyDescent="0.4">
      <c r="A46" s="160">
        <v>2182</v>
      </c>
      <c r="B46" s="164" t="s">
        <v>32</v>
      </c>
      <c r="C46" s="165">
        <v>8</v>
      </c>
      <c r="D46" s="165">
        <v>1</v>
      </c>
      <c r="E46" s="166" t="s">
        <v>415</v>
      </c>
      <c r="F46" s="79">
        <f>SUM(G46:H46)</f>
        <v>0</v>
      </c>
      <c r="G46" s="79">
        <v>0</v>
      </c>
      <c r="H46" s="79">
        <v>0</v>
      </c>
      <c r="I46" s="79">
        <f>SUM(J46:K46)</f>
        <v>0</v>
      </c>
      <c r="J46" s="79">
        <v>0</v>
      </c>
      <c r="K46" s="79">
        <v>0</v>
      </c>
      <c r="L46" s="79">
        <f>SUM(M46:N46)</f>
        <v>0</v>
      </c>
      <c r="M46" s="79">
        <v>0</v>
      </c>
      <c r="N46" s="80">
        <v>0</v>
      </c>
    </row>
    <row r="47" spans="1:14" x14ac:dyDescent="0.4">
      <c r="A47" s="160">
        <v>2183</v>
      </c>
      <c r="B47" s="164" t="s">
        <v>32</v>
      </c>
      <c r="C47" s="165">
        <v>8</v>
      </c>
      <c r="D47" s="165">
        <v>1</v>
      </c>
      <c r="E47" s="166" t="s">
        <v>416</v>
      </c>
      <c r="F47" s="79">
        <f>SUM(G47:H47)</f>
        <v>0</v>
      </c>
      <c r="G47" s="79">
        <v>0</v>
      </c>
      <c r="H47" s="79">
        <v>0</v>
      </c>
      <c r="I47" s="79">
        <f>SUM(J47:K47)</f>
        <v>0</v>
      </c>
      <c r="J47" s="79">
        <v>0</v>
      </c>
      <c r="K47" s="79">
        <v>0</v>
      </c>
      <c r="L47" s="79">
        <f>SUM(M47:N47)</f>
        <v>0</v>
      </c>
      <c r="M47" s="79">
        <v>0</v>
      </c>
      <c r="N47" s="80">
        <v>0</v>
      </c>
    </row>
    <row r="48" spans="1:14" s="170" customFormat="1" ht="36" customHeight="1" x14ac:dyDescent="0.25">
      <c r="A48" s="169">
        <v>2200</v>
      </c>
      <c r="B48" s="161" t="s">
        <v>33</v>
      </c>
      <c r="C48" s="162">
        <v>0</v>
      </c>
      <c r="D48" s="162">
        <v>0</v>
      </c>
      <c r="E48" s="158" t="s">
        <v>417</v>
      </c>
      <c r="F48" s="95">
        <f>SUM(F50,F53,F56,F59,F62)</f>
        <v>144932</v>
      </c>
      <c r="G48" s="95">
        <f t="shared" ref="G48:N48" si="11">SUM(G50,G53,G56,G59,G62)</f>
        <v>34932</v>
      </c>
      <c r="H48" s="95">
        <f t="shared" si="11"/>
        <v>110000</v>
      </c>
      <c r="I48" s="95">
        <f t="shared" si="11"/>
        <v>176751.3</v>
      </c>
      <c r="J48" s="95">
        <f t="shared" si="11"/>
        <v>31937.5</v>
      </c>
      <c r="K48" s="95">
        <f t="shared" si="11"/>
        <v>144813.79999999999</v>
      </c>
      <c r="L48" s="95">
        <f t="shared" si="11"/>
        <v>80276.682000000001</v>
      </c>
      <c r="M48" s="95">
        <f t="shared" si="11"/>
        <v>14526.436</v>
      </c>
      <c r="N48" s="96">
        <f t="shared" si="11"/>
        <v>65750.245999999999</v>
      </c>
    </row>
    <row r="49" spans="1:14" ht="26.25" customHeight="1" x14ac:dyDescent="0.4">
      <c r="A49" s="160"/>
      <c r="B49" s="164"/>
      <c r="C49" s="165"/>
      <c r="D49" s="165"/>
      <c r="E49" s="166" t="s">
        <v>269</v>
      </c>
      <c r="F49" s="79"/>
      <c r="G49" s="79"/>
      <c r="H49" s="79"/>
      <c r="I49" s="79"/>
      <c r="J49" s="79"/>
      <c r="K49" s="79"/>
      <c r="L49" s="79"/>
      <c r="M49" s="79"/>
      <c r="N49" s="80"/>
    </row>
    <row r="50" spans="1:14" ht="21" customHeight="1" x14ac:dyDescent="0.4">
      <c r="A50" s="160">
        <v>2210</v>
      </c>
      <c r="B50" s="164" t="s">
        <v>33</v>
      </c>
      <c r="C50" s="165">
        <v>1</v>
      </c>
      <c r="D50" s="165">
        <v>0</v>
      </c>
      <c r="E50" s="168" t="s">
        <v>418</v>
      </c>
      <c r="F50" s="79">
        <f>SUM(F52)</f>
        <v>0</v>
      </c>
      <c r="G50" s="79">
        <f t="shared" ref="G50:N50" si="12">SUM(G52)</f>
        <v>0</v>
      </c>
      <c r="H50" s="79">
        <f t="shared" si="12"/>
        <v>0</v>
      </c>
      <c r="I50" s="79">
        <f t="shared" si="12"/>
        <v>0</v>
      </c>
      <c r="J50" s="79">
        <f t="shared" si="12"/>
        <v>0</v>
      </c>
      <c r="K50" s="79">
        <f t="shared" si="12"/>
        <v>0</v>
      </c>
      <c r="L50" s="79">
        <f t="shared" si="12"/>
        <v>0</v>
      </c>
      <c r="M50" s="79">
        <f t="shared" si="12"/>
        <v>0</v>
      </c>
      <c r="N50" s="80">
        <f t="shared" si="12"/>
        <v>0</v>
      </c>
    </row>
    <row r="51" spans="1:14" s="167" customFormat="1" ht="10.5" customHeight="1" x14ac:dyDescent="0.4">
      <c r="A51" s="160"/>
      <c r="B51" s="164"/>
      <c r="C51" s="165"/>
      <c r="D51" s="165"/>
      <c r="E51" s="166" t="s">
        <v>398</v>
      </c>
      <c r="F51" s="79"/>
      <c r="G51" s="79"/>
      <c r="H51" s="79"/>
      <c r="I51" s="79"/>
      <c r="J51" s="79"/>
      <c r="K51" s="79"/>
      <c r="L51" s="79"/>
      <c r="M51" s="79"/>
      <c r="N51" s="80"/>
    </row>
    <row r="52" spans="1:14" ht="19.5" customHeight="1" x14ac:dyDescent="0.4">
      <c r="A52" s="160">
        <v>2211</v>
      </c>
      <c r="B52" s="164" t="s">
        <v>33</v>
      </c>
      <c r="C52" s="165">
        <v>1</v>
      </c>
      <c r="D52" s="165">
        <v>1</v>
      </c>
      <c r="E52" s="166" t="s">
        <v>418</v>
      </c>
      <c r="F52" s="79">
        <f>SUM(G52:H52)</f>
        <v>0</v>
      </c>
      <c r="G52" s="79">
        <v>0</v>
      </c>
      <c r="H52" s="79">
        <v>0</v>
      </c>
      <c r="I52" s="79">
        <f>SUM(J52:K52)</f>
        <v>0</v>
      </c>
      <c r="J52" s="79">
        <v>0</v>
      </c>
      <c r="K52" s="79">
        <v>0</v>
      </c>
      <c r="L52" s="79">
        <f>SUM(M52:N52)</f>
        <v>0</v>
      </c>
      <c r="M52" s="79">
        <v>0</v>
      </c>
      <c r="N52" s="80">
        <v>0</v>
      </c>
    </row>
    <row r="53" spans="1:14" ht="17.25" customHeight="1" x14ac:dyDescent="0.4">
      <c r="A53" s="160">
        <v>2220</v>
      </c>
      <c r="B53" s="164" t="s">
        <v>33</v>
      </c>
      <c r="C53" s="165">
        <v>2</v>
      </c>
      <c r="D53" s="165">
        <v>0</v>
      </c>
      <c r="E53" s="168" t="s">
        <v>419</v>
      </c>
      <c r="F53" s="79">
        <f>SUM(F55)</f>
        <v>122502</v>
      </c>
      <c r="G53" s="79">
        <f t="shared" ref="G53:N53" si="13">SUM(G55)</f>
        <v>12502</v>
      </c>
      <c r="H53" s="79">
        <f t="shared" si="13"/>
        <v>110000</v>
      </c>
      <c r="I53" s="79">
        <f t="shared" si="13"/>
        <v>157311.29999999999</v>
      </c>
      <c r="J53" s="79">
        <f t="shared" si="13"/>
        <v>12497.5</v>
      </c>
      <c r="K53" s="79">
        <f t="shared" si="13"/>
        <v>144813.79999999999</v>
      </c>
      <c r="L53" s="79">
        <f t="shared" si="13"/>
        <v>71336.682000000001</v>
      </c>
      <c r="M53" s="79">
        <f t="shared" si="13"/>
        <v>5586.4359999999997</v>
      </c>
      <c r="N53" s="80">
        <f t="shared" si="13"/>
        <v>65750.245999999999</v>
      </c>
    </row>
    <row r="54" spans="1:14" s="167" customFormat="1" ht="10.5" customHeight="1" x14ac:dyDescent="0.4">
      <c r="A54" s="160"/>
      <c r="B54" s="164"/>
      <c r="C54" s="165"/>
      <c r="D54" s="165"/>
      <c r="E54" s="166" t="s">
        <v>398</v>
      </c>
      <c r="F54" s="79"/>
      <c r="G54" s="79"/>
      <c r="H54" s="79"/>
      <c r="I54" s="79"/>
      <c r="J54" s="79"/>
      <c r="K54" s="79"/>
      <c r="L54" s="79"/>
      <c r="M54" s="79"/>
      <c r="N54" s="80"/>
    </row>
    <row r="55" spans="1:14" ht="15.75" customHeight="1" x14ac:dyDescent="0.4">
      <c r="A55" s="160">
        <v>2221</v>
      </c>
      <c r="B55" s="164" t="s">
        <v>33</v>
      </c>
      <c r="C55" s="165">
        <v>2</v>
      </c>
      <c r="D55" s="165">
        <v>1</v>
      </c>
      <c r="E55" s="166" t="s">
        <v>419</v>
      </c>
      <c r="F55" s="79">
        <f>SUM(G55:H55)</f>
        <v>122502</v>
      </c>
      <c r="G55" s="79">
        <v>12502</v>
      </c>
      <c r="H55" s="79">
        <v>110000</v>
      </c>
      <c r="I55" s="79">
        <f>SUM(J55:K55)</f>
        <v>157311.29999999999</v>
      </c>
      <c r="J55" s="79">
        <v>12497.5</v>
      </c>
      <c r="K55" s="79">
        <v>144813.79999999999</v>
      </c>
      <c r="L55" s="79">
        <f>SUM(M55:N55)</f>
        <v>71336.682000000001</v>
      </c>
      <c r="M55" s="79">
        <v>5586.4359999999997</v>
      </c>
      <c r="N55" s="80">
        <v>65750.245999999999</v>
      </c>
    </row>
    <row r="56" spans="1:14" ht="17.25" customHeight="1" x14ac:dyDescent="0.4">
      <c r="A56" s="160">
        <v>2230</v>
      </c>
      <c r="B56" s="164" t="s">
        <v>33</v>
      </c>
      <c r="C56" s="165">
        <v>3</v>
      </c>
      <c r="D56" s="165">
        <v>0</v>
      </c>
      <c r="E56" s="168" t="s">
        <v>420</v>
      </c>
      <c r="F56" s="79">
        <f>SUM(F58)</f>
        <v>0</v>
      </c>
      <c r="G56" s="79">
        <f t="shared" ref="G56:N56" si="14">SUM(G58)</f>
        <v>0</v>
      </c>
      <c r="H56" s="79">
        <f t="shared" si="14"/>
        <v>0</v>
      </c>
      <c r="I56" s="79">
        <f t="shared" si="14"/>
        <v>0</v>
      </c>
      <c r="J56" s="79">
        <f t="shared" si="14"/>
        <v>0</v>
      </c>
      <c r="K56" s="79">
        <f t="shared" si="14"/>
        <v>0</v>
      </c>
      <c r="L56" s="79">
        <f t="shared" si="14"/>
        <v>0</v>
      </c>
      <c r="M56" s="79">
        <f t="shared" si="14"/>
        <v>0</v>
      </c>
      <c r="N56" s="80">
        <f t="shared" si="14"/>
        <v>0</v>
      </c>
    </row>
    <row r="57" spans="1:14" s="167" customFormat="1" ht="14.25" customHeight="1" x14ac:dyDescent="0.4">
      <c r="A57" s="160"/>
      <c r="B57" s="164"/>
      <c r="C57" s="165"/>
      <c r="D57" s="165"/>
      <c r="E57" s="166" t="s">
        <v>398</v>
      </c>
      <c r="F57" s="79"/>
      <c r="G57" s="79"/>
      <c r="H57" s="79"/>
      <c r="I57" s="79"/>
      <c r="J57" s="79"/>
      <c r="K57" s="79"/>
      <c r="L57" s="79"/>
      <c r="M57" s="79"/>
      <c r="N57" s="80"/>
    </row>
    <row r="58" spans="1:14" ht="19.5" customHeight="1" x14ac:dyDescent="0.4">
      <c r="A58" s="160">
        <v>2231</v>
      </c>
      <c r="B58" s="164" t="s">
        <v>33</v>
      </c>
      <c r="C58" s="165">
        <v>3</v>
      </c>
      <c r="D58" s="165">
        <v>1</v>
      </c>
      <c r="E58" s="166" t="s">
        <v>420</v>
      </c>
      <c r="F58" s="79">
        <f>SUM(G58:H58)</f>
        <v>0</v>
      </c>
      <c r="G58" s="79">
        <v>0</v>
      </c>
      <c r="H58" s="79">
        <v>0</v>
      </c>
      <c r="I58" s="79">
        <f>SUM(J58:K58)</f>
        <v>0</v>
      </c>
      <c r="J58" s="79">
        <v>0</v>
      </c>
      <c r="K58" s="79">
        <v>0</v>
      </c>
      <c r="L58" s="79">
        <f>SUM(M58:N58)</f>
        <v>0</v>
      </c>
      <c r="M58" s="79">
        <v>0</v>
      </c>
      <c r="N58" s="80">
        <v>0</v>
      </c>
    </row>
    <row r="59" spans="1:14" ht="31.5" customHeight="1" x14ac:dyDescent="0.4">
      <c r="A59" s="160">
        <v>2240</v>
      </c>
      <c r="B59" s="164" t="s">
        <v>33</v>
      </c>
      <c r="C59" s="165">
        <v>4</v>
      </c>
      <c r="D59" s="165">
        <v>0</v>
      </c>
      <c r="E59" s="168" t="s">
        <v>421</v>
      </c>
      <c r="F59" s="79">
        <f>SUM(F61)</f>
        <v>0</v>
      </c>
      <c r="G59" s="79">
        <f t="shared" ref="G59:N59" si="15">SUM(G61)</f>
        <v>0</v>
      </c>
      <c r="H59" s="79">
        <f t="shared" si="15"/>
        <v>0</v>
      </c>
      <c r="I59" s="79">
        <f t="shared" si="15"/>
        <v>0</v>
      </c>
      <c r="J59" s="79">
        <f t="shared" si="15"/>
        <v>0</v>
      </c>
      <c r="K59" s="79">
        <f t="shared" si="15"/>
        <v>0</v>
      </c>
      <c r="L59" s="79">
        <f t="shared" si="15"/>
        <v>0</v>
      </c>
      <c r="M59" s="79">
        <f t="shared" si="15"/>
        <v>0</v>
      </c>
      <c r="N59" s="80">
        <f t="shared" si="15"/>
        <v>0</v>
      </c>
    </row>
    <row r="60" spans="1:14" s="167" customFormat="1" ht="15.75" customHeight="1" x14ac:dyDescent="0.4">
      <c r="A60" s="160"/>
      <c r="B60" s="164"/>
      <c r="C60" s="165"/>
      <c r="D60" s="165"/>
      <c r="E60" s="166" t="s">
        <v>398</v>
      </c>
      <c r="F60" s="79"/>
      <c r="G60" s="79"/>
      <c r="H60" s="79"/>
      <c r="I60" s="79"/>
      <c r="J60" s="79"/>
      <c r="K60" s="79"/>
      <c r="L60" s="79"/>
      <c r="M60" s="79"/>
      <c r="N60" s="80"/>
    </row>
    <row r="61" spans="1:14" ht="30" customHeight="1" x14ac:dyDescent="0.4">
      <c r="A61" s="160">
        <v>2241</v>
      </c>
      <c r="B61" s="164" t="s">
        <v>33</v>
      </c>
      <c r="C61" s="165">
        <v>4</v>
      </c>
      <c r="D61" s="165">
        <v>1</v>
      </c>
      <c r="E61" s="166" t="s">
        <v>421</v>
      </c>
      <c r="F61" s="79">
        <f>SUM(G61:H61)</f>
        <v>0</v>
      </c>
      <c r="G61" s="79">
        <v>0</v>
      </c>
      <c r="H61" s="79">
        <v>0</v>
      </c>
      <c r="I61" s="79">
        <f>SUM(J61:K61)</f>
        <v>0</v>
      </c>
      <c r="J61" s="79">
        <v>0</v>
      </c>
      <c r="K61" s="79">
        <v>0</v>
      </c>
      <c r="L61" s="79">
        <f>SUM(M61:N61)</f>
        <v>0</v>
      </c>
      <c r="M61" s="79">
        <v>0</v>
      </c>
      <c r="N61" s="80">
        <v>0</v>
      </c>
    </row>
    <row r="62" spans="1:14" ht="20.25" customHeight="1" x14ac:dyDescent="0.4">
      <c r="A62" s="160">
        <v>2250</v>
      </c>
      <c r="B62" s="164" t="s">
        <v>33</v>
      </c>
      <c r="C62" s="165">
        <v>5</v>
      </c>
      <c r="D62" s="165">
        <v>0</v>
      </c>
      <c r="E62" s="168" t="s">
        <v>422</v>
      </c>
      <c r="F62" s="79">
        <f>SUM(F64)</f>
        <v>22430</v>
      </c>
      <c r="G62" s="79">
        <f t="shared" ref="G62:N62" si="16">SUM(G64)</f>
        <v>22430</v>
      </c>
      <c r="H62" s="79">
        <f t="shared" si="16"/>
        <v>0</v>
      </c>
      <c r="I62" s="79">
        <f t="shared" si="16"/>
        <v>19440</v>
      </c>
      <c r="J62" s="79">
        <f t="shared" si="16"/>
        <v>19440</v>
      </c>
      <c r="K62" s="79">
        <f t="shared" si="16"/>
        <v>0</v>
      </c>
      <c r="L62" s="79">
        <f t="shared" si="16"/>
        <v>8940</v>
      </c>
      <c r="M62" s="79">
        <f t="shared" si="16"/>
        <v>8940</v>
      </c>
      <c r="N62" s="80">
        <f t="shared" si="16"/>
        <v>0</v>
      </c>
    </row>
    <row r="63" spans="1:14" s="167" customFormat="1" ht="13.5" customHeight="1" x14ac:dyDescent="0.4">
      <c r="A63" s="160"/>
      <c r="B63" s="164"/>
      <c r="C63" s="165"/>
      <c r="D63" s="165"/>
      <c r="E63" s="166" t="s">
        <v>398</v>
      </c>
      <c r="F63" s="79"/>
      <c r="G63" s="79"/>
      <c r="H63" s="79"/>
      <c r="I63" s="79"/>
      <c r="J63" s="79"/>
      <c r="K63" s="79"/>
      <c r="L63" s="79"/>
      <c r="M63" s="79"/>
      <c r="N63" s="80"/>
    </row>
    <row r="64" spans="1:14" ht="18.75" customHeight="1" x14ac:dyDescent="0.4">
      <c r="A64" s="160">
        <v>2251</v>
      </c>
      <c r="B64" s="164" t="s">
        <v>33</v>
      </c>
      <c r="C64" s="165">
        <v>5</v>
      </c>
      <c r="D64" s="165">
        <v>1</v>
      </c>
      <c r="E64" s="166" t="s">
        <v>422</v>
      </c>
      <c r="F64" s="79">
        <f>SUM(G64:H64)</f>
        <v>22430</v>
      </c>
      <c r="G64" s="79">
        <v>22430</v>
      </c>
      <c r="H64" s="79">
        <v>0</v>
      </c>
      <c r="I64" s="79">
        <f>SUM(J64:K64)</f>
        <v>19440</v>
      </c>
      <c r="J64" s="79">
        <v>19440</v>
      </c>
      <c r="K64" s="79">
        <v>0</v>
      </c>
      <c r="L64" s="79">
        <f>SUM(M64:N64)</f>
        <v>8940</v>
      </c>
      <c r="M64" s="79">
        <v>8940</v>
      </c>
      <c r="N64" s="80">
        <v>0</v>
      </c>
    </row>
    <row r="65" spans="1:14" s="170" customFormat="1" ht="55.5" customHeight="1" x14ac:dyDescent="0.25">
      <c r="A65" s="169">
        <v>2300</v>
      </c>
      <c r="B65" s="161" t="s">
        <v>34</v>
      </c>
      <c r="C65" s="162">
        <v>0</v>
      </c>
      <c r="D65" s="162">
        <v>0</v>
      </c>
      <c r="E65" s="171" t="s">
        <v>423</v>
      </c>
      <c r="F65" s="95">
        <f t="shared" ref="F65:N65" si="17">SUM(F67,F72,F75,F79,F82,F85,F88,F91)</f>
        <v>0</v>
      </c>
      <c r="G65" s="95">
        <f t="shared" si="17"/>
        <v>0</v>
      </c>
      <c r="H65" s="95">
        <f t="shared" si="17"/>
        <v>0</v>
      </c>
      <c r="I65" s="95">
        <f t="shared" si="17"/>
        <v>0</v>
      </c>
      <c r="J65" s="95">
        <f t="shared" si="17"/>
        <v>0</v>
      </c>
      <c r="K65" s="95">
        <f t="shared" si="17"/>
        <v>0</v>
      </c>
      <c r="L65" s="95">
        <f t="shared" si="17"/>
        <v>0</v>
      </c>
      <c r="M65" s="95">
        <f t="shared" si="17"/>
        <v>0</v>
      </c>
      <c r="N65" s="96">
        <f t="shared" si="17"/>
        <v>0</v>
      </c>
    </row>
    <row r="66" spans="1:14" ht="11.25" customHeight="1" x14ac:dyDescent="0.4">
      <c r="A66" s="160"/>
      <c r="B66" s="164"/>
      <c r="C66" s="165"/>
      <c r="D66" s="165"/>
      <c r="E66" s="166" t="s">
        <v>269</v>
      </c>
      <c r="F66" s="79"/>
      <c r="G66" s="79"/>
      <c r="H66" s="79"/>
      <c r="I66" s="79"/>
      <c r="J66" s="79"/>
      <c r="K66" s="79"/>
      <c r="L66" s="79"/>
      <c r="M66" s="79"/>
      <c r="N66" s="80"/>
    </row>
    <row r="67" spans="1:14" ht="19.5" customHeight="1" x14ac:dyDescent="0.4">
      <c r="A67" s="160">
        <v>2310</v>
      </c>
      <c r="B67" s="164" t="s">
        <v>34</v>
      </c>
      <c r="C67" s="165">
        <v>1</v>
      </c>
      <c r="D67" s="165">
        <v>0</v>
      </c>
      <c r="E67" s="168" t="s">
        <v>424</v>
      </c>
      <c r="F67" s="79">
        <f>SUM(F69:F71)</f>
        <v>0</v>
      </c>
      <c r="G67" s="79">
        <f t="shared" ref="G67:N67" si="18">SUM(G69:G71)</f>
        <v>0</v>
      </c>
      <c r="H67" s="79">
        <f t="shared" si="18"/>
        <v>0</v>
      </c>
      <c r="I67" s="79">
        <f t="shared" si="18"/>
        <v>0</v>
      </c>
      <c r="J67" s="79">
        <f t="shared" si="18"/>
        <v>0</v>
      </c>
      <c r="K67" s="79">
        <f t="shared" si="18"/>
        <v>0</v>
      </c>
      <c r="L67" s="79">
        <f t="shared" si="18"/>
        <v>0</v>
      </c>
      <c r="M67" s="79">
        <f t="shared" si="18"/>
        <v>0</v>
      </c>
      <c r="N67" s="80">
        <f t="shared" si="18"/>
        <v>0</v>
      </c>
    </row>
    <row r="68" spans="1:14" s="167" customFormat="1" ht="12.75" customHeight="1" x14ac:dyDescent="0.4">
      <c r="A68" s="160"/>
      <c r="B68" s="164"/>
      <c r="C68" s="165"/>
      <c r="D68" s="165"/>
      <c r="E68" s="166" t="s">
        <v>398</v>
      </c>
      <c r="F68" s="79"/>
      <c r="G68" s="79"/>
      <c r="H68" s="79"/>
      <c r="I68" s="79"/>
      <c r="J68" s="79"/>
      <c r="K68" s="79"/>
      <c r="L68" s="79"/>
      <c r="M68" s="79"/>
      <c r="N68" s="80"/>
    </row>
    <row r="69" spans="1:14" ht="21.75" customHeight="1" x14ac:dyDescent="0.4">
      <c r="A69" s="160">
        <v>2311</v>
      </c>
      <c r="B69" s="164" t="s">
        <v>34</v>
      </c>
      <c r="C69" s="165">
        <v>1</v>
      </c>
      <c r="D69" s="165">
        <v>1</v>
      </c>
      <c r="E69" s="166" t="s">
        <v>425</v>
      </c>
      <c r="F69" s="79">
        <f>SUM(G69:H69)</f>
        <v>0</v>
      </c>
      <c r="G69" s="79">
        <v>0</v>
      </c>
      <c r="H69" s="79">
        <v>0</v>
      </c>
      <c r="I69" s="79">
        <f>SUM(J69:K69)</f>
        <v>0</v>
      </c>
      <c r="J69" s="79">
        <v>0</v>
      </c>
      <c r="K69" s="79">
        <v>0</v>
      </c>
      <c r="L69" s="79">
        <f>SUM(M69:N69)</f>
        <v>0</v>
      </c>
      <c r="M69" s="79">
        <v>0</v>
      </c>
      <c r="N69" s="80">
        <v>0</v>
      </c>
    </row>
    <row r="70" spans="1:14" x14ac:dyDescent="0.4">
      <c r="A70" s="160">
        <v>2312</v>
      </c>
      <c r="B70" s="164" t="s">
        <v>34</v>
      </c>
      <c r="C70" s="165">
        <v>1</v>
      </c>
      <c r="D70" s="165">
        <v>2</v>
      </c>
      <c r="E70" s="166" t="s">
        <v>426</v>
      </c>
      <c r="F70" s="79">
        <f>SUM(G70:H70)</f>
        <v>0</v>
      </c>
      <c r="G70" s="79">
        <v>0</v>
      </c>
      <c r="H70" s="79">
        <v>0</v>
      </c>
      <c r="I70" s="79">
        <f>SUM(J70:K70)</f>
        <v>0</v>
      </c>
      <c r="J70" s="79">
        <v>0</v>
      </c>
      <c r="K70" s="79">
        <v>0</v>
      </c>
      <c r="L70" s="79">
        <f>SUM(M70:N70)</f>
        <v>0</v>
      </c>
      <c r="M70" s="79">
        <v>0</v>
      </c>
      <c r="N70" s="80">
        <v>0</v>
      </c>
    </row>
    <row r="71" spans="1:14" x14ac:dyDescent="0.4">
      <c r="A71" s="160">
        <v>2313</v>
      </c>
      <c r="B71" s="164" t="s">
        <v>34</v>
      </c>
      <c r="C71" s="165">
        <v>1</v>
      </c>
      <c r="D71" s="165">
        <v>3</v>
      </c>
      <c r="E71" s="166" t="s">
        <v>427</v>
      </c>
      <c r="F71" s="79">
        <f>SUM(G71:H71)</f>
        <v>0</v>
      </c>
      <c r="G71" s="79">
        <v>0</v>
      </c>
      <c r="H71" s="79">
        <v>0</v>
      </c>
      <c r="I71" s="79">
        <f>SUM(J71:K71)</f>
        <v>0</v>
      </c>
      <c r="J71" s="79">
        <v>0</v>
      </c>
      <c r="K71" s="79">
        <v>0</v>
      </c>
      <c r="L71" s="79">
        <f>SUM(M71:N71)</f>
        <v>0</v>
      </c>
      <c r="M71" s="79">
        <v>0</v>
      </c>
      <c r="N71" s="80">
        <v>0</v>
      </c>
    </row>
    <row r="72" spans="1:14" ht="19.5" customHeight="1" x14ac:dyDescent="0.4">
      <c r="A72" s="160">
        <v>2320</v>
      </c>
      <c r="B72" s="164" t="s">
        <v>34</v>
      </c>
      <c r="C72" s="165">
        <v>2</v>
      </c>
      <c r="D72" s="165">
        <v>0</v>
      </c>
      <c r="E72" s="168" t="s">
        <v>428</v>
      </c>
      <c r="F72" s="79">
        <f>SUM(F74)</f>
        <v>0</v>
      </c>
      <c r="G72" s="79">
        <f t="shared" ref="G72:N72" si="19">SUM(G74)</f>
        <v>0</v>
      </c>
      <c r="H72" s="79">
        <f t="shared" si="19"/>
        <v>0</v>
      </c>
      <c r="I72" s="79">
        <f t="shared" si="19"/>
        <v>0</v>
      </c>
      <c r="J72" s="79">
        <f t="shared" si="19"/>
        <v>0</v>
      </c>
      <c r="K72" s="79">
        <f t="shared" si="19"/>
        <v>0</v>
      </c>
      <c r="L72" s="79">
        <f t="shared" si="19"/>
        <v>0</v>
      </c>
      <c r="M72" s="79">
        <f t="shared" si="19"/>
        <v>0</v>
      </c>
      <c r="N72" s="80">
        <f t="shared" si="19"/>
        <v>0</v>
      </c>
    </row>
    <row r="73" spans="1:14" s="167" customFormat="1" ht="14.25" customHeight="1" x14ac:dyDescent="0.4">
      <c r="A73" s="160"/>
      <c r="B73" s="164"/>
      <c r="C73" s="165"/>
      <c r="D73" s="165"/>
      <c r="E73" s="166" t="s">
        <v>398</v>
      </c>
      <c r="F73" s="79"/>
      <c r="G73" s="79"/>
      <c r="H73" s="79"/>
      <c r="I73" s="79"/>
      <c r="J73" s="79"/>
      <c r="K73" s="79"/>
      <c r="L73" s="79"/>
      <c r="M73" s="79"/>
      <c r="N73" s="80"/>
    </row>
    <row r="74" spans="1:14" ht="15.75" customHeight="1" x14ac:dyDescent="0.4">
      <c r="A74" s="160">
        <v>2321</v>
      </c>
      <c r="B74" s="164" t="s">
        <v>34</v>
      </c>
      <c r="C74" s="165">
        <v>2</v>
      </c>
      <c r="D74" s="165">
        <v>1</v>
      </c>
      <c r="E74" s="166" t="s">
        <v>428</v>
      </c>
      <c r="F74" s="79">
        <f>SUM(G74:H74)</f>
        <v>0</v>
      </c>
      <c r="G74" s="79">
        <v>0</v>
      </c>
      <c r="H74" s="79">
        <v>0</v>
      </c>
      <c r="I74" s="79">
        <f>SUM(J74:K74)</f>
        <v>0</v>
      </c>
      <c r="J74" s="79">
        <v>0</v>
      </c>
      <c r="K74" s="79">
        <v>0</v>
      </c>
      <c r="L74" s="79">
        <f>SUM(M74:N74)</f>
        <v>0</v>
      </c>
      <c r="M74" s="79">
        <v>0</v>
      </c>
      <c r="N74" s="80">
        <v>0</v>
      </c>
    </row>
    <row r="75" spans="1:14" ht="26.25" customHeight="1" x14ac:dyDescent="0.4">
      <c r="A75" s="160">
        <v>2330</v>
      </c>
      <c r="B75" s="164" t="s">
        <v>34</v>
      </c>
      <c r="C75" s="165">
        <v>3</v>
      </c>
      <c r="D75" s="165">
        <v>0</v>
      </c>
      <c r="E75" s="168" t="s">
        <v>429</v>
      </c>
      <c r="F75" s="79">
        <f>SUM(F77:F78)</f>
        <v>0</v>
      </c>
      <c r="G75" s="79">
        <f t="shared" ref="G75:N75" si="20">SUM(G77:G78)</f>
        <v>0</v>
      </c>
      <c r="H75" s="79">
        <f t="shared" si="20"/>
        <v>0</v>
      </c>
      <c r="I75" s="79">
        <f t="shared" si="20"/>
        <v>0</v>
      </c>
      <c r="J75" s="79">
        <f t="shared" si="20"/>
        <v>0</v>
      </c>
      <c r="K75" s="79">
        <f t="shared" si="20"/>
        <v>0</v>
      </c>
      <c r="L75" s="79">
        <f t="shared" si="20"/>
        <v>0</v>
      </c>
      <c r="M75" s="79">
        <f t="shared" si="20"/>
        <v>0</v>
      </c>
      <c r="N75" s="80">
        <f t="shared" si="20"/>
        <v>0</v>
      </c>
    </row>
    <row r="76" spans="1:14" s="167" customFormat="1" ht="16.5" customHeight="1" x14ac:dyDescent="0.4">
      <c r="A76" s="160"/>
      <c r="B76" s="164"/>
      <c r="C76" s="165"/>
      <c r="D76" s="165"/>
      <c r="E76" s="166" t="s">
        <v>398</v>
      </c>
      <c r="F76" s="79"/>
      <c r="G76" s="79"/>
      <c r="H76" s="79"/>
      <c r="I76" s="79"/>
      <c r="J76" s="79"/>
      <c r="K76" s="79"/>
      <c r="L76" s="79"/>
      <c r="M76" s="79"/>
      <c r="N76" s="80"/>
    </row>
    <row r="77" spans="1:14" ht="20.25" customHeight="1" x14ac:dyDescent="0.4">
      <c r="A77" s="160">
        <v>2331</v>
      </c>
      <c r="B77" s="164" t="s">
        <v>34</v>
      </c>
      <c r="C77" s="165">
        <v>3</v>
      </c>
      <c r="D77" s="165">
        <v>1</v>
      </c>
      <c r="E77" s="166" t="s">
        <v>430</v>
      </c>
      <c r="F77" s="79">
        <f>SUM(G77:H77)</f>
        <v>0</v>
      </c>
      <c r="G77" s="79">
        <v>0</v>
      </c>
      <c r="H77" s="79">
        <v>0</v>
      </c>
      <c r="I77" s="79">
        <f>SUM(J77:K77)</f>
        <v>0</v>
      </c>
      <c r="J77" s="79">
        <v>0</v>
      </c>
      <c r="K77" s="79">
        <v>0</v>
      </c>
      <c r="L77" s="79">
        <f>SUM(M77:N77)</f>
        <v>0</v>
      </c>
      <c r="M77" s="79">
        <v>0</v>
      </c>
      <c r="N77" s="80">
        <v>0</v>
      </c>
    </row>
    <row r="78" spans="1:14" x14ac:dyDescent="0.4">
      <c r="A78" s="160">
        <v>2332</v>
      </c>
      <c r="B78" s="164" t="s">
        <v>34</v>
      </c>
      <c r="C78" s="165">
        <v>3</v>
      </c>
      <c r="D78" s="165">
        <v>2</v>
      </c>
      <c r="E78" s="166" t="s">
        <v>431</v>
      </c>
      <c r="F78" s="79">
        <f>SUM(G78:H78)</f>
        <v>0</v>
      </c>
      <c r="G78" s="79">
        <v>0</v>
      </c>
      <c r="H78" s="79">
        <v>0</v>
      </c>
      <c r="I78" s="79">
        <f>SUM(J78:K78)</f>
        <v>0</v>
      </c>
      <c r="J78" s="79">
        <v>0</v>
      </c>
      <c r="K78" s="79">
        <v>0</v>
      </c>
      <c r="L78" s="79">
        <f>SUM(M78:N78)</f>
        <v>0</v>
      </c>
      <c r="M78" s="79">
        <v>0</v>
      </c>
      <c r="N78" s="80">
        <v>0</v>
      </c>
    </row>
    <row r="79" spans="1:14" x14ac:dyDescent="0.4">
      <c r="A79" s="160">
        <v>2340</v>
      </c>
      <c r="B79" s="164" t="s">
        <v>34</v>
      </c>
      <c r="C79" s="165">
        <v>4</v>
      </c>
      <c r="D79" s="165">
        <v>0</v>
      </c>
      <c r="E79" s="168" t="s">
        <v>432</v>
      </c>
      <c r="F79" s="79">
        <f>SUM(F81)</f>
        <v>0</v>
      </c>
      <c r="G79" s="79">
        <f t="shared" ref="G79:N79" si="21">SUM(G81)</f>
        <v>0</v>
      </c>
      <c r="H79" s="79">
        <f t="shared" si="21"/>
        <v>0</v>
      </c>
      <c r="I79" s="79">
        <f t="shared" si="21"/>
        <v>0</v>
      </c>
      <c r="J79" s="79">
        <f t="shared" si="21"/>
        <v>0</v>
      </c>
      <c r="K79" s="79">
        <f t="shared" si="21"/>
        <v>0</v>
      </c>
      <c r="L79" s="79">
        <f t="shared" si="21"/>
        <v>0</v>
      </c>
      <c r="M79" s="79">
        <f t="shared" si="21"/>
        <v>0</v>
      </c>
      <c r="N79" s="80">
        <f t="shared" si="21"/>
        <v>0</v>
      </c>
    </row>
    <row r="80" spans="1:14" s="167" customFormat="1" ht="14.25" customHeight="1" x14ac:dyDescent="0.4">
      <c r="A80" s="160"/>
      <c r="B80" s="164"/>
      <c r="C80" s="165"/>
      <c r="D80" s="165"/>
      <c r="E80" s="166" t="s">
        <v>398</v>
      </c>
      <c r="F80" s="79"/>
      <c r="G80" s="79"/>
      <c r="H80" s="79"/>
      <c r="I80" s="79"/>
      <c r="J80" s="79"/>
      <c r="K80" s="79"/>
      <c r="L80" s="79"/>
      <c r="M80" s="79"/>
      <c r="N80" s="80"/>
    </row>
    <row r="81" spans="1:14" x14ac:dyDescent="0.4">
      <c r="A81" s="160">
        <v>2341</v>
      </c>
      <c r="B81" s="164" t="s">
        <v>34</v>
      </c>
      <c r="C81" s="165">
        <v>4</v>
      </c>
      <c r="D81" s="165">
        <v>1</v>
      </c>
      <c r="E81" s="166" t="s">
        <v>432</v>
      </c>
      <c r="F81" s="79">
        <f>SUM(G81:H81)</f>
        <v>0</v>
      </c>
      <c r="G81" s="79">
        <v>0</v>
      </c>
      <c r="H81" s="79">
        <v>0</v>
      </c>
      <c r="I81" s="79">
        <f>SUM(J81:K81)</f>
        <v>0</v>
      </c>
      <c r="J81" s="79">
        <v>0</v>
      </c>
      <c r="K81" s="79">
        <v>0</v>
      </c>
      <c r="L81" s="79">
        <f>SUM(M81:N81)</f>
        <v>0</v>
      </c>
      <c r="M81" s="79">
        <v>0</v>
      </c>
      <c r="N81" s="80">
        <v>0</v>
      </c>
    </row>
    <row r="82" spans="1:14" ht="14.25" customHeight="1" x14ac:dyDescent="0.4">
      <c r="A82" s="160">
        <v>2350</v>
      </c>
      <c r="B82" s="164" t="s">
        <v>34</v>
      </c>
      <c r="C82" s="165">
        <v>5</v>
      </c>
      <c r="D82" s="165">
        <v>0</v>
      </c>
      <c r="E82" s="168" t="s">
        <v>433</v>
      </c>
      <c r="F82" s="79">
        <f>SUM(F84)</f>
        <v>0</v>
      </c>
      <c r="G82" s="79">
        <f t="shared" ref="G82:N82" si="22">SUM(G84)</f>
        <v>0</v>
      </c>
      <c r="H82" s="79">
        <f t="shared" si="22"/>
        <v>0</v>
      </c>
      <c r="I82" s="79">
        <f t="shared" si="22"/>
        <v>0</v>
      </c>
      <c r="J82" s="79">
        <f t="shared" si="22"/>
        <v>0</v>
      </c>
      <c r="K82" s="79">
        <f t="shared" si="22"/>
        <v>0</v>
      </c>
      <c r="L82" s="79">
        <f t="shared" si="22"/>
        <v>0</v>
      </c>
      <c r="M82" s="79">
        <f t="shared" si="22"/>
        <v>0</v>
      </c>
      <c r="N82" s="80">
        <f t="shared" si="22"/>
        <v>0</v>
      </c>
    </row>
    <row r="83" spans="1:14" s="167" customFormat="1" ht="14.25" customHeight="1" x14ac:dyDescent="0.4">
      <c r="A83" s="160"/>
      <c r="B83" s="164"/>
      <c r="C83" s="165"/>
      <c r="D83" s="165"/>
      <c r="E83" s="166" t="s">
        <v>398</v>
      </c>
      <c r="F83" s="79"/>
      <c r="G83" s="79"/>
      <c r="H83" s="79"/>
      <c r="I83" s="79"/>
      <c r="J83" s="79"/>
      <c r="K83" s="79"/>
      <c r="L83" s="79"/>
      <c r="M83" s="79"/>
      <c r="N83" s="80"/>
    </row>
    <row r="84" spans="1:14" ht="18" customHeight="1" x14ac:dyDescent="0.4">
      <c r="A84" s="160">
        <v>2351</v>
      </c>
      <c r="B84" s="164" t="s">
        <v>34</v>
      </c>
      <c r="C84" s="165">
        <v>5</v>
      </c>
      <c r="D84" s="165">
        <v>1</v>
      </c>
      <c r="E84" s="166" t="s">
        <v>433</v>
      </c>
      <c r="F84" s="79">
        <f>SUM(G84:H84)</f>
        <v>0</v>
      </c>
      <c r="G84" s="79">
        <v>0</v>
      </c>
      <c r="H84" s="79">
        <v>0</v>
      </c>
      <c r="I84" s="79">
        <f>SUM(J84:K84)</f>
        <v>0</v>
      </c>
      <c r="J84" s="79">
        <v>0</v>
      </c>
      <c r="K84" s="79">
        <v>0</v>
      </c>
      <c r="L84" s="79">
        <f>SUM(M84:N84)</f>
        <v>0</v>
      </c>
      <c r="M84" s="79">
        <v>0</v>
      </c>
      <c r="N84" s="80">
        <v>0</v>
      </c>
    </row>
    <row r="85" spans="1:14" ht="30" customHeight="1" x14ac:dyDescent="0.4">
      <c r="A85" s="160">
        <v>2360</v>
      </c>
      <c r="B85" s="164" t="s">
        <v>34</v>
      </c>
      <c r="C85" s="165">
        <v>6</v>
      </c>
      <c r="D85" s="165">
        <v>0</v>
      </c>
      <c r="E85" s="168" t="s">
        <v>434</v>
      </c>
      <c r="F85" s="79">
        <f>SUM(F87)</f>
        <v>0</v>
      </c>
      <c r="G85" s="79">
        <f t="shared" ref="G85:N85" si="23">SUM(G87)</f>
        <v>0</v>
      </c>
      <c r="H85" s="79">
        <f t="shared" si="23"/>
        <v>0</v>
      </c>
      <c r="I85" s="79">
        <f t="shared" si="23"/>
        <v>0</v>
      </c>
      <c r="J85" s="79">
        <f t="shared" si="23"/>
        <v>0</v>
      </c>
      <c r="K85" s="79">
        <f t="shared" si="23"/>
        <v>0</v>
      </c>
      <c r="L85" s="79">
        <f t="shared" si="23"/>
        <v>0</v>
      </c>
      <c r="M85" s="79">
        <f t="shared" si="23"/>
        <v>0</v>
      </c>
      <c r="N85" s="80">
        <f t="shared" si="23"/>
        <v>0</v>
      </c>
    </row>
    <row r="86" spans="1:14" s="167" customFormat="1" ht="13.5" customHeight="1" x14ac:dyDescent="0.4">
      <c r="A86" s="160"/>
      <c r="B86" s="164"/>
      <c r="C86" s="165"/>
      <c r="D86" s="165"/>
      <c r="E86" s="166" t="s">
        <v>398</v>
      </c>
      <c r="F86" s="79"/>
      <c r="G86" s="79"/>
      <c r="H86" s="79"/>
      <c r="I86" s="79"/>
      <c r="J86" s="79"/>
      <c r="K86" s="79"/>
      <c r="L86" s="79"/>
      <c r="M86" s="79"/>
      <c r="N86" s="80"/>
    </row>
    <row r="87" spans="1:14" ht="28.5" customHeight="1" x14ac:dyDescent="0.4">
      <c r="A87" s="160">
        <v>2361</v>
      </c>
      <c r="B87" s="164" t="s">
        <v>34</v>
      </c>
      <c r="C87" s="165">
        <v>6</v>
      </c>
      <c r="D87" s="165">
        <v>1</v>
      </c>
      <c r="E87" s="166" t="s">
        <v>434</v>
      </c>
      <c r="F87" s="79">
        <f>SUM(G87:H87)</f>
        <v>0</v>
      </c>
      <c r="G87" s="79">
        <v>0</v>
      </c>
      <c r="H87" s="79">
        <v>0</v>
      </c>
      <c r="I87" s="79">
        <f>SUM(J87:K87)</f>
        <v>0</v>
      </c>
      <c r="J87" s="79">
        <v>0</v>
      </c>
      <c r="K87" s="79">
        <v>0</v>
      </c>
      <c r="L87" s="79">
        <f>SUM(M87:N87)</f>
        <v>0</v>
      </c>
      <c r="M87" s="79">
        <v>0</v>
      </c>
      <c r="N87" s="80">
        <v>0</v>
      </c>
    </row>
    <row r="88" spans="1:14" ht="23.25" customHeight="1" x14ac:dyDescent="0.4">
      <c r="A88" s="160">
        <v>2370</v>
      </c>
      <c r="B88" s="164" t="s">
        <v>34</v>
      </c>
      <c r="C88" s="165" t="s">
        <v>42</v>
      </c>
      <c r="D88" s="165" t="s">
        <v>12</v>
      </c>
      <c r="E88" s="168" t="s">
        <v>435</v>
      </c>
      <c r="F88" s="79">
        <f t="shared" ref="F88:N88" si="24">SUM(F90)</f>
        <v>0</v>
      </c>
      <c r="G88" s="79">
        <f t="shared" si="24"/>
        <v>0</v>
      </c>
      <c r="H88" s="79">
        <f t="shared" si="24"/>
        <v>0</v>
      </c>
      <c r="I88" s="79">
        <f t="shared" si="24"/>
        <v>0</v>
      </c>
      <c r="J88" s="79">
        <f t="shared" si="24"/>
        <v>0</v>
      </c>
      <c r="K88" s="79">
        <f t="shared" si="24"/>
        <v>0</v>
      </c>
      <c r="L88" s="79">
        <f t="shared" si="24"/>
        <v>0</v>
      </c>
      <c r="M88" s="79">
        <f t="shared" si="24"/>
        <v>0</v>
      </c>
      <c r="N88" s="80">
        <f t="shared" si="24"/>
        <v>0</v>
      </c>
    </row>
    <row r="89" spans="1:14" ht="15.75" customHeight="1" x14ac:dyDescent="0.4">
      <c r="A89" s="160"/>
      <c r="B89" s="164"/>
      <c r="C89" s="165"/>
      <c r="D89" s="165"/>
      <c r="E89" s="166" t="s">
        <v>398</v>
      </c>
      <c r="F89" s="79"/>
      <c r="G89" s="79"/>
      <c r="H89" s="79"/>
      <c r="I89" s="79"/>
      <c r="J89" s="79"/>
      <c r="K89" s="79"/>
      <c r="L89" s="79"/>
      <c r="M89" s="79"/>
      <c r="N89" s="80"/>
    </row>
    <row r="90" spans="1:14" ht="20.25" customHeight="1" x14ac:dyDescent="0.4">
      <c r="A90" s="160">
        <v>2371</v>
      </c>
      <c r="B90" s="164" t="s">
        <v>34</v>
      </c>
      <c r="C90" s="165" t="s">
        <v>42</v>
      </c>
      <c r="D90" s="165" t="s">
        <v>13</v>
      </c>
      <c r="E90" s="166" t="s">
        <v>435</v>
      </c>
      <c r="F90" s="79">
        <f>SUM(G90:H90)</f>
        <v>0</v>
      </c>
      <c r="G90" s="79">
        <v>0</v>
      </c>
      <c r="H90" s="79">
        <v>0</v>
      </c>
      <c r="I90" s="79">
        <f>SUM(J90:K90)</f>
        <v>0</v>
      </c>
      <c r="J90" s="79">
        <v>0</v>
      </c>
      <c r="K90" s="79">
        <v>0</v>
      </c>
      <c r="L90" s="79">
        <f>SUM(M90:N90)</f>
        <v>0</v>
      </c>
      <c r="M90" s="79">
        <v>0</v>
      </c>
      <c r="N90" s="80">
        <v>0</v>
      </c>
    </row>
    <row r="91" spans="1:14" ht="30.75" customHeight="1" x14ac:dyDescent="0.4">
      <c r="A91" s="160">
        <v>2380</v>
      </c>
      <c r="B91" s="164" t="s">
        <v>34</v>
      </c>
      <c r="C91" s="165" t="s">
        <v>43</v>
      </c>
      <c r="D91" s="165">
        <v>0</v>
      </c>
      <c r="E91" s="168" t="s">
        <v>436</v>
      </c>
      <c r="F91" s="79">
        <f>SUM(F93)</f>
        <v>0</v>
      </c>
      <c r="G91" s="79">
        <f t="shared" ref="G91:N91" si="25">SUM(G93)</f>
        <v>0</v>
      </c>
      <c r="H91" s="79">
        <f t="shared" si="25"/>
        <v>0</v>
      </c>
      <c r="I91" s="79">
        <f t="shared" si="25"/>
        <v>0</v>
      </c>
      <c r="J91" s="79">
        <f t="shared" si="25"/>
        <v>0</v>
      </c>
      <c r="K91" s="79">
        <f t="shared" si="25"/>
        <v>0</v>
      </c>
      <c r="L91" s="79">
        <f t="shared" si="25"/>
        <v>0</v>
      </c>
      <c r="M91" s="79">
        <f t="shared" si="25"/>
        <v>0</v>
      </c>
      <c r="N91" s="80">
        <f t="shared" si="25"/>
        <v>0</v>
      </c>
    </row>
    <row r="92" spans="1:14" s="167" customFormat="1" ht="12.75" customHeight="1" x14ac:dyDescent="0.4">
      <c r="A92" s="160"/>
      <c r="B92" s="164"/>
      <c r="C92" s="165"/>
      <c r="D92" s="165"/>
      <c r="E92" s="166" t="s">
        <v>398</v>
      </c>
      <c r="F92" s="79"/>
      <c r="G92" s="79"/>
      <c r="H92" s="79"/>
      <c r="I92" s="79"/>
      <c r="J92" s="79"/>
      <c r="K92" s="79"/>
      <c r="L92" s="79"/>
      <c r="M92" s="79"/>
      <c r="N92" s="80"/>
    </row>
    <row r="93" spans="1:14" ht="27.75" customHeight="1" x14ac:dyDescent="0.4">
      <c r="A93" s="160">
        <v>2381</v>
      </c>
      <c r="B93" s="164" t="s">
        <v>34</v>
      </c>
      <c r="C93" s="165" t="s">
        <v>43</v>
      </c>
      <c r="D93" s="165">
        <v>1</v>
      </c>
      <c r="E93" s="166" t="s">
        <v>437</v>
      </c>
      <c r="F93" s="79">
        <f>SUM(G93:H93)</f>
        <v>0</v>
      </c>
      <c r="G93" s="79">
        <v>0</v>
      </c>
      <c r="H93" s="79">
        <v>0</v>
      </c>
      <c r="I93" s="79">
        <f>SUM(J93:K93)</f>
        <v>0</v>
      </c>
      <c r="J93" s="79">
        <v>0</v>
      </c>
      <c r="K93" s="79">
        <v>0</v>
      </c>
      <c r="L93" s="79">
        <f>SUM(M93:N93)</f>
        <v>0</v>
      </c>
      <c r="M93" s="79">
        <v>0</v>
      </c>
      <c r="N93" s="80">
        <v>0</v>
      </c>
    </row>
    <row r="94" spans="1:14" s="170" customFormat="1" ht="45" customHeight="1" x14ac:dyDescent="0.25">
      <c r="A94" s="169">
        <v>2400</v>
      </c>
      <c r="B94" s="161" t="s">
        <v>35</v>
      </c>
      <c r="C94" s="162">
        <v>0</v>
      </c>
      <c r="D94" s="162">
        <v>0</v>
      </c>
      <c r="E94" s="158" t="s">
        <v>438</v>
      </c>
      <c r="F94" s="95">
        <f>SUM(F96,F100,F106,F114,F119,F126,F129,F135,F144)</f>
        <v>27584316.900000006</v>
      </c>
      <c r="G94" s="95">
        <f t="shared" ref="G94:N94" si="26">SUM(G96,G100,G106,G114,G119,G126,G129,G135,G144)</f>
        <v>28187361.199999999</v>
      </c>
      <c r="H94" s="95">
        <f t="shared" si="26"/>
        <v>-603044.29999999888</v>
      </c>
      <c r="I94" s="95">
        <f t="shared" si="26"/>
        <v>32467781.600000001</v>
      </c>
      <c r="J94" s="95">
        <f t="shared" si="26"/>
        <v>29199701.899999995</v>
      </c>
      <c r="K94" s="95">
        <f t="shared" si="26"/>
        <v>3268079.7</v>
      </c>
      <c r="L94" s="95">
        <f t="shared" si="26"/>
        <v>28045033.655100003</v>
      </c>
      <c r="M94" s="95">
        <f t="shared" si="26"/>
        <v>26232397.161199998</v>
      </c>
      <c r="N94" s="96">
        <f t="shared" si="26"/>
        <v>1812636.4938999992</v>
      </c>
    </row>
    <row r="95" spans="1:14" ht="25.5" customHeight="1" x14ac:dyDescent="0.4">
      <c r="A95" s="160"/>
      <c r="B95" s="164"/>
      <c r="C95" s="165"/>
      <c r="D95" s="165"/>
      <c r="E95" s="166" t="s">
        <v>269</v>
      </c>
      <c r="F95" s="79"/>
      <c r="G95" s="79"/>
      <c r="H95" s="79"/>
      <c r="I95" s="79"/>
      <c r="J95" s="79"/>
      <c r="K95" s="79"/>
      <c r="L95" s="79"/>
      <c r="M95" s="79"/>
      <c r="N95" s="80"/>
    </row>
    <row r="96" spans="1:14" ht="26.25" customHeight="1" x14ac:dyDescent="0.4">
      <c r="A96" s="160">
        <v>2410</v>
      </c>
      <c r="B96" s="164" t="s">
        <v>35</v>
      </c>
      <c r="C96" s="165">
        <v>1</v>
      </c>
      <c r="D96" s="165">
        <v>0</v>
      </c>
      <c r="E96" s="168" t="s">
        <v>439</v>
      </c>
      <c r="F96" s="79">
        <f>SUM(F98:F99)</f>
        <v>30000</v>
      </c>
      <c r="G96" s="79">
        <f t="shared" ref="G96:N96" si="27">SUM(G98:G99)</f>
        <v>30000</v>
      </c>
      <c r="H96" s="79">
        <f t="shared" si="27"/>
        <v>0</v>
      </c>
      <c r="I96" s="79">
        <f t="shared" si="27"/>
        <v>35557</v>
      </c>
      <c r="J96" s="79">
        <f t="shared" si="27"/>
        <v>35557</v>
      </c>
      <c r="K96" s="79">
        <f t="shared" si="27"/>
        <v>0</v>
      </c>
      <c r="L96" s="79">
        <f t="shared" si="27"/>
        <v>27946.998</v>
      </c>
      <c r="M96" s="79">
        <f t="shared" si="27"/>
        <v>27946.998</v>
      </c>
      <c r="N96" s="80">
        <f t="shared" si="27"/>
        <v>0</v>
      </c>
    </row>
    <row r="97" spans="1:14" s="167" customFormat="1" ht="13.5" customHeight="1" x14ac:dyDescent="0.4">
      <c r="A97" s="160"/>
      <c r="B97" s="164"/>
      <c r="C97" s="165"/>
      <c r="D97" s="165"/>
      <c r="E97" s="166" t="s">
        <v>398</v>
      </c>
      <c r="F97" s="79"/>
      <c r="G97" s="79"/>
      <c r="H97" s="79"/>
      <c r="I97" s="79"/>
      <c r="J97" s="79"/>
      <c r="K97" s="79"/>
      <c r="L97" s="79"/>
      <c r="M97" s="79"/>
      <c r="N97" s="80"/>
    </row>
    <row r="98" spans="1:14" ht="29.25" customHeight="1" x14ac:dyDescent="0.4">
      <c r="A98" s="160">
        <v>2411</v>
      </c>
      <c r="B98" s="164" t="s">
        <v>35</v>
      </c>
      <c r="C98" s="165">
        <v>1</v>
      </c>
      <c r="D98" s="165">
        <v>1</v>
      </c>
      <c r="E98" s="166" t="s">
        <v>440</v>
      </c>
      <c r="F98" s="79">
        <f>SUM(G98:H98)</f>
        <v>30000</v>
      </c>
      <c r="G98" s="79">
        <v>30000</v>
      </c>
      <c r="H98" s="79">
        <v>0</v>
      </c>
      <c r="I98" s="79">
        <f>SUM(J98:K98)</f>
        <v>35557</v>
      </c>
      <c r="J98" s="79">
        <v>35557</v>
      </c>
      <c r="K98" s="79">
        <v>0</v>
      </c>
      <c r="L98" s="79">
        <f>SUM(M98:N98)</f>
        <v>27946.998</v>
      </c>
      <c r="M98" s="79">
        <v>27946.998</v>
      </c>
      <c r="N98" s="80">
        <v>0</v>
      </c>
    </row>
    <row r="99" spans="1:14" ht="27" customHeight="1" x14ac:dyDescent="0.4">
      <c r="A99" s="160">
        <v>2412</v>
      </c>
      <c r="B99" s="164" t="s">
        <v>35</v>
      </c>
      <c r="C99" s="165">
        <v>1</v>
      </c>
      <c r="D99" s="165">
        <v>2</v>
      </c>
      <c r="E99" s="166" t="s">
        <v>441</v>
      </c>
      <c r="F99" s="79">
        <f>SUM(G99:H99)</f>
        <v>0</v>
      </c>
      <c r="G99" s="79">
        <v>0</v>
      </c>
      <c r="H99" s="79">
        <v>0</v>
      </c>
      <c r="I99" s="79">
        <f>SUM(J99:K99)</f>
        <v>0</v>
      </c>
      <c r="J99" s="79">
        <v>0</v>
      </c>
      <c r="K99" s="79">
        <v>0</v>
      </c>
      <c r="L99" s="79">
        <f>SUM(M99:N99)</f>
        <v>0</v>
      </c>
      <c r="M99" s="79">
        <v>0</v>
      </c>
      <c r="N99" s="80">
        <v>0</v>
      </c>
    </row>
    <row r="100" spans="1:14" ht="24.75" customHeight="1" x14ac:dyDescent="0.4">
      <c r="A100" s="160">
        <v>2420</v>
      </c>
      <c r="B100" s="164" t="s">
        <v>35</v>
      </c>
      <c r="C100" s="165">
        <v>2</v>
      </c>
      <c r="D100" s="165">
        <v>0</v>
      </c>
      <c r="E100" s="168" t="s">
        <v>442</v>
      </c>
      <c r="F100" s="79">
        <f>SUM(F102:F105)</f>
        <v>189858</v>
      </c>
      <c r="G100" s="79">
        <f t="shared" ref="G100:N100" si="28">SUM(G102:G105)</f>
        <v>0</v>
      </c>
      <c r="H100" s="79">
        <f t="shared" si="28"/>
        <v>189858</v>
      </c>
      <c r="I100" s="79">
        <f t="shared" si="28"/>
        <v>678720.4</v>
      </c>
      <c r="J100" s="79">
        <f t="shared" si="28"/>
        <v>0</v>
      </c>
      <c r="K100" s="79">
        <f t="shared" si="28"/>
        <v>678720.4</v>
      </c>
      <c r="L100" s="79">
        <f t="shared" si="28"/>
        <v>337678.1948</v>
      </c>
      <c r="M100" s="79">
        <f t="shared" si="28"/>
        <v>0</v>
      </c>
      <c r="N100" s="80">
        <f t="shared" si="28"/>
        <v>337678.1948</v>
      </c>
    </row>
    <row r="101" spans="1:14" s="167" customFormat="1" ht="13.5" customHeight="1" x14ac:dyDescent="0.4">
      <c r="A101" s="160"/>
      <c r="B101" s="164"/>
      <c r="C101" s="165"/>
      <c r="D101" s="165"/>
      <c r="E101" s="166" t="s">
        <v>398</v>
      </c>
      <c r="F101" s="79"/>
      <c r="G101" s="79"/>
      <c r="H101" s="79"/>
      <c r="I101" s="79"/>
      <c r="J101" s="79"/>
      <c r="K101" s="79"/>
      <c r="L101" s="79"/>
      <c r="M101" s="79"/>
      <c r="N101" s="80"/>
    </row>
    <row r="102" spans="1:14" ht="16.5" customHeight="1" x14ac:dyDescent="0.4">
      <c r="A102" s="160">
        <v>2421</v>
      </c>
      <c r="B102" s="164" t="s">
        <v>35</v>
      </c>
      <c r="C102" s="165">
        <v>2</v>
      </c>
      <c r="D102" s="165">
        <v>1</v>
      </c>
      <c r="E102" s="166" t="s">
        <v>443</v>
      </c>
      <c r="F102" s="79">
        <f>SUM(G102:H102)</f>
        <v>0</v>
      </c>
      <c r="G102" s="79">
        <v>0</v>
      </c>
      <c r="H102" s="79">
        <v>0</v>
      </c>
      <c r="I102" s="79">
        <f>SUM(J102:K102)</f>
        <v>0</v>
      </c>
      <c r="J102" s="79">
        <v>0</v>
      </c>
      <c r="K102" s="79">
        <v>0</v>
      </c>
      <c r="L102" s="79">
        <f>SUM(M102:N102)</f>
        <v>0</v>
      </c>
      <c r="M102" s="79">
        <v>0</v>
      </c>
      <c r="N102" s="80">
        <v>0</v>
      </c>
    </row>
    <row r="103" spans="1:14" ht="17.25" customHeight="1" x14ac:dyDescent="0.4">
      <c r="A103" s="160">
        <v>2422</v>
      </c>
      <c r="B103" s="164" t="s">
        <v>35</v>
      </c>
      <c r="C103" s="165">
        <v>2</v>
      </c>
      <c r="D103" s="165">
        <v>2</v>
      </c>
      <c r="E103" s="166" t="s">
        <v>444</v>
      </c>
      <c r="F103" s="79">
        <f>SUM(G103:H103)</f>
        <v>0</v>
      </c>
      <c r="G103" s="79">
        <v>0</v>
      </c>
      <c r="H103" s="79">
        <v>0</v>
      </c>
      <c r="I103" s="79">
        <f>SUM(J103:K103)</f>
        <v>0</v>
      </c>
      <c r="J103" s="79">
        <v>0</v>
      </c>
      <c r="K103" s="79">
        <v>0</v>
      </c>
      <c r="L103" s="79">
        <f>SUM(M103:N103)</f>
        <v>0</v>
      </c>
      <c r="M103" s="79">
        <v>0</v>
      </c>
      <c r="N103" s="80">
        <v>0</v>
      </c>
    </row>
    <row r="104" spans="1:14" ht="21" customHeight="1" x14ac:dyDescent="0.4">
      <c r="A104" s="160">
        <v>2423</v>
      </c>
      <c r="B104" s="164" t="s">
        <v>35</v>
      </c>
      <c r="C104" s="165">
        <v>2</v>
      </c>
      <c r="D104" s="165">
        <v>3</v>
      </c>
      <c r="E104" s="166" t="s">
        <v>445</v>
      </c>
      <c r="F104" s="79">
        <f>SUM(G104:H104)</f>
        <v>0</v>
      </c>
      <c r="G104" s="79">
        <v>0</v>
      </c>
      <c r="H104" s="79">
        <v>0</v>
      </c>
      <c r="I104" s="79">
        <f>SUM(J104:K104)</f>
        <v>0</v>
      </c>
      <c r="J104" s="79">
        <v>0</v>
      </c>
      <c r="K104" s="79">
        <v>0</v>
      </c>
      <c r="L104" s="79">
        <f>SUM(M104:N104)</f>
        <v>0</v>
      </c>
      <c r="M104" s="79">
        <v>0</v>
      </c>
      <c r="N104" s="80">
        <v>0</v>
      </c>
    </row>
    <row r="105" spans="1:14" x14ac:dyDescent="0.4">
      <c r="A105" s="160">
        <v>2424</v>
      </c>
      <c r="B105" s="164" t="s">
        <v>35</v>
      </c>
      <c r="C105" s="165">
        <v>2</v>
      </c>
      <c r="D105" s="165">
        <v>4</v>
      </c>
      <c r="E105" s="166" t="s">
        <v>446</v>
      </c>
      <c r="F105" s="79">
        <f>SUM(G105:H105)</f>
        <v>189858</v>
      </c>
      <c r="G105" s="79">
        <v>0</v>
      </c>
      <c r="H105" s="79">
        <v>189858</v>
      </c>
      <c r="I105" s="79">
        <f>SUM(J105:K105)</f>
        <v>678720.4</v>
      </c>
      <c r="J105" s="79">
        <v>0</v>
      </c>
      <c r="K105" s="79">
        <v>678720.4</v>
      </c>
      <c r="L105" s="79">
        <f>SUM(M105:N105)</f>
        <v>337678.1948</v>
      </c>
      <c r="M105" s="79">
        <v>0</v>
      </c>
      <c r="N105" s="80">
        <v>337678.1948</v>
      </c>
    </row>
    <row r="106" spans="1:14" ht="14.25" customHeight="1" x14ac:dyDescent="0.4">
      <c r="A106" s="160">
        <v>2430</v>
      </c>
      <c r="B106" s="164" t="s">
        <v>35</v>
      </c>
      <c r="C106" s="165">
        <v>3</v>
      </c>
      <c r="D106" s="165">
        <v>0</v>
      </c>
      <c r="E106" s="168" t="s">
        <v>447</v>
      </c>
      <c r="F106" s="79">
        <f>SUM(F108:F113)</f>
        <v>4962233.4000000004</v>
      </c>
      <c r="G106" s="79">
        <f t="shared" ref="G106:N106" si="29">SUM(G108:G113)</f>
        <v>2876989.8</v>
      </c>
      <c r="H106" s="79">
        <f t="shared" si="29"/>
        <v>2085243.6</v>
      </c>
      <c r="I106" s="79">
        <f t="shared" si="29"/>
        <v>2409368.8000000003</v>
      </c>
      <c r="J106" s="79">
        <f t="shared" si="29"/>
        <v>560125.20000000007</v>
      </c>
      <c r="K106" s="79">
        <f t="shared" si="29"/>
        <v>1849243.6</v>
      </c>
      <c r="L106" s="79">
        <f t="shared" si="29"/>
        <v>1753459.9719</v>
      </c>
      <c r="M106" s="79">
        <f t="shared" si="29"/>
        <v>417664.56110000005</v>
      </c>
      <c r="N106" s="80">
        <f t="shared" si="29"/>
        <v>1335795.4108</v>
      </c>
    </row>
    <row r="107" spans="1:14" s="167" customFormat="1" ht="13.5" customHeight="1" x14ac:dyDescent="0.4">
      <c r="A107" s="160"/>
      <c r="B107" s="164"/>
      <c r="C107" s="165"/>
      <c r="D107" s="165"/>
      <c r="E107" s="166" t="s">
        <v>398</v>
      </c>
      <c r="F107" s="79"/>
      <c r="G107" s="79"/>
      <c r="H107" s="79"/>
      <c r="I107" s="79"/>
      <c r="J107" s="79"/>
      <c r="K107" s="79"/>
      <c r="L107" s="79"/>
      <c r="M107" s="79"/>
      <c r="N107" s="80"/>
    </row>
    <row r="108" spans="1:14" ht="15.75" customHeight="1" x14ac:dyDescent="0.4">
      <c r="A108" s="160">
        <v>2431</v>
      </c>
      <c r="B108" s="164" t="s">
        <v>35</v>
      </c>
      <c r="C108" s="165">
        <v>3</v>
      </c>
      <c r="D108" s="165">
        <v>1</v>
      </c>
      <c r="E108" s="166" t="s">
        <v>448</v>
      </c>
      <c r="F108" s="79">
        <f t="shared" ref="F108:F113" si="30">SUM(G108:H108)</f>
        <v>0</v>
      </c>
      <c r="G108" s="79">
        <v>0</v>
      </c>
      <c r="H108" s="79">
        <v>0</v>
      </c>
      <c r="I108" s="79">
        <f t="shared" ref="I108:I113" si="31">SUM(J108:K108)</f>
        <v>0</v>
      </c>
      <c r="J108" s="79">
        <v>0</v>
      </c>
      <c r="K108" s="79">
        <v>0</v>
      </c>
      <c r="L108" s="79">
        <f t="shared" ref="L108:L113" si="32">SUM(M108:N108)</f>
        <v>0</v>
      </c>
      <c r="M108" s="79">
        <v>0</v>
      </c>
      <c r="N108" s="80">
        <v>0</v>
      </c>
    </row>
    <row r="109" spans="1:14" ht="15" customHeight="1" x14ac:dyDescent="0.4">
      <c r="A109" s="160">
        <v>2432</v>
      </c>
      <c r="B109" s="164" t="s">
        <v>35</v>
      </c>
      <c r="C109" s="165">
        <v>3</v>
      </c>
      <c r="D109" s="165">
        <v>2</v>
      </c>
      <c r="E109" s="166" t="s">
        <v>449</v>
      </c>
      <c r="F109" s="79">
        <f t="shared" si="30"/>
        <v>0</v>
      </c>
      <c r="G109" s="79">
        <v>0</v>
      </c>
      <c r="H109" s="79">
        <v>0</v>
      </c>
      <c r="I109" s="79">
        <f t="shared" si="31"/>
        <v>520585.4</v>
      </c>
      <c r="J109" s="79">
        <v>520585.4</v>
      </c>
      <c r="K109" s="79">
        <v>0</v>
      </c>
      <c r="L109" s="79">
        <f t="shared" si="32"/>
        <v>385244.23700000002</v>
      </c>
      <c r="M109" s="79">
        <v>385244.23700000002</v>
      </c>
      <c r="N109" s="80">
        <v>0</v>
      </c>
    </row>
    <row r="110" spans="1:14" ht="15" customHeight="1" x14ac:dyDescent="0.4">
      <c r="A110" s="160">
        <v>2433</v>
      </c>
      <c r="B110" s="164" t="s">
        <v>35</v>
      </c>
      <c r="C110" s="165">
        <v>3</v>
      </c>
      <c r="D110" s="165">
        <v>3</v>
      </c>
      <c r="E110" s="166" t="s">
        <v>450</v>
      </c>
      <c r="F110" s="79">
        <f t="shared" si="30"/>
        <v>0</v>
      </c>
      <c r="G110" s="79">
        <v>0</v>
      </c>
      <c r="H110" s="79">
        <v>0</v>
      </c>
      <c r="I110" s="79">
        <f t="shared" si="31"/>
        <v>0</v>
      </c>
      <c r="J110" s="79">
        <v>0</v>
      </c>
      <c r="K110" s="79">
        <v>0</v>
      </c>
      <c r="L110" s="79">
        <f t="shared" si="32"/>
        <v>0</v>
      </c>
      <c r="M110" s="79">
        <v>0</v>
      </c>
      <c r="N110" s="80">
        <v>0</v>
      </c>
    </row>
    <row r="111" spans="1:14" ht="21" customHeight="1" x14ac:dyDescent="0.4">
      <c r="A111" s="160">
        <v>2434</v>
      </c>
      <c r="B111" s="164" t="s">
        <v>35</v>
      </c>
      <c r="C111" s="165">
        <v>3</v>
      </c>
      <c r="D111" s="165">
        <v>4</v>
      </c>
      <c r="E111" s="166" t="s">
        <v>451</v>
      </c>
      <c r="F111" s="79">
        <f t="shared" si="30"/>
        <v>0</v>
      </c>
      <c r="G111" s="79">
        <v>0</v>
      </c>
      <c r="H111" s="79">
        <v>0</v>
      </c>
      <c r="I111" s="79">
        <f t="shared" si="31"/>
        <v>0</v>
      </c>
      <c r="J111" s="79">
        <v>0</v>
      </c>
      <c r="K111" s="79">
        <v>0</v>
      </c>
      <c r="L111" s="79">
        <f t="shared" si="32"/>
        <v>0</v>
      </c>
      <c r="M111" s="79">
        <v>0</v>
      </c>
      <c r="N111" s="80">
        <v>0</v>
      </c>
    </row>
    <row r="112" spans="1:14" ht="15" customHeight="1" x14ac:dyDescent="0.4">
      <c r="A112" s="160">
        <v>2435</v>
      </c>
      <c r="B112" s="164" t="s">
        <v>35</v>
      </c>
      <c r="C112" s="165">
        <v>3</v>
      </c>
      <c r="D112" s="165">
        <v>5</v>
      </c>
      <c r="E112" s="166" t="s">
        <v>452</v>
      </c>
      <c r="F112" s="79">
        <f t="shared" si="30"/>
        <v>4962233.4000000004</v>
      </c>
      <c r="G112" s="79">
        <v>2876989.8</v>
      </c>
      <c r="H112" s="79">
        <v>2085243.6</v>
      </c>
      <c r="I112" s="79">
        <f t="shared" si="31"/>
        <v>1888783.4000000001</v>
      </c>
      <c r="J112" s="79">
        <v>39539.800000000003</v>
      </c>
      <c r="K112" s="79">
        <v>1849243.6</v>
      </c>
      <c r="L112" s="79">
        <f t="shared" si="32"/>
        <v>1368215.7349</v>
      </c>
      <c r="M112" s="79">
        <v>32420.324100000002</v>
      </c>
      <c r="N112" s="80">
        <v>1335795.4108</v>
      </c>
    </row>
    <row r="113" spans="1:14" ht="14.25" customHeight="1" x14ac:dyDescent="0.4">
      <c r="A113" s="160">
        <v>2436</v>
      </c>
      <c r="B113" s="164" t="s">
        <v>35</v>
      </c>
      <c r="C113" s="165">
        <v>3</v>
      </c>
      <c r="D113" s="165">
        <v>6</v>
      </c>
      <c r="E113" s="166" t="s">
        <v>453</v>
      </c>
      <c r="F113" s="79">
        <f t="shared" si="30"/>
        <v>0</v>
      </c>
      <c r="G113" s="79">
        <v>0</v>
      </c>
      <c r="H113" s="79">
        <v>0</v>
      </c>
      <c r="I113" s="79">
        <f t="shared" si="31"/>
        <v>0</v>
      </c>
      <c r="J113" s="79">
        <v>0</v>
      </c>
      <c r="K113" s="79">
        <v>0</v>
      </c>
      <c r="L113" s="79">
        <f t="shared" si="32"/>
        <v>0</v>
      </c>
      <c r="M113" s="79">
        <v>0</v>
      </c>
      <c r="N113" s="80">
        <v>0</v>
      </c>
    </row>
    <row r="114" spans="1:14" ht="27" customHeight="1" x14ac:dyDescent="0.4">
      <c r="A114" s="160">
        <v>2440</v>
      </c>
      <c r="B114" s="164" t="s">
        <v>35</v>
      </c>
      <c r="C114" s="165">
        <v>4</v>
      </c>
      <c r="D114" s="165">
        <v>0</v>
      </c>
      <c r="E114" s="168" t="s">
        <v>454</v>
      </c>
      <c r="F114" s="79">
        <f>SUM(F116:F118)</f>
        <v>0</v>
      </c>
      <c r="G114" s="79">
        <f t="shared" ref="G114:N114" si="33">SUM(G116:G118)</f>
        <v>0</v>
      </c>
      <c r="H114" s="79">
        <f t="shared" si="33"/>
        <v>0</v>
      </c>
      <c r="I114" s="79">
        <f t="shared" si="33"/>
        <v>0</v>
      </c>
      <c r="J114" s="79">
        <f t="shared" si="33"/>
        <v>0</v>
      </c>
      <c r="K114" s="79">
        <f t="shared" si="33"/>
        <v>0</v>
      </c>
      <c r="L114" s="79">
        <f t="shared" si="33"/>
        <v>0</v>
      </c>
      <c r="M114" s="79">
        <f t="shared" si="33"/>
        <v>0</v>
      </c>
      <c r="N114" s="80">
        <f t="shared" si="33"/>
        <v>0</v>
      </c>
    </row>
    <row r="115" spans="1:14" s="167" customFormat="1" ht="14.25" customHeight="1" x14ac:dyDescent="0.4">
      <c r="A115" s="160"/>
      <c r="B115" s="164"/>
      <c r="C115" s="165"/>
      <c r="D115" s="165"/>
      <c r="E115" s="166" t="s">
        <v>398</v>
      </c>
      <c r="F115" s="79"/>
      <c r="G115" s="79"/>
      <c r="H115" s="79"/>
      <c r="I115" s="79"/>
      <c r="J115" s="79"/>
      <c r="K115" s="79"/>
      <c r="L115" s="79"/>
      <c r="M115" s="79"/>
      <c r="N115" s="80"/>
    </row>
    <row r="116" spans="1:14" ht="27.75" customHeight="1" x14ac:dyDescent="0.4">
      <c r="A116" s="160">
        <v>2441</v>
      </c>
      <c r="B116" s="164" t="s">
        <v>35</v>
      </c>
      <c r="C116" s="165">
        <v>4</v>
      </c>
      <c r="D116" s="165">
        <v>1</v>
      </c>
      <c r="E116" s="166" t="s">
        <v>455</v>
      </c>
      <c r="F116" s="79">
        <f>SUM(G116:H116)</f>
        <v>0</v>
      </c>
      <c r="G116" s="79">
        <v>0</v>
      </c>
      <c r="H116" s="79">
        <v>0</v>
      </c>
      <c r="I116" s="79">
        <f>SUM(J116:K116)</f>
        <v>0</v>
      </c>
      <c r="J116" s="79">
        <v>0</v>
      </c>
      <c r="K116" s="79">
        <v>0</v>
      </c>
      <c r="L116" s="79">
        <f>SUM(M116:N116)</f>
        <v>0</v>
      </c>
      <c r="M116" s="79">
        <v>0</v>
      </c>
      <c r="N116" s="80">
        <v>0</v>
      </c>
    </row>
    <row r="117" spans="1:14" ht="20.25" customHeight="1" x14ac:dyDescent="0.4">
      <c r="A117" s="160">
        <v>2442</v>
      </c>
      <c r="B117" s="164" t="s">
        <v>35</v>
      </c>
      <c r="C117" s="165">
        <v>4</v>
      </c>
      <c r="D117" s="165">
        <v>2</v>
      </c>
      <c r="E117" s="166" t="s">
        <v>456</v>
      </c>
      <c r="F117" s="79">
        <f>SUM(G117:H117)</f>
        <v>0</v>
      </c>
      <c r="G117" s="79">
        <v>0</v>
      </c>
      <c r="H117" s="79">
        <v>0</v>
      </c>
      <c r="I117" s="79">
        <f>SUM(J117:K117)</f>
        <v>0</v>
      </c>
      <c r="J117" s="79">
        <v>0</v>
      </c>
      <c r="K117" s="79">
        <v>0</v>
      </c>
      <c r="L117" s="79">
        <f>SUM(M117:N117)</f>
        <v>0</v>
      </c>
      <c r="M117" s="79">
        <v>0</v>
      </c>
      <c r="N117" s="80">
        <v>0</v>
      </c>
    </row>
    <row r="118" spans="1:14" ht="15" customHeight="1" x14ac:dyDescent="0.4">
      <c r="A118" s="160">
        <v>2443</v>
      </c>
      <c r="B118" s="164" t="s">
        <v>35</v>
      </c>
      <c r="C118" s="165">
        <v>4</v>
      </c>
      <c r="D118" s="165">
        <v>3</v>
      </c>
      <c r="E118" s="166" t="s">
        <v>457</v>
      </c>
      <c r="F118" s="79">
        <f>SUM(G118:H118)</f>
        <v>0</v>
      </c>
      <c r="G118" s="79">
        <v>0</v>
      </c>
      <c r="H118" s="79">
        <v>0</v>
      </c>
      <c r="I118" s="79">
        <f>SUM(J118:K118)</f>
        <v>0</v>
      </c>
      <c r="J118" s="79">
        <v>0</v>
      </c>
      <c r="K118" s="79">
        <v>0</v>
      </c>
      <c r="L118" s="79">
        <f>SUM(M118:N118)</f>
        <v>0</v>
      </c>
      <c r="M118" s="79">
        <v>0</v>
      </c>
      <c r="N118" s="80">
        <v>0</v>
      </c>
    </row>
    <row r="119" spans="1:14" ht="16.5" customHeight="1" x14ac:dyDescent="0.4">
      <c r="A119" s="160">
        <v>2450</v>
      </c>
      <c r="B119" s="164" t="s">
        <v>35</v>
      </c>
      <c r="C119" s="165">
        <v>5</v>
      </c>
      <c r="D119" s="165">
        <v>0</v>
      </c>
      <c r="E119" s="168" t="s">
        <v>458</v>
      </c>
      <c r="F119" s="79">
        <f>SUM(F121:F125)</f>
        <v>25755210.400000002</v>
      </c>
      <c r="G119" s="79">
        <f t="shared" ref="G119:N119" si="34">SUM(G121:G125)</f>
        <v>23419349.699999999</v>
      </c>
      <c r="H119" s="79">
        <f t="shared" si="34"/>
        <v>2335860.7000000002</v>
      </c>
      <c r="I119" s="79">
        <f t="shared" si="34"/>
        <v>34475195.799999997</v>
      </c>
      <c r="J119" s="79">
        <f t="shared" si="34"/>
        <v>25549978.299999997</v>
      </c>
      <c r="K119" s="79">
        <f t="shared" si="34"/>
        <v>8925217.5</v>
      </c>
      <c r="L119" s="79">
        <f t="shared" si="34"/>
        <v>30968693.662500001</v>
      </c>
      <c r="M119" s="79">
        <f t="shared" si="34"/>
        <v>22998774.351800002</v>
      </c>
      <c r="N119" s="80">
        <f t="shared" si="34"/>
        <v>7969919.3106999993</v>
      </c>
    </row>
    <row r="120" spans="1:14" s="167" customFormat="1" ht="15" customHeight="1" x14ac:dyDescent="0.4">
      <c r="A120" s="160"/>
      <c r="B120" s="164"/>
      <c r="C120" s="165"/>
      <c r="D120" s="165"/>
      <c r="E120" s="166" t="s">
        <v>398</v>
      </c>
      <c r="F120" s="79"/>
      <c r="G120" s="79"/>
      <c r="H120" s="79"/>
      <c r="I120" s="79"/>
      <c r="J120" s="79"/>
      <c r="K120" s="79"/>
      <c r="L120" s="79"/>
      <c r="M120" s="79"/>
      <c r="N120" s="80"/>
    </row>
    <row r="121" spans="1:14" ht="14.25" customHeight="1" x14ac:dyDescent="0.4">
      <c r="A121" s="160">
        <v>2451</v>
      </c>
      <c r="B121" s="164" t="s">
        <v>35</v>
      </c>
      <c r="C121" s="165">
        <v>5</v>
      </c>
      <c r="D121" s="165">
        <v>1</v>
      </c>
      <c r="E121" s="166" t="s">
        <v>459</v>
      </c>
      <c r="F121" s="79">
        <f>SUM(G121:H121)</f>
        <v>21339907.600000001</v>
      </c>
      <c r="G121" s="79">
        <v>20079075</v>
      </c>
      <c r="H121" s="79">
        <v>1260832.6000000001</v>
      </c>
      <c r="I121" s="79">
        <f>SUM(J121:K121)</f>
        <v>23656005.100000001</v>
      </c>
      <c r="J121" s="79">
        <v>15827588.6</v>
      </c>
      <c r="K121" s="79">
        <v>7828416.5</v>
      </c>
      <c r="L121" s="79">
        <f>SUM(M121:N121)</f>
        <v>21283449.076900002</v>
      </c>
      <c r="M121" s="79">
        <v>14384546.337200001</v>
      </c>
      <c r="N121" s="80">
        <v>6898902.7396999998</v>
      </c>
    </row>
    <row r="122" spans="1:14" ht="18" customHeight="1" x14ac:dyDescent="0.4">
      <c r="A122" s="160">
        <v>2452</v>
      </c>
      <c r="B122" s="164" t="s">
        <v>35</v>
      </c>
      <c r="C122" s="165">
        <v>5</v>
      </c>
      <c r="D122" s="165">
        <v>2</v>
      </c>
      <c r="E122" s="166" t="s">
        <v>460</v>
      </c>
      <c r="F122" s="79">
        <f>SUM(G122:H122)</f>
        <v>0</v>
      </c>
      <c r="G122" s="79">
        <v>0</v>
      </c>
      <c r="H122" s="79">
        <v>0</v>
      </c>
      <c r="I122" s="79">
        <f>SUM(J122:K122)</f>
        <v>0</v>
      </c>
      <c r="J122" s="79">
        <v>0</v>
      </c>
      <c r="K122" s="79">
        <v>0</v>
      </c>
      <c r="L122" s="79">
        <f>SUM(M122:N122)</f>
        <v>0</v>
      </c>
      <c r="M122" s="79">
        <v>0</v>
      </c>
      <c r="N122" s="80">
        <v>0</v>
      </c>
    </row>
    <row r="123" spans="1:14" ht="15" customHeight="1" x14ac:dyDescent="0.4">
      <c r="A123" s="160">
        <v>2453</v>
      </c>
      <c r="B123" s="164" t="s">
        <v>35</v>
      </c>
      <c r="C123" s="165">
        <v>5</v>
      </c>
      <c r="D123" s="165">
        <v>3</v>
      </c>
      <c r="E123" s="166" t="s">
        <v>461</v>
      </c>
      <c r="F123" s="79">
        <f>SUM(G123:H123)</f>
        <v>0</v>
      </c>
      <c r="G123" s="79">
        <v>0</v>
      </c>
      <c r="H123" s="79">
        <v>0</v>
      </c>
      <c r="I123" s="79">
        <f>SUM(J123:K123)</f>
        <v>0</v>
      </c>
      <c r="J123" s="79">
        <v>0</v>
      </c>
      <c r="K123" s="79">
        <v>0</v>
      </c>
      <c r="L123" s="79">
        <f>SUM(M123:N123)</f>
        <v>0</v>
      </c>
      <c r="M123" s="79">
        <v>0</v>
      </c>
      <c r="N123" s="80">
        <v>0</v>
      </c>
    </row>
    <row r="124" spans="1:14" ht="15" customHeight="1" x14ac:dyDescent="0.4">
      <c r="A124" s="160">
        <v>2454</v>
      </c>
      <c r="B124" s="164" t="s">
        <v>35</v>
      </c>
      <c r="C124" s="165">
        <v>5</v>
      </c>
      <c r="D124" s="165">
        <v>4</v>
      </c>
      <c r="E124" s="166" t="s">
        <v>462</v>
      </c>
      <c r="F124" s="79">
        <f>SUM(G124:H124)</f>
        <v>0</v>
      </c>
      <c r="G124" s="79">
        <v>0</v>
      </c>
      <c r="H124" s="79">
        <v>0</v>
      </c>
      <c r="I124" s="79">
        <f>SUM(J124:K124)</f>
        <v>0</v>
      </c>
      <c r="J124" s="79">
        <v>0</v>
      </c>
      <c r="K124" s="79">
        <v>0</v>
      </c>
      <c r="L124" s="79">
        <f>SUM(M124:N124)</f>
        <v>0</v>
      </c>
      <c r="M124" s="79">
        <v>0</v>
      </c>
      <c r="N124" s="80">
        <v>0</v>
      </c>
    </row>
    <row r="125" spans="1:14" ht="19.5" customHeight="1" x14ac:dyDescent="0.4">
      <c r="A125" s="160">
        <v>2455</v>
      </c>
      <c r="B125" s="164" t="s">
        <v>35</v>
      </c>
      <c r="C125" s="165">
        <v>5</v>
      </c>
      <c r="D125" s="165">
        <v>5</v>
      </c>
      <c r="E125" s="166" t="s">
        <v>463</v>
      </c>
      <c r="F125" s="79">
        <f>SUM(G125:H125)</f>
        <v>4415302.8000000007</v>
      </c>
      <c r="G125" s="79">
        <v>3340274.7</v>
      </c>
      <c r="H125" s="79">
        <v>1075028.1000000001</v>
      </c>
      <c r="I125" s="79">
        <f>SUM(J125:K125)</f>
        <v>10819190.699999999</v>
      </c>
      <c r="J125" s="79">
        <v>9722389.6999999993</v>
      </c>
      <c r="K125" s="79">
        <v>1096801</v>
      </c>
      <c r="L125" s="79">
        <f>SUM(M125:N125)</f>
        <v>9685244.5855999999</v>
      </c>
      <c r="M125" s="79">
        <v>8614228.0145999994</v>
      </c>
      <c r="N125" s="80">
        <v>1071016.571</v>
      </c>
    </row>
    <row r="126" spans="1:14" ht="18" customHeight="1" x14ac:dyDescent="0.4">
      <c r="A126" s="160">
        <v>2460</v>
      </c>
      <c r="B126" s="164" t="s">
        <v>35</v>
      </c>
      <c r="C126" s="165">
        <v>6</v>
      </c>
      <c r="D126" s="165">
        <v>0</v>
      </c>
      <c r="E126" s="168" t="s">
        <v>464</v>
      </c>
      <c r="F126" s="79">
        <f>SUM(F128)</f>
        <v>0</v>
      </c>
      <c r="G126" s="79">
        <f t="shared" ref="G126:N126" si="35">SUM(G128)</f>
        <v>0</v>
      </c>
      <c r="H126" s="79">
        <f t="shared" si="35"/>
        <v>0</v>
      </c>
      <c r="I126" s="79">
        <f t="shared" si="35"/>
        <v>0</v>
      </c>
      <c r="J126" s="79">
        <f t="shared" si="35"/>
        <v>0</v>
      </c>
      <c r="K126" s="79">
        <f t="shared" si="35"/>
        <v>0</v>
      </c>
      <c r="L126" s="79">
        <f t="shared" si="35"/>
        <v>0</v>
      </c>
      <c r="M126" s="79">
        <f t="shared" si="35"/>
        <v>0</v>
      </c>
      <c r="N126" s="80">
        <f t="shared" si="35"/>
        <v>0</v>
      </c>
    </row>
    <row r="127" spans="1:14" s="167" customFormat="1" ht="15" customHeight="1" x14ac:dyDescent="0.4">
      <c r="A127" s="160"/>
      <c r="B127" s="164"/>
      <c r="C127" s="165"/>
      <c r="D127" s="165"/>
      <c r="E127" s="166" t="s">
        <v>398</v>
      </c>
      <c r="F127" s="79"/>
      <c r="G127" s="79"/>
      <c r="H127" s="79"/>
      <c r="I127" s="79"/>
      <c r="J127" s="79"/>
      <c r="K127" s="79"/>
      <c r="L127" s="79"/>
      <c r="M127" s="79"/>
      <c r="N127" s="80"/>
    </row>
    <row r="128" spans="1:14" ht="18.75" customHeight="1" x14ac:dyDescent="0.4">
      <c r="A128" s="160">
        <v>2461</v>
      </c>
      <c r="B128" s="164" t="s">
        <v>35</v>
      </c>
      <c r="C128" s="165">
        <v>6</v>
      </c>
      <c r="D128" s="165">
        <v>1</v>
      </c>
      <c r="E128" s="166" t="s">
        <v>464</v>
      </c>
      <c r="F128" s="79">
        <f>SUM(G128:H128)</f>
        <v>0</v>
      </c>
      <c r="G128" s="79">
        <v>0</v>
      </c>
      <c r="H128" s="79">
        <v>0</v>
      </c>
      <c r="I128" s="79">
        <f>SUM(J128:K128)</f>
        <v>0</v>
      </c>
      <c r="J128" s="79">
        <v>0</v>
      </c>
      <c r="K128" s="79">
        <v>0</v>
      </c>
      <c r="L128" s="79">
        <f>SUM(M128:N128)</f>
        <v>0</v>
      </c>
      <c r="M128" s="79">
        <v>0</v>
      </c>
      <c r="N128" s="80">
        <v>0</v>
      </c>
    </row>
    <row r="129" spans="1:14" ht="14.25" customHeight="1" x14ac:dyDescent="0.4">
      <c r="A129" s="160">
        <v>2470</v>
      </c>
      <c r="B129" s="164" t="s">
        <v>35</v>
      </c>
      <c r="C129" s="165">
        <v>7</v>
      </c>
      <c r="D129" s="165">
        <v>0</v>
      </c>
      <c r="E129" s="168" t="s">
        <v>465</v>
      </c>
      <c r="F129" s="79">
        <f>SUM(F131:F134)</f>
        <v>43500</v>
      </c>
      <c r="G129" s="79">
        <f t="shared" ref="G129:N129" si="36">SUM(G131:G134)</f>
        <v>10500</v>
      </c>
      <c r="H129" s="79">
        <f t="shared" si="36"/>
        <v>33000</v>
      </c>
      <c r="I129" s="79">
        <f t="shared" si="36"/>
        <v>30500</v>
      </c>
      <c r="J129" s="79">
        <f t="shared" si="36"/>
        <v>20500</v>
      </c>
      <c r="K129" s="79">
        <f t="shared" si="36"/>
        <v>10000</v>
      </c>
      <c r="L129" s="79">
        <f t="shared" si="36"/>
        <v>866.90949999999998</v>
      </c>
      <c r="M129" s="79">
        <f t="shared" si="36"/>
        <v>866.90949999999998</v>
      </c>
      <c r="N129" s="80">
        <f t="shared" si="36"/>
        <v>0</v>
      </c>
    </row>
    <row r="130" spans="1:14" s="167" customFormat="1" ht="14.25" customHeight="1" x14ac:dyDescent="0.4">
      <c r="A130" s="160"/>
      <c r="B130" s="164"/>
      <c r="C130" s="165"/>
      <c r="D130" s="165"/>
      <c r="E130" s="166" t="s">
        <v>398</v>
      </c>
      <c r="F130" s="79"/>
      <c r="G130" s="79"/>
      <c r="H130" s="79"/>
      <c r="I130" s="79"/>
      <c r="J130" s="79"/>
      <c r="K130" s="79"/>
      <c r="L130" s="79"/>
      <c r="M130" s="79"/>
      <c r="N130" s="80"/>
    </row>
    <row r="131" spans="1:14" ht="25.5" customHeight="1" x14ac:dyDescent="0.4">
      <c r="A131" s="160">
        <v>2471</v>
      </c>
      <c r="B131" s="164" t="s">
        <v>35</v>
      </c>
      <c r="C131" s="165">
        <v>7</v>
      </c>
      <c r="D131" s="165">
        <v>1</v>
      </c>
      <c r="E131" s="166" t="s">
        <v>466</v>
      </c>
      <c r="F131" s="79">
        <f>SUM(G131:H131)</f>
        <v>0</v>
      </c>
      <c r="G131" s="79">
        <v>0</v>
      </c>
      <c r="H131" s="79">
        <v>0</v>
      </c>
      <c r="I131" s="79">
        <f>SUM(J131:K131)</f>
        <v>0</v>
      </c>
      <c r="J131" s="79">
        <v>0</v>
      </c>
      <c r="K131" s="79">
        <v>0</v>
      </c>
      <c r="L131" s="79">
        <f>SUM(M131:N131)</f>
        <v>0</v>
      </c>
      <c r="M131" s="79">
        <v>0</v>
      </c>
      <c r="N131" s="80">
        <v>0</v>
      </c>
    </row>
    <row r="132" spans="1:14" ht="15" customHeight="1" x14ac:dyDescent="0.4">
      <c r="A132" s="160">
        <v>2472</v>
      </c>
      <c r="B132" s="164" t="s">
        <v>35</v>
      </c>
      <c r="C132" s="165">
        <v>7</v>
      </c>
      <c r="D132" s="165">
        <v>2</v>
      </c>
      <c r="E132" s="166" t="s">
        <v>467</v>
      </c>
      <c r="F132" s="79">
        <f>SUM(G132:H132)</f>
        <v>0</v>
      </c>
      <c r="G132" s="79">
        <v>0</v>
      </c>
      <c r="H132" s="79">
        <v>0</v>
      </c>
      <c r="I132" s="79">
        <f>SUM(J132:K132)</f>
        <v>0</v>
      </c>
      <c r="J132" s="79">
        <v>0</v>
      </c>
      <c r="K132" s="79">
        <v>0</v>
      </c>
      <c r="L132" s="79">
        <f>SUM(M132:N132)</f>
        <v>0</v>
      </c>
      <c r="M132" s="79">
        <v>0</v>
      </c>
      <c r="N132" s="80">
        <v>0</v>
      </c>
    </row>
    <row r="133" spans="1:14" ht="16.5" customHeight="1" x14ac:dyDescent="0.4">
      <c r="A133" s="160">
        <v>2473</v>
      </c>
      <c r="B133" s="164" t="s">
        <v>35</v>
      </c>
      <c r="C133" s="165">
        <v>7</v>
      </c>
      <c r="D133" s="165">
        <v>3</v>
      </c>
      <c r="E133" s="166" t="s">
        <v>468</v>
      </c>
      <c r="F133" s="79">
        <f>SUM(G133:H133)</f>
        <v>43500</v>
      </c>
      <c r="G133" s="79">
        <v>10500</v>
      </c>
      <c r="H133" s="79">
        <v>33000</v>
      </c>
      <c r="I133" s="79">
        <f>SUM(J133:K133)</f>
        <v>30500</v>
      </c>
      <c r="J133" s="79">
        <v>20500</v>
      </c>
      <c r="K133" s="79">
        <v>10000</v>
      </c>
      <c r="L133" s="79">
        <f>SUM(M133:N133)</f>
        <v>866.90949999999998</v>
      </c>
      <c r="M133" s="79">
        <v>866.90949999999998</v>
      </c>
      <c r="N133" s="80">
        <v>0</v>
      </c>
    </row>
    <row r="134" spans="1:14" ht="17.25" customHeight="1" x14ac:dyDescent="0.4">
      <c r="A134" s="160">
        <v>2474</v>
      </c>
      <c r="B134" s="164" t="s">
        <v>35</v>
      </c>
      <c r="C134" s="165">
        <v>7</v>
      </c>
      <c r="D134" s="165">
        <v>4</v>
      </c>
      <c r="E134" s="166" t="s">
        <v>469</v>
      </c>
      <c r="F134" s="79">
        <f>SUM(G134:H134)</f>
        <v>0</v>
      </c>
      <c r="G134" s="79">
        <v>0</v>
      </c>
      <c r="H134" s="79">
        <v>0</v>
      </c>
      <c r="I134" s="79">
        <f>SUM(J134:K134)</f>
        <v>0</v>
      </c>
      <c r="J134" s="79">
        <v>0</v>
      </c>
      <c r="K134" s="79">
        <v>0</v>
      </c>
      <c r="L134" s="79">
        <f>SUM(M134:N134)</f>
        <v>0</v>
      </c>
      <c r="M134" s="79">
        <v>0</v>
      </c>
      <c r="N134" s="80">
        <v>0</v>
      </c>
    </row>
    <row r="135" spans="1:14" ht="29.25" customHeight="1" x14ac:dyDescent="0.4">
      <c r="A135" s="160">
        <v>2480</v>
      </c>
      <c r="B135" s="164" t="s">
        <v>35</v>
      </c>
      <c r="C135" s="165">
        <v>8</v>
      </c>
      <c r="D135" s="165">
        <v>0</v>
      </c>
      <c r="E135" s="168" t="s">
        <v>470</v>
      </c>
      <c r="F135" s="79">
        <f>SUM(F137:F143)</f>
        <v>0</v>
      </c>
      <c r="G135" s="79">
        <f t="shared" ref="G135:N135" si="37">SUM(G137:G143)</f>
        <v>0</v>
      </c>
      <c r="H135" s="79">
        <f t="shared" si="37"/>
        <v>0</v>
      </c>
      <c r="I135" s="79">
        <f t="shared" si="37"/>
        <v>0</v>
      </c>
      <c r="J135" s="79">
        <f t="shared" si="37"/>
        <v>0</v>
      </c>
      <c r="K135" s="79">
        <f t="shared" si="37"/>
        <v>0</v>
      </c>
      <c r="L135" s="79">
        <f t="shared" si="37"/>
        <v>0</v>
      </c>
      <c r="M135" s="79">
        <f t="shared" si="37"/>
        <v>0</v>
      </c>
      <c r="N135" s="80">
        <f t="shared" si="37"/>
        <v>0</v>
      </c>
    </row>
    <row r="136" spans="1:14" s="167" customFormat="1" ht="16.5" customHeight="1" x14ac:dyDescent="0.4">
      <c r="A136" s="160"/>
      <c r="B136" s="164"/>
      <c r="C136" s="165"/>
      <c r="D136" s="165"/>
      <c r="E136" s="166" t="s">
        <v>398</v>
      </c>
      <c r="F136" s="79"/>
      <c r="G136" s="79"/>
      <c r="H136" s="79"/>
      <c r="I136" s="79"/>
      <c r="J136" s="79"/>
      <c r="K136" s="79"/>
      <c r="L136" s="79"/>
      <c r="M136" s="79"/>
      <c r="N136" s="80"/>
    </row>
    <row r="137" spans="1:14" ht="39.75" customHeight="1" x14ac:dyDescent="0.4">
      <c r="A137" s="160">
        <v>2481</v>
      </c>
      <c r="B137" s="164" t="s">
        <v>35</v>
      </c>
      <c r="C137" s="165">
        <v>8</v>
      </c>
      <c r="D137" s="165">
        <v>1</v>
      </c>
      <c r="E137" s="166" t="s">
        <v>471</v>
      </c>
      <c r="F137" s="79">
        <f t="shared" ref="F137:F143" si="38">SUM(G137:H137)</f>
        <v>0</v>
      </c>
      <c r="G137" s="79">
        <v>0</v>
      </c>
      <c r="H137" s="79">
        <v>0</v>
      </c>
      <c r="I137" s="79">
        <f t="shared" ref="I137:I143" si="39">SUM(J137:K137)</f>
        <v>0</v>
      </c>
      <c r="J137" s="79">
        <v>0</v>
      </c>
      <c r="K137" s="79">
        <v>0</v>
      </c>
      <c r="L137" s="79">
        <f t="shared" ref="L137:L143" si="40">SUM(M137:N137)</f>
        <v>0</v>
      </c>
      <c r="M137" s="79">
        <v>0</v>
      </c>
      <c r="N137" s="80">
        <v>0</v>
      </c>
    </row>
    <row r="138" spans="1:14" ht="40.5" customHeight="1" x14ac:dyDescent="0.4">
      <c r="A138" s="160">
        <v>2482</v>
      </c>
      <c r="B138" s="164" t="s">
        <v>35</v>
      </c>
      <c r="C138" s="165">
        <v>8</v>
      </c>
      <c r="D138" s="165">
        <v>2</v>
      </c>
      <c r="E138" s="166" t="s">
        <v>472</v>
      </c>
      <c r="F138" s="79">
        <f t="shared" si="38"/>
        <v>0</v>
      </c>
      <c r="G138" s="79">
        <v>0</v>
      </c>
      <c r="H138" s="79">
        <v>0</v>
      </c>
      <c r="I138" s="79">
        <f t="shared" si="39"/>
        <v>0</v>
      </c>
      <c r="J138" s="79">
        <v>0</v>
      </c>
      <c r="K138" s="79">
        <v>0</v>
      </c>
      <c r="L138" s="79">
        <f t="shared" si="40"/>
        <v>0</v>
      </c>
      <c r="M138" s="79">
        <v>0</v>
      </c>
      <c r="N138" s="80">
        <v>0</v>
      </c>
    </row>
    <row r="139" spans="1:14" ht="30" customHeight="1" x14ac:dyDescent="0.4">
      <c r="A139" s="160">
        <v>2483</v>
      </c>
      <c r="B139" s="164" t="s">
        <v>35</v>
      </c>
      <c r="C139" s="165">
        <v>8</v>
      </c>
      <c r="D139" s="165">
        <v>3</v>
      </c>
      <c r="E139" s="166" t="s">
        <v>473</v>
      </c>
      <c r="F139" s="79">
        <f t="shared" si="38"/>
        <v>0</v>
      </c>
      <c r="G139" s="79">
        <v>0</v>
      </c>
      <c r="H139" s="79">
        <v>0</v>
      </c>
      <c r="I139" s="79">
        <f t="shared" si="39"/>
        <v>0</v>
      </c>
      <c r="J139" s="79">
        <v>0</v>
      </c>
      <c r="K139" s="79">
        <v>0</v>
      </c>
      <c r="L139" s="79">
        <f t="shared" si="40"/>
        <v>0</v>
      </c>
      <c r="M139" s="79">
        <v>0</v>
      </c>
      <c r="N139" s="80">
        <v>0</v>
      </c>
    </row>
    <row r="140" spans="1:14" ht="37.5" customHeight="1" x14ac:dyDescent="0.4">
      <c r="A140" s="160">
        <v>2484</v>
      </c>
      <c r="B140" s="164" t="s">
        <v>35</v>
      </c>
      <c r="C140" s="165">
        <v>8</v>
      </c>
      <c r="D140" s="165">
        <v>4</v>
      </c>
      <c r="E140" s="166" t="s">
        <v>474</v>
      </c>
      <c r="F140" s="79">
        <f t="shared" si="38"/>
        <v>0</v>
      </c>
      <c r="G140" s="79">
        <v>0</v>
      </c>
      <c r="H140" s="79">
        <v>0</v>
      </c>
      <c r="I140" s="79">
        <f t="shared" si="39"/>
        <v>0</v>
      </c>
      <c r="J140" s="79">
        <v>0</v>
      </c>
      <c r="K140" s="79">
        <v>0</v>
      </c>
      <c r="L140" s="79">
        <f t="shared" si="40"/>
        <v>0</v>
      </c>
      <c r="M140" s="79">
        <v>0</v>
      </c>
      <c r="N140" s="80">
        <v>0</v>
      </c>
    </row>
    <row r="141" spans="1:14" ht="28.5" customHeight="1" x14ac:dyDescent="0.4">
      <c r="A141" s="160">
        <v>2485</v>
      </c>
      <c r="B141" s="164" t="s">
        <v>35</v>
      </c>
      <c r="C141" s="165">
        <v>8</v>
      </c>
      <c r="D141" s="165">
        <v>5</v>
      </c>
      <c r="E141" s="166" t="s">
        <v>475</v>
      </c>
      <c r="F141" s="79">
        <f t="shared" si="38"/>
        <v>0</v>
      </c>
      <c r="G141" s="79">
        <v>0</v>
      </c>
      <c r="H141" s="79">
        <v>0</v>
      </c>
      <c r="I141" s="79">
        <f t="shared" si="39"/>
        <v>0</v>
      </c>
      <c r="J141" s="79">
        <v>0</v>
      </c>
      <c r="K141" s="79">
        <v>0</v>
      </c>
      <c r="L141" s="79">
        <f t="shared" si="40"/>
        <v>0</v>
      </c>
      <c r="M141" s="79">
        <v>0</v>
      </c>
      <c r="N141" s="80">
        <v>0</v>
      </c>
    </row>
    <row r="142" spans="1:14" ht="20.25" customHeight="1" x14ac:dyDescent="0.4">
      <c r="A142" s="160">
        <v>2486</v>
      </c>
      <c r="B142" s="164" t="s">
        <v>35</v>
      </c>
      <c r="C142" s="165">
        <v>8</v>
      </c>
      <c r="D142" s="165">
        <v>6</v>
      </c>
      <c r="E142" s="166" t="s">
        <v>476</v>
      </c>
      <c r="F142" s="79">
        <f t="shared" si="38"/>
        <v>0</v>
      </c>
      <c r="G142" s="79">
        <v>0</v>
      </c>
      <c r="H142" s="79">
        <v>0</v>
      </c>
      <c r="I142" s="79">
        <f t="shared" si="39"/>
        <v>0</v>
      </c>
      <c r="J142" s="79">
        <v>0</v>
      </c>
      <c r="K142" s="79">
        <v>0</v>
      </c>
      <c r="L142" s="79">
        <f t="shared" si="40"/>
        <v>0</v>
      </c>
      <c r="M142" s="79">
        <v>0</v>
      </c>
      <c r="N142" s="80">
        <v>0</v>
      </c>
    </row>
    <row r="143" spans="1:14" ht="27" customHeight="1" x14ac:dyDescent="0.4">
      <c r="A143" s="160">
        <v>2487</v>
      </c>
      <c r="B143" s="164" t="s">
        <v>35</v>
      </c>
      <c r="C143" s="165">
        <v>8</v>
      </c>
      <c r="D143" s="165">
        <v>7</v>
      </c>
      <c r="E143" s="166" t="s">
        <v>477</v>
      </c>
      <c r="F143" s="79">
        <f t="shared" si="38"/>
        <v>0</v>
      </c>
      <c r="G143" s="79">
        <v>0</v>
      </c>
      <c r="H143" s="79">
        <v>0</v>
      </c>
      <c r="I143" s="79">
        <f t="shared" si="39"/>
        <v>0</v>
      </c>
      <c r="J143" s="79">
        <v>0</v>
      </c>
      <c r="K143" s="79">
        <v>0</v>
      </c>
      <c r="L143" s="79">
        <f t="shared" si="40"/>
        <v>0</v>
      </c>
      <c r="M143" s="79">
        <v>0</v>
      </c>
      <c r="N143" s="80">
        <v>0</v>
      </c>
    </row>
    <row r="144" spans="1:14" ht="27.75" customHeight="1" x14ac:dyDescent="0.4">
      <c r="A144" s="160">
        <v>2490</v>
      </c>
      <c r="B144" s="164" t="s">
        <v>35</v>
      </c>
      <c r="C144" s="165">
        <v>9</v>
      </c>
      <c r="D144" s="165">
        <v>0</v>
      </c>
      <c r="E144" s="168" t="s">
        <v>478</v>
      </c>
      <c r="F144" s="79">
        <f>SUM(F146)</f>
        <v>-3396484.8999999994</v>
      </c>
      <c r="G144" s="79">
        <f t="shared" ref="G144:N144" si="41">SUM(G146)</f>
        <v>1850521.7</v>
      </c>
      <c r="H144" s="79">
        <f t="shared" si="41"/>
        <v>-5247006.5999999996</v>
      </c>
      <c r="I144" s="79">
        <f t="shared" si="41"/>
        <v>-5161560.4000000004</v>
      </c>
      <c r="J144" s="79">
        <f t="shared" si="41"/>
        <v>3033541.4</v>
      </c>
      <c r="K144" s="79">
        <f t="shared" si="41"/>
        <v>-8195101.7999999998</v>
      </c>
      <c r="L144" s="79">
        <f t="shared" si="41"/>
        <v>-5043612.0815999992</v>
      </c>
      <c r="M144" s="79">
        <f t="shared" si="41"/>
        <v>2787144.3407999999</v>
      </c>
      <c r="N144" s="80">
        <f t="shared" si="41"/>
        <v>-7830756.4223999996</v>
      </c>
    </row>
    <row r="145" spans="1:14" s="167" customFormat="1" ht="16.5" customHeight="1" x14ac:dyDescent="0.4">
      <c r="A145" s="160"/>
      <c r="B145" s="164"/>
      <c r="C145" s="165"/>
      <c r="D145" s="165"/>
      <c r="E145" s="166" t="s">
        <v>398</v>
      </c>
      <c r="F145" s="79"/>
      <c r="G145" s="79"/>
      <c r="H145" s="79"/>
      <c r="I145" s="79"/>
      <c r="J145" s="79"/>
      <c r="K145" s="79"/>
      <c r="L145" s="79"/>
      <c r="M145" s="79"/>
      <c r="N145" s="80"/>
    </row>
    <row r="146" spans="1:14" ht="14.25" customHeight="1" x14ac:dyDescent="0.4">
      <c r="A146" s="160">
        <v>2491</v>
      </c>
      <c r="B146" s="164" t="s">
        <v>35</v>
      </c>
      <c r="C146" s="165">
        <v>9</v>
      </c>
      <c r="D146" s="165">
        <v>1</v>
      </c>
      <c r="E146" s="166" t="s">
        <v>478</v>
      </c>
      <c r="F146" s="79">
        <f>SUM(G146:H146)</f>
        <v>-3396484.8999999994</v>
      </c>
      <c r="G146" s="79">
        <v>1850521.7</v>
      </c>
      <c r="H146" s="79">
        <v>-5247006.5999999996</v>
      </c>
      <c r="I146" s="79">
        <f>SUM(J146:K146)</f>
        <v>-5161560.4000000004</v>
      </c>
      <c r="J146" s="79">
        <v>3033541.4</v>
      </c>
      <c r="K146" s="79">
        <v>-8195101.7999999998</v>
      </c>
      <c r="L146" s="79">
        <f>SUM(M146:N146)</f>
        <v>-5043612.0815999992</v>
      </c>
      <c r="M146" s="79">
        <v>2787144.3407999999</v>
      </c>
      <c r="N146" s="80">
        <v>-7830756.4223999996</v>
      </c>
    </row>
    <row r="147" spans="1:14" s="170" customFormat="1" ht="34.5" customHeight="1" x14ac:dyDescent="0.25">
      <c r="A147" s="169">
        <v>2500</v>
      </c>
      <c r="B147" s="161" t="s">
        <v>36</v>
      </c>
      <c r="C147" s="162">
        <v>0</v>
      </c>
      <c r="D147" s="162">
        <v>0</v>
      </c>
      <c r="E147" s="158" t="s">
        <v>479</v>
      </c>
      <c r="F147" s="95">
        <f>SUM(F149,F152,F155,F158,F161,F164,)</f>
        <v>10799894.800000001</v>
      </c>
      <c r="G147" s="95">
        <f t="shared" ref="G147:N147" si="42">SUM(G149,G152,G155,G158,G161,G164,)</f>
        <v>10256618.5</v>
      </c>
      <c r="H147" s="95">
        <f t="shared" si="42"/>
        <v>543276.30000000005</v>
      </c>
      <c r="I147" s="95">
        <f t="shared" si="42"/>
        <v>15223934.300000001</v>
      </c>
      <c r="J147" s="95">
        <f t="shared" si="42"/>
        <v>13039377.5</v>
      </c>
      <c r="K147" s="95">
        <f t="shared" si="42"/>
        <v>2184556.7999999998</v>
      </c>
      <c r="L147" s="95">
        <f t="shared" si="42"/>
        <v>13577319.503699999</v>
      </c>
      <c r="M147" s="95">
        <f t="shared" si="42"/>
        <v>11844953.396499999</v>
      </c>
      <c r="N147" s="96">
        <f t="shared" si="42"/>
        <v>1732366.1072</v>
      </c>
    </row>
    <row r="148" spans="1:14" ht="15.75" customHeight="1" x14ac:dyDescent="0.4">
      <c r="A148" s="160"/>
      <c r="B148" s="164"/>
      <c r="C148" s="165"/>
      <c r="D148" s="165"/>
      <c r="E148" s="166" t="s">
        <v>269</v>
      </c>
      <c r="F148" s="79"/>
      <c r="G148" s="79"/>
      <c r="H148" s="79"/>
      <c r="I148" s="79"/>
      <c r="J148" s="79"/>
      <c r="K148" s="79"/>
      <c r="L148" s="79"/>
      <c r="M148" s="79"/>
      <c r="N148" s="80"/>
    </row>
    <row r="149" spans="1:14" ht="17.25" customHeight="1" x14ac:dyDescent="0.4">
      <c r="A149" s="160">
        <v>2510</v>
      </c>
      <c r="B149" s="164" t="s">
        <v>36</v>
      </c>
      <c r="C149" s="165">
        <v>1</v>
      </c>
      <c r="D149" s="165">
        <v>0</v>
      </c>
      <c r="E149" s="168" t="s">
        <v>480</v>
      </c>
      <c r="F149" s="79">
        <f>SUM(F151)</f>
        <v>5037246.0999999996</v>
      </c>
      <c r="G149" s="79">
        <f t="shared" ref="G149:N149" si="43">SUM(G151)</f>
        <v>5029871.0999999996</v>
      </c>
      <c r="H149" s="79">
        <f t="shared" si="43"/>
        <v>7375</v>
      </c>
      <c r="I149" s="79">
        <f t="shared" si="43"/>
        <v>7524084.7999999998</v>
      </c>
      <c r="J149" s="79">
        <f t="shared" si="43"/>
        <v>7205857.0999999996</v>
      </c>
      <c r="K149" s="79">
        <f t="shared" si="43"/>
        <v>318227.7</v>
      </c>
      <c r="L149" s="79">
        <f t="shared" si="43"/>
        <v>7418754.0685999999</v>
      </c>
      <c r="M149" s="79">
        <f t="shared" si="43"/>
        <v>7104731.5949999997</v>
      </c>
      <c r="N149" s="80">
        <f t="shared" si="43"/>
        <v>314022.47360000003</v>
      </c>
    </row>
    <row r="150" spans="1:14" s="167" customFormat="1" ht="10.5" customHeight="1" x14ac:dyDescent="0.4">
      <c r="A150" s="160"/>
      <c r="B150" s="164"/>
      <c r="C150" s="165"/>
      <c r="D150" s="165"/>
      <c r="E150" s="166" t="s">
        <v>398</v>
      </c>
      <c r="F150" s="79"/>
      <c r="G150" s="79"/>
      <c r="H150" s="79"/>
      <c r="I150" s="79"/>
      <c r="J150" s="79"/>
      <c r="K150" s="79"/>
      <c r="L150" s="79"/>
      <c r="M150" s="79"/>
      <c r="N150" s="80"/>
    </row>
    <row r="151" spans="1:14" ht="17.25" customHeight="1" x14ac:dyDescent="0.4">
      <c r="A151" s="160">
        <v>2511</v>
      </c>
      <c r="B151" s="164" t="s">
        <v>36</v>
      </c>
      <c r="C151" s="165">
        <v>1</v>
      </c>
      <c r="D151" s="165">
        <v>1</v>
      </c>
      <c r="E151" s="166" t="s">
        <v>480</v>
      </c>
      <c r="F151" s="79">
        <f>SUM(G151:H151)</f>
        <v>5037246.0999999996</v>
      </c>
      <c r="G151" s="79">
        <v>5029871.0999999996</v>
      </c>
      <c r="H151" s="79">
        <v>7375</v>
      </c>
      <c r="I151" s="79">
        <f>SUM(J151:K151)</f>
        <v>7524084.7999999998</v>
      </c>
      <c r="J151" s="79">
        <v>7205857.0999999996</v>
      </c>
      <c r="K151" s="79">
        <v>318227.7</v>
      </c>
      <c r="L151" s="79">
        <f>SUM(M151:N151)</f>
        <v>7418754.0685999999</v>
      </c>
      <c r="M151" s="79">
        <v>7104731.5949999997</v>
      </c>
      <c r="N151" s="80">
        <v>314022.47360000003</v>
      </c>
    </row>
    <row r="152" spans="1:14" ht="18.75" customHeight="1" x14ac:dyDescent="0.4">
      <c r="A152" s="160">
        <v>2520</v>
      </c>
      <c r="B152" s="164" t="s">
        <v>36</v>
      </c>
      <c r="C152" s="165">
        <v>2</v>
      </c>
      <c r="D152" s="165">
        <v>0</v>
      </c>
      <c r="E152" s="168" t="s">
        <v>481</v>
      </c>
      <c r="F152" s="79">
        <f>SUM(F154)</f>
        <v>213000</v>
      </c>
      <c r="G152" s="79">
        <f t="shared" ref="G152:N152" si="44">SUM(G154)</f>
        <v>13000</v>
      </c>
      <c r="H152" s="79">
        <f t="shared" si="44"/>
        <v>200000</v>
      </c>
      <c r="I152" s="79">
        <f t="shared" si="44"/>
        <v>1102297.8</v>
      </c>
      <c r="J152" s="79">
        <f t="shared" si="44"/>
        <v>25100</v>
      </c>
      <c r="K152" s="79">
        <f t="shared" si="44"/>
        <v>1077197.8</v>
      </c>
      <c r="L152" s="79">
        <f t="shared" si="44"/>
        <v>991234.32500000007</v>
      </c>
      <c r="M152" s="79">
        <f t="shared" si="44"/>
        <v>22314.67</v>
      </c>
      <c r="N152" s="80">
        <f t="shared" si="44"/>
        <v>968919.65500000003</v>
      </c>
    </row>
    <row r="153" spans="1:14" s="167" customFormat="1" ht="10.5" customHeight="1" x14ac:dyDescent="0.4">
      <c r="A153" s="160"/>
      <c r="B153" s="164"/>
      <c r="C153" s="165"/>
      <c r="D153" s="165"/>
      <c r="E153" s="166" t="s">
        <v>398</v>
      </c>
      <c r="F153" s="79"/>
      <c r="G153" s="79"/>
      <c r="H153" s="79"/>
      <c r="I153" s="79"/>
      <c r="J153" s="79"/>
      <c r="K153" s="79"/>
      <c r="L153" s="79"/>
      <c r="M153" s="79"/>
      <c r="N153" s="80"/>
    </row>
    <row r="154" spans="1:14" ht="16.5" customHeight="1" x14ac:dyDescent="0.4">
      <c r="A154" s="160">
        <v>2521</v>
      </c>
      <c r="B154" s="164" t="s">
        <v>36</v>
      </c>
      <c r="C154" s="165">
        <v>2</v>
      </c>
      <c r="D154" s="165">
        <v>1</v>
      </c>
      <c r="E154" s="166" t="s">
        <v>482</v>
      </c>
      <c r="F154" s="79">
        <f>SUM(G154:H154)</f>
        <v>213000</v>
      </c>
      <c r="G154" s="79">
        <v>13000</v>
      </c>
      <c r="H154" s="79">
        <v>200000</v>
      </c>
      <c r="I154" s="79">
        <f>SUM(J154:K154)</f>
        <v>1102297.8</v>
      </c>
      <c r="J154" s="79">
        <v>25100</v>
      </c>
      <c r="K154" s="79">
        <v>1077197.8</v>
      </c>
      <c r="L154" s="79">
        <f>SUM(M154:N154)</f>
        <v>991234.32500000007</v>
      </c>
      <c r="M154" s="79">
        <v>22314.67</v>
      </c>
      <c r="N154" s="80">
        <v>968919.65500000003</v>
      </c>
    </row>
    <row r="155" spans="1:14" ht="19.5" customHeight="1" x14ac:dyDescent="0.4">
      <c r="A155" s="160">
        <v>2530</v>
      </c>
      <c r="B155" s="164" t="s">
        <v>36</v>
      </c>
      <c r="C155" s="165">
        <v>3</v>
      </c>
      <c r="D155" s="165">
        <v>0</v>
      </c>
      <c r="E155" s="168" t="s">
        <v>483</v>
      </c>
      <c r="F155" s="79">
        <f>SUM(F157)</f>
        <v>53130</v>
      </c>
      <c r="G155" s="79">
        <f t="shared" ref="G155:N155" si="45">SUM(G157)</f>
        <v>53130</v>
      </c>
      <c r="H155" s="79">
        <f t="shared" si="45"/>
        <v>0</v>
      </c>
      <c r="I155" s="79">
        <f t="shared" si="45"/>
        <v>55643.3</v>
      </c>
      <c r="J155" s="79">
        <f t="shared" si="45"/>
        <v>55643.3</v>
      </c>
      <c r="K155" s="79">
        <f t="shared" si="45"/>
        <v>0</v>
      </c>
      <c r="L155" s="79">
        <f t="shared" si="45"/>
        <v>51651</v>
      </c>
      <c r="M155" s="79">
        <f t="shared" si="45"/>
        <v>51651</v>
      </c>
      <c r="N155" s="80">
        <f t="shared" si="45"/>
        <v>0</v>
      </c>
    </row>
    <row r="156" spans="1:14" s="167" customFormat="1" ht="10.5" customHeight="1" x14ac:dyDescent="0.4">
      <c r="A156" s="160"/>
      <c r="B156" s="164"/>
      <c r="C156" s="165"/>
      <c r="D156" s="165"/>
      <c r="E156" s="166" t="s">
        <v>398</v>
      </c>
      <c r="F156" s="79"/>
      <c r="G156" s="79"/>
      <c r="H156" s="79"/>
      <c r="I156" s="79"/>
      <c r="J156" s="79"/>
      <c r="K156" s="79"/>
      <c r="L156" s="79"/>
      <c r="M156" s="79"/>
      <c r="N156" s="80"/>
    </row>
    <row r="157" spans="1:14" ht="16.5" customHeight="1" x14ac:dyDescent="0.4">
      <c r="A157" s="160">
        <v>2531</v>
      </c>
      <c r="B157" s="164" t="s">
        <v>36</v>
      </c>
      <c r="C157" s="165">
        <v>3</v>
      </c>
      <c r="D157" s="165">
        <v>1</v>
      </c>
      <c r="E157" s="166" t="s">
        <v>483</v>
      </c>
      <c r="F157" s="79">
        <f>SUM(G157:H157)</f>
        <v>53130</v>
      </c>
      <c r="G157" s="79">
        <v>53130</v>
      </c>
      <c r="H157" s="79">
        <v>0</v>
      </c>
      <c r="I157" s="79">
        <f>SUM(J157:K157)</f>
        <v>55643.3</v>
      </c>
      <c r="J157" s="79">
        <v>55643.3</v>
      </c>
      <c r="K157" s="79">
        <v>0</v>
      </c>
      <c r="L157" s="79">
        <f>SUM(M157:N157)</f>
        <v>51651</v>
      </c>
      <c r="M157" s="79">
        <v>51651</v>
      </c>
      <c r="N157" s="80">
        <v>0</v>
      </c>
    </row>
    <row r="158" spans="1:14" ht="24.75" customHeight="1" x14ac:dyDescent="0.4">
      <c r="A158" s="160">
        <v>2540</v>
      </c>
      <c r="B158" s="164" t="s">
        <v>36</v>
      </c>
      <c r="C158" s="165">
        <v>4</v>
      </c>
      <c r="D158" s="165">
        <v>0</v>
      </c>
      <c r="E158" s="168" t="s">
        <v>484</v>
      </c>
      <c r="F158" s="79">
        <f>SUM(F160)</f>
        <v>0</v>
      </c>
      <c r="G158" s="79">
        <f t="shared" ref="G158:N158" si="46">SUM(G160)</f>
        <v>0</v>
      </c>
      <c r="H158" s="79">
        <f t="shared" si="46"/>
        <v>0</v>
      </c>
      <c r="I158" s="79">
        <f t="shared" si="46"/>
        <v>0</v>
      </c>
      <c r="J158" s="79">
        <f t="shared" si="46"/>
        <v>0</v>
      </c>
      <c r="K158" s="79">
        <f t="shared" si="46"/>
        <v>0</v>
      </c>
      <c r="L158" s="79">
        <f t="shared" si="46"/>
        <v>0</v>
      </c>
      <c r="M158" s="79">
        <f t="shared" si="46"/>
        <v>0</v>
      </c>
      <c r="N158" s="80">
        <f t="shared" si="46"/>
        <v>0</v>
      </c>
    </row>
    <row r="159" spans="1:14" s="167" customFormat="1" ht="16.5" customHeight="1" x14ac:dyDescent="0.4">
      <c r="A159" s="160"/>
      <c r="B159" s="164"/>
      <c r="C159" s="165"/>
      <c r="D159" s="165"/>
      <c r="E159" s="166" t="s">
        <v>398</v>
      </c>
      <c r="F159" s="79"/>
      <c r="G159" s="79"/>
      <c r="H159" s="79"/>
      <c r="I159" s="79"/>
      <c r="J159" s="79"/>
      <c r="K159" s="79"/>
      <c r="L159" s="79"/>
      <c r="M159" s="79"/>
      <c r="N159" s="80"/>
    </row>
    <row r="160" spans="1:14" ht="17.25" customHeight="1" x14ac:dyDescent="0.4">
      <c r="A160" s="160">
        <v>2541</v>
      </c>
      <c r="B160" s="164" t="s">
        <v>36</v>
      </c>
      <c r="C160" s="165">
        <v>4</v>
      </c>
      <c r="D160" s="165">
        <v>1</v>
      </c>
      <c r="E160" s="166" t="s">
        <v>484</v>
      </c>
      <c r="F160" s="79">
        <f>SUM(G160:H160)</f>
        <v>0</v>
      </c>
      <c r="G160" s="79">
        <v>0</v>
      </c>
      <c r="H160" s="79">
        <v>0</v>
      </c>
      <c r="I160" s="79">
        <f>SUM(J160:K160)</f>
        <v>0</v>
      </c>
      <c r="J160" s="79">
        <v>0</v>
      </c>
      <c r="K160" s="79">
        <v>0</v>
      </c>
      <c r="L160" s="79">
        <f>SUM(M160:N160)</f>
        <v>0</v>
      </c>
      <c r="M160" s="79">
        <v>0</v>
      </c>
      <c r="N160" s="80">
        <v>0</v>
      </c>
    </row>
    <row r="161" spans="1:14" ht="27" customHeight="1" x14ac:dyDescent="0.4">
      <c r="A161" s="160">
        <v>2550</v>
      </c>
      <c r="B161" s="164" t="s">
        <v>36</v>
      </c>
      <c r="C161" s="165">
        <v>5</v>
      </c>
      <c r="D161" s="165">
        <v>0</v>
      </c>
      <c r="E161" s="168" t="s">
        <v>485</v>
      </c>
      <c r="F161" s="79">
        <f>SUM(F163)</f>
        <v>0</v>
      </c>
      <c r="G161" s="79">
        <f t="shared" ref="G161:N161" si="47">SUM(G163)</f>
        <v>0</v>
      </c>
      <c r="H161" s="79">
        <f t="shared" si="47"/>
        <v>0</v>
      </c>
      <c r="I161" s="79">
        <f t="shared" si="47"/>
        <v>0</v>
      </c>
      <c r="J161" s="79">
        <f t="shared" si="47"/>
        <v>0</v>
      </c>
      <c r="K161" s="79">
        <f t="shared" si="47"/>
        <v>0</v>
      </c>
      <c r="L161" s="79">
        <f t="shared" si="47"/>
        <v>0</v>
      </c>
      <c r="M161" s="79">
        <f t="shared" si="47"/>
        <v>0</v>
      </c>
      <c r="N161" s="80">
        <f t="shared" si="47"/>
        <v>0</v>
      </c>
    </row>
    <row r="162" spans="1:14" s="167" customFormat="1" ht="14.25" customHeight="1" x14ac:dyDescent="0.4">
      <c r="A162" s="160"/>
      <c r="B162" s="164"/>
      <c r="C162" s="165"/>
      <c r="D162" s="165"/>
      <c r="E162" s="166" t="s">
        <v>398</v>
      </c>
      <c r="F162" s="79"/>
      <c r="G162" s="79"/>
      <c r="H162" s="79"/>
      <c r="I162" s="79"/>
      <c r="J162" s="79"/>
      <c r="K162" s="79"/>
      <c r="L162" s="79"/>
      <c r="M162" s="79"/>
      <c r="N162" s="80"/>
    </row>
    <row r="163" spans="1:14" ht="27.75" customHeight="1" x14ac:dyDescent="0.4">
      <c r="A163" s="160">
        <v>2551</v>
      </c>
      <c r="B163" s="164" t="s">
        <v>36</v>
      </c>
      <c r="C163" s="165">
        <v>5</v>
      </c>
      <c r="D163" s="165">
        <v>1</v>
      </c>
      <c r="E163" s="166" t="s">
        <v>485</v>
      </c>
      <c r="F163" s="79">
        <f>SUM(G163:H163)</f>
        <v>0</v>
      </c>
      <c r="G163" s="79">
        <v>0</v>
      </c>
      <c r="H163" s="79">
        <v>0</v>
      </c>
      <c r="I163" s="79">
        <f>SUM(J163:K163)</f>
        <v>0</v>
      </c>
      <c r="J163" s="79">
        <v>0</v>
      </c>
      <c r="K163" s="79">
        <v>0</v>
      </c>
      <c r="L163" s="79">
        <f>SUM(M163:N163)</f>
        <v>0</v>
      </c>
      <c r="M163" s="79">
        <v>0</v>
      </c>
      <c r="N163" s="80">
        <v>0</v>
      </c>
    </row>
    <row r="164" spans="1:14" ht="25.5" customHeight="1" x14ac:dyDescent="0.4">
      <c r="A164" s="160">
        <v>2560</v>
      </c>
      <c r="B164" s="164" t="s">
        <v>36</v>
      </c>
      <c r="C164" s="165">
        <v>6</v>
      </c>
      <c r="D164" s="165">
        <v>0</v>
      </c>
      <c r="E164" s="168" t="s">
        <v>486</v>
      </c>
      <c r="F164" s="79">
        <f>SUM(F166)</f>
        <v>5496518.7000000002</v>
      </c>
      <c r="G164" s="79">
        <f t="shared" ref="G164:N164" si="48">SUM(G166)</f>
        <v>5160617.4000000004</v>
      </c>
      <c r="H164" s="79">
        <f t="shared" si="48"/>
        <v>335901.3</v>
      </c>
      <c r="I164" s="79">
        <f t="shared" si="48"/>
        <v>6541908.3999999994</v>
      </c>
      <c r="J164" s="79">
        <f t="shared" si="48"/>
        <v>5752777.0999999996</v>
      </c>
      <c r="K164" s="79">
        <f t="shared" si="48"/>
        <v>789131.3</v>
      </c>
      <c r="L164" s="79">
        <f t="shared" si="48"/>
        <v>5115680.1101000002</v>
      </c>
      <c r="M164" s="79">
        <f t="shared" si="48"/>
        <v>4666256.1315000001</v>
      </c>
      <c r="N164" s="80">
        <f t="shared" si="48"/>
        <v>449423.97859999997</v>
      </c>
    </row>
    <row r="165" spans="1:14" s="167" customFormat="1" ht="10.5" customHeight="1" x14ac:dyDescent="0.4">
      <c r="A165" s="160"/>
      <c r="B165" s="164"/>
      <c r="C165" s="165"/>
      <c r="D165" s="165"/>
      <c r="E165" s="166" t="s">
        <v>398</v>
      </c>
      <c r="F165" s="79"/>
      <c r="G165" s="79"/>
      <c r="H165" s="79"/>
      <c r="I165" s="79"/>
      <c r="J165" s="79"/>
      <c r="K165" s="79"/>
      <c r="L165" s="79"/>
      <c r="M165" s="79"/>
      <c r="N165" s="80"/>
    </row>
    <row r="166" spans="1:14" ht="27.75" customHeight="1" x14ac:dyDescent="0.4">
      <c r="A166" s="160">
        <v>2561</v>
      </c>
      <c r="B166" s="164" t="s">
        <v>36</v>
      </c>
      <c r="C166" s="165">
        <v>6</v>
      </c>
      <c r="D166" s="165">
        <v>1</v>
      </c>
      <c r="E166" s="166" t="s">
        <v>486</v>
      </c>
      <c r="F166" s="79">
        <f>SUM(G166:H166)</f>
        <v>5496518.7000000002</v>
      </c>
      <c r="G166" s="79">
        <v>5160617.4000000004</v>
      </c>
      <c r="H166" s="79">
        <v>335901.3</v>
      </c>
      <c r="I166" s="79">
        <f>SUM(J166:K166)</f>
        <v>6541908.3999999994</v>
      </c>
      <c r="J166" s="79">
        <v>5752777.0999999996</v>
      </c>
      <c r="K166" s="79">
        <v>789131.3</v>
      </c>
      <c r="L166" s="79">
        <f>SUM(M166:N166)</f>
        <v>5115680.1101000002</v>
      </c>
      <c r="M166" s="79">
        <v>4666256.1315000001</v>
      </c>
      <c r="N166" s="80">
        <v>449423.97859999997</v>
      </c>
    </row>
    <row r="167" spans="1:14" s="170" customFormat="1" ht="54.75" customHeight="1" x14ac:dyDescent="0.25">
      <c r="A167" s="169">
        <v>2600</v>
      </c>
      <c r="B167" s="161" t="s">
        <v>37</v>
      </c>
      <c r="C167" s="162">
        <v>0</v>
      </c>
      <c r="D167" s="162">
        <v>0</v>
      </c>
      <c r="E167" s="158" t="s">
        <v>487</v>
      </c>
      <c r="F167" s="95">
        <f>SUM(F169,F172,F175,F178,F181,F184,)</f>
        <v>7556027.1999999993</v>
      </c>
      <c r="G167" s="95">
        <f t="shared" ref="G167:N167" si="49">SUM(G169,G172,G175,G178,G181,G184,)</f>
        <v>3603860.7</v>
      </c>
      <c r="H167" s="95">
        <f t="shared" si="49"/>
        <v>3952166.5</v>
      </c>
      <c r="I167" s="95">
        <f t="shared" si="49"/>
        <v>10931139</v>
      </c>
      <c r="J167" s="95">
        <f t="shared" si="49"/>
        <v>4709980.9000000004</v>
      </c>
      <c r="K167" s="95">
        <f t="shared" si="49"/>
        <v>6221158.0999999996</v>
      </c>
      <c r="L167" s="95">
        <f t="shared" si="49"/>
        <v>8992826.648599999</v>
      </c>
      <c r="M167" s="95">
        <f t="shared" si="49"/>
        <v>4177772.5227000001</v>
      </c>
      <c r="N167" s="96">
        <f t="shared" si="49"/>
        <v>4815054.1259000003</v>
      </c>
    </row>
    <row r="168" spans="1:14" ht="16.5" customHeight="1" x14ac:dyDescent="0.4">
      <c r="A168" s="160"/>
      <c r="B168" s="164"/>
      <c r="C168" s="165"/>
      <c r="D168" s="165"/>
      <c r="E168" s="166" t="s">
        <v>269</v>
      </c>
      <c r="F168" s="79"/>
      <c r="G168" s="79"/>
      <c r="H168" s="79"/>
      <c r="I168" s="79"/>
      <c r="J168" s="79"/>
      <c r="K168" s="79"/>
      <c r="L168" s="79"/>
      <c r="M168" s="79"/>
      <c r="N168" s="80"/>
    </row>
    <row r="169" spans="1:14" ht="16.5" customHeight="1" x14ac:dyDescent="0.4">
      <c r="A169" s="160">
        <v>2610</v>
      </c>
      <c r="B169" s="164" t="s">
        <v>37</v>
      </c>
      <c r="C169" s="165">
        <v>1</v>
      </c>
      <c r="D169" s="165">
        <v>0</v>
      </c>
      <c r="E169" s="168" t="s">
        <v>488</v>
      </c>
      <c r="F169" s="79">
        <f>SUM(F171)</f>
        <v>538564</v>
      </c>
      <c r="G169" s="79">
        <f t="shared" ref="G169:N169" si="50">SUM(G171)</f>
        <v>38564</v>
      </c>
      <c r="H169" s="79">
        <f t="shared" si="50"/>
        <v>500000</v>
      </c>
      <c r="I169" s="79">
        <f t="shared" si="50"/>
        <v>901634</v>
      </c>
      <c r="J169" s="79">
        <f t="shared" si="50"/>
        <v>401634</v>
      </c>
      <c r="K169" s="79">
        <f t="shared" si="50"/>
        <v>500000</v>
      </c>
      <c r="L169" s="79">
        <f t="shared" si="50"/>
        <v>113931.39479999999</v>
      </c>
      <c r="M169" s="79">
        <f t="shared" si="50"/>
        <v>113931.39479999999</v>
      </c>
      <c r="N169" s="80">
        <f t="shared" si="50"/>
        <v>0</v>
      </c>
    </row>
    <row r="170" spans="1:14" s="167" customFormat="1" ht="10.5" customHeight="1" x14ac:dyDescent="0.4">
      <c r="A170" s="160"/>
      <c r="B170" s="164"/>
      <c r="C170" s="165"/>
      <c r="D170" s="165"/>
      <c r="E170" s="166" t="s">
        <v>398</v>
      </c>
      <c r="F170" s="79"/>
      <c r="G170" s="79"/>
      <c r="H170" s="79"/>
      <c r="I170" s="79"/>
      <c r="J170" s="79"/>
      <c r="K170" s="79"/>
      <c r="L170" s="79"/>
      <c r="M170" s="79"/>
      <c r="N170" s="80"/>
    </row>
    <row r="171" spans="1:14" ht="21" customHeight="1" x14ac:dyDescent="0.4">
      <c r="A171" s="160">
        <v>2611</v>
      </c>
      <c r="B171" s="164" t="s">
        <v>37</v>
      </c>
      <c r="C171" s="165">
        <v>1</v>
      </c>
      <c r="D171" s="165">
        <v>1</v>
      </c>
      <c r="E171" s="166" t="s">
        <v>488</v>
      </c>
      <c r="F171" s="79">
        <f>SUM(G171:H171)</f>
        <v>538564</v>
      </c>
      <c r="G171" s="79">
        <v>38564</v>
      </c>
      <c r="H171" s="79">
        <v>500000</v>
      </c>
      <c r="I171" s="79">
        <f>SUM(J171:K171)</f>
        <v>901634</v>
      </c>
      <c r="J171" s="79">
        <v>401634</v>
      </c>
      <c r="K171" s="79">
        <v>500000</v>
      </c>
      <c r="L171" s="79">
        <f>SUM(M171:N171)</f>
        <v>113931.39479999999</v>
      </c>
      <c r="M171" s="79">
        <v>113931.39479999999</v>
      </c>
      <c r="N171" s="80">
        <v>0</v>
      </c>
    </row>
    <row r="172" spans="1:14" ht="17.25" customHeight="1" x14ac:dyDescent="0.4">
      <c r="A172" s="160">
        <v>2620</v>
      </c>
      <c r="B172" s="164" t="s">
        <v>37</v>
      </c>
      <c r="C172" s="165">
        <v>2</v>
      </c>
      <c r="D172" s="165">
        <v>0</v>
      </c>
      <c r="E172" s="168" t="s">
        <v>489</v>
      </c>
      <c r="F172" s="79">
        <f>SUM(F174)</f>
        <v>0</v>
      </c>
      <c r="G172" s="79">
        <f t="shared" ref="G172:N172" si="51">SUM(G174)</f>
        <v>0</v>
      </c>
      <c r="H172" s="79">
        <f t="shared" si="51"/>
        <v>0</v>
      </c>
      <c r="I172" s="79">
        <f t="shared" si="51"/>
        <v>0</v>
      </c>
      <c r="J172" s="79">
        <f t="shared" si="51"/>
        <v>0</v>
      </c>
      <c r="K172" s="79">
        <f t="shared" si="51"/>
        <v>0</v>
      </c>
      <c r="L172" s="79">
        <f t="shared" si="51"/>
        <v>0</v>
      </c>
      <c r="M172" s="79">
        <f t="shared" si="51"/>
        <v>0</v>
      </c>
      <c r="N172" s="80">
        <f t="shared" si="51"/>
        <v>0</v>
      </c>
    </row>
    <row r="173" spans="1:14" s="167" customFormat="1" ht="10.5" customHeight="1" x14ac:dyDescent="0.4">
      <c r="A173" s="160"/>
      <c r="B173" s="164"/>
      <c r="C173" s="165"/>
      <c r="D173" s="165"/>
      <c r="E173" s="166" t="s">
        <v>398</v>
      </c>
      <c r="F173" s="79"/>
      <c r="G173" s="79"/>
      <c r="H173" s="79"/>
      <c r="I173" s="79"/>
      <c r="J173" s="79"/>
      <c r="K173" s="79"/>
      <c r="L173" s="79"/>
      <c r="M173" s="79"/>
      <c r="N173" s="80"/>
    </row>
    <row r="174" spans="1:14" ht="13.5" customHeight="1" x14ac:dyDescent="0.4">
      <c r="A174" s="160">
        <v>2621</v>
      </c>
      <c r="B174" s="164" t="s">
        <v>37</v>
      </c>
      <c r="C174" s="165">
        <v>2</v>
      </c>
      <c r="D174" s="165">
        <v>1</v>
      </c>
      <c r="E174" s="166" t="s">
        <v>489</v>
      </c>
      <c r="F174" s="79">
        <f>SUM(G174:H174)</f>
        <v>0</v>
      </c>
      <c r="G174" s="79">
        <v>0</v>
      </c>
      <c r="H174" s="79">
        <v>0</v>
      </c>
      <c r="I174" s="79">
        <f>SUM(J174:K174)</f>
        <v>0</v>
      </c>
      <c r="J174" s="79">
        <v>0</v>
      </c>
      <c r="K174" s="79">
        <v>0</v>
      </c>
      <c r="L174" s="79">
        <f>SUM(M174:N174)</f>
        <v>0</v>
      </c>
      <c r="M174" s="79">
        <v>0</v>
      </c>
      <c r="N174" s="80">
        <v>0</v>
      </c>
    </row>
    <row r="175" spans="1:14" ht="18.75" customHeight="1" x14ac:dyDescent="0.4">
      <c r="A175" s="160">
        <v>2630</v>
      </c>
      <c r="B175" s="164" t="s">
        <v>37</v>
      </c>
      <c r="C175" s="165">
        <v>3</v>
      </c>
      <c r="D175" s="165">
        <v>0</v>
      </c>
      <c r="E175" s="168" t="s">
        <v>490</v>
      </c>
      <c r="F175" s="79">
        <f>SUM(F177)</f>
        <v>10200</v>
      </c>
      <c r="G175" s="79">
        <f t="shared" ref="G175:N175" si="52">SUM(G177)</f>
        <v>0</v>
      </c>
      <c r="H175" s="79">
        <f t="shared" si="52"/>
        <v>10200</v>
      </c>
      <c r="I175" s="79">
        <f t="shared" si="52"/>
        <v>416106.2</v>
      </c>
      <c r="J175" s="79">
        <f t="shared" si="52"/>
        <v>407906.2</v>
      </c>
      <c r="K175" s="79">
        <f t="shared" si="52"/>
        <v>8200</v>
      </c>
      <c r="L175" s="79">
        <f t="shared" si="52"/>
        <v>397619.59669999999</v>
      </c>
      <c r="M175" s="79">
        <f t="shared" si="52"/>
        <v>390285.78470000002</v>
      </c>
      <c r="N175" s="80">
        <f t="shared" si="52"/>
        <v>7333.8119999999999</v>
      </c>
    </row>
    <row r="176" spans="1:14" s="167" customFormat="1" ht="15.75" customHeight="1" x14ac:dyDescent="0.4">
      <c r="A176" s="160"/>
      <c r="B176" s="164"/>
      <c r="C176" s="165"/>
      <c r="D176" s="165"/>
      <c r="E176" s="166" t="s">
        <v>398</v>
      </c>
      <c r="F176" s="79"/>
      <c r="G176" s="79"/>
      <c r="H176" s="79"/>
      <c r="I176" s="79"/>
      <c r="J176" s="79"/>
      <c r="K176" s="79"/>
      <c r="L176" s="79"/>
      <c r="M176" s="79"/>
      <c r="N176" s="80"/>
    </row>
    <row r="177" spans="1:14" ht="15" customHeight="1" x14ac:dyDescent="0.4">
      <c r="A177" s="160">
        <v>2631</v>
      </c>
      <c r="B177" s="164" t="s">
        <v>37</v>
      </c>
      <c r="C177" s="165">
        <v>3</v>
      </c>
      <c r="D177" s="165">
        <v>1</v>
      </c>
      <c r="E177" s="166" t="s">
        <v>490</v>
      </c>
      <c r="F177" s="79">
        <f>SUM(G177:H177)</f>
        <v>10200</v>
      </c>
      <c r="G177" s="79">
        <v>0</v>
      </c>
      <c r="H177" s="79">
        <v>10200</v>
      </c>
      <c r="I177" s="79">
        <f>SUM(J177:K177)</f>
        <v>416106.2</v>
      </c>
      <c r="J177" s="79">
        <v>407906.2</v>
      </c>
      <c r="K177" s="79">
        <v>8200</v>
      </c>
      <c r="L177" s="79">
        <f>SUM(M177:N177)</f>
        <v>397619.59669999999</v>
      </c>
      <c r="M177" s="79">
        <v>390285.78470000002</v>
      </c>
      <c r="N177" s="80">
        <v>7333.8119999999999</v>
      </c>
    </row>
    <row r="178" spans="1:14" ht="15.75" customHeight="1" x14ac:dyDescent="0.4">
      <c r="A178" s="160">
        <v>2640</v>
      </c>
      <c r="B178" s="164" t="s">
        <v>37</v>
      </c>
      <c r="C178" s="165">
        <v>4</v>
      </c>
      <c r="D178" s="165">
        <v>0</v>
      </c>
      <c r="E178" s="168" t="s">
        <v>491</v>
      </c>
      <c r="F178" s="79">
        <f>SUM(F180)</f>
        <v>1905659.4</v>
      </c>
      <c r="G178" s="79">
        <f t="shared" ref="G178:N178" si="53">SUM(G180)</f>
        <v>1769679</v>
      </c>
      <c r="H178" s="79">
        <f t="shared" si="53"/>
        <v>135980.4</v>
      </c>
      <c r="I178" s="79">
        <f t="shared" si="53"/>
        <v>1999397.9000000001</v>
      </c>
      <c r="J178" s="79">
        <f t="shared" si="53"/>
        <v>1862984.1</v>
      </c>
      <c r="K178" s="79">
        <f t="shared" si="53"/>
        <v>136413.79999999999</v>
      </c>
      <c r="L178" s="79">
        <f t="shared" si="53"/>
        <v>1898320.8959999999</v>
      </c>
      <c r="M178" s="79">
        <f t="shared" si="53"/>
        <v>1775893.1159999999</v>
      </c>
      <c r="N178" s="80">
        <f t="shared" si="53"/>
        <v>122427.78</v>
      </c>
    </row>
    <row r="179" spans="1:14" s="167" customFormat="1" ht="14.25" customHeight="1" x14ac:dyDescent="0.4">
      <c r="A179" s="160"/>
      <c r="B179" s="164"/>
      <c r="C179" s="165"/>
      <c r="D179" s="165"/>
      <c r="E179" s="166" t="s">
        <v>398</v>
      </c>
      <c r="F179" s="79"/>
      <c r="G179" s="79"/>
      <c r="H179" s="79"/>
      <c r="I179" s="79"/>
      <c r="J179" s="79"/>
      <c r="K179" s="79"/>
      <c r="L179" s="79"/>
      <c r="M179" s="79"/>
      <c r="N179" s="80"/>
    </row>
    <row r="180" spans="1:14" ht="13.5" customHeight="1" x14ac:dyDescent="0.4">
      <c r="A180" s="160">
        <v>2641</v>
      </c>
      <c r="B180" s="164" t="s">
        <v>37</v>
      </c>
      <c r="C180" s="165">
        <v>4</v>
      </c>
      <c r="D180" s="165">
        <v>1</v>
      </c>
      <c r="E180" s="166" t="s">
        <v>491</v>
      </c>
      <c r="F180" s="79">
        <f>SUM(G180:H180)</f>
        <v>1905659.4</v>
      </c>
      <c r="G180" s="79">
        <v>1769679</v>
      </c>
      <c r="H180" s="79">
        <v>135980.4</v>
      </c>
      <c r="I180" s="79">
        <f>SUM(J180:K180)</f>
        <v>1999397.9000000001</v>
      </c>
      <c r="J180" s="79">
        <v>1862984.1</v>
      </c>
      <c r="K180" s="79">
        <v>136413.79999999999</v>
      </c>
      <c r="L180" s="79">
        <f>SUM(M180:N180)</f>
        <v>1898320.8959999999</v>
      </c>
      <c r="M180" s="79">
        <v>1775893.1159999999</v>
      </c>
      <c r="N180" s="80">
        <v>122427.78</v>
      </c>
    </row>
    <row r="181" spans="1:14" ht="45" customHeight="1" x14ac:dyDescent="0.4">
      <c r="A181" s="160">
        <v>2650</v>
      </c>
      <c r="B181" s="164" t="s">
        <v>37</v>
      </c>
      <c r="C181" s="165">
        <v>5</v>
      </c>
      <c r="D181" s="165">
        <v>0</v>
      </c>
      <c r="E181" s="168" t="s">
        <v>492</v>
      </c>
      <c r="F181" s="79">
        <f>SUM(F183)</f>
        <v>7000</v>
      </c>
      <c r="G181" s="79">
        <f t="shared" ref="G181:N181" si="54">SUM(G183)</f>
        <v>0</v>
      </c>
      <c r="H181" s="79">
        <f t="shared" si="54"/>
        <v>7000</v>
      </c>
      <c r="I181" s="79">
        <f t="shared" si="54"/>
        <v>14000</v>
      </c>
      <c r="J181" s="79">
        <f t="shared" si="54"/>
        <v>0</v>
      </c>
      <c r="K181" s="79">
        <f t="shared" si="54"/>
        <v>14000</v>
      </c>
      <c r="L181" s="79">
        <f t="shared" si="54"/>
        <v>4297.2629999999999</v>
      </c>
      <c r="M181" s="79">
        <f t="shared" si="54"/>
        <v>0</v>
      </c>
      <c r="N181" s="80">
        <f t="shared" si="54"/>
        <v>4297.2629999999999</v>
      </c>
    </row>
    <row r="182" spans="1:14" s="167" customFormat="1" ht="14.25" customHeight="1" x14ac:dyDescent="0.4">
      <c r="A182" s="160"/>
      <c r="B182" s="164"/>
      <c r="C182" s="165"/>
      <c r="D182" s="165"/>
      <c r="E182" s="166" t="s">
        <v>398</v>
      </c>
      <c r="F182" s="79"/>
      <c r="G182" s="79"/>
      <c r="H182" s="79"/>
      <c r="I182" s="79"/>
      <c r="J182" s="79"/>
      <c r="K182" s="79"/>
      <c r="L182" s="79"/>
      <c r="M182" s="79"/>
      <c r="N182" s="80"/>
    </row>
    <row r="183" spans="1:14" ht="37.5" customHeight="1" x14ac:dyDescent="0.4">
      <c r="A183" s="160">
        <v>2651</v>
      </c>
      <c r="B183" s="164" t="s">
        <v>37</v>
      </c>
      <c r="C183" s="165">
        <v>5</v>
      </c>
      <c r="D183" s="165">
        <v>1</v>
      </c>
      <c r="E183" s="166" t="s">
        <v>492</v>
      </c>
      <c r="F183" s="79">
        <f>SUM(G183:H183)</f>
        <v>7000</v>
      </c>
      <c r="G183" s="79">
        <v>0</v>
      </c>
      <c r="H183" s="79">
        <v>7000</v>
      </c>
      <c r="I183" s="79">
        <f>SUM(J183:K183)</f>
        <v>14000</v>
      </c>
      <c r="J183" s="79">
        <v>0</v>
      </c>
      <c r="K183" s="79">
        <v>14000</v>
      </c>
      <c r="L183" s="79">
        <f>SUM(M183:N183)</f>
        <v>4297.2629999999999</v>
      </c>
      <c r="M183" s="79">
        <v>0</v>
      </c>
      <c r="N183" s="80">
        <v>4297.2629999999999</v>
      </c>
    </row>
    <row r="184" spans="1:14" ht="29.25" customHeight="1" x14ac:dyDescent="0.4">
      <c r="A184" s="160">
        <v>2660</v>
      </c>
      <c r="B184" s="164" t="s">
        <v>37</v>
      </c>
      <c r="C184" s="165">
        <v>6</v>
      </c>
      <c r="D184" s="165">
        <v>0</v>
      </c>
      <c r="E184" s="168" t="s">
        <v>493</v>
      </c>
      <c r="F184" s="79">
        <f>SUM(F186)</f>
        <v>5094603.8</v>
      </c>
      <c r="G184" s="79">
        <f t="shared" ref="G184:N184" si="55">SUM(G186)</f>
        <v>1795617.7</v>
      </c>
      <c r="H184" s="79">
        <f t="shared" si="55"/>
        <v>3298986.1</v>
      </c>
      <c r="I184" s="79">
        <f t="shared" si="55"/>
        <v>7600000.9000000004</v>
      </c>
      <c r="J184" s="79">
        <f t="shared" si="55"/>
        <v>2037456.6</v>
      </c>
      <c r="K184" s="79">
        <f t="shared" si="55"/>
        <v>5562544.2999999998</v>
      </c>
      <c r="L184" s="79">
        <f t="shared" si="55"/>
        <v>6578657.4980999995</v>
      </c>
      <c r="M184" s="79">
        <f t="shared" si="55"/>
        <v>1897662.2272000001</v>
      </c>
      <c r="N184" s="80">
        <f t="shared" si="55"/>
        <v>4680995.2708999999</v>
      </c>
    </row>
    <row r="185" spans="1:14" s="167" customFormat="1" ht="14.25" customHeight="1" x14ac:dyDescent="0.4">
      <c r="A185" s="160"/>
      <c r="B185" s="164"/>
      <c r="C185" s="165"/>
      <c r="D185" s="165"/>
      <c r="E185" s="166" t="s">
        <v>398</v>
      </c>
      <c r="F185" s="79"/>
      <c r="G185" s="79"/>
      <c r="H185" s="79"/>
      <c r="I185" s="79"/>
      <c r="J185" s="79"/>
      <c r="K185" s="79"/>
      <c r="L185" s="79"/>
      <c r="M185" s="79"/>
      <c r="N185" s="80"/>
    </row>
    <row r="186" spans="1:14" ht="26.25" customHeight="1" x14ac:dyDescent="0.4">
      <c r="A186" s="160">
        <v>2661</v>
      </c>
      <c r="B186" s="164" t="s">
        <v>37</v>
      </c>
      <c r="C186" s="165">
        <v>6</v>
      </c>
      <c r="D186" s="165">
        <v>1</v>
      </c>
      <c r="E186" s="166" t="s">
        <v>493</v>
      </c>
      <c r="F186" s="79">
        <f>SUM(G186:H186)</f>
        <v>5094603.8</v>
      </c>
      <c r="G186" s="79">
        <v>1795617.7</v>
      </c>
      <c r="H186" s="79">
        <v>3298986.1</v>
      </c>
      <c r="I186" s="79">
        <f>SUM(J186:K186)</f>
        <v>7600000.9000000004</v>
      </c>
      <c r="J186" s="79">
        <v>2037456.6</v>
      </c>
      <c r="K186" s="79">
        <v>5562544.2999999998</v>
      </c>
      <c r="L186" s="79">
        <f>SUM(M186:N186)</f>
        <v>6578657.4980999995</v>
      </c>
      <c r="M186" s="79">
        <v>1897662.2272000001</v>
      </c>
      <c r="N186" s="80">
        <v>4680995.2708999999</v>
      </c>
    </row>
    <row r="187" spans="1:14" s="170" customFormat="1" ht="36" customHeight="1" x14ac:dyDescent="0.25">
      <c r="A187" s="169">
        <v>2700</v>
      </c>
      <c r="B187" s="161" t="s">
        <v>38</v>
      </c>
      <c r="C187" s="162">
        <v>0</v>
      </c>
      <c r="D187" s="162">
        <v>0</v>
      </c>
      <c r="E187" s="158" t="s">
        <v>494</v>
      </c>
      <c r="F187" s="95">
        <f>SUM(F189,F194,F200,F206,F209,F212)</f>
        <v>578662</v>
      </c>
      <c r="G187" s="95">
        <f t="shared" ref="G187:N187" si="56">SUM(G189,G194,G200,G206,G209,G212)</f>
        <v>101300</v>
      </c>
      <c r="H187" s="95">
        <f t="shared" si="56"/>
        <v>477362</v>
      </c>
      <c r="I187" s="95">
        <f t="shared" si="56"/>
        <v>1297906.5999999999</v>
      </c>
      <c r="J187" s="95">
        <f t="shared" si="56"/>
        <v>343508.7</v>
      </c>
      <c r="K187" s="95">
        <f t="shared" si="56"/>
        <v>954397.89999999991</v>
      </c>
      <c r="L187" s="95">
        <f t="shared" si="56"/>
        <v>1045549.73</v>
      </c>
      <c r="M187" s="95">
        <f t="shared" si="56"/>
        <v>311516.89500000002</v>
      </c>
      <c r="N187" s="96">
        <f t="shared" si="56"/>
        <v>734032.83499999996</v>
      </c>
    </row>
    <row r="188" spans="1:14" ht="22.5" customHeight="1" x14ac:dyDescent="0.4">
      <c r="A188" s="160"/>
      <c r="B188" s="164"/>
      <c r="C188" s="165"/>
      <c r="D188" s="165"/>
      <c r="E188" s="166" t="s">
        <v>269</v>
      </c>
      <c r="F188" s="79"/>
      <c r="G188" s="79"/>
      <c r="H188" s="79"/>
      <c r="I188" s="79"/>
      <c r="J188" s="79"/>
      <c r="K188" s="79"/>
      <c r="L188" s="79"/>
      <c r="M188" s="79"/>
      <c r="N188" s="80"/>
    </row>
    <row r="189" spans="1:14" ht="15.75" customHeight="1" x14ac:dyDescent="0.4">
      <c r="A189" s="160">
        <v>2710</v>
      </c>
      <c r="B189" s="164" t="s">
        <v>38</v>
      </c>
      <c r="C189" s="165">
        <v>1</v>
      </c>
      <c r="D189" s="165">
        <v>0</v>
      </c>
      <c r="E189" s="168" t="s">
        <v>495</v>
      </c>
      <c r="F189" s="79">
        <f>SUM(F191:F193)</f>
        <v>79000</v>
      </c>
      <c r="G189" s="79">
        <f t="shared" ref="G189:N189" si="57">SUM(G191:G193)</f>
        <v>0</v>
      </c>
      <c r="H189" s="79">
        <f t="shared" si="57"/>
        <v>79000</v>
      </c>
      <c r="I189" s="79">
        <f t="shared" si="57"/>
        <v>287887.7</v>
      </c>
      <c r="J189" s="79">
        <f t="shared" si="57"/>
        <v>0</v>
      </c>
      <c r="K189" s="79">
        <f t="shared" si="57"/>
        <v>287887.7</v>
      </c>
      <c r="L189" s="79">
        <f t="shared" si="57"/>
        <v>286818.14600000001</v>
      </c>
      <c r="M189" s="79">
        <f t="shared" si="57"/>
        <v>0</v>
      </c>
      <c r="N189" s="80">
        <f t="shared" si="57"/>
        <v>286818.14600000001</v>
      </c>
    </row>
    <row r="190" spans="1:14" s="167" customFormat="1" ht="14.25" customHeight="1" x14ac:dyDescent="0.4">
      <c r="A190" s="160"/>
      <c r="B190" s="164"/>
      <c r="C190" s="165"/>
      <c r="D190" s="165"/>
      <c r="E190" s="166" t="s">
        <v>398</v>
      </c>
      <c r="F190" s="79"/>
      <c r="G190" s="79"/>
      <c r="H190" s="79"/>
      <c r="I190" s="79"/>
      <c r="J190" s="79"/>
      <c r="K190" s="79"/>
      <c r="L190" s="79"/>
      <c r="M190" s="79"/>
      <c r="N190" s="80"/>
    </row>
    <row r="191" spans="1:14" ht="18" customHeight="1" x14ac:dyDescent="0.4">
      <c r="A191" s="160">
        <v>2711</v>
      </c>
      <c r="B191" s="164" t="s">
        <v>38</v>
      </c>
      <c r="C191" s="165">
        <v>1</v>
      </c>
      <c r="D191" s="165">
        <v>1</v>
      </c>
      <c r="E191" s="166" t="s">
        <v>496</v>
      </c>
      <c r="F191" s="79">
        <f>SUM(G191:H191)</f>
        <v>79000</v>
      </c>
      <c r="G191" s="79">
        <v>0</v>
      </c>
      <c r="H191" s="79">
        <v>79000</v>
      </c>
      <c r="I191" s="79">
        <f>SUM(J191:K191)</f>
        <v>287887.7</v>
      </c>
      <c r="J191" s="79">
        <v>0</v>
      </c>
      <c r="K191" s="79">
        <v>287887.7</v>
      </c>
      <c r="L191" s="79">
        <f>SUM(M191:N191)</f>
        <v>286818.14600000001</v>
      </c>
      <c r="M191" s="79">
        <v>0</v>
      </c>
      <c r="N191" s="80">
        <v>286818.14600000001</v>
      </c>
    </row>
    <row r="192" spans="1:14" ht="21.75" customHeight="1" x14ac:dyDescent="0.4">
      <c r="A192" s="160">
        <v>2712</v>
      </c>
      <c r="B192" s="164" t="s">
        <v>38</v>
      </c>
      <c r="C192" s="165">
        <v>1</v>
      </c>
      <c r="D192" s="165">
        <v>2</v>
      </c>
      <c r="E192" s="166" t="s">
        <v>497</v>
      </c>
      <c r="F192" s="79">
        <f>SUM(G192:H192)</f>
        <v>0</v>
      </c>
      <c r="G192" s="79">
        <v>0</v>
      </c>
      <c r="H192" s="79">
        <v>0</v>
      </c>
      <c r="I192" s="79">
        <f>SUM(J192:K192)</f>
        <v>0</v>
      </c>
      <c r="J192" s="79">
        <v>0</v>
      </c>
      <c r="K192" s="79">
        <v>0</v>
      </c>
      <c r="L192" s="79">
        <f>SUM(M192:N192)</f>
        <v>0</v>
      </c>
      <c r="M192" s="79">
        <v>0</v>
      </c>
      <c r="N192" s="80">
        <v>0</v>
      </c>
    </row>
    <row r="193" spans="1:14" ht="24" customHeight="1" x14ac:dyDescent="0.4">
      <c r="A193" s="160">
        <v>2713</v>
      </c>
      <c r="B193" s="164" t="s">
        <v>38</v>
      </c>
      <c r="C193" s="165">
        <v>1</v>
      </c>
      <c r="D193" s="165">
        <v>3</v>
      </c>
      <c r="E193" s="166" t="s">
        <v>498</v>
      </c>
      <c r="F193" s="79">
        <f>SUM(G193:H193)</f>
        <v>0</v>
      </c>
      <c r="G193" s="79">
        <v>0</v>
      </c>
      <c r="H193" s="79">
        <v>0</v>
      </c>
      <c r="I193" s="79">
        <f>SUM(J193:K193)</f>
        <v>0</v>
      </c>
      <c r="J193" s="79">
        <v>0</v>
      </c>
      <c r="K193" s="79">
        <v>0</v>
      </c>
      <c r="L193" s="79">
        <f>SUM(M193:N193)</f>
        <v>0</v>
      </c>
      <c r="M193" s="79">
        <v>0</v>
      </c>
      <c r="N193" s="80">
        <v>0</v>
      </c>
    </row>
    <row r="194" spans="1:14" ht="15" customHeight="1" x14ac:dyDescent="0.4">
      <c r="A194" s="160">
        <v>2720</v>
      </c>
      <c r="B194" s="164" t="s">
        <v>38</v>
      </c>
      <c r="C194" s="165">
        <v>2</v>
      </c>
      <c r="D194" s="165">
        <v>0</v>
      </c>
      <c r="E194" s="168" t="s">
        <v>499</v>
      </c>
      <c r="F194" s="79">
        <f>SUM(F196:F199)</f>
        <v>0</v>
      </c>
      <c r="G194" s="79">
        <f t="shared" ref="G194:N194" si="58">SUM(G196:G199)</f>
        <v>0</v>
      </c>
      <c r="H194" s="79">
        <f t="shared" si="58"/>
        <v>0</v>
      </c>
      <c r="I194" s="79">
        <f t="shared" si="58"/>
        <v>0</v>
      </c>
      <c r="J194" s="79">
        <f t="shared" si="58"/>
        <v>0</v>
      </c>
      <c r="K194" s="79">
        <f t="shared" si="58"/>
        <v>0</v>
      </c>
      <c r="L194" s="79">
        <f t="shared" si="58"/>
        <v>0</v>
      </c>
      <c r="M194" s="79">
        <f t="shared" si="58"/>
        <v>0</v>
      </c>
      <c r="N194" s="80">
        <f t="shared" si="58"/>
        <v>0</v>
      </c>
    </row>
    <row r="195" spans="1:14" s="167" customFormat="1" ht="14.25" customHeight="1" x14ac:dyDescent="0.4">
      <c r="A195" s="160"/>
      <c r="B195" s="164"/>
      <c r="C195" s="165"/>
      <c r="D195" s="165"/>
      <c r="E195" s="166" t="s">
        <v>398</v>
      </c>
      <c r="F195" s="79"/>
      <c r="G195" s="79"/>
      <c r="H195" s="79"/>
      <c r="I195" s="79"/>
      <c r="J195" s="79"/>
      <c r="K195" s="79"/>
      <c r="L195" s="79"/>
      <c r="M195" s="79"/>
      <c r="N195" s="80"/>
    </row>
    <row r="196" spans="1:14" ht="21" customHeight="1" x14ac:dyDescent="0.4">
      <c r="A196" s="160">
        <v>2721</v>
      </c>
      <c r="B196" s="164" t="s">
        <v>38</v>
      </c>
      <c r="C196" s="165">
        <v>2</v>
      </c>
      <c r="D196" s="165">
        <v>1</v>
      </c>
      <c r="E196" s="166" t="s">
        <v>500</v>
      </c>
      <c r="F196" s="79">
        <f>SUM(G196:H196)</f>
        <v>0</v>
      </c>
      <c r="G196" s="79">
        <v>0</v>
      </c>
      <c r="H196" s="79">
        <v>0</v>
      </c>
      <c r="I196" s="79">
        <f>SUM(J196:K196)</f>
        <v>0</v>
      </c>
      <c r="J196" s="79">
        <v>0</v>
      </c>
      <c r="K196" s="79">
        <v>0</v>
      </c>
      <c r="L196" s="79">
        <f>SUM(M196:N196)</f>
        <v>0</v>
      </c>
      <c r="M196" s="79">
        <v>0</v>
      </c>
      <c r="N196" s="80">
        <v>0</v>
      </c>
    </row>
    <row r="197" spans="1:14" ht="27" customHeight="1" x14ac:dyDescent="0.4">
      <c r="A197" s="160">
        <v>2722</v>
      </c>
      <c r="B197" s="164" t="s">
        <v>38</v>
      </c>
      <c r="C197" s="165">
        <v>2</v>
      </c>
      <c r="D197" s="165">
        <v>2</v>
      </c>
      <c r="E197" s="166" t="s">
        <v>501</v>
      </c>
      <c r="F197" s="79">
        <f>SUM(G197:H197)</f>
        <v>0</v>
      </c>
      <c r="G197" s="79">
        <v>0</v>
      </c>
      <c r="H197" s="79">
        <v>0</v>
      </c>
      <c r="I197" s="79">
        <f>SUM(J197:K197)</f>
        <v>0</v>
      </c>
      <c r="J197" s="79">
        <v>0</v>
      </c>
      <c r="K197" s="79">
        <v>0</v>
      </c>
      <c r="L197" s="79">
        <f>SUM(M197:N197)</f>
        <v>0</v>
      </c>
      <c r="M197" s="79">
        <v>0</v>
      </c>
      <c r="N197" s="80">
        <v>0</v>
      </c>
    </row>
    <row r="198" spans="1:14" ht="18.75" customHeight="1" x14ac:dyDescent="0.4">
      <c r="A198" s="160">
        <v>2723</v>
      </c>
      <c r="B198" s="164" t="s">
        <v>38</v>
      </c>
      <c r="C198" s="165">
        <v>2</v>
      </c>
      <c r="D198" s="165">
        <v>3</v>
      </c>
      <c r="E198" s="166" t="s">
        <v>502</v>
      </c>
      <c r="F198" s="79">
        <f>SUM(G198:H198)</f>
        <v>0</v>
      </c>
      <c r="G198" s="79">
        <v>0</v>
      </c>
      <c r="H198" s="79">
        <v>0</v>
      </c>
      <c r="I198" s="79">
        <f>SUM(J198:K198)</f>
        <v>0</v>
      </c>
      <c r="J198" s="79">
        <v>0</v>
      </c>
      <c r="K198" s="79">
        <v>0</v>
      </c>
      <c r="L198" s="79">
        <f>SUM(M198:N198)</f>
        <v>0</v>
      </c>
      <c r="M198" s="79">
        <v>0</v>
      </c>
      <c r="N198" s="80">
        <v>0</v>
      </c>
    </row>
    <row r="199" spans="1:14" ht="15.75" customHeight="1" x14ac:dyDescent="0.4">
      <c r="A199" s="160">
        <v>2724</v>
      </c>
      <c r="B199" s="164" t="s">
        <v>38</v>
      </c>
      <c r="C199" s="165">
        <v>2</v>
      </c>
      <c r="D199" s="165">
        <v>4</v>
      </c>
      <c r="E199" s="166" t="s">
        <v>503</v>
      </c>
      <c r="F199" s="79">
        <f>SUM(G199:H199)</f>
        <v>0</v>
      </c>
      <c r="G199" s="79">
        <v>0</v>
      </c>
      <c r="H199" s="79">
        <v>0</v>
      </c>
      <c r="I199" s="79">
        <f>SUM(J199:K199)</f>
        <v>0</v>
      </c>
      <c r="J199" s="79">
        <v>0</v>
      </c>
      <c r="K199" s="79">
        <v>0</v>
      </c>
      <c r="L199" s="79">
        <f>SUM(M199:N199)</f>
        <v>0</v>
      </c>
      <c r="M199" s="79">
        <v>0</v>
      </c>
      <c r="N199" s="80">
        <v>0</v>
      </c>
    </row>
    <row r="200" spans="1:14" ht="19.5" customHeight="1" x14ac:dyDescent="0.4">
      <c r="A200" s="160">
        <v>2730</v>
      </c>
      <c r="B200" s="164" t="s">
        <v>38</v>
      </c>
      <c r="C200" s="165">
        <v>3</v>
      </c>
      <c r="D200" s="165">
        <v>0</v>
      </c>
      <c r="E200" s="168" t="s">
        <v>504</v>
      </c>
      <c r="F200" s="79">
        <f>SUM(F202:F205)</f>
        <v>0</v>
      </c>
      <c r="G200" s="79">
        <f t="shared" ref="G200:N200" si="59">SUM(G202:G205)</f>
        <v>0</v>
      </c>
      <c r="H200" s="79">
        <f t="shared" si="59"/>
        <v>0</v>
      </c>
      <c r="I200" s="79">
        <f t="shared" si="59"/>
        <v>0</v>
      </c>
      <c r="J200" s="79">
        <f t="shared" si="59"/>
        <v>0</v>
      </c>
      <c r="K200" s="79">
        <f t="shared" si="59"/>
        <v>0</v>
      </c>
      <c r="L200" s="79">
        <f t="shared" si="59"/>
        <v>0</v>
      </c>
      <c r="M200" s="79">
        <f t="shared" si="59"/>
        <v>0</v>
      </c>
      <c r="N200" s="80">
        <f t="shared" si="59"/>
        <v>0</v>
      </c>
    </row>
    <row r="201" spans="1:14" s="167" customFormat="1" ht="10.5" customHeight="1" x14ac:dyDescent="0.4">
      <c r="A201" s="160"/>
      <c r="B201" s="164"/>
      <c r="C201" s="165"/>
      <c r="D201" s="165"/>
      <c r="E201" s="166" t="s">
        <v>398</v>
      </c>
      <c r="F201" s="79"/>
      <c r="G201" s="79"/>
      <c r="H201" s="79"/>
      <c r="I201" s="79"/>
      <c r="J201" s="79"/>
      <c r="K201" s="79"/>
      <c r="L201" s="79"/>
      <c r="M201" s="79"/>
      <c r="N201" s="80"/>
    </row>
    <row r="202" spans="1:14" ht="24.75" customHeight="1" x14ac:dyDescent="0.4">
      <c r="A202" s="160">
        <v>2731</v>
      </c>
      <c r="B202" s="164" t="s">
        <v>38</v>
      </c>
      <c r="C202" s="165">
        <v>3</v>
      </c>
      <c r="D202" s="165">
        <v>1</v>
      </c>
      <c r="E202" s="166" t="s">
        <v>505</v>
      </c>
      <c r="F202" s="79">
        <f>SUM(G202:H202)</f>
        <v>0</v>
      </c>
      <c r="G202" s="79">
        <v>0</v>
      </c>
      <c r="H202" s="79">
        <v>0</v>
      </c>
      <c r="I202" s="79">
        <f>SUM(J202:K202)</f>
        <v>0</v>
      </c>
      <c r="J202" s="79">
        <v>0</v>
      </c>
      <c r="K202" s="79">
        <v>0</v>
      </c>
      <c r="L202" s="79">
        <f>SUM(M202:N202)</f>
        <v>0</v>
      </c>
      <c r="M202" s="79">
        <v>0</v>
      </c>
      <c r="N202" s="80">
        <v>0</v>
      </c>
    </row>
    <row r="203" spans="1:14" ht="24.75" customHeight="1" x14ac:dyDescent="0.4">
      <c r="A203" s="160">
        <v>2732</v>
      </c>
      <c r="B203" s="164" t="s">
        <v>38</v>
      </c>
      <c r="C203" s="165">
        <v>3</v>
      </c>
      <c r="D203" s="165">
        <v>2</v>
      </c>
      <c r="E203" s="166" t="s">
        <v>506</v>
      </c>
      <c r="F203" s="79">
        <f>SUM(G203:H203)</f>
        <v>0</v>
      </c>
      <c r="G203" s="79">
        <v>0</v>
      </c>
      <c r="H203" s="79">
        <v>0</v>
      </c>
      <c r="I203" s="79">
        <f>SUM(J203:K203)</f>
        <v>0</v>
      </c>
      <c r="J203" s="79">
        <v>0</v>
      </c>
      <c r="K203" s="79">
        <v>0</v>
      </c>
      <c r="L203" s="79">
        <f>SUM(M203:N203)</f>
        <v>0</v>
      </c>
      <c r="M203" s="79">
        <v>0</v>
      </c>
      <c r="N203" s="80">
        <v>0</v>
      </c>
    </row>
    <row r="204" spans="1:14" ht="16.5" customHeight="1" x14ac:dyDescent="0.4">
      <c r="A204" s="160">
        <v>2733</v>
      </c>
      <c r="B204" s="164" t="s">
        <v>38</v>
      </c>
      <c r="C204" s="165">
        <v>3</v>
      </c>
      <c r="D204" s="165">
        <v>3</v>
      </c>
      <c r="E204" s="166" t="s">
        <v>507</v>
      </c>
      <c r="F204" s="79">
        <f>SUM(G204:H204)</f>
        <v>0</v>
      </c>
      <c r="G204" s="79">
        <v>0</v>
      </c>
      <c r="H204" s="79">
        <v>0</v>
      </c>
      <c r="I204" s="79">
        <f>SUM(J204:K204)</f>
        <v>0</v>
      </c>
      <c r="J204" s="79">
        <v>0</v>
      </c>
      <c r="K204" s="79">
        <v>0</v>
      </c>
      <c r="L204" s="79">
        <f>SUM(M204:N204)</f>
        <v>0</v>
      </c>
      <c r="M204" s="79">
        <v>0</v>
      </c>
      <c r="N204" s="80">
        <v>0</v>
      </c>
    </row>
    <row r="205" spans="1:14" ht="33.75" customHeight="1" x14ac:dyDescent="0.4">
      <c r="A205" s="160">
        <v>2734</v>
      </c>
      <c r="B205" s="164" t="s">
        <v>38</v>
      </c>
      <c r="C205" s="165">
        <v>3</v>
      </c>
      <c r="D205" s="165">
        <v>4</v>
      </c>
      <c r="E205" s="166" t="s">
        <v>508</v>
      </c>
      <c r="F205" s="79">
        <f>SUM(G205:H205)</f>
        <v>0</v>
      </c>
      <c r="G205" s="79">
        <v>0</v>
      </c>
      <c r="H205" s="79">
        <v>0</v>
      </c>
      <c r="I205" s="79">
        <f>SUM(J205:K205)</f>
        <v>0</v>
      </c>
      <c r="J205" s="79">
        <v>0</v>
      </c>
      <c r="K205" s="79">
        <v>0</v>
      </c>
      <c r="L205" s="79">
        <f>SUM(M205:N205)</f>
        <v>0</v>
      </c>
      <c r="M205" s="79">
        <v>0</v>
      </c>
      <c r="N205" s="80">
        <v>0</v>
      </c>
    </row>
    <row r="206" spans="1:14" ht="15.75" customHeight="1" x14ac:dyDescent="0.4">
      <c r="A206" s="160">
        <v>2740</v>
      </c>
      <c r="B206" s="164" t="s">
        <v>38</v>
      </c>
      <c r="C206" s="165">
        <v>4</v>
      </c>
      <c r="D206" s="165">
        <v>0</v>
      </c>
      <c r="E206" s="168" t="s">
        <v>509</v>
      </c>
      <c r="F206" s="79">
        <f>SUM(F208)</f>
        <v>0</v>
      </c>
      <c r="G206" s="79">
        <f t="shared" ref="G206:N206" si="60">SUM(G208)</f>
        <v>0</v>
      </c>
      <c r="H206" s="79">
        <f t="shared" si="60"/>
        <v>0</v>
      </c>
      <c r="I206" s="79">
        <f t="shared" si="60"/>
        <v>0</v>
      </c>
      <c r="J206" s="79">
        <f t="shared" si="60"/>
        <v>0</v>
      </c>
      <c r="K206" s="79">
        <f t="shared" si="60"/>
        <v>0</v>
      </c>
      <c r="L206" s="79">
        <f t="shared" si="60"/>
        <v>0</v>
      </c>
      <c r="M206" s="79">
        <f t="shared" si="60"/>
        <v>0</v>
      </c>
      <c r="N206" s="80">
        <f t="shared" si="60"/>
        <v>0</v>
      </c>
    </row>
    <row r="207" spans="1:14" s="167" customFormat="1" ht="15.75" customHeight="1" x14ac:dyDescent="0.4">
      <c r="A207" s="160"/>
      <c r="B207" s="164"/>
      <c r="C207" s="165"/>
      <c r="D207" s="165"/>
      <c r="E207" s="166" t="s">
        <v>398</v>
      </c>
      <c r="F207" s="79"/>
      <c r="G207" s="79"/>
      <c r="H207" s="79"/>
      <c r="I207" s="79"/>
      <c r="J207" s="79"/>
      <c r="K207" s="79"/>
      <c r="L207" s="79"/>
      <c r="M207" s="79"/>
      <c r="N207" s="80"/>
    </row>
    <row r="208" spans="1:14" ht="25.5" customHeight="1" x14ac:dyDescent="0.4">
      <c r="A208" s="160">
        <v>2741</v>
      </c>
      <c r="B208" s="164" t="s">
        <v>38</v>
      </c>
      <c r="C208" s="165">
        <v>4</v>
      </c>
      <c r="D208" s="165">
        <v>1</v>
      </c>
      <c r="E208" s="166" t="s">
        <v>509</v>
      </c>
      <c r="F208" s="79">
        <f>SUM(G208:H208)</f>
        <v>0</v>
      </c>
      <c r="G208" s="79">
        <v>0</v>
      </c>
      <c r="H208" s="79">
        <v>0</v>
      </c>
      <c r="I208" s="79">
        <f>SUM(J208:K208)</f>
        <v>0</v>
      </c>
      <c r="J208" s="79">
        <v>0</v>
      </c>
      <c r="K208" s="79">
        <v>0</v>
      </c>
      <c r="L208" s="79">
        <f>SUM(M208:N208)</f>
        <v>0</v>
      </c>
      <c r="M208" s="79">
        <v>0</v>
      </c>
      <c r="N208" s="80">
        <v>0</v>
      </c>
    </row>
    <row r="209" spans="1:14" ht="28.5" customHeight="1" x14ac:dyDescent="0.4">
      <c r="A209" s="160">
        <v>2750</v>
      </c>
      <c r="B209" s="164" t="s">
        <v>38</v>
      </c>
      <c r="C209" s="165">
        <v>5</v>
      </c>
      <c r="D209" s="165">
        <v>0</v>
      </c>
      <c r="E209" s="168" t="s">
        <v>510</v>
      </c>
      <c r="F209" s="79">
        <f>SUM(F211)</f>
        <v>0</v>
      </c>
      <c r="G209" s="79">
        <f t="shared" ref="G209:N209" si="61">SUM(G211)</f>
        <v>0</v>
      </c>
      <c r="H209" s="79">
        <f t="shared" si="61"/>
        <v>0</v>
      </c>
      <c r="I209" s="79">
        <f t="shared" si="61"/>
        <v>0</v>
      </c>
      <c r="J209" s="79">
        <f t="shared" si="61"/>
        <v>0</v>
      </c>
      <c r="K209" s="79">
        <f t="shared" si="61"/>
        <v>0</v>
      </c>
      <c r="L209" s="79">
        <f t="shared" si="61"/>
        <v>0</v>
      </c>
      <c r="M209" s="79">
        <f t="shared" si="61"/>
        <v>0</v>
      </c>
      <c r="N209" s="80">
        <f t="shared" si="61"/>
        <v>0</v>
      </c>
    </row>
    <row r="210" spans="1:14" s="167" customFormat="1" ht="15.75" customHeight="1" x14ac:dyDescent="0.4">
      <c r="A210" s="160"/>
      <c r="B210" s="164"/>
      <c r="C210" s="165"/>
      <c r="D210" s="165"/>
      <c r="E210" s="166" t="s">
        <v>398</v>
      </c>
      <c r="F210" s="79"/>
      <c r="G210" s="79"/>
      <c r="H210" s="79"/>
      <c r="I210" s="79"/>
      <c r="J210" s="79"/>
      <c r="K210" s="79"/>
      <c r="L210" s="79"/>
      <c r="M210" s="79"/>
      <c r="N210" s="80"/>
    </row>
    <row r="211" spans="1:14" ht="30" customHeight="1" x14ac:dyDescent="0.4">
      <c r="A211" s="160">
        <v>2751</v>
      </c>
      <c r="B211" s="164" t="s">
        <v>38</v>
      </c>
      <c r="C211" s="165">
        <v>5</v>
      </c>
      <c r="D211" s="165">
        <v>1</v>
      </c>
      <c r="E211" s="166" t="s">
        <v>510</v>
      </c>
      <c r="F211" s="79">
        <f>SUM(G211:H211)</f>
        <v>0</v>
      </c>
      <c r="G211" s="79">
        <v>0</v>
      </c>
      <c r="H211" s="79">
        <v>0</v>
      </c>
      <c r="I211" s="79">
        <f>SUM(J211:K211)</f>
        <v>0</v>
      </c>
      <c r="J211" s="79">
        <v>0</v>
      </c>
      <c r="K211" s="79">
        <v>0</v>
      </c>
      <c r="L211" s="79">
        <f>SUM(M211:N211)</f>
        <v>0</v>
      </c>
      <c r="M211" s="79">
        <v>0</v>
      </c>
      <c r="N211" s="80">
        <v>0</v>
      </c>
    </row>
    <row r="212" spans="1:14" ht="19.5" customHeight="1" x14ac:dyDescent="0.4">
      <c r="A212" s="160">
        <v>2760</v>
      </c>
      <c r="B212" s="164" t="s">
        <v>38</v>
      </c>
      <c r="C212" s="165">
        <v>6</v>
      </c>
      <c r="D212" s="165">
        <v>0</v>
      </c>
      <c r="E212" s="168" t="s">
        <v>511</v>
      </c>
      <c r="F212" s="79">
        <f>SUM(F214:F215)</f>
        <v>499662</v>
      </c>
      <c r="G212" s="79">
        <f t="shared" ref="G212:N212" si="62">SUM(G214:G215)</f>
        <v>101300</v>
      </c>
      <c r="H212" s="79">
        <f t="shared" si="62"/>
        <v>398362</v>
      </c>
      <c r="I212" s="79">
        <f t="shared" si="62"/>
        <v>1010018.8999999999</v>
      </c>
      <c r="J212" s="79">
        <f t="shared" si="62"/>
        <v>343508.7</v>
      </c>
      <c r="K212" s="79">
        <f t="shared" si="62"/>
        <v>666510.19999999995</v>
      </c>
      <c r="L212" s="79">
        <f t="shared" si="62"/>
        <v>758731.58400000003</v>
      </c>
      <c r="M212" s="79">
        <f t="shared" si="62"/>
        <v>311516.89500000002</v>
      </c>
      <c r="N212" s="80">
        <f t="shared" si="62"/>
        <v>447214.68900000001</v>
      </c>
    </row>
    <row r="213" spans="1:14" s="167" customFormat="1" ht="10.5" customHeight="1" x14ac:dyDescent="0.4">
      <c r="A213" s="160"/>
      <c r="B213" s="164"/>
      <c r="C213" s="165"/>
      <c r="D213" s="165"/>
      <c r="E213" s="166" t="s">
        <v>398</v>
      </c>
      <c r="F213" s="79"/>
      <c r="G213" s="79"/>
      <c r="H213" s="79"/>
      <c r="I213" s="79"/>
      <c r="J213" s="79"/>
      <c r="K213" s="79"/>
      <c r="L213" s="79"/>
      <c r="M213" s="79"/>
      <c r="N213" s="80"/>
    </row>
    <row r="214" spans="1:14" x14ac:dyDescent="0.4">
      <c r="A214" s="160">
        <v>2761</v>
      </c>
      <c r="B214" s="164" t="s">
        <v>38</v>
      </c>
      <c r="C214" s="165">
        <v>6</v>
      </c>
      <c r="D214" s="165">
        <v>1</v>
      </c>
      <c r="E214" s="166" t="s">
        <v>512</v>
      </c>
      <c r="F214" s="79">
        <f>SUM(G214:H214)</f>
        <v>499662</v>
      </c>
      <c r="G214" s="79">
        <v>101300</v>
      </c>
      <c r="H214" s="79">
        <v>398362</v>
      </c>
      <c r="I214" s="79">
        <f>SUM(J214:K214)</f>
        <v>767810.2</v>
      </c>
      <c r="J214" s="79">
        <v>101300</v>
      </c>
      <c r="K214" s="79">
        <v>666510.19999999995</v>
      </c>
      <c r="L214" s="79">
        <f>SUM(M214:N214)</f>
        <v>537489.68900000001</v>
      </c>
      <c r="M214" s="79">
        <v>90275</v>
      </c>
      <c r="N214" s="80">
        <v>447214.68900000001</v>
      </c>
    </row>
    <row r="215" spans="1:14" ht="16.5" customHeight="1" x14ac:dyDescent="0.4">
      <c r="A215" s="160">
        <v>2762</v>
      </c>
      <c r="B215" s="164" t="s">
        <v>38</v>
      </c>
      <c r="C215" s="165">
        <v>6</v>
      </c>
      <c r="D215" s="165">
        <v>2</v>
      </c>
      <c r="E215" s="166" t="s">
        <v>511</v>
      </c>
      <c r="F215" s="79">
        <f>SUM(G215:H215)</f>
        <v>0</v>
      </c>
      <c r="G215" s="79">
        <v>0</v>
      </c>
      <c r="H215" s="79">
        <v>0</v>
      </c>
      <c r="I215" s="79">
        <f>SUM(J215:K215)</f>
        <v>242208.7</v>
      </c>
      <c r="J215" s="79">
        <v>242208.7</v>
      </c>
      <c r="K215" s="79">
        <v>0</v>
      </c>
      <c r="L215" s="79">
        <f>SUM(M215:N215)</f>
        <v>221241.89499999999</v>
      </c>
      <c r="M215" s="79">
        <v>221241.89499999999</v>
      </c>
      <c r="N215" s="80">
        <v>0</v>
      </c>
    </row>
    <row r="216" spans="1:14" s="170" customFormat="1" ht="33.75" customHeight="1" x14ac:dyDescent="0.25">
      <c r="A216" s="169">
        <v>2800</v>
      </c>
      <c r="B216" s="161" t="s">
        <v>39</v>
      </c>
      <c r="C216" s="162">
        <v>0</v>
      </c>
      <c r="D216" s="162">
        <v>0</v>
      </c>
      <c r="E216" s="158" t="s">
        <v>513</v>
      </c>
      <c r="F216" s="95">
        <f>SUM(F218,F221,F230,F235,F240,F243)</f>
        <v>4831286.6000000006</v>
      </c>
      <c r="G216" s="95">
        <f t="shared" ref="G216:N216" si="63">SUM(G218,G221,G230,G235,G240,G243)</f>
        <v>3886144.6</v>
      </c>
      <c r="H216" s="95">
        <f t="shared" si="63"/>
        <v>945142</v>
      </c>
      <c r="I216" s="95">
        <f t="shared" si="63"/>
        <v>8238962.7000000002</v>
      </c>
      <c r="J216" s="95">
        <f t="shared" si="63"/>
        <v>5794564</v>
      </c>
      <c r="K216" s="95">
        <f t="shared" si="63"/>
        <v>2444398.7000000002</v>
      </c>
      <c r="L216" s="95">
        <f>SUM(L218,L221,L230,L235,L240,L243)</f>
        <v>7341600.3555999994</v>
      </c>
      <c r="M216" s="95">
        <f t="shared" si="63"/>
        <v>5463570.8727000002</v>
      </c>
      <c r="N216" s="96">
        <f t="shared" si="63"/>
        <v>1878029.4829000002</v>
      </c>
    </row>
    <row r="217" spans="1:14" ht="19.5" customHeight="1" x14ac:dyDescent="0.4">
      <c r="A217" s="160"/>
      <c r="B217" s="164"/>
      <c r="C217" s="165"/>
      <c r="D217" s="165"/>
      <c r="E217" s="166" t="s">
        <v>269</v>
      </c>
      <c r="F217" s="79"/>
      <c r="G217" s="79"/>
      <c r="H217" s="79"/>
      <c r="I217" s="79"/>
      <c r="J217" s="79"/>
      <c r="K217" s="79"/>
      <c r="L217" s="79"/>
      <c r="M217" s="79"/>
      <c r="N217" s="80"/>
    </row>
    <row r="218" spans="1:14" ht="18.75" customHeight="1" x14ac:dyDescent="0.4">
      <c r="A218" s="160">
        <v>2810</v>
      </c>
      <c r="B218" s="164" t="s">
        <v>39</v>
      </c>
      <c r="C218" s="165">
        <v>1</v>
      </c>
      <c r="D218" s="165">
        <v>0</v>
      </c>
      <c r="E218" s="168" t="s">
        <v>514</v>
      </c>
      <c r="F218" s="79">
        <f>SUM(F220)</f>
        <v>824614.40000000002</v>
      </c>
      <c r="G218" s="79">
        <f t="shared" ref="G218:N218" si="64">SUM(G220)</f>
        <v>234862.4</v>
      </c>
      <c r="H218" s="79">
        <f t="shared" si="64"/>
        <v>589752</v>
      </c>
      <c r="I218" s="79">
        <f t="shared" si="64"/>
        <v>2911051.0999999996</v>
      </c>
      <c r="J218" s="79">
        <f t="shared" si="64"/>
        <v>1327035.3999999999</v>
      </c>
      <c r="K218" s="79">
        <f t="shared" si="64"/>
        <v>1584015.7</v>
      </c>
      <c r="L218" s="79">
        <f t="shared" si="64"/>
        <v>2379001.9494000003</v>
      </c>
      <c r="M218" s="79">
        <f t="shared" si="64"/>
        <v>1145221.3631</v>
      </c>
      <c r="N218" s="80">
        <f t="shared" si="64"/>
        <v>1233780.5863000001</v>
      </c>
    </row>
    <row r="219" spans="1:14" s="167" customFormat="1" ht="10.5" customHeight="1" x14ac:dyDescent="0.4">
      <c r="A219" s="160"/>
      <c r="B219" s="164"/>
      <c r="C219" s="165"/>
      <c r="D219" s="165"/>
      <c r="E219" s="166" t="s">
        <v>398</v>
      </c>
      <c r="F219" s="79"/>
      <c r="G219" s="79"/>
      <c r="H219" s="79"/>
      <c r="I219" s="79"/>
      <c r="J219" s="79"/>
      <c r="K219" s="79"/>
      <c r="L219" s="79"/>
      <c r="M219" s="79"/>
      <c r="N219" s="80"/>
    </row>
    <row r="220" spans="1:14" ht="16.5" customHeight="1" x14ac:dyDescent="0.4">
      <c r="A220" s="160">
        <v>2811</v>
      </c>
      <c r="B220" s="164" t="s">
        <v>39</v>
      </c>
      <c r="C220" s="165">
        <v>1</v>
      </c>
      <c r="D220" s="165">
        <v>1</v>
      </c>
      <c r="E220" s="166" t="s">
        <v>514</v>
      </c>
      <c r="F220" s="79">
        <f>SUM(G220:H220)</f>
        <v>824614.40000000002</v>
      </c>
      <c r="G220" s="79">
        <v>234862.4</v>
      </c>
      <c r="H220" s="79">
        <v>589752</v>
      </c>
      <c r="I220" s="79">
        <f>SUM(J220:K220)</f>
        <v>2911051.0999999996</v>
      </c>
      <c r="J220" s="79">
        <v>1327035.3999999999</v>
      </c>
      <c r="K220" s="79">
        <v>1584015.7</v>
      </c>
      <c r="L220" s="79">
        <f>SUM(M220:N220)</f>
        <v>2379001.9494000003</v>
      </c>
      <c r="M220" s="79">
        <v>1145221.3631</v>
      </c>
      <c r="N220" s="80">
        <v>1233780.5863000001</v>
      </c>
    </row>
    <row r="221" spans="1:14" ht="17.25" customHeight="1" x14ac:dyDescent="0.4">
      <c r="A221" s="160">
        <v>2820</v>
      </c>
      <c r="B221" s="164" t="s">
        <v>39</v>
      </c>
      <c r="C221" s="165">
        <v>2</v>
      </c>
      <c r="D221" s="165">
        <v>0</v>
      </c>
      <c r="E221" s="168" t="s">
        <v>515</v>
      </c>
      <c r="F221" s="79">
        <f>SUM(F223:F229)</f>
        <v>3989156.2</v>
      </c>
      <c r="G221" s="79">
        <f t="shared" ref="G221:N221" si="65">SUM(G223:G229)</f>
        <v>3633766.2</v>
      </c>
      <c r="H221" s="79">
        <f t="shared" si="65"/>
        <v>355390</v>
      </c>
      <c r="I221" s="79">
        <f t="shared" si="65"/>
        <v>5310376.6000000006</v>
      </c>
      <c r="J221" s="79">
        <f t="shared" si="65"/>
        <v>4449993.5999999996</v>
      </c>
      <c r="K221" s="79">
        <f t="shared" si="65"/>
        <v>860383</v>
      </c>
      <c r="L221" s="79">
        <f t="shared" si="65"/>
        <v>4947323.125599999</v>
      </c>
      <c r="M221" s="79">
        <f t="shared" si="65"/>
        <v>4303074.2290000003</v>
      </c>
      <c r="N221" s="80">
        <f t="shared" si="65"/>
        <v>644248.89659999998</v>
      </c>
    </row>
    <row r="222" spans="1:14" s="167" customFormat="1" ht="10.5" customHeight="1" x14ac:dyDescent="0.4">
      <c r="A222" s="160"/>
      <c r="B222" s="164"/>
      <c r="C222" s="165"/>
      <c r="D222" s="165"/>
      <c r="E222" s="166" t="s">
        <v>398</v>
      </c>
      <c r="F222" s="79"/>
      <c r="G222" s="79"/>
      <c r="H222" s="79"/>
      <c r="I222" s="79"/>
      <c r="J222" s="79"/>
      <c r="K222" s="79"/>
      <c r="L222" s="79"/>
      <c r="M222" s="79"/>
      <c r="N222" s="80"/>
    </row>
    <row r="223" spans="1:14" x14ac:dyDescent="0.4">
      <c r="A223" s="160">
        <v>2821</v>
      </c>
      <c r="B223" s="164" t="s">
        <v>39</v>
      </c>
      <c r="C223" s="165">
        <v>2</v>
      </c>
      <c r="D223" s="165">
        <v>1</v>
      </c>
      <c r="E223" s="166" t="s">
        <v>516</v>
      </c>
      <c r="F223" s="79">
        <f t="shared" ref="F223:F229" si="66">SUM(G223:H223)</f>
        <v>709661.9</v>
      </c>
      <c r="G223" s="79">
        <v>669661.9</v>
      </c>
      <c r="H223" s="79">
        <v>40000</v>
      </c>
      <c r="I223" s="79">
        <f t="shared" ref="I223:I229" si="67">SUM(J223:K223)</f>
        <v>722914.7</v>
      </c>
      <c r="J223" s="79">
        <v>682914.7</v>
      </c>
      <c r="K223" s="79">
        <v>40000</v>
      </c>
      <c r="L223" s="79">
        <f t="shared" ref="L223:L229" si="68">SUM(M223:N223)</f>
        <v>719192.40260000003</v>
      </c>
      <c r="M223" s="79">
        <v>679882.19900000002</v>
      </c>
      <c r="N223" s="80">
        <v>39310.203600000001</v>
      </c>
    </row>
    <row r="224" spans="1:14" x14ac:dyDescent="0.4">
      <c r="A224" s="160">
        <v>2822</v>
      </c>
      <c r="B224" s="164" t="s">
        <v>39</v>
      </c>
      <c r="C224" s="165">
        <v>2</v>
      </c>
      <c r="D224" s="165">
        <v>2</v>
      </c>
      <c r="E224" s="166" t="s">
        <v>517</v>
      </c>
      <c r="F224" s="79">
        <f t="shared" si="66"/>
        <v>324809</v>
      </c>
      <c r="G224" s="79">
        <v>324809</v>
      </c>
      <c r="H224" s="79">
        <v>0</v>
      </c>
      <c r="I224" s="79">
        <f t="shared" si="67"/>
        <v>366973.39999999997</v>
      </c>
      <c r="J224" s="79">
        <v>364084.6</v>
      </c>
      <c r="K224" s="79">
        <v>2888.8</v>
      </c>
      <c r="L224" s="79">
        <f t="shared" si="68"/>
        <v>362124.75199999998</v>
      </c>
      <c r="M224" s="79">
        <v>359257.64399999997</v>
      </c>
      <c r="N224" s="80">
        <v>2867.1080000000002</v>
      </c>
    </row>
    <row r="225" spans="1:14" ht="18" customHeight="1" x14ac:dyDescent="0.4">
      <c r="A225" s="160">
        <v>2823</v>
      </c>
      <c r="B225" s="164" t="s">
        <v>39</v>
      </c>
      <c r="C225" s="165">
        <v>2</v>
      </c>
      <c r="D225" s="165">
        <v>3</v>
      </c>
      <c r="E225" s="166" t="s">
        <v>518</v>
      </c>
      <c r="F225" s="79">
        <f t="shared" si="66"/>
        <v>539186.80000000005</v>
      </c>
      <c r="G225" s="79">
        <v>539186.80000000005</v>
      </c>
      <c r="H225" s="79">
        <v>0</v>
      </c>
      <c r="I225" s="79">
        <f t="shared" si="67"/>
        <v>533336</v>
      </c>
      <c r="J225" s="79">
        <v>533336</v>
      </c>
      <c r="K225" s="79">
        <v>0</v>
      </c>
      <c r="L225" s="79">
        <f t="shared" si="68"/>
        <v>529843.30000000005</v>
      </c>
      <c r="M225" s="79">
        <v>529843.30000000005</v>
      </c>
      <c r="N225" s="80">
        <v>0</v>
      </c>
    </row>
    <row r="226" spans="1:14" x14ac:dyDescent="0.4">
      <c r="A226" s="160">
        <v>2824</v>
      </c>
      <c r="B226" s="164" t="s">
        <v>39</v>
      </c>
      <c r="C226" s="165">
        <v>2</v>
      </c>
      <c r="D226" s="165">
        <v>4</v>
      </c>
      <c r="E226" s="166" t="s">
        <v>519</v>
      </c>
      <c r="F226" s="79">
        <f t="shared" si="66"/>
        <v>1494809.3</v>
      </c>
      <c r="G226" s="79">
        <v>1469809.3</v>
      </c>
      <c r="H226" s="79">
        <v>25000</v>
      </c>
      <c r="I226" s="79">
        <f t="shared" si="67"/>
        <v>2346123.1</v>
      </c>
      <c r="J226" s="79">
        <v>2094508.7</v>
      </c>
      <c r="K226" s="79">
        <v>251614.4</v>
      </c>
      <c r="L226" s="79">
        <f t="shared" si="68"/>
        <v>2240774.7939999998</v>
      </c>
      <c r="M226" s="79">
        <v>1993034.0859999999</v>
      </c>
      <c r="N226" s="80">
        <v>247740.70800000001</v>
      </c>
    </row>
    <row r="227" spans="1:14" x14ac:dyDescent="0.4">
      <c r="A227" s="160">
        <v>2825</v>
      </c>
      <c r="B227" s="164" t="s">
        <v>39</v>
      </c>
      <c r="C227" s="165">
        <v>2</v>
      </c>
      <c r="D227" s="165">
        <v>5</v>
      </c>
      <c r="E227" s="166" t="s">
        <v>520</v>
      </c>
      <c r="F227" s="79">
        <f t="shared" si="66"/>
        <v>900689.2</v>
      </c>
      <c r="G227" s="79">
        <v>610299.19999999995</v>
      </c>
      <c r="H227" s="79">
        <v>290390</v>
      </c>
      <c r="I227" s="79">
        <f t="shared" si="67"/>
        <v>1115539</v>
      </c>
      <c r="J227" s="79">
        <v>612250.30000000005</v>
      </c>
      <c r="K227" s="79">
        <v>503288.7</v>
      </c>
      <c r="L227" s="79">
        <f t="shared" si="68"/>
        <v>936393.01</v>
      </c>
      <c r="M227" s="79">
        <v>606802</v>
      </c>
      <c r="N227" s="80">
        <v>329591.01</v>
      </c>
    </row>
    <row r="228" spans="1:14" x14ac:dyDescent="0.4">
      <c r="A228" s="160">
        <v>2826</v>
      </c>
      <c r="B228" s="164" t="s">
        <v>39</v>
      </c>
      <c r="C228" s="165">
        <v>2</v>
      </c>
      <c r="D228" s="165">
        <v>6</v>
      </c>
      <c r="E228" s="166" t="s">
        <v>521</v>
      </c>
      <c r="F228" s="79">
        <f t="shared" si="66"/>
        <v>0</v>
      </c>
      <c r="G228" s="79">
        <v>0</v>
      </c>
      <c r="H228" s="79">
        <v>0</v>
      </c>
      <c r="I228" s="79">
        <f t="shared" si="67"/>
        <v>0</v>
      </c>
      <c r="J228" s="79">
        <v>0</v>
      </c>
      <c r="K228" s="79">
        <v>0</v>
      </c>
      <c r="L228" s="79">
        <f t="shared" si="68"/>
        <v>0</v>
      </c>
      <c r="M228" s="79">
        <v>0</v>
      </c>
      <c r="N228" s="80">
        <v>0</v>
      </c>
    </row>
    <row r="229" spans="1:14" ht="29.25" customHeight="1" x14ac:dyDescent="0.4">
      <c r="A229" s="160">
        <v>2827</v>
      </c>
      <c r="B229" s="164" t="s">
        <v>39</v>
      </c>
      <c r="C229" s="165">
        <v>2</v>
      </c>
      <c r="D229" s="165">
        <v>7</v>
      </c>
      <c r="E229" s="166" t="s">
        <v>522</v>
      </c>
      <c r="F229" s="79">
        <f t="shared" si="66"/>
        <v>20000</v>
      </c>
      <c r="G229" s="79">
        <v>20000</v>
      </c>
      <c r="H229" s="79">
        <v>0</v>
      </c>
      <c r="I229" s="79">
        <f t="shared" si="67"/>
        <v>225490.4</v>
      </c>
      <c r="J229" s="79">
        <v>162899.29999999999</v>
      </c>
      <c r="K229" s="79">
        <v>62591.1</v>
      </c>
      <c r="L229" s="79">
        <f t="shared" si="68"/>
        <v>158994.867</v>
      </c>
      <c r="M229" s="79">
        <v>134255</v>
      </c>
      <c r="N229" s="80">
        <v>24739.866999999998</v>
      </c>
    </row>
    <row r="230" spans="1:14" ht="29.25" customHeight="1" x14ac:dyDescent="0.4">
      <c r="A230" s="160">
        <v>2830</v>
      </c>
      <c r="B230" s="164" t="s">
        <v>39</v>
      </c>
      <c r="C230" s="165">
        <v>3</v>
      </c>
      <c r="D230" s="165">
        <v>0</v>
      </c>
      <c r="E230" s="168" t="s">
        <v>523</v>
      </c>
      <c r="F230" s="79">
        <f>SUM(F232:F234)</f>
        <v>0</v>
      </c>
      <c r="G230" s="79">
        <f t="shared" ref="G230:N230" si="69">SUM(G232:G234)</f>
        <v>0</v>
      </c>
      <c r="H230" s="79">
        <f t="shared" si="69"/>
        <v>0</v>
      </c>
      <c r="I230" s="79">
        <f t="shared" si="69"/>
        <v>0</v>
      </c>
      <c r="J230" s="79">
        <f t="shared" si="69"/>
        <v>0</v>
      </c>
      <c r="K230" s="79">
        <f t="shared" si="69"/>
        <v>0</v>
      </c>
      <c r="L230" s="79">
        <f t="shared" si="69"/>
        <v>0</v>
      </c>
      <c r="M230" s="79">
        <f t="shared" si="69"/>
        <v>0</v>
      </c>
      <c r="N230" s="80">
        <f t="shared" si="69"/>
        <v>0</v>
      </c>
    </row>
    <row r="231" spans="1:14" s="167" customFormat="1" ht="10.5" customHeight="1" x14ac:dyDescent="0.4">
      <c r="A231" s="160"/>
      <c r="B231" s="164"/>
      <c r="C231" s="165"/>
      <c r="D231" s="165"/>
      <c r="E231" s="166" t="s">
        <v>398</v>
      </c>
      <c r="F231" s="79"/>
      <c r="G231" s="79"/>
      <c r="H231" s="79"/>
      <c r="I231" s="79"/>
      <c r="J231" s="79"/>
      <c r="K231" s="79"/>
      <c r="L231" s="79"/>
      <c r="M231" s="79"/>
      <c r="N231" s="80"/>
    </row>
    <row r="232" spans="1:14" x14ac:dyDescent="0.4">
      <c r="A232" s="160">
        <v>2831</v>
      </c>
      <c r="B232" s="164" t="s">
        <v>39</v>
      </c>
      <c r="C232" s="165">
        <v>3</v>
      </c>
      <c r="D232" s="165">
        <v>1</v>
      </c>
      <c r="E232" s="166" t="s">
        <v>524</v>
      </c>
      <c r="F232" s="79">
        <f>SUM(G232:H232)</f>
        <v>0</v>
      </c>
      <c r="G232" s="79">
        <v>0</v>
      </c>
      <c r="H232" s="79">
        <v>0</v>
      </c>
      <c r="I232" s="79">
        <f>SUM(J232:K232)</f>
        <v>0</v>
      </c>
      <c r="J232" s="79">
        <v>0</v>
      </c>
      <c r="K232" s="79">
        <v>0</v>
      </c>
      <c r="L232" s="79">
        <f>SUM(M232:N232)</f>
        <v>0</v>
      </c>
      <c r="M232" s="79">
        <v>0</v>
      </c>
      <c r="N232" s="80">
        <v>0</v>
      </c>
    </row>
    <row r="233" spans="1:14" x14ac:dyDescent="0.4">
      <c r="A233" s="160">
        <v>2832</v>
      </c>
      <c r="B233" s="164" t="s">
        <v>39</v>
      </c>
      <c r="C233" s="165">
        <v>3</v>
      </c>
      <c r="D233" s="165">
        <v>2</v>
      </c>
      <c r="E233" s="166" t="s">
        <v>525</v>
      </c>
      <c r="F233" s="79">
        <f>SUM(G233:H233)</f>
        <v>0</v>
      </c>
      <c r="G233" s="79">
        <v>0</v>
      </c>
      <c r="H233" s="79">
        <v>0</v>
      </c>
      <c r="I233" s="79">
        <f>SUM(J233:K233)</f>
        <v>0</v>
      </c>
      <c r="J233" s="79">
        <v>0</v>
      </c>
      <c r="K233" s="79">
        <v>0</v>
      </c>
      <c r="L233" s="79">
        <f>SUM(M233:N233)</f>
        <v>0</v>
      </c>
      <c r="M233" s="79">
        <v>0</v>
      </c>
      <c r="N233" s="80">
        <v>0</v>
      </c>
    </row>
    <row r="234" spans="1:14" ht="18.75" customHeight="1" x14ac:dyDescent="0.4">
      <c r="A234" s="160">
        <v>2833</v>
      </c>
      <c r="B234" s="164" t="s">
        <v>39</v>
      </c>
      <c r="C234" s="165">
        <v>3</v>
      </c>
      <c r="D234" s="165">
        <v>3</v>
      </c>
      <c r="E234" s="166" t="s">
        <v>526</v>
      </c>
      <c r="F234" s="79">
        <f>SUM(G234:H234)</f>
        <v>0</v>
      </c>
      <c r="G234" s="79">
        <v>0</v>
      </c>
      <c r="H234" s="79">
        <v>0</v>
      </c>
      <c r="I234" s="79">
        <f>SUM(J234:K234)</f>
        <v>0</v>
      </c>
      <c r="J234" s="79">
        <v>0</v>
      </c>
      <c r="K234" s="79">
        <v>0</v>
      </c>
      <c r="L234" s="79">
        <f>SUM(M234:N234)</f>
        <v>0</v>
      </c>
      <c r="M234" s="79">
        <v>0</v>
      </c>
      <c r="N234" s="80">
        <v>0</v>
      </c>
    </row>
    <row r="235" spans="1:14" ht="14.25" customHeight="1" x14ac:dyDescent="0.4">
      <c r="A235" s="160">
        <v>2840</v>
      </c>
      <c r="B235" s="164" t="s">
        <v>39</v>
      </c>
      <c r="C235" s="165">
        <v>4</v>
      </c>
      <c r="D235" s="165">
        <v>0</v>
      </c>
      <c r="E235" s="168" t="s">
        <v>527</v>
      </c>
      <c r="F235" s="79">
        <f>SUM(F237:F239)</f>
        <v>17516</v>
      </c>
      <c r="G235" s="79">
        <f t="shared" ref="G235:N235" si="70">SUM(G237:G239)</f>
        <v>17516</v>
      </c>
      <c r="H235" s="79">
        <f t="shared" si="70"/>
        <v>0</v>
      </c>
      <c r="I235" s="79">
        <f t="shared" si="70"/>
        <v>17535</v>
      </c>
      <c r="J235" s="79">
        <f t="shared" si="70"/>
        <v>17535</v>
      </c>
      <c r="K235" s="79">
        <f t="shared" si="70"/>
        <v>0</v>
      </c>
      <c r="L235" s="79">
        <f t="shared" si="70"/>
        <v>15275.2806</v>
      </c>
      <c r="M235" s="79">
        <f t="shared" si="70"/>
        <v>15275.2806</v>
      </c>
      <c r="N235" s="80">
        <f t="shared" si="70"/>
        <v>0</v>
      </c>
    </row>
    <row r="236" spans="1:14" s="167" customFormat="1" ht="10.5" customHeight="1" x14ac:dyDescent="0.4">
      <c r="A236" s="160"/>
      <c r="B236" s="164"/>
      <c r="C236" s="165"/>
      <c r="D236" s="165"/>
      <c r="E236" s="166" t="s">
        <v>398</v>
      </c>
      <c r="F236" s="79"/>
      <c r="G236" s="79"/>
      <c r="H236" s="79"/>
      <c r="I236" s="79"/>
      <c r="J236" s="79"/>
      <c r="K236" s="79"/>
      <c r="L236" s="79"/>
      <c r="M236" s="79"/>
      <c r="N236" s="80"/>
    </row>
    <row r="237" spans="1:14" ht="20.25" customHeight="1" x14ac:dyDescent="0.4">
      <c r="A237" s="160">
        <v>2841</v>
      </c>
      <c r="B237" s="164" t="s">
        <v>39</v>
      </c>
      <c r="C237" s="165">
        <v>4</v>
      </c>
      <c r="D237" s="165">
        <v>1</v>
      </c>
      <c r="E237" s="166" t="s">
        <v>528</v>
      </c>
      <c r="F237" s="79">
        <f>SUM(G237:H237)</f>
        <v>0</v>
      </c>
      <c r="G237" s="79">
        <v>0</v>
      </c>
      <c r="H237" s="79">
        <v>0</v>
      </c>
      <c r="I237" s="79">
        <f>SUM(J237:K237)</f>
        <v>0</v>
      </c>
      <c r="J237" s="79">
        <v>0</v>
      </c>
      <c r="K237" s="79">
        <v>0</v>
      </c>
      <c r="L237" s="79">
        <f>SUM(M237:N237)</f>
        <v>0</v>
      </c>
      <c r="M237" s="79">
        <v>0</v>
      </c>
      <c r="N237" s="80">
        <v>0</v>
      </c>
    </row>
    <row r="238" spans="1:14" ht="29.25" customHeight="1" x14ac:dyDescent="0.4">
      <c r="A238" s="160">
        <v>2842</v>
      </c>
      <c r="B238" s="164" t="s">
        <v>39</v>
      </c>
      <c r="C238" s="165">
        <v>4</v>
      </c>
      <c r="D238" s="165">
        <v>2</v>
      </c>
      <c r="E238" s="166" t="s">
        <v>529</v>
      </c>
      <c r="F238" s="79">
        <f>SUM(G238:H238)</f>
        <v>0</v>
      </c>
      <c r="G238" s="79">
        <v>0</v>
      </c>
      <c r="H238" s="79">
        <v>0</v>
      </c>
      <c r="I238" s="79">
        <f>SUM(J238:K238)</f>
        <v>0</v>
      </c>
      <c r="J238" s="79">
        <v>0</v>
      </c>
      <c r="K238" s="79">
        <v>0</v>
      </c>
      <c r="L238" s="79">
        <f>SUM(M238:N238)</f>
        <v>0</v>
      </c>
      <c r="M238" s="79">
        <v>0</v>
      </c>
      <c r="N238" s="80">
        <v>0</v>
      </c>
    </row>
    <row r="239" spans="1:14" ht="31.5" customHeight="1" x14ac:dyDescent="0.4">
      <c r="A239" s="160">
        <v>2843</v>
      </c>
      <c r="B239" s="164" t="s">
        <v>39</v>
      </c>
      <c r="C239" s="165">
        <v>4</v>
      </c>
      <c r="D239" s="165">
        <v>3</v>
      </c>
      <c r="E239" s="166" t="s">
        <v>527</v>
      </c>
      <c r="F239" s="79">
        <f>SUM(G239:H239)</f>
        <v>17516</v>
      </c>
      <c r="G239" s="79">
        <v>17516</v>
      </c>
      <c r="H239" s="79">
        <v>0</v>
      </c>
      <c r="I239" s="79">
        <f>SUM(J239:K239)</f>
        <v>17535</v>
      </c>
      <c r="J239" s="79">
        <v>17535</v>
      </c>
      <c r="K239" s="79">
        <v>0</v>
      </c>
      <c r="L239" s="79">
        <f>SUM(M239:N239)</f>
        <v>15275.2806</v>
      </c>
      <c r="M239" s="79">
        <v>15275.2806</v>
      </c>
      <c r="N239" s="80">
        <v>0</v>
      </c>
    </row>
    <row r="240" spans="1:14" ht="37.5" customHeight="1" x14ac:dyDescent="0.4">
      <c r="A240" s="160">
        <v>2850</v>
      </c>
      <c r="B240" s="164" t="s">
        <v>39</v>
      </c>
      <c r="C240" s="165">
        <v>5</v>
      </c>
      <c r="D240" s="165">
        <v>0</v>
      </c>
      <c r="E240" s="172" t="s">
        <v>530</v>
      </c>
      <c r="F240" s="79">
        <f>SUM(F242)</f>
        <v>0</v>
      </c>
      <c r="G240" s="79">
        <f t="shared" ref="G240:N240" si="71">SUM(G242)</f>
        <v>0</v>
      </c>
      <c r="H240" s="79">
        <f t="shared" si="71"/>
        <v>0</v>
      </c>
      <c r="I240" s="79">
        <f t="shared" si="71"/>
        <v>0</v>
      </c>
      <c r="J240" s="79">
        <f t="shared" si="71"/>
        <v>0</v>
      </c>
      <c r="K240" s="79">
        <f t="shared" si="71"/>
        <v>0</v>
      </c>
      <c r="L240" s="79">
        <f t="shared" si="71"/>
        <v>0</v>
      </c>
      <c r="M240" s="79">
        <f t="shared" si="71"/>
        <v>0</v>
      </c>
      <c r="N240" s="80">
        <f t="shared" si="71"/>
        <v>0</v>
      </c>
    </row>
    <row r="241" spans="1:14" s="167" customFormat="1" ht="10.5" customHeight="1" x14ac:dyDescent="0.4">
      <c r="A241" s="160"/>
      <c r="B241" s="164"/>
      <c r="C241" s="165"/>
      <c r="D241" s="165"/>
      <c r="E241" s="166" t="s">
        <v>398</v>
      </c>
      <c r="F241" s="79"/>
      <c r="G241" s="79"/>
      <c r="H241" s="79"/>
      <c r="I241" s="79"/>
      <c r="J241" s="79"/>
      <c r="K241" s="79"/>
      <c r="L241" s="79"/>
      <c r="M241" s="79"/>
      <c r="N241" s="80"/>
    </row>
    <row r="242" spans="1:14" ht="33" customHeight="1" x14ac:dyDescent="0.4">
      <c r="A242" s="160">
        <v>2851</v>
      </c>
      <c r="B242" s="164" t="s">
        <v>39</v>
      </c>
      <c r="C242" s="165">
        <v>5</v>
      </c>
      <c r="D242" s="165">
        <v>1</v>
      </c>
      <c r="E242" s="173" t="s">
        <v>530</v>
      </c>
      <c r="F242" s="79">
        <f>SUM(G242:H242)</f>
        <v>0</v>
      </c>
      <c r="G242" s="79">
        <v>0</v>
      </c>
      <c r="H242" s="79">
        <v>0</v>
      </c>
      <c r="I242" s="79">
        <f>SUM(J242:K242)</f>
        <v>0</v>
      </c>
      <c r="J242" s="79">
        <v>0</v>
      </c>
      <c r="K242" s="79">
        <v>0</v>
      </c>
      <c r="L242" s="79">
        <f>SUM(M242:N242)</f>
        <v>0</v>
      </c>
      <c r="M242" s="79">
        <v>0</v>
      </c>
      <c r="N242" s="80">
        <v>0</v>
      </c>
    </row>
    <row r="243" spans="1:14" ht="27" customHeight="1" x14ac:dyDescent="0.4">
      <c r="A243" s="160">
        <v>2860</v>
      </c>
      <c r="B243" s="164" t="s">
        <v>39</v>
      </c>
      <c r="C243" s="165">
        <v>6</v>
      </c>
      <c r="D243" s="165">
        <v>0</v>
      </c>
      <c r="E243" s="172" t="s">
        <v>531</v>
      </c>
      <c r="F243" s="79">
        <f>SUM(F245)</f>
        <v>0</v>
      </c>
      <c r="G243" s="79">
        <f t="shared" ref="G243:N243" si="72">SUM(G245)</f>
        <v>0</v>
      </c>
      <c r="H243" s="79">
        <f t="shared" si="72"/>
        <v>0</v>
      </c>
      <c r="I243" s="79">
        <f t="shared" si="72"/>
        <v>0</v>
      </c>
      <c r="J243" s="79">
        <f t="shared" si="72"/>
        <v>0</v>
      </c>
      <c r="K243" s="79">
        <f t="shared" si="72"/>
        <v>0</v>
      </c>
      <c r="L243" s="79">
        <f t="shared" si="72"/>
        <v>0</v>
      </c>
      <c r="M243" s="79">
        <f t="shared" si="72"/>
        <v>0</v>
      </c>
      <c r="N243" s="80">
        <f t="shared" si="72"/>
        <v>0</v>
      </c>
    </row>
    <row r="244" spans="1:14" s="167" customFormat="1" ht="10.5" customHeight="1" x14ac:dyDescent="0.4">
      <c r="A244" s="160"/>
      <c r="B244" s="164"/>
      <c r="C244" s="165"/>
      <c r="D244" s="165"/>
      <c r="E244" s="166" t="s">
        <v>398</v>
      </c>
      <c r="F244" s="79"/>
      <c r="G244" s="79"/>
      <c r="H244" s="79"/>
      <c r="I244" s="79"/>
      <c r="J244" s="79"/>
      <c r="K244" s="79"/>
      <c r="L244" s="79"/>
      <c r="M244" s="79"/>
      <c r="N244" s="80"/>
    </row>
    <row r="245" spans="1:14" ht="18" customHeight="1" x14ac:dyDescent="0.4">
      <c r="A245" s="160">
        <v>2861</v>
      </c>
      <c r="B245" s="164" t="s">
        <v>39</v>
      </c>
      <c r="C245" s="165">
        <v>6</v>
      </c>
      <c r="D245" s="165">
        <v>1</v>
      </c>
      <c r="E245" s="173" t="s">
        <v>531</v>
      </c>
      <c r="F245" s="79">
        <f>SUM(G245:H245)</f>
        <v>0</v>
      </c>
      <c r="G245" s="79">
        <v>0</v>
      </c>
      <c r="H245" s="79">
        <v>0</v>
      </c>
      <c r="I245" s="79">
        <f>SUM(J245:K245)</f>
        <v>0</v>
      </c>
      <c r="J245" s="79">
        <v>0</v>
      </c>
      <c r="K245" s="79">
        <v>0</v>
      </c>
      <c r="L245" s="79">
        <f>SUM(M245:N245)</f>
        <v>0</v>
      </c>
      <c r="M245" s="79">
        <v>0</v>
      </c>
      <c r="N245" s="80">
        <v>0</v>
      </c>
    </row>
    <row r="246" spans="1:14" s="170" customFormat="1" ht="44.25" customHeight="1" x14ac:dyDescent="0.25">
      <c r="A246" s="169">
        <v>2900</v>
      </c>
      <c r="B246" s="161" t="s">
        <v>40</v>
      </c>
      <c r="C246" s="162">
        <v>0</v>
      </c>
      <c r="D246" s="162">
        <v>0</v>
      </c>
      <c r="E246" s="158" t="s">
        <v>532</v>
      </c>
      <c r="F246" s="95">
        <f>SUM(F248,F252,F256,F260,F264,F268,F271,F274)</f>
        <v>36694663.100000001</v>
      </c>
      <c r="G246" s="95">
        <f t="shared" ref="G246:N246" si="73">SUM(G248,G252,G256,G260,G264,G268,G271,G274)</f>
        <v>34698533.100000001</v>
      </c>
      <c r="H246" s="95">
        <f t="shared" si="73"/>
        <v>1996130</v>
      </c>
      <c r="I246" s="95">
        <f t="shared" si="73"/>
        <v>38006781.600000001</v>
      </c>
      <c r="J246" s="95">
        <f t="shared" si="73"/>
        <v>35500626.5</v>
      </c>
      <c r="K246" s="95">
        <f t="shared" si="73"/>
        <v>2506155.1</v>
      </c>
      <c r="L246" s="95">
        <f t="shared" si="73"/>
        <v>36478630.158100002</v>
      </c>
      <c r="M246" s="95">
        <f t="shared" si="73"/>
        <v>34648620.112199992</v>
      </c>
      <c r="N246" s="96">
        <f t="shared" si="73"/>
        <v>1830010.0459</v>
      </c>
    </row>
    <row r="247" spans="1:14" ht="14.25" customHeight="1" x14ac:dyDescent="0.4">
      <c r="A247" s="160"/>
      <c r="B247" s="164"/>
      <c r="C247" s="165"/>
      <c r="D247" s="165"/>
      <c r="E247" s="166" t="s">
        <v>269</v>
      </c>
      <c r="F247" s="79"/>
      <c r="G247" s="79"/>
      <c r="H247" s="79"/>
      <c r="I247" s="79"/>
      <c r="J247" s="79"/>
      <c r="K247" s="79"/>
      <c r="L247" s="79"/>
      <c r="M247" s="79"/>
      <c r="N247" s="80"/>
    </row>
    <row r="248" spans="1:14" ht="24.75" customHeight="1" x14ac:dyDescent="0.4">
      <c r="A248" s="160">
        <v>2910</v>
      </c>
      <c r="B248" s="164" t="s">
        <v>40</v>
      </c>
      <c r="C248" s="165">
        <v>1</v>
      </c>
      <c r="D248" s="165">
        <v>0</v>
      </c>
      <c r="E248" s="168" t="s">
        <v>533</v>
      </c>
      <c r="F248" s="79">
        <f>SUM(F250:F251)</f>
        <v>19937599.600000001</v>
      </c>
      <c r="G248" s="79">
        <f t="shared" ref="G248:N248" si="74">SUM(G250:G251)</f>
        <v>19787599.600000001</v>
      </c>
      <c r="H248" s="79">
        <f t="shared" si="74"/>
        <v>150000</v>
      </c>
      <c r="I248" s="79">
        <f t="shared" si="74"/>
        <v>20441730.899999999</v>
      </c>
      <c r="J248" s="79">
        <f t="shared" si="74"/>
        <v>20189730.899999999</v>
      </c>
      <c r="K248" s="79">
        <f t="shared" si="74"/>
        <v>252000</v>
      </c>
      <c r="L248" s="79">
        <f t="shared" si="74"/>
        <v>19580195.6961</v>
      </c>
      <c r="M248" s="79">
        <f t="shared" si="74"/>
        <v>19533002.547199998</v>
      </c>
      <c r="N248" s="80">
        <f t="shared" si="74"/>
        <v>47193.1489</v>
      </c>
    </row>
    <row r="249" spans="1:14" s="167" customFormat="1" ht="10.5" customHeight="1" x14ac:dyDescent="0.4">
      <c r="A249" s="160"/>
      <c r="B249" s="164"/>
      <c r="C249" s="165"/>
      <c r="D249" s="165"/>
      <c r="E249" s="166" t="s">
        <v>398</v>
      </c>
      <c r="F249" s="79"/>
      <c r="G249" s="79"/>
      <c r="H249" s="79"/>
      <c r="I249" s="79"/>
      <c r="J249" s="79"/>
      <c r="K249" s="79"/>
      <c r="L249" s="79"/>
      <c r="M249" s="79"/>
      <c r="N249" s="80"/>
    </row>
    <row r="250" spans="1:14" ht="19.5" customHeight="1" x14ac:dyDescent="0.4">
      <c r="A250" s="160">
        <v>2911</v>
      </c>
      <c r="B250" s="164" t="s">
        <v>40</v>
      </c>
      <c r="C250" s="165">
        <v>1</v>
      </c>
      <c r="D250" s="165">
        <v>1</v>
      </c>
      <c r="E250" s="166" t="s">
        <v>534</v>
      </c>
      <c r="F250" s="79">
        <f>SUM(G250:H250)</f>
        <v>11733384.9</v>
      </c>
      <c r="G250" s="79">
        <v>11583384.9</v>
      </c>
      <c r="H250" s="79">
        <v>150000</v>
      </c>
      <c r="I250" s="79">
        <f>SUM(J250:K250)</f>
        <v>12237516.199999999</v>
      </c>
      <c r="J250" s="79">
        <v>11985516.199999999</v>
      </c>
      <c r="K250" s="79">
        <v>252000</v>
      </c>
      <c r="L250" s="79">
        <f>SUM(M250:N250)</f>
        <v>11375981.3961</v>
      </c>
      <c r="M250" s="79">
        <v>11328788.247199999</v>
      </c>
      <c r="N250" s="80">
        <v>47193.1489</v>
      </c>
    </row>
    <row r="251" spans="1:14" ht="18" customHeight="1" x14ac:dyDescent="0.4">
      <c r="A251" s="160">
        <v>2912</v>
      </c>
      <c r="B251" s="164" t="s">
        <v>40</v>
      </c>
      <c r="C251" s="165">
        <v>1</v>
      </c>
      <c r="D251" s="165">
        <v>2</v>
      </c>
      <c r="E251" s="166" t="s">
        <v>535</v>
      </c>
      <c r="F251" s="79">
        <f>SUM(G251:H251)</f>
        <v>8204214.7000000002</v>
      </c>
      <c r="G251" s="79">
        <v>8204214.7000000002</v>
      </c>
      <c r="H251" s="79">
        <v>0</v>
      </c>
      <c r="I251" s="79">
        <f>SUM(J251:K251)</f>
        <v>8204214.7000000002</v>
      </c>
      <c r="J251" s="79">
        <v>8204214.7000000002</v>
      </c>
      <c r="K251" s="79">
        <v>0</v>
      </c>
      <c r="L251" s="79">
        <f>SUM(M251:N251)</f>
        <v>8204214.2999999998</v>
      </c>
      <c r="M251" s="79">
        <v>8204214.2999999998</v>
      </c>
      <c r="N251" s="80">
        <v>0</v>
      </c>
    </row>
    <row r="252" spans="1:14" ht="16.5" customHeight="1" x14ac:dyDescent="0.4">
      <c r="A252" s="160">
        <v>2920</v>
      </c>
      <c r="B252" s="164" t="s">
        <v>40</v>
      </c>
      <c r="C252" s="165">
        <v>2</v>
      </c>
      <c r="D252" s="165">
        <v>0</v>
      </c>
      <c r="E252" s="166" t="s">
        <v>536</v>
      </c>
      <c r="F252" s="79">
        <f>SUM(F254:F255)</f>
        <v>9699728</v>
      </c>
      <c r="G252" s="79">
        <f t="shared" ref="G252:N252" si="75">SUM(G254:G255)</f>
        <v>9699728</v>
      </c>
      <c r="H252" s="79">
        <f t="shared" si="75"/>
        <v>0</v>
      </c>
      <c r="I252" s="79">
        <f t="shared" si="75"/>
        <v>9792869.6000000015</v>
      </c>
      <c r="J252" s="79">
        <f t="shared" si="75"/>
        <v>9792869.6000000015</v>
      </c>
      <c r="K252" s="79">
        <f t="shared" si="75"/>
        <v>0</v>
      </c>
      <c r="L252" s="79">
        <f t="shared" si="75"/>
        <v>9821311</v>
      </c>
      <c r="M252" s="79">
        <f t="shared" si="75"/>
        <v>9821311</v>
      </c>
      <c r="N252" s="80">
        <f t="shared" si="75"/>
        <v>0</v>
      </c>
    </row>
    <row r="253" spans="1:14" s="167" customFormat="1" ht="10.5" customHeight="1" x14ac:dyDescent="0.4">
      <c r="A253" s="160"/>
      <c r="B253" s="164"/>
      <c r="C253" s="165"/>
      <c r="D253" s="165"/>
      <c r="E253" s="166" t="s">
        <v>398</v>
      </c>
      <c r="F253" s="79"/>
      <c r="G253" s="79"/>
      <c r="H253" s="79"/>
      <c r="I253" s="79"/>
      <c r="J253" s="79"/>
      <c r="K253" s="79"/>
      <c r="L253" s="79"/>
      <c r="M253" s="79"/>
      <c r="N253" s="80"/>
    </row>
    <row r="254" spans="1:14" ht="17.25" customHeight="1" x14ac:dyDescent="0.4">
      <c r="A254" s="160">
        <v>2921</v>
      </c>
      <c r="B254" s="164" t="s">
        <v>40</v>
      </c>
      <c r="C254" s="165">
        <v>2</v>
      </c>
      <c r="D254" s="165">
        <v>1</v>
      </c>
      <c r="E254" s="166" t="s">
        <v>537</v>
      </c>
      <c r="F254" s="79">
        <f>SUM(G254:H254)</f>
        <v>9448623.1999999993</v>
      </c>
      <c r="G254" s="79">
        <v>9448623.1999999993</v>
      </c>
      <c r="H254" s="79">
        <v>0</v>
      </c>
      <c r="I254" s="79">
        <f>SUM(J254:K254)</f>
        <v>9541764.8000000007</v>
      </c>
      <c r="J254" s="79">
        <v>9541764.8000000007</v>
      </c>
      <c r="K254" s="79">
        <v>0</v>
      </c>
      <c r="L254" s="79">
        <f>SUM(M254:N254)</f>
        <v>9570206.1999999993</v>
      </c>
      <c r="M254" s="79">
        <v>9570206.1999999993</v>
      </c>
      <c r="N254" s="80">
        <v>0</v>
      </c>
    </row>
    <row r="255" spans="1:14" ht="19.5" customHeight="1" x14ac:dyDescent="0.4">
      <c r="A255" s="160">
        <v>2922</v>
      </c>
      <c r="B255" s="164" t="s">
        <v>40</v>
      </c>
      <c r="C255" s="165">
        <v>2</v>
      </c>
      <c r="D255" s="165">
        <v>2</v>
      </c>
      <c r="E255" s="166" t="s">
        <v>538</v>
      </c>
      <c r="F255" s="79">
        <f>SUM(G255:H255)</f>
        <v>251104.8</v>
      </c>
      <c r="G255" s="79">
        <v>251104.8</v>
      </c>
      <c r="H255" s="79">
        <v>0</v>
      </c>
      <c r="I255" s="79">
        <f>SUM(J255:K255)</f>
        <v>251104.8</v>
      </c>
      <c r="J255" s="79">
        <v>251104.8</v>
      </c>
      <c r="K255" s="79">
        <v>0</v>
      </c>
      <c r="L255" s="79">
        <f>SUM(M255:N255)</f>
        <v>251104.8</v>
      </c>
      <c r="M255" s="79">
        <v>251104.8</v>
      </c>
      <c r="N255" s="80">
        <v>0</v>
      </c>
    </row>
    <row r="256" spans="1:14" ht="28.5" customHeight="1" x14ac:dyDescent="0.4">
      <c r="A256" s="160">
        <v>2930</v>
      </c>
      <c r="B256" s="164" t="s">
        <v>40</v>
      </c>
      <c r="C256" s="165">
        <v>3</v>
      </c>
      <c r="D256" s="165">
        <v>0</v>
      </c>
      <c r="E256" s="168" t="s">
        <v>539</v>
      </c>
      <c r="F256" s="79">
        <f>SUM(F258:F259)</f>
        <v>0</v>
      </c>
      <c r="G256" s="79">
        <f t="shared" ref="G256:N256" si="76">SUM(G258:G259)</f>
        <v>0</v>
      </c>
      <c r="H256" s="79">
        <f t="shared" si="76"/>
        <v>0</v>
      </c>
      <c r="I256" s="79">
        <f t="shared" si="76"/>
        <v>0</v>
      </c>
      <c r="J256" s="79">
        <f t="shared" si="76"/>
        <v>0</v>
      </c>
      <c r="K256" s="79">
        <f t="shared" si="76"/>
        <v>0</v>
      </c>
      <c r="L256" s="79">
        <f t="shared" si="76"/>
        <v>0</v>
      </c>
      <c r="M256" s="79">
        <f t="shared" si="76"/>
        <v>0</v>
      </c>
      <c r="N256" s="80">
        <f t="shared" si="76"/>
        <v>0</v>
      </c>
    </row>
    <row r="257" spans="1:14" s="167" customFormat="1" ht="10.5" customHeight="1" x14ac:dyDescent="0.4">
      <c r="A257" s="160"/>
      <c r="B257" s="164"/>
      <c r="C257" s="165"/>
      <c r="D257" s="165"/>
      <c r="E257" s="166" t="s">
        <v>398</v>
      </c>
      <c r="F257" s="79"/>
      <c r="G257" s="79"/>
      <c r="H257" s="79"/>
      <c r="I257" s="79"/>
      <c r="J257" s="79"/>
      <c r="K257" s="79"/>
      <c r="L257" s="79"/>
      <c r="M257" s="79"/>
      <c r="N257" s="80"/>
    </row>
    <row r="258" spans="1:14" ht="16.5" customHeight="1" x14ac:dyDescent="0.4">
      <c r="A258" s="160">
        <v>2931</v>
      </c>
      <c r="B258" s="164" t="s">
        <v>40</v>
      </c>
      <c r="C258" s="165">
        <v>3</v>
      </c>
      <c r="D258" s="165">
        <v>1</v>
      </c>
      <c r="E258" s="166" t="s">
        <v>540</v>
      </c>
      <c r="F258" s="79">
        <f>SUM(G258:H258)</f>
        <v>0</v>
      </c>
      <c r="G258" s="79">
        <v>0</v>
      </c>
      <c r="H258" s="79">
        <v>0</v>
      </c>
      <c r="I258" s="79">
        <f>SUM(J258:K258)</f>
        <v>0</v>
      </c>
      <c r="J258" s="79">
        <v>0</v>
      </c>
      <c r="K258" s="79">
        <v>0</v>
      </c>
      <c r="L258" s="79">
        <f>SUM(M258:N258)</f>
        <v>0</v>
      </c>
      <c r="M258" s="79">
        <v>0</v>
      </c>
      <c r="N258" s="80">
        <v>0</v>
      </c>
    </row>
    <row r="259" spans="1:14" x14ac:dyDescent="0.4">
      <c r="A259" s="160">
        <v>2932</v>
      </c>
      <c r="B259" s="164" t="s">
        <v>40</v>
      </c>
      <c r="C259" s="165">
        <v>3</v>
      </c>
      <c r="D259" s="165">
        <v>2</v>
      </c>
      <c r="E259" s="166" t="s">
        <v>541</v>
      </c>
      <c r="F259" s="79">
        <f>SUM(G259:H259)</f>
        <v>0</v>
      </c>
      <c r="G259" s="79">
        <v>0</v>
      </c>
      <c r="H259" s="79">
        <v>0</v>
      </c>
      <c r="I259" s="79">
        <f>SUM(J259:K259)</f>
        <v>0</v>
      </c>
      <c r="J259" s="79">
        <v>0</v>
      </c>
      <c r="K259" s="79">
        <v>0</v>
      </c>
      <c r="L259" s="79">
        <f>SUM(M259:N259)</f>
        <v>0</v>
      </c>
      <c r="M259" s="79">
        <v>0</v>
      </c>
      <c r="N259" s="80">
        <v>0</v>
      </c>
    </row>
    <row r="260" spans="1:14" ht="16.5" customHeight="1" x14ac:dyDescent="0.4">
      <c r="A260" s="160">
        <v>2940</v>
      </c>
      <c r="B260" s="164" t="s">
        <v>40</v>
      </c>
      <c r="C260" s="165">
        <v>4</v>
      </c>
      <c r="D260" s="165">
        <v>0</v>
      </c>
      <c r="E260" s="168" t="s">
        <v>542</v>
      </c>
      <c r="F260" s="79">
        <f>SUM(F262:F263)</f>
        <v>0</v>
      </c>
      <c r="G260" s="79">
        <f t="shared" ref="G260:N260" si="77">SUM(G262:G263)</f>
        <v>0</v>
      </c>
      <c r="H260" s="79">
        <f t="shared" si="77"/>
        <v>0</v>
      </c>
      <c r="I260" s="79">
        <f t="shared" si="77"/>
        <v>0</v>
      </c>
      <c r="J260" s="79">
        <f t="shared" si="77"/>
        <v>0</v>
      </c>
      <c r="K260" s="79">
        <f t="shared" si="77"/>
        <v>0</v>
      </c>
      <c r="L260" s="79">
        <f t="shared" si="77"/>
        <v>0</v>
      </c>
      <c r="M260" s="79">
        <f t="shared" si="77"/>
        <v>0</v>
      </c>
      <c r="N260" s="80">
        <f t="shared" si="77"/>
        <v>0</v>
      </c>
    </row>
    <row r="261" spans="1:14" s="167" customFormat="1" ht="12.75" customHeight="1" x14ac:dyDescent="0.4">
      <c r="A261" s="160"/>
      <c r="B261" s="164"/>
      <c r="C261" s="165"/>
      <c r="D261" s="165"/>
      <c r="E261" s="166" t="s">
        <v>398</v>
      </c>
      <c r="F261" s="79"/>
      <c r="G261" s="79"/>
      <c r="H261" s="79"/>
      <c r="I261" s="79"/>
      <c r="J261" s="79"/>
      <c r="K261" s="79"/>
      <c r="L261" s="79"/>
      <c r="M261" s="79"/>
      <c r="N261" s="80"/>
    </row>
    <row r="262" spans="1:14" ht="18.75" customHeight="1" x14ac:dyDescent="0.4">
      <c r="A262" s="160">
        <v>2941</v>
      </c>
      <c r="B262" s="164" t="s">
        <v>40</v>
      </c>
      <c r="C262" s="165">
        <v>4</v>
      </c>
      <c r="D262" s="165">
        <v>1</v>
      </c>
      <c r="E262" s="166" t="s">
        <v>543</v>
      </c>
      <c r="F262" s="79">
        <f>SUM(G262:H262)</f>
        <v>0</v>
      </c>
      <c r="G262" s="79">
        <v>0</v>
      </c>
      <c r="H262" s="79">
        <v>0</v>
      </c>
      <c r="I262" s="79">
        <f>SUM(J262:K262)</f>
        <v>0</v>
      </c>
      <c r="J262" s="79">
        <v>0</v>
      </c>
      <c r="K262" s="79">
        <v>0</v>
      </c>
      <c r="L262" s="79">
        <f>SUM(M262:N262)</f>
        <v>0</v>
      </c>
      <c r="M262" s="79">
        <v>0</v>
      </c>
      <c r="N262" s="80">
        <v>0</v>
      </c>
    </row>
    <row r="263" spans="1:14" ht="16.5" customHeight="1" x14ac:dyDescent="0.4">
      <c r="A263" s="160">
        <v>2942</v>
      </c>
      <c r="B263" s="164" t="s">
        <v>40</v>
      </c>
      <c r="C263" s="165">
        <v>4</v>
      </c>
      <c r="D263" s="165">
        <v>2</v>
      </c>
      <c r="E263" s="166" t="s">
        <v>544</v>
      </c>
      <c r="F263" s="79">
        <f>SUM(G263:H263)</f>
        <v>0</v>
      </c>
      <c r="G263" s="79">
        <v>0</v>
      </c>
      <c r="H263" s="79">
        <v>0</v>
      </c>
      <c r="I263" s="79">
        <f>SUM(J263:K263)</f>
        <v>0</v>
      </c>
      <c r="J263" s="79">
        <v>0</v>
      </c>
      <c r="K263" s="79">
        <v>0</v>
      </c>
      <c r="L263" s="79">
        <f>SUM(M263:N263)</f>
        <v>0</v>
      </c>
      <c r="M263" s="79">
        <v>0</v>
      </c>
      <c r="N263" s="80">
        <v>0</v>
      </c>
    </row>
    <row r="264" spans="1:14" ht="15.75" customHeight="1" x14ac:dyDescent="0.4">
      <c r="A264" s="160">
        <v>2950</v>
      </c>
      <c r="B264" s="164" t="s">
        <v>40</v>
      </c>
      <c r="C264" s="165">
        <v>5</v>
      </c>
      <c r="D264" s="165">
        <v>0</v>
      </c>
      <c r="E264" s="168" t="s">
        <v>545</v>
      </c>
      <c r="F264" s="79">
        <f>SUM(F266:F267)</f>
        <v>5160381.5</v>
      </c>
      <c r="G264" s="79">
        <f t="shared" ref="G264:N264" si="78">SUM(G266:G267)</f>
        <v>4982081.5</v>
      </c>
      <c r="H264" s="79">
        <f t="shared" si="78"/>
        <v>178300</v>
      </c>
      <c r="I264" s="79">
        <f t="shared" si="78"/>
        <v>5074186.3999999994</v>
      </c>
      <c r="J264" s="79">
        <f t="shared" si="78"/>
        <v>4805205.0999999996</v>
      </c>
      <c r="K264" s="79">
        <f t="shared" si="78"/>
        <v>268981.3</v>
      </c>
      <c r="L264" s="79">
        <f t="shared" si="78"/>
        <v>4951074.0028999997</v>
      </c>
      <c r="M264" s="79">
        <f t="shared" si="78"/>
        <v>4795118.3530000001</v>
      </c>
      <c r="N264" s="80">
        <f t="shared" si="78"/>
        <v>155955.64989999999</v>
      </c>
    </row>
    <row r="265" spans="1:14" s="167" customFormat="1" ht="10.5" customHeight="1" x14ac:dyDescent="0.4">
      <c r="A265" s="160"/>
      <c r="B265" s="164"/>
      <c r="C265" s="165"/>
      <c r="D265" s="165"/>
      <c r="E265" s="166" t="s">
        <v>398</v>
      </c>
      <c r="F265" s="79"/>
      <c r="G265" s="79"/>
      <c r="H265" s="79"/>
      <c r="I265" s="79"/>
      <c r="J265" s="79"/>
      <c r="K265" s="79"/>
      <c r="L265" s="79"/>
      <c r="M265" s="79"/>
      <c r="N265" s="80"/>
    </row>
    <row r="266" spans="1:14" x14ac:dyDescent="0.4">
      <c r="A266" s="160">
        <v>2951</v>
      </c>
      <c r="B266" s="164" t="s">
        <v>40</v>
      </c>
      <c r="C266" s="165">
        <v>5</v>
      </c>
      <c r="D266" s="165">
        <v>1</v>
      </c>
      <c r="E266" s="166" t="s">
        <v>546</v>
      </c>
      <c r="F266" s="79">
        <f>SUM(G266:H266)</f>
        <v>5160381.5</v>
      </c>
      <c r="G266" s="79">
        <v>4982081.5</v>
      </c>
      <c r="H266" s="79">
        <v>178300</v>
      </c>
      <c r="I266" s="79">
        <f>SUM(J266:K266)</f>
        <v>5074186.3999999994</v>
      </c>
      <c r="J266" s="79">
        <v>4805205.0999999996</v>
      </c>
      <c r="K266" s="79">
        <v>268981.3</v>
      </c>
      <c r="L266" s="79">
        <f>SUM(M266:N266)</f>
        <v>4951074.0028999997</v>
      </c>
      <c r="M266" s="79">
        <v>4795118.3530000001</v>
      </c>
      <c r="N266" s="80">
        <v>155955.64989999999</v>
      </c>
    </row>
    <row r="267" spans="1:14" ht="16.5" customHeight="1" x14ac:dyDescent="0.4">
      <c r="A267" s="160">
        <v>2952</v>
      </c>
      <c r="B267" s="164" t="s">
        <v>40</v>
      </c>
      <c r="C267" s="165">
        <v>5</v>
      </c>
      <c r="D267" s="165">
        <v>2</v>
      </c>
      <c r="E267" s="166" t="s">
        <v>547</v>
      </c>
      <c r="F267" s="79">
        <f>SUM(G267:H267)</f>
        <v>0</v>
      </c>
      <c r="G267" s="79">
        <v>0</v>
      </c>
      <c r="H267" s="79">
        <v>0</v>
      </c>
      <c r="I267" s="79">
        <f>SUM(J267:K267)</f>
        <v>0</v>
      </c>
      <c r="J267" s="79">
        <v>0</v>
      </c>
      <c r="K267" s="79">
        <v>0</v>
      </c>
      <c r="L267" s="79">
        <f>SUM(M267:N267)</f>
        <v>0</v>
      </c>
      <c r="M267" s="79">
        <v>0</v>
      </c>
      <c r="N267" s="80">
        <v>0</v>
      </c>
    </row>
    <row r="268" spans="1:14" ht="17.25" customHeight="1" x14ac:dyDescent="0.4">
      <c r="A268" s="160">
        <v>2960</v>
      </c>
      <c r="B268" s="164" t="s">
        <v>40</v>
      </c>
      <c r="C268" s="165">
        <v>6</v>
      </c>
      <c r="D268" s="165">
        <v>0</v>
      </c>
      <c r="E268" s="168" t="s">
        <v>548</v>
      </c>
      <c r="F268" s="79">
        <f>SUM(F270)</f>
        <v>1896954</v>
      </c>
      <c r="G268" s="79">
        <f t="shared" ref="G268:N268" si="79">SUM(G270)</f>
        <v>229124</v>
      </c>
      <c r="H268" s="79">
        <f t="shared" si="79"/>
        <v>1667830</v>
      </c>
      <c r="I268" s="79">
        <f t="shared" si="79"/>
        <v>2697994.7</v>
      </c>
      <c r="J268" s="79">
        <f t="shared" si="79"/>
        <v>712820.9</v>
      </c>
      <c r="K268" s="79">
        <f t="shared" si="79"/>
        <v>1985173.8</v>
      </c>
      <c r="L268" s="79">
        <f t="shared" si="79"/>
        <v>2126049.4591000001</v>
      </c>
      <c r="M268" s="79">
        <f t="shared" si="79"/>
        <v>499188.212</v>
      </c>
      <c r="N268" s="80">
        <f t="shared" si="79"/>
        <v>1626861.2471</v>
      </c>
    </row>
    <row r="269" spans="1:14" s="167" customFormat="1" ht="14.25" customHeight="1" x14ac:dyDescent="0.4">
      <c r="A269" s="160"/>
      <c r="B269" s="164"/>
      <c r="C269" s="165"/>
      <c r="D269" s="165"/>
      <c r="E269" s="166" t="s">
        <v>398</v>
      </c>
      <c r="F269" s="79"/>
      <c r="G269" s="79"/>
      <c r="H269" s="79"/>
      <c r="I269" s="79"/>
      <c r="J269" s="79"/>
      <c r="K269" s="79"/>
      <c r="L269" s="79"/>
      <c r="M269" s="79"/>
      <c r="N269" s="80"/>
    </row>
    <row r="270" spans="1:14" ht="16.5" customHeight="1" x14ac:dyDescent="0.4">
      <c r="A270" s="160">
        <v>2961</v>
      </c>
      <c r="B270" s="164" t="s">
        <v>40</v>
      </c>
      <c r="C270" s="165">
        <v>6</v>
      </c>
      <c r="D270" s="165">
        <v>1</v>
      </c>
      <c r="E270" s="166" t="s">
        <v>548</v>
      </c>
      <c r="F270" s="79">
        <f>SUM(G270:H270)</f>
        <v>1896954</v>
      </c>
      <c r="G270" s="79">
        <v>229124</v>
      </c>
      <c r="H270" s="79">
        <v>1667830</v>
      </c>
      <c r="I270" s="79">
        <f>SUM(J270:K270)</f>
        <v>2697994.7</v>
      </c>
      <c r="J270" s="79">
        <v>712820.9</v>
      </c>
      <c r="K270" s="79">
        <v>1985173.8</v>
      </c>
      <c r="L270" s="79">
        <f>SUM(M270:N270)</f>
        <v>2126049.4591000001</v>
      </c>
      <c r="M270" s="79">
        <v>499188.212</v>
      </c>
      <c r="N270" s="80">
        <v>1626861.2471</v>
      </c>
    </row>
    <row r="271" spans="1:14" ht="26.25" customHeight="1" x14ac:dyDescent="0.4">
      <c r="A271" s="160">
        <v>2970</v>
      </c>
      <c r="B271" s="164" t="s">
        <v>40</v>
      </c>
      <c r="C271" s="165">
        <v>7</v>
      </c>
      <c r="D271" s="165">
        <v>0</v>
      </c>
      <c r="E271" s="168" t="s">
        <v>549</v>
      </c>
      <c r="F271" s="79">
        <f>SUM(F273)</f>
        <v>0</v>
      </c>
      <c r="G271" s="79">
        <f t="shared" ref="G271:N271" si="80">SUM(G273)</f>
        <v>0</v>
      </c>
      <c r="H271" s="79">
        <f t="shared" si="80"/>
        <v>0</v>
      </c>
      <c r="I271" s="79">
        <f t="shared" si="80"/>
        <v>0</v>
      </c>
      <c r="J271" s="79">
        <f t="shared" si="80"/>
        <v>0</v>
      </c>
      <c r="K271" s="79">
        <f t="shared" si="80"/>
        <v>0</v>
      </c>
      <c r="L271" s="79">
        <f t="shared" si="80"/>
        <v>0</v>
      </c>
      <c r="M271" s="79">
        <f t="shared" si="80"/>
        <v>0</v>
      </c>
      <c r="N271" s="80">
        <f t="shared" si="80"/>
        <v>0</v>
      </c>
    </row>
    <row r="272" spans="1:14" s="167" customFormat="1" ht="18" customHeight="1" x14ac:dyDescent="0.4">
      <c r="A272" s="160"/>
      <c r="B272" s="164"/>
      <c r="C272" s="165"/>
      <c r="D272" s="165"/>
      <c r="E272" s="166" t="s">
        <v>398</v>
      </c>
      <c r="F272" s="79"/>
      <c r="G272" s="79"/>
      <c r="H272" s="79"/>
      <c r="I272" s="79"/>
      <c r="J272" s="79"/>
      <c r="K272" s="79"/>
      <c r="L272" s="79"/>
      <c r="M272" s="79"/>
      <c r="N272" s="80"/>
    </row>
    <row r="273" spans="1:14" ht="27.75" customHeight="1" x14ac:dyDescent="0.4">
      <c r="A273" s="160">
        <v>2971</v>
      </c>
      <c r="B273" s="164" t="s">
        <v>40</v>
      </c>
      <c r="C273" s="165">
        <v>7</v>
      </c>
      <c r="D273" s="165">
        <v>1</v>
      </c>
      <c r="E273" s="166" t="s">
        <v>549</v>
      </c>
      <c r="F273" s="79">
        <f>SUM(G273:H273)</f>
        <v>0</v>
      </c>
      <c r="G273" s="79">
        <v>0</v>
      </c>
      <c r="H273" s="79">
        <v>0</v>
      </c>
      <c r="I273" s="79">
        <f>SUM(J273:K273)</f>
        <v>0</v>
      </c>
      <c r="J273" s="79">
        <v>0</v>
      </c>
      <c r="K273" s="79">
        <v>0</v>
      </c>
      <c r="L273" s="79">
        <f>SUM(M273:N273)</f>
        <v>0</v>
      </c>
      <c r="M273" s="79">
        <v>0</v>
      </c>
      <c r="N273" s="80">
        <v>0</v>
      </c>
    </row>
    <row r="274" spans="1:14" ht="15.75" customHeight="1" x14ac:dyDescent="0.4">
      <c r="A274" s="160">
        <v>2980</v>
      </c>
      <c r="B274" s="164" t="s">
        <v>40</v>
      </c>
      <c r="C274" s="165">
        <v>8</v>
      </c>
      <c r="D274" s="165">
        <v>0</v>
      </c>
      <c r="E274" s="168" t="s">
        <v>550</v>
      </c>
      <c r="F274" s="79">
        <f>SUM(F276)</f>
        <v>0</v>
      </c>
      <c r="G274" s="79">
        <f t="shared" ref="G274:N274" si="81">SUM(G276)</f>
        <v>0</v>
      </c>
      <c r="H274" s="79">
        <f t="shared" si="81"/>
        <v>0</v>
      </c>
      <c r="I274" s="79">
        <f t="shared" si="81"/>
        <v>0</v>
      </c>
      <c r="J274" s="79">
        <f t="shared" si="81"/>
        <v>0</v>
      </c>
      <c r="K274" s="79">
        <f t="shared" si="81"/>
        <v>0</v>
      </c>
      <c r="L274" s="79">
        <f t="shared" si="81"/>
        <v>0</v>
      </c>
      <c r="M274" s="79">
        <f t="shared" si="81"/>
        <v>0</v>
      </c>
      <c r="N274" s="80">
        <f t="shared" si="81"/>
        <v>0</v>
      </c>
    </row>
    <row r="275" spans="1:14" s="167" customFormat="1" ht="15" customHeight="1" x14ac:dyDescent="0.4">
      <c r="A275" s="160"/>
      <c r="B275" s="164"/>
      <c r="C275" s="165"/>
      <c r="D275" s="165"/>
      <c r="E275" s="166" t="s">
        <v>398</v>
      </c>
      <c r="F275" s="79"/>
      <c r="G275" s="79"/>
      <c r="H275" s="79"/>
      <c r="I275" s="79"/>
      <c r="J275" s="79"/>
      <c r="K275" s="79"/>
      <c r="L275" s="79"/>
      <c r="M275" s="79"/>
      <c r="N275" s="80"/>
    </row>
    <row r="276" spans="1:14" ht="23.25" customHeight="1" x14ac:dyDescent="0.4">
      <c r="A276" s="160">
        <v>2981</v>
      </c>
      <c r="B276" s="164" t="s">
        <v>40</v>
      </c>
      <c r="C276" s="165">
        <v>8</v>
      </c>
      <c r="D276" s="165">
        <v>1</v>
      </c>
      <c r="E276" s="166" t="s">
        <v>550</v>
      </c>
      <c r="F276" s="79">
        <f>SUM(G276:H276)</f>
        <v>0</v>
      </c>
      <c r="G276" s="79">
        <v>0</v>
      </c>
      <c r="H276" s="79">
        <v>0</v>
      </c>
      <c r="I276" s="79">
        <f>SUM(J276:K276)</f>
        <v>0</v>
      </c>
      <c r="J276" s="79">
        <v>0</v>
      </c>
      <c r="K276" s="79">
        <v>0</v>
      </c>
      <c r="L276" s="79">
        <f>SUM(M276:N276)</f>
        <v>0</v>
      </c>
      <c r="M276" s="79">
        <v>0</v>
      </c>
      <c r="N276" s="80">
        <v>0</v>
      </c>
    </row>
    <row r="277" spans="1:14" s="170" customFormat="1" ht="44.25" customHeight="1" x14ac:dyDescent="0.25">
      <c r="A277" s="169">
        <v>3000</v>
      </c>
      <c r="B277" s="161" t="s">
        <v>45</v>
      </c>
      <c r="C277" s="162">
        <v>0</v>
      </c>
      <c r="D277" s="162">
        <v>0</v>
      </c>
      <c r="E277" s="158" t="s">
        <v>551</v>
      </c>
      <c r="F277" s="95">
        <f>SUM(F279,F283,F286,F289,F292,F295,F298,F301,F305)</f>
        <v>1974773.9</v>
      </c>
      <c r="G277" s="95">
        <f t="shared" ref="G277:N277" si="82">SUM(G279,G283,G286,G289,G292,G295,G298,G301,G305)</f>
        <v>1874443.9</v>
      </c>
      <c r="H277" s="95">
        <f t="shared" si="82"/>
        <v>100330</v>
      </c>
      <c r="I277" s="95">
        <f t="shared" si="82"/>
        <v>1959049.2999999998</v>
      </c>
      <c r="J277" s="95">
        <f t="shared" si="82"/>
        <v>1876326.2</v>
      </c>
      <c r="K277" s="95">
        <f t="shared" si="82"/>
        <v>82723.100000000006</v>
      </c>
      <c r="L277" s="95">
        <f t="shared" si="82"/>
        <v>1729044.6362999999</v>
      </c>
      <c r="M277" s="95">
        <f t="shared" si="82"/>
        <v>1668825.9298</v>
      </c>
      <c r="N277" s="96">
        <f t="shared" si="82"/>
        <v>60218.7065</v>
      </c>
    </row>
    <row r="278" spans="1:14" ht="19.5" customHeight="1" x14ac:dyDescent="0.4">
      <c r="A278" s="160"/>
      <c r="B278" s="164"/>
      <c r="C278" s="165"/>
      <c r="D278" s="165"/>
      <c r="E278" s="166" t="s">
        <v>269</v>
      </c>
      <c r="F278" s="79"/>
      <c r="G278" s="79"/>
      <c r="H278" s="79"/>
      <c r="I278" s="79"/>
      <c r="J278" s="79"/>
      <c r="K278" s="79"/>
      <c r="L278" s="79"/>
      <c r="M278" s="79"/>
      <c r="N278" s="80"/>
    </row>
    <row r="279" spans="1:14" ht="18" customHeight="1" x14ac:dyDescent="0.4">
      <c r="A279" s="160">
        <v>3010</v>
      </c>
      <c r="B279" s="164" t="s">
        <v>45</v>
      </c>
      <c r="C279" s="165">
        <v>1</v>
      </c>
      <c r="D279" s="165">
        <v>0</v>
      </c>
      <c r="E279" s="168" t="s">
        <v>552</v>
      </c>
      <c r="F279" s="79">
        <f>SUM(F281:F282)</f>
        <v>0</v>
      </c>
      <c r="G279" s="79">
        <f t="shared" ref="G279:N279" si="83">SUM(G281:G282)</f>
        <v>0</v>
      </c>
      <c r="H279" s="79">
        <f t="shared" si="83"/>
        <v>0</v>
      </c>
      <c r="I279" s="79">
        <f t="shared" si="83"/>
        <v>0</v>
      </c>
      <c r="J279" s="79">
        <f t="shared" si="83"/>
        <v>0</v>
      </c>
      <c r="K279" s="79">
        <f t="shared" si="83"/>
        <v>0</v>
      </c>
      <c r="L279" s="79">
        <f t="shared" si="83"/>
        <v>0</v>
      </c>
      <c r="M279" s="79">
        <f t="shared" si="83"/>
        <v>0</v>
      </c>
      <c r="N279" s="80">
        <f t="shared" si="83"/>
        <v>0</v>
      </c>
    </row>
    <row r="280" spans="1:14" s="167" customFormat="1" ht="16.5" customHeight="1" x14ac:dyDescent="0.4">
      <c r="A280" s="160"/>
      <c r="B280" s="164"/>
      <c r="C280" s="165"/>
      <c r="D280" s="165"/>
      <c r="E280" s="166" t="s">
        <v>398</v>
      </c>
      <c r="F280" s="79"/>
      <c r="G280" s="79"/>
      <c r="H280" s="79"/>
      <c r="I280" s="79"/>
      <c r="J280" s="79"/>
      <c r="K280" s="79"/>
      <c r="L280" s="79"/>
      <c r="M280" s="79"/>
      <c r="N280" s="80"/>
    </row>
    <row r="281" spans="1:14" ht="18.75" customHeight="1" x14ac:dyDescent="0.4">
      <c r="A281" s="160">
        <v>3011</v>
      </c>
      <c r="B281" s="164" t="s">
        <v>45</v>
      </c>
      <c r="C281" s="165">
        <v>1</v>
      </c>
      <c r="D281" s="165">
        <v>1</v>
      </c>
      <c r="E281" s="166" t="s">
        <v>553</v>
      </c>
      <c r="F281" s="79">
        <f>SUM(G281:H281)</f>
        <v>0</v>
      </c>
      <c r="G281" s="79">
        <v>0</v>
      </c>
      <c r="H281" s="79">
        <v>0</v>
      </c>
      <c r="I281" s="79">
        <f>SUM(J281:K281)</f>
        <v>0</v>
      </c>
      <c r="J281" s="79">
        <v>0</v>
      </c>
      <c r="K281" s="79">
        <v>0</v>
      </c>
      <c r="L281" s="79">
        <f>SUM(M281:N281)</f>
        <v>0</v>
      </c>
      <c r="M281" s="79">
        <v>0</v>
      </c>
      <c r="N281" s="80">
        <v>0</v>
      </c>
    </row>
    <row r="282" spans="1:14" ht="17.25" customHeight="1" x14ac:dyDescent="0.4">
      <c r="A282" s="160">
        <v>3012</v>
      </c>
      <c r="B282" s="164" t="s">
        <v>45</v>
      </c>
      <c r="C282" s="165">
        <v>1</v>
      </c>
      <c r="D282" s="165">
        <v>2</v>
      </c>
      <c r="E282" s="166" t="s">
        <v>554</v>
      </c>
      <c r="F282" s="79">
        <f>SUM(G282:H282)</f>
        <v>0</v>
      </c>
      <c r="G282" s="79">
        <v>0</v>
      </c>
      <c r="H282" s="79">
        <v>0</v>
      </c>
      <c r="I282" s="79">
        <f>SUM(J282:K282)</f>
        <v>0</v>
      </c>
      <c r="J282" s="79">
        <v>0</v>
      </c>
      <c r="K282" s="79">
        <v>0</v>
      </c>
      <c r="L282" s="79">
        <f>SUM(M282:N282)</f>
        <v>0</v>
      </c>
      <c r="M282" s="79">
        <v>0</v>
      </c>
      <c r="N282" s="80">
        <v>0</v>
      </c>
    </row>
    <row r="283" spans="1:14" ht="15" customHeight="1" x14ac:dyDescent="0.4">
      <c r="A283" s="160">
        <v>3020</v>
      </c>
      <c r="B283" s="164" t="s">
        <v>45</v>
      </c>
      <c r="C283" s="165">
        <v>2</v>
      </c>
      <c r="D283" s="165">
        <v>0</v>
      </c>
      <c r="E283" s="168" t="s">
        <v>555</v>
      </c>
      <c r="F283" s="79">
        <f>SUM(F285)</f>
        <v>0</v>
      </c>
      <c r="G283" s="79">
        <f t="shared" ref="G283:N283" si="84">SUM(G285)</f>
        <v>0</v>
      </c>
      <c r="H283" s="79">
        <f t="shared" si="84"/>
        <v>0</v>
      </c>
      <c r="I283" s="79">
        <f t="shared" si="84"/>
        <v>0</v>
      </c>
      <c r="J283" s="79">
        <f t="shared" si="84"/>
        <v>0</v>
      </c>
      <c r="K283" s="79">
        <f t="shared" si="84"/>
        <v>0</v>
      </c>
      <c r="L283" s="79">
        <f t="shared" si="84"/>
        <v>0</v>
      </c>
      <c r="M283" s="79">
        <f t="shared" si="84"/>
        <v>0</v>
      </c>
      <c r="N283" s="80">
        <f t="shared" si="84"/>
        <v>0</v>
      </c>
    </row>
    <row r="284" spans="1:14" s="167" customFormat="1" ht="10.5" customHeight="1" x14ac:dyDescent="0.4">
      <c r="A284" s="160"/>
      <c r="B284" s="164"/>
      <c r="C284" s="165"/>
      <c r="D284" s="165"/>
      <c r="E284" s="166" t="s">
        <v>398</v>
      </c>
      <c r="F284" s="79"/>
      <c r="G284" s="79"/>
      <c r="H284" s="79"/>
      <c r="I284" s="79"/>
      <c r="J284" s="79"/>
      <c r="K284" s="79"/>
      <c r="L284" s="79"/>
      <c r="M284" s="79"/>
      <c r="N284" s="80"/>
    </row>
    <row r="285" spans="1:14" ht="15.75" customHeight="1" x14ac:dyDescent="0.4">
      <c r="A285" s="160">
        <v>3021</v>
      </c>
      <c r="B285" s="164" t="s">
        <v>45</v>
      </c>
      <c r="C285" s="165">
        <v>2</v>
      </c>
      <c r="D285" s="165">
        <v>1</v>
      </c>
      <c r="E285" s="166" t="s">
        <v>555</v>
      </c>
      <c r="F285" s="79">
        <f>SUM(G285:H285)</f>
        <v>0</v>
      </c>
      <c r="G285" s="79">
        <v>0</v>
      </c>
      <c r="H285" s="79">
        <v>0</v>
      </c>
      <c r="I285" s="79">
        <f>SUM(J285:K285)</f>
        <v>0</v>
      </c>
      <c r="J285" s="79">
        <v>0</v>
      </c>
      <c r="K285" s="79">
        <v>0</v>
      </c>
      <c r="L285" s="79">
        <f>SUM(M285:N285)</f>
        <v>0</v>
      </c>
      <c r="M285" s="79">
        <v>0</v>
      </c>
      <c r="N285" s="80">
        <v>0</v>
      </c>
    </row>
    <row r="286" spans="1:14" ht="14.25" customHeight="1" x14ac:dyDescent="0.4">
      <c r="A286" s="160">
        <v>3030</v>
      </c>
      <c r="B286" s="164" t="s">
        <v>45</v>
      </c>
      <c r="C286" s="165">
        <v>3</v>
      </c>
      <c r="D286" s="165">
        <v>0</v>
      </c>
      <c r="E286" s="168" t="s">
        <v>556</v>
      </c>
      <c r="F286" s="79">
        <f>SUM(F288)</f>
        <v>15099.9</v>
      </c>
      <c r="G286" s="79">
        <f t="shared" ref="G286:N286" si="85">SUM(G288)</f>
        <v>15099.9</v>
      </c>
      <c r="H286" s="79">
        <f t="shared" si="85"/>
        <v>0</v>
      </c>
      <c r="I286" s="79">
        <f t="shared" si="85"/>
        <v>18601.900000000001</v>
      </c>
      <c r="J286" s="79">
        <f t="shared" si="85"/>
        <v>18601.900000000001</v>
      </c>
      <c r="K286" s="79">
        <f t="shared" si="85"/>
        <v>0</v>
      </c>
      <c r="L286" s="79">
        <f t="shared" si="85"/>
        <v>12578</v>
      </c>
      <c r="M286" s="79">
        <f t="shared" si="85"/>
        <v>12578</v>
      </c>
      <c r="N286" s="80">
        <f t="shared" si="85"/>
        <v>0</v>
      </c>
    </row>
    <row r="287" spans="1:14" s="167" customFormat="1" ht="18" x14ac:dyDescent="0.4">
      <c r="A287" s="160"/>
      <c r="B287" s="164"/>
      <c r="C287" s="165"/>
      <c r="D287" s="165"/>
      <c r="E287" s="166" t="s">
        <v>398</v>
      </c>
      <c r="F287" s="79"/>
      <c r="G287" s="79"/>
      <c r="H287" s="79"/>
      <c r="I287" s="79"/>
      <c r="J287" s="79"/>
      <c r="K287" s="79"/>
      <c r="L287" s="79"/>
      <c r="M287" s="79"/>
      <c r="N287" s="80"/>
    </row>
    <row r="288" spans="1:14" s="167" customFormat="1" ht="18" x14ac:dyDescent="0.4">
      <c r="A288" s="160">
        <v>3031</v>
      </c>
      <c r="B288" s="164" t="s">
        <v>45</v>
      </c>
      <c r="C288" s="165">
        <v>3</v>
      </c>
      <c r="D288" s="165" t="s">
        <v>13</v>
      </c>
      <c r="E288" s="166" t="s">
        <v>556</v>
      </c>
      <c r="F288" s="79">
        <f>SUM(G288:H288)</f>
        <v>15099.9</v>
      </c>
      <c r="G288" s="79">
        <v>15099.9</v>
      </c>
      <c r="H288" s="79">
        <v>0</v>
      </c>
      <c r="I288" s="79">
        <f>SUM(J288:K288)</f>
        <v>18601.900000000001</v>
      </c>
      <c r="J288" s="79">
        <v>18601.900000000001</v>
      </c>
      <c r="K288" s="79">
        <v>0</v>
      </c>
      <c r="L288" s="79">
        <f>SUM(M288:N288)</f>
        <v>12578</v>
      </c>
      <c r="M288" s="79">
        <v>12578</v>
      </c>
      <c r="N288" s="80">
        <v>0</v>
      </c>
    </row>
    <row r="289" spans="1:14" ht="18" customHeight="1" x14ac:dyDescent="0.4">
      <c r="A289" s="160">
        <v>3040</v>
      </c>
      <c r="B289" s="164" t="s">
        <v>45</v>
      </c>
      <c r="C289" s="165">
        <v>4</v>
      </c>
      <c r="D289" s="165">
        <v>0</v>
      </c>
      <c r="E289" s="168" t="s">
        <v>557</v>
      </c>
      <c r="F289" s="79">
        <f>SUM(F291)</f>
        <v>4500</v>
      </c>
      <c r="G289" s="79">
        <f t="shared" ref="G289:N289" si="86">SUM(G291)</f>
        <v>4500</v>
      </c>
      <c r="H289" s="79">
        <f t="shared" si="86"/>
        <v>0</v>
      </c>
      <c r="I289" s="79">
        <f t="shared" si="86"/>
        <v>4500</v>
      </c>
      <c r="J289" s="79">
        <f t="shared" si="86"/>
        <v>4500</v>
      </c>
      <c r="K289" s="79">
        <f t="shared" si="86"/>
        <v>0</v>
      </c>
      <c r="L289" s="79">
        <f t="shared" si="86"/>
        <v>1858.14</v>
      </c>
      <c r="M289" s="79">
        <f t="shared" si="86"/>
        <v>1858.14</v>
      </c>
      <c r="N289" s="80">
        <f t="shared" si="86"/>
        <v>0</v>
      </c>
    </row>
    <row r="290" spans="1:14" s="167" customFormat="1" ht="10.5" customHeight="1" x14ac:dyDescent="0.4">
      <c r="A290" s="160"/>
      <c r="B290" s="164"/>
      <c r="C290" s="165"/>
      <c r="D290" s="165"/>
      <c r="E290" s="166" t="s">
        <v>398</v>
      </c>
      <c r="F290" s="79"/>
      <c r="G290" s="79"/>
      <c r="H290" s="79"/>
      <c r="I290" s="79"/>
      <c r="J290" s="79"/>
      <c r="K290" s="79"/>
      <c r="L290" s="79"/>
      <c r="M290" s="79"/>
      <c r="N290" s="80"/>
    </row>
    <row r="291" spans="1:14" ht="16.5" customHeight="1" x14ac:dyDescent="0.4">
      <c r="A291" s="160">
        <v>3041</v>
      </c>
      <c r="B291" s="164" t="s">
        <v>45</v>
      </c>
      <c r="C291" s="165">
        <v>4</v>
      </c>
      <c r="D291" s="165">
        <v>1</v>
      </c>
      <c r="E291" s="166" t="s">
        <v>557</v>
      </c>
      <c r="F291" s="79">
        <f>SUM(G291:H291)</f>
        <v>4500</v>
      </c>
      <c r="G291" s="79">
        <v>4500</v>
      </c>
      <c r="H291" s="79">
        <v>0</v>
      </c>
      <c r="I291" s="79">
        <f>SUM(J291:K291)</f>
        <v>4500</v>
      </c>
      <c r="J291" s="79">
        <v>4500</v>
      </c>
      <c r="K291" s="79">
        <v>0</v>
      </c>
      <c r="L291" s="79">
        <f>SUM(M291:N291)</f>
        <v>1858.14</v>
      </c>
      <c r="M291" s="79">
        <v>1858.14</v>
      </c>
      <c r="N291" s="80">
        <v>0</v>
      </c>
    </row>
    <row r="292" spans="1:14" ht="12" customHeight="1" x14ac:dyDescent="0.4">
      <c r="A292" s="160">
        <v>3050</v>
      </c>
      <c r="B292" s="164" t="s">
        <v>45</v>
      </c>
      <c r="C292" s="165">
        <v>5</v>
      </c>
      <c r="D292" s="165">
        <v>0</v>
      </c>
      <c r="E292" s="168" t="s">
        <v>558</v>
      </c>
      <c r="F292" s="79">
        <f>SUM(F294)</f>
        <v>0</v>
      </c>
      <c r="G292" s="79">
        <f t="shared" ref="G292:N292" si="87">SUM(G294)</f>
        <v>0</v>
      </c>
      <c r="H292" s="79">
        <f t="shared" si="87"/>
        <v>0</v>
      </c>
      <c r="I292" s="79">
        <f t="shared" si="87"/>
        <v>0</v>
      </c>
      <c r="J292" s="79">
        <f t="shared" si="87"/>
        <v>0</v>
      </c>
      <c r="K292" s="79">
        <f t="shared" si="87"/>
        <v>0</v>
      </c>
      <c r="L292" s="79">
        <f t="shared" si="87"/>
        <v>0</v>
      </c>
      <c r="M292" s="79">
        <f t="shared" si="87"/>
        <v>0</v>
      </c>
      <c r="N292" s="80">
        <f t="shared" si="87"/>
        <v>0</v>
      </c>
    </row>
    <row r="293" spans="1:14" s="167" customFormat="1" ht="10.5" customHeight="1" x14ac:dyDescent="0.4">
      <c r="A293" s="160"/>
      <c r="B293" s="164"/>
      <c r="C293" s="165"/>
      <c r="D293" s="165"/>
      <c r="E293" s="166" t="s">
        <v>398</v>
      </c>
      <c r="F293" s="79"/>
      <c r="G293" s="79"/>
      <c r="H293" s="79"/>
      <c r="I293" s="79"/>
      <c r="J293" s="79"/>
      <c r="K293" s="79"/>
      <c r="L293" s="79"/>
      <c r="M293" s="79"/>
      <c r="N293" s="80"/>
    </row>
    <row r="294" spans="1:14" ht="15.75" customHeight="1" x14ac:dyDescent="0.4">
      <c r="A294" s="160">
        <v>3051</v>
      </c>
      <c r="B294" s="164" t="s">
        <v>45</v>
      </c>
      <c r="C294" s="165">
        <v>5</v>
      </c>
      <c r="D294" s="165">
        <v>1</v>
      </c>
      <c r="E294" s="166" t="s">
        <v>558</v>
      </c>
      <c r="F294" s="79">
        <f>SUM(G294:H294)</f>
        <v>0</v>
      </c>
      <c r="G294" s="79">
        <v>0</v>
      </c>
      <c r="H294" s="79">
        <v>0</v>
      </c>
      <c r="I294" s="79">
        <f>SUM(J294:K294)</f>
        <v>0</v>
      </c>
      <c r="J294" s="79">
        <v>0</v>
      </c>
      <c r="K294" s="79">
        <v>0</v>
      </c>
      <c r="L294" s="79">
        <f>SUM(M294:N294)</f>
        <v>0</v>
      </c>
      <c r="M294" s="79">
        <v>0</v>
      </c>
      <c r="N294" s="80">
        <v>0</v>
      </c>
    </row>
    <row r="295" spans="1:14" ht="16.5" customHeight="1" x14ac:dyDescent="0.4">
      <c r="A295" s="160">
        <v>3060</v>
      </c>
      <c r="B295" s="164" t="s">
        <v>45</v>
      </c>
      <c r="C295" s="165">
        <v>6</v>
      </c>
      <c r="D295" s="165">
        <v>0</v>
      </c>
      <c r="E295" s="168" t="s">
        <v>559</v>
      </c>
      <c r="F295" s="79">
        <f>SUM(F297)</f>
        <v>0</v>
      </c>
      <c r="G295" s="79">
        <f t="shared" ref="G295:N295" si="88">SUM(G297)</f>
        <v>0</v>
      </c>
      <c r="H295" s="79">
        <f t="shared" si="88"/>
        <v>0</v>
      </c>
      <c r="I295" s="79">
        <f t="shared" si="88"/>
        <v>0</v>
      </c>
      <c r="J295" s="79">
        <f t="shared" si="88"/>
        <v>0</v>
      </c>
      <c r="K295" s="79">
        <f t="shared" si="88"/>
        <v>0</v>
      </c>
      <c r="L295" s="79">
        <f t="shared" si="88"/>
        <v>0</v>
      </c>
      <c r="M295" s="79">
        <f t="shared" si="88"/>
        <v>0</v>
      </c>
      <c r="N295" s="80">
        <f t="shared" si="88"/>
        <v>0</v>
      </c>
    </row>
    <row r="296" spans="1:14" s="167" customFormat="1" ht="10.5" customHeight="1" x14ac:dyDescent="0.4">
      <c r="A296" s="160"/>
      <c r="B296" s="164"/>
      <c r="C296" s="165"/>
      <c r="D296" s="165"/>
      <c r="E296" s="166" t="s">
        <v>398</v>
      </c>
      <c r="F296" s="79"/>
      <c r="G296" s="79"/>
      <c r="H296" s="79"/>
      <c r="I296" s="79"/>
      <c r="J296" s="79"/>
      <c r="K296" s="79"/>
      <c r="L296" s="79"/>
      <c r="M296" s="79"/>
      <c r="N296" s="80"/>
    </row>
    <row r="297" spans="1:14" ht="15.75" customHeight="1" x14ac:dyDescent="0.4">
      <c r="A297" s="160">
        <v>3061</v>
      </c>
      <c r="B297" s="164" t="s">
        <v>45</v>
      </c>
      <c r="C297" s="165">
        <v>6</v>
      </c>
      <c r="D297" s="165">
        <v>1</v>
      </c>
      <c r="E297" s="166" t="s">
        <v>559</v>
      </c>
      <c r="F297" s="79">
        <f>SUM(G297:H297)</f>
        <v>0</v>
      </c>
      <c r="G297" s="79">
        <v>0</v>
      </c>
      <c r="H297" s="79">
        <v>0</v>
      </c>
      <c r="I297" s="79">
        <f>SUM(J297:K297)</f>
        <v>0</v>
      </c>
      <c r="J297" s="79">
        <v>0</v>
      </c>
      <c r="K297" s="79">
        <v>0</v>
      </c>
      <c r="L297" s="79">
        <f>SUM(M297:N297)</f>
        <v>0</v>
      </c>
      <c r="M297" s="79">
        <v>0</v>
      </c>
      <c r="N297" s="80">
        <v>0</v>
      </c>
    </row>
    <row r="298" spans="1:14" ht="26.25" customHeight="1" x14ac:dyDescent="0.4">
      <c r="A298" s="160">
        <v>3070</v>
      </c>
      <c r="B298" s="164" t="s">
        <v>45</v>
      </c>
      <c r="C298" s="165">
        <v>7</v>
      </c>
      <c r="D298" s="165">
        <v>0</v>
      </c>
      <c r="E298" s="168" t="s">
        <v>560</v>
      </c>
      <c r="F298" s="79">
        <f>SUM(F300)</f>
        <v>492662</v>
      </c>
      <c r="G298" s="79">
        <f t="shared" ref="G298:N298" si="89">SUM(G300)</f>
        <v>392332</v>
      </c>
      <c r="H298" s="79">
        <f t="shared" si="89"/>
        <v>100330</v>
      </c>
      <c r="I298" s="79">
        <f t="shared" si="89"/>
        <v>519262.5</v>
      </c>
      <c r="J298" s="79">
        <f t="shared" si="89"/>
        <v>436539.4</v>
      </c>
      <c r="K298" s="79">
        <f t="shared" si="89"/>
        <v>82723.100000000006</v>
      </c>
      <c r="L298" s="79">
        <f t="shared" si="89"/>
        <v>334084.31590000005</v>
      </c>
      <c r="M298" s="79">
        <f t="shared" si="89"/>
        <v>273865.60940000002</v>
      </c>
      <c r="N298" s="80">
        <f t="shared" si="89"/>
        <v>60218.7065</v>
      </c>
    </row>
    <row r="299" spans="1:14" s="167" customFormat="1" ht="10.5" customHeight="1" x14ac:dyDescent="0.4">
      <c r="A299" s="160"/>
      <c r="B299" s="164"/>
      <c r="C299" s="165"/>
      <c r="D299" s="165"/>
      <c r="E299" s="166" t="s">
        <v>398</v>
      </c>
      <c r="F299" s="79"/>
      <c r="G299" s="79"/>
      <c r="H299" s="79"/>
      <c r="I299" s="79"/>
      <c r="J299" s="79"/>
      <c r="K299" s="79"/>
      <c r="L299" s="79"/>
      <c r="M299" s="79"/>
      <c r="N299" s="80"/>
    </row>
    <row r="300" spans="1:14" ht="25.5" customHeight="1" x14ac:dyDescent="0.4">
      <c r="A300" s="160">
        <v>3071</v>
      </c>
      <c r="B300" s="164" t="s">
        <v>45</v>
      </c>
      <c r="C300" s="165">
        <v>7</v>
      </c>
      <c r="D300" s="165">
        <v>1</v>
      </c>
      <c r="E300" s="166" t="s">
        <v>560</v>
      </c>
      <c r="F300" s="79">
        <f>SUM(G300:H300)</f>
        <v>492662</v>
      </c>
      <c r="G300" s="79">
        <v>392332</v>
      </c>
      <c r="H300" s="79">
        <v>100330</v>
      </c>
      <c r="I300" s="79">
        <f>SUM(J300:K300)</f>
        <v>519262.5</v>
      </c>
      <c r="J300" s="79">
        <v>436539.4</v>
      </c>
      <c r="K300" s="79">
        <v>82723.100000000006</v>
      </c>
      <c r="L300" s="79">
        <f>SUM(M300:N300)</f>
        <v>334084.31590000005</v>
      </c>
      <c r="M300" s="79">
        <v>273865.60940000002</v>
      </c>
      <c r="N300" s="80">
        <v>60218.7065</v>
      </c>
    </row>
    <row r="301" spans="1:14" ht="27" customHeight="1" x14ac:dyDescent="0.4">
      <c r="A301" s="160">
        <v>3080</v>
      </c>
      <c r="B301" s="164" t="s">
        <v>45</v>
      </c>
      <c r="C301" s="165">
        <v>8</v>
      </c>
      <c r="D301" s="165">
        <v>0</v>
      </c>
      <c r="E301" s="168" t="s">
        <v>561</v>
      </c>
      <c r="F301" s="79">
        <f>SUM(F303)</f>
        <v>0</v>
      </c>
      <c r="G301" s="79">
        <f t="shared" ref="G301:N301" si="90">SUM(G303)</f>
        <v>0</v>
      </c>
      <c r="H301" s="79">
        <f t="shared" si="90"/>
        <v>0</v>
      </c>
      <c r="I301" s="79">
        <f t="shared" si="90"/>
        <v>0</v>
      </c>
      <c r="J301" s="79">
        <f t="shared" si="90"/>
        <v>0</v>
      </c>
      <c r="K301" s="79">
        <f t="shared" si="90"/>
        <v>0</v>
      </c>
      <c r="L301" s="79">
        <f t="shared" si="90"/>
        <v>0</v>
      </c>
      <c r="M301" s="79">
        <f t="shared" si="90"/>
        <v>0</v>
      </c>
      <c r="N301" s="80">
        <f t="shared" si="90"/>
        <v>0</v>
      </c>
    </row>
    <row r="302" spans="1:14" s="167" customFormat="1" ht="21.75" customHeight="1" x14ac:dyDescent="0.4">
      <c r="A302" s="160"/>
      <c r="B302" s="164"/>
      <c r="C302" s="165"/>
      <c r="D302" s="165"/>
      <c r="E302" s="166" t="s">
        <v>398</v>
      </c>
      <c r="F302" s="79"/>
      <c r="G302" s="79"/>
      <c r="H302" s="79"/>
      <c r="I302" s="79"/>
      <c r="J302" s="79"/>
      <c r="K302" s="79"/>
      <c r="L302" s="79"/>
      <c r="M302" s="79"/>
      <c r="N302" s="80"/>
    </row>
    <row r="303" spans="1:14" ht="30" customHeight="1" x14ac:dyDescent="0.4">
      <c r="A303" s="160">
        <v>3081</v>
      </c>
      <c r="B303" s="164" t="s">
        <v>45</v>
      </c>
      <c r="C303" s="165">
        <v>8</v>
      </c>
      <c r="D303" s="165">
        <v>1</v>
      </c>
      <c r="E303" s="166" t="s">
        <v>561</v>
      </c>
      <c r="F303" s="79">
        <f>SUM(G303:H303)</f>
        <v>0</v>
      </c>
      <c r="G303" s="79">
        <v>0</v>
      </c>
      <c r="H303" s="79">
        <v>0</v>
      </c>
      <c r="I303" s="79">
        <f>SUM(J303:K303)</f>
        <v>0</v>
      </c>
      <c r="J303" s="79">
        <v>0</v>
      </c>
      <c r="K303" s="79">
        <v>0</v>
      </c>
      <c r="L303" s="79">
        <f>SUM(M303:N303)</f>
        <v>0</v>
      </c>
      <c r="M303" s="79">
        <v>0</v>
      </c>
      <c r="N303" s="80">
        <v>0</v>
      </c>
    </row>
    <row r="304" spans="1:14" s="167" customFormat="1" ht="10.5" customHeight="1" x14ac:dyDescent="0.4">
      <c r="A304" s="160"/>
      <c r="B304" s="164"/>
      <c r="C304" s="165"/>
      <c r="D304" s="165"/>
      <c r="E304" s="166" t="s">
        <v>398</v>
      </c>
      <c r="F304" s="79"/>
      <c r="G304" s="79"/>
      <c r="H304" s="79"/>
      <c r="I304" s="79"/>
      <c r="J304" s="79"/>
      <c r="K304" s="79"/>
      <c r="L304" s="79"/>
      <c r="M304" s="79"/>
      <c r="N304" s="80"/>
    </row>
    <row r="305" spans="1:14" ht="25.5" customHeight="1" x14ac:dyDescent="0.4">
      <c r="A305" s="160">
        <v>3090</v>
      </c>
      <c r="B305" s="164" t="s">
        <v>45</v>
      </c>
      <c r="C305" s="165">
        <v>9</v>
      </c>
      <c r="D305" s="165">
        <v>0</v>
      </c>
      <c r="E305" s="168" t="s">
        <v>562</v>
      </c>
      <c r="F305" s="79">
        <f>SUM(F307:F308)</f>
        <v>1462512</v>
      </c>
      <c r="G305" s="79">
        <f t="shared" ref="G305:N305" si="91">SUM(G307:G308)</f>
        <v>1462512</v>
      </c>
      <c r="H305" s="79">
        <f t="shared" si="91"/>
        <v>0</v>
      </c>
      <c r="I305" s="79">
        <f t="shared" si="91"/>
        <v>1416684.9</v>
      </c>
      <c r="J305" s="79">
        <f t="shared" si="91"/>
        <v>1416684.9</v>
      </c>
      <c r="K305" s="79">
        <f t="shared" si="91"/>
        <v>0</v>
      </c>
      <c r="L305" s="79">
        <f t="shared" si="91"/>
        <v>1380524.1804</v>
      </c>
      <c r="M305" s="79">
        <f t="shared" si="91"/>
        <v>1380524.1804</v>
      </c>
      <c r="N305" s="80">
        <f t="shared" si="91"/>
        <v>0</v>
      </c>
    </row>
    <row r="306" spans="1:14" s="167" customFormat="1" ht="20.25" customHeight="1" x14ac:dyDescent="0.4">
      <c r="A306" s="160"/>
      <c r="B306" s="164"/>
      <c r="C306" s="165"/>
      <c r="D306" s="165"/>
      <c r="E306" s="166" t="s">
        <v>398</v>
      </c>
      <c r="F306" s="79"/>
      <c r="G306" s="79"/>
      <c r="H306" s="79"/>
      <c r="I306" s="79"/>
      <c r="J306" s="79"/>
      <c r="K306" s="79"/>
      <c r="L306" s="79"/>
      <c r="M306" s="79"/>
      <c r="N306" s="80"/>
    </row>
    <row r="307" spans="1:14" ht="20.25" customHeight="1" x14ac:dyDescent="0.4">
      <c r="A307" s="160">
        <v>3091</v>
      </c>
      <c r="B307" s="164" t="s">
        <v>45</v>
      </c>
      <c r="C307" s="165">
        <v>9</v>
      </c>
      <c r="D307" s="165">
        <v>1</v>
      </c>
      <c r="E307" s="166" t="s">
        <v>562</v>
      </c>
      <c r="F307" s="79">
        <f>SUM(G307:H307)</f>
        <v>0</v>
      </c>
      <c r="G307" s="79">
        <v>0</v>
      </c>
      <c r="H307" s="79">
        <v>0</v>
      </c>
      <c r="I307" s="79">
        <f>SUM(J307:K307)</f>
        <v>0</v>
      </c>
      <c r="J307" s="79">
        <v>0</v>
      </c>
      <c r="K307" s="79">
        <v>0</v>
      </c>
      <c r="L307" s="79">
        <f>SUM(M307:N307)</f>
        <v>0</v>
      </c>
      <c r="M307" s="79">
        <v>0</v>
      </c>
      <c r="N307" s="80">
        <v>0</v>
      </c>
    </row>
    <row r="308" spans="1:14" ht="42" customHeight="1" x14ac:dyDescent="0.4">
      <c r="A308" s="160">
        <v>3092</v>
      </c>
      <c r="B308" s="164" t="s">
        <v>45</v>
      </c>
      <c r="C308" s="165">
        <v>9</v>
      </c>
      <c r="D308" s="165">
        <v>2</v>
      </c>
      <c r="E308" s="166" t="s">
        <v>563</v>
      </c>
      <c r="F308" s="79">
        <f>SUM(G308:H308)</f>
        <v>1462512</v>
      </c>
      <c r="G308" s="79">
        <v>1462512</v>
      </c>
      <c r="H308" s="79">
        <v>0</v>
      </c>
      <c r="I308" s="79">
        <f>SUM(J308:K308)</f>
        <v>1416684.9</v>
      </c>
      <c r="J308" s="79">
        <v>1416684.9</v>
      </c>
      <c r="K308" s="79">
        <v>0</v>
      </c>
      <c r="L308" s="79">
        <f>SUM(M308:N308)</f>
        <v>1380524.1804</v>
      </c>
      <c r="M308" s="79">
        <v>1380524.1804</v>
      </c>
      <c r="N308" s="80">
        <v>0</v>
      </c>
    </row>
    <row r="309" spans="1:14" s="170" customFormat="1" ht="32.25" customHeight="1" x14ac:dyDescent="0.25">
      <c r="A309" s="169">
        <v>3100</v>
      </c>
      <c r="B309" s="161" t="s">
        <v>46</v>
      </c>
      <c r="C309" s="162">
        <v>0</v>
      </c>
      <c r="D309" s="162">
        <v>0</v>
      </c>
      <c r="E309" s="174" t="s">
        <v>564</v>
      </c>
      <c r="F309" s="95">
        <f>SUM(F311)</f>
        <v>2872754.4</v>
      </c>
      <c r="G309" s="95">
        <f t="shared" ref="G309:N309" si="92">SUM(G311)</f>
        <v>10936018.199999999</v>
      </c>
      <c r="H309" s="95">
        <f t="shared" si="92"/>
        <v>100000</v>
      </c>
      <c r="I309" s="95">
        <f t="shared" si="92"/>
        <v>2622329.7999999998</v>
      </c>
      <c r="J309" s="95">
        <f t="shared" si="92"/>
        <v>10338439.6</v>
      </c>
      <c r="K309" s="95">
        <f t="shared" si="92"/>
        <v>0</v>
      </c>
      <c r="L309" s="95">
        <f t="shared" si="92"/>
        <v>1874540.6768</v>
      </c>
      <c r="M309" s="95">
        <f t="shared" si="92"/>
        <v>4992273.0751</v>
      </c>
      <c r="N309" s="96">
        <f t="shared" si="92"/>
        <v>0</v>
      </c>
    </row>
    <row r="310" spans="1:14" ht="15" customHeight="1" x14ac:dyDescent="0.4">
      <c r="A310" s="160"/>
      <c r="B310" s="164"/>
      <c r="C310" s="165"/>
      <c r="D310" s="165"/>
      <c r="E310" s="166" t="s">
        <v>269</v>
      </c>
      <c r="F310" s="79"/>
      <c r="G310" s="79"/>
      <c r="H310" s="79"/>
      <c r="I310" s="79"/>
      <c r="J310" s="79"/>
      <c r="K310" s="79"/>
      <c r="L310" s="79"/>
      <c r="M310" s="79"/>
      <c r="N310" s="80"/>
    </row>
    <row r="311" spans="1:14" x14ac:dyDescent="0.4">
      <c r="A311" s="160">
        <v>3110</v>
      </c>
      <c r="B311" s="164" t="s">
        <v>46</v>
      </c>
      <c r="C311" s="165">
        <v>1</v>
      </c>
      <c r="D311" s="165">
        <v>0</v>
      </c>
      <c r="E311" s="172" t="s">
        <v>565</v>
      </c>
      <c r="F311" s="79">
        <f>SUM(F313)</f>
        <v>2872754.4</v>
      </c>
      <c r="G311" s="79">
        <f t="shared" ref="G311:N311" si="93">SUM(G313)</f>
        <v>10936018.199999999</v>
      </c>
      <c r="H311" s="79">
        <f t="shared" si="93"/>
        <v>100000</v>
      </c>
      <c r="I311" s="79">
        <f t="shared" si="93"/>
        <v>2622329.7999999998</v>
      </c>
      <c r="J311" s="79">
        <f t="shared" si="93"/>
        <v>10338439.6</v>
      </c>
      <c r="K311" s="79">
        <f t="shared" si="93"/>
        <v>0</v>
      </c>
      <c r="L311" s="79">
        <f t="shared" si="93"/>
        <v>1874540.6768</v>
      </c>
      <c r="M311" s="79">
        <f t="shared" si="93"/>
        <v>4992273.0751</v>
      </c>
      <c r="N311" s="80">
        <f t="shared" si="93"/>
        <v>0</v>
      </c>
    </row>
    <row r="312" spans="1:14" s="167" customFormat="1" ht="10.5" customHeight="1" x14ac:dyDescent="0.4">
      <c r="A312" s="160"/>
      <c r="B312" s="164"/>
      <c r="C312" s="165"/>
      <c r="D312" s="165"/>
      <c r="E312" s="166" t="s">
        <v>398</v>
      </c>
      <c r="F312" s="79"/>
      <c r="G312" s="79"/>
      <c r="H312" s="79"/>
      <c r="I312" s="79"/>
      <c r="J312" s="79"/>
      <c r="K312" s="79"/>
      <c r="L312" s="79"/>
      <c r="M312" s="79"/>
      <c r="N312" s="80"/>
    </row>
    <row r="313" spans="1:14" ht="18" thickBot="1" x14ac:dyDescent="0.45">
      <c r="A313" s="175">
        <v>3112</v>
      </c>
      <c r="B313" s="176" t="s">
        <v>46</v>
      </c>
      <c r="C313" s="177">
        <v>1</v>
      </c>
      <c r="D313" s="177">
        <v>2</v>
      </c>
      <c r="E313" s="178" t="s">
        <v>566</v>
      </c>
      <c r="F313" s="122">
        <v>2872754.4</v>
      </c>
      <c r="G313" s="122">
        <v>10936018.199999999</v>
      </c>
      <c r="H313" s="122">
        <v>100000</v>
      </c>
      <c r="I313" s="122">
        <v>2622329.7999999998</v>
      </c>
      <c r="J313" s="122">
        <v>10338439.6</v>
      </c>
      <c r="K313" s="122">
        <v>0</v>
      </c>
      <c r="L313" s="122">
        <v>1874540.6768</v>
      </c>
      <c r="M313" s="122">
        <v>4992273.0751</v>
      </c>
      <c r="N313" s="124">
        <v>0</v>
      </c>
    </row>
    <row r="314" spans="1:14" x14ac:dyDescent="0.4">
      <c r="B314" s="180"/>
      <c r="C314" s="181"/>
      <c r="D314" s="182"/>
    </row>
    <row r="315" spans="1:14" s="11" customFormat="1" ht="58.5" customHeight="1" x14ac:dyDescent="0.35">
      <c r="A315" s="386" t="s">
        <v>567</v>
      </c>
      <c r="B315" s="387"/>
      <c r="C315" s="387"/>
      <c r="D315" s="387"/>
      <c r="E315" s="387"/>
      <c r="F315" s="387"/>
      <c r="G315" s="387"/>
      <c r="H315" s="387"/>
      <c r="I315" s="387"/>
      <c r="J315" s="387"/>
      <c r="K315" s="387"/>
      <c r="L315" s="387"/>
      <c r="M315" s="47"/>
      <c r="N315" s="47"/>
    </row>
    <row r="316" spans="1:14" s="11" customFormat="1" ht="15" x14ac:dyDescent="0.35">
      <c r="A316" s="184" t="s">
        <v>568</v>
      </c>
      <c r="B316" s="185"/>
      <c r="C316" s="185"/>
      <c r="D316" s="185"/>
      <c r="E316" s="185"/>
      <c r="F316" s="185"/>
      <c r="G316" s="186"/>
      <c r="H316" s="184"/>
      <c r="I316" s="184"/>
      <c r="J316" s="184"/>
      <c r="K316" s="184"/>
      <c r="L316" s="184"/>
      <c r="M316" s="47"/>
      <c r="N316" s="47"/>
    </row>
    <row r="317" spans="1:14" x14ac:dyDescent="0.4">
      <c r="B317" s="187"/>
      <c r="C317" s="181"/>
      <c r="D317" s="182"/>
    </row>
    <row r="318" spans="1:14" x14ac:dyDescent="0.4">
      <c r="B318" s="187"/>
      <c r="C318" s="181"/>
      <c r="D318" s="182"/>
      <c r="E318" s="136"/>
    </row>
    <row r="319" spans="1:14" x14ac:dyDescent="0.4">
      <c r="B319" s="187"/>
      <c r="C319" s="188"/>
      <c r="D319" s="189"/>
    </row>
  </sheetData>
  <sheetProtection sheet="1" objects="1" scenarios="1"/>
  <protectedRanges>
    <protectedRange sqref="F313:N313" name="Range28"/>
    <protectedRange sqref="H4" name="Range26_1"/>
    <protectedRange sqref="F296:N296 M297:N297 J297:K297 G297:H297 F299:N299 M300:N300 J300:K300 G300:H300 F302:N302 M303:N303 J303:K303 G303:H303 F304:N304" name="Range23_1"/>
    <protectedRange sqref="F272:N272 G273:H273 J273:K273 M273:N273 F275:N275 G276:H276 J276:K276 M276:N276 F278:N278 F280:N280 M281:N282 J281:K282 G281:H282 F284:N284 M285:N285 J285:K285 G285:H285 F287:N287" name="Range21_1"/>
    <protectedRange sqref="F247:N247 F249:N249 G250:H251 J250:K251 M250:N251 F253:N253 G254:H255 J254:K255 M254:N255 F257:N257" name="Range19_1"/>
    <protectedRange sqref="G222:H229 J222:K229 M222:N229 F231:N231 G232:H234 J232:K234 M232:N234" name="Range17_1"/>
    <protectedRange sqref="F201:N201 N202:N205 M201:M205 J202:K205 G202:H205 F207:N207 M208:N208 J208:K208 G208:H208 F210:N210 M211:N211 J211:K211 G211:H211" name="Range15_1"/>
    <protectedRange sqref="F176:N176 M177:N177 J177:K177 G177:H177 F179:N179 M180:N180 J180:K180 G180:H180 F182:N182 G183:H183 J183:K183 M183:N183 F185:N185 M186:N186 J186:K186 G186:H186" name="Range13_1"/>
    <protectedRange sqref="F150:N150 M151:N151 J151:K151 G151:H151 F153:N153 M154:N154 J154:K154 G154:H154 F156:N156 M157:N157 J157:K157 G157:H157 F159:N159 M160:N160 J160:K160 G160:H160" name="Range11_1"/>
    <protectedRange sqref="F127:N127 M128:N128 J128:K128 G128:H128 F130:N130 M131:N134 J131:K134 G131:H134 F136:N136 M137:N137 J137:K137 G137:H137" name="Range9_1"/>
    <protectedRange sqref="G99:H99 J99:K99 M99:N99 G101:N101 M102:N105 J102:K105 G102:H105 G107:H113 J107:K113 M107:N113" name="Range7_1"/>
    <protectedRange sqref="G61:H61 J61:K61 M61:N61 F63:N63 G64:H64 J64:K64 M64:N64 F66:N66 F68:N68 M69:N71 J69:K71 G69:H71 F73:N73 M74:N74 J74:K74 G74:H74 F76:N76 M77:N78 J77:K78 G77:H78 F80:N80" name="Range5_1"/>
    <protectedRange sqref="F31:N31 M32:N32 J32:K32 G32:H32 F34:N34 M35:N35 J35:K35 G35:H35 F37:N37 M38:N38 J38:K38 G38:H38 F40:N40 M41:N41 J41:K41 G41:H41 F43:N43 F45:N45 G46:H47" name="Range3_1"/>
    <protectedRange sqref="F15:N15 F17:N17 M18:N20 J18:K20 G18:H20 F22:N22 M23:N24 J23:K24 G23:H24 F26:N26 G27:H29 J27:K29 M27:N29" name="Range2_1"/>
    <protectedRange sqref="G47:H47 M47:N47 J47:K47 M58:N58 F60:N60 G61 F49:N49 F51:N51 G52:H52 J52:K52 M52:N52 F54:N54 G55:H55 J55:K55 M55:N55 G57:N57 G58:H58 J58:K58" name="Range4_1"/>
    <protectedRange sqref="F80:N80 G81:H81 J81:K81 M81:N81 F83:N83 G84:H84 J84:K84 M84:N84 F86:N86 G87:H87 J87:K87 M87:N87 F92:N92 G93:H93 J93:K93 M93:N93 F95:N95 F97:N97 G98:H98 J98:K98 M98:N98 G89:H90 J89:K90 M89:N90" name="Range6_4"/>
    <protectedRange sqref="F115:N115 M116:N118 J116:K118 G116:H118 F120:N120 M121:N125 J121:K125 G121:H125" name="Range8_1"/>
    <protectedRange sqref="G138:H143 J138:K143 M138:N143 F145:N145 G146:H146 J146:K146 M146:N146 F148:N148" name="Range10_1"/>
    <protectedRange sqref="F162:N162 M163:N163 J163:K163 G163:H163 F165:N165 M166:N166 J166:K166 G166:H166 F168:N168 F170:N170 G171:H171 J171:K171 M171:N171 F173:N173 G174:H174 J174:K174 M174:N174 G176:N176" name="Range12_1"/>
    <protectedRange sqref="F188:N188 M190:N193 J190:K193 G190:H193 F195:N195 M196:N199 J196:K199 G196:H199" name="Range14_1"/>
    <protectedRange sqref="F213:N213 M214:N215 J214:K215 G214:H215 F217:N217 F219:N219 G220:H220 J220:K220 M220:N220" name="Range16_1"/>
    <protectedRange sqref="F236:N236 M237:N239 J237:K239 G237:H239 F241:N241 M242:N242 J242:K242 G242:H242 F244:N244 M245:N245 J245:K245 G245:H245" name="Range18_1"/>
    <protectedRange sqref="G258:H259 J258:K259 M258:N259 G262:H263 J262:K263 M262:N263 F265:N265 F261:N261 G266:H267 J266:K267 M266:N267 F269:N269 G270:H270 J270:K270 M270:N270" name="Range20_1"/>
    <protectedRange sqref="F287:N287 G288:H288 J288:K288 M288:N288 F290:N290 G291:H291 J291:K291 M291:N291 M293:N294 J293:K294 L293 G293:I293 G294:H294" name="Range22_1"/>
    <protectedRange sqref="F306:N306 M307:N308 J307:K308 G307:H308 F310:N310 M312:N313 J312:K313 G312:H313" name="Range24_1"/>
    <protectedRange sqref="F1 G4" name="Range25_1"/>
    <protectedRange sqref="J46:K46 M46:N46" name="Range27"/>
  </protectedRanges>
  <mergeCells count="12">
    <mergeCell ref="A315:L315"/>
    <mergeCell ref="B9:B11"/>
    <mergeCell ref="C9:C11"/>
    <mergeCell ref="D9:D11"/>
    <mergeCell ref="F9:H9"/>
    <mergeCell ref="I9:K9"/>
    <mergeCell ref="L9:N9"/>
    <mergeCell ref="E9:E11"/>
    <mergeCell ref="A9:A11"/>
    <mergeCell ref="B2:N2"/>
    <mergeCell ref="B3:N3"/>
    <mergeCell ref="B4:N4"/>
  </mergeCells>
  <phoneticPr fontId="2" type="noConversion"/>
  <pageMargins left="0.38" right="0.17" top="0.34" bottom="0.45" header="0.17" footer="0.24"/>
  <pageSetup paperSize="9" scale="64" firstPageNumber="7"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1"/>
  <sheetViews>
    <sheetView view="pageBreakPreview" topLeftCell="C150" zoomScale="60" zoomScaleNormal="100" workbookViewId="0">
      <selection activeCell="C163" sqref="A1:IV65536"/>
    </sheetView>
  </sheetViews>
  <sheetFormatPr defaultColWidth="9.109375" defaultRowHeight="15" x14ac:dyDescent="0.25"/>
  <cols>
    <col min="1" max="1" width="5.88671875" style="244" customWidth="1"/>
    <col min="2" max="2" width="50.5546875" style="196" customWidth="1"/>
    <col min="3" max="3" width="7.33203125" style="256" customWidth="1"/>
    <col min="4" max="4" width="14.88671875" style="196" customWidth="1"/>
    <col min="5" max="5" width="16.88671875" style="196" customWidth="1"/>
    <col min="6" max="6" width="12" style="196" customWidth="1"/>
    <col min="7" max="7" width="14.88671875" style="196" customWidth="1"/>
    <col min="8" max="8" width="15.5546875" style="196" customWidth="1"/>
    <col min="9" max="9" width="18.5546875" style="196" customWidth="1"/>
    <col min="10" max="10" width="14.88671875" style="196" customWidth="1"/>
    <col min="11" max="11" width="16.5546875" style="196" customWidth="1"/>
    <col min="12" max="12" width="14.88671875" style="196" customWidth="1"/>
    <col min="13" max="14" width="9.5546875" style="196" bestFit="1" customWidth="1"/>
    <col min="15" max="16384" width="9.109375" style="196"/>
  </cols>
  <sheetData>
    <row r="1" spans="1:13" s="194" customFormat="1" x14ac:dyDescent="0.25">
      <c r="A1" s="193"/>
      <c r="E1" s="195" t="s">
        <v>189</v>
      </c>
      <c r="L1" s="194" t="s">
        <v>569</v>
      </c>
    </row>
    <row r="2" spans="1:13" s="194" customFormat="1" ht="18" customHeight="1" x14ac:dyDescent="0.25">
      <c r="A2" s="394" t="s">
        <v>243</v>
      </c>
      <c r="B2" s="394"/>
      <c r="C2" s="394"/>
      <c r="D2" s="394"/>
      <c r="E2" s="394"/>
      <c r="F2" s="394"/>
      <c r="G2" s="394"/>
      <c r="H2" s="394"/>
      <c r="I2" s="394"/>
      <c r="J2" s="394"/>
      <c r="K2" s="394"/>
      <c r="L2" s="394"/>
    </row>
    <row r="3" spans="1:13" ht="17.25" customHeight="1" x14ac:dyDescent="0.25">
      <c r="A3" s="395" t="s">
        <v>380</v>
      </c>
      <c r="B3" s="395"/>
      <c r="C3" s="395"/>
      <c r="D3" s="395"/>
      <c r="E3" s="395"/>
      <c r="F3" s="395"/>
      <c r="G3" s="395"/>
      <c r="H3" s="395"/>
      <c r="I3" s="395"/>
      <c r="J3" s="395"/>
      <c r="K3" s="395"/>
      <c r="L3" s="395"/>
    </row>
    <row r="4" spans="1:13" x14ac:dyDescent="0.25">
      <c r="A4" s="396" t="s">
        <v>570</v>
      </c>
      <c r="B4" s="396"/>
      <c r="C4" s="396"/>
      <c r="D4" s="396"/>
      <c r="E4" s="396"/>
      <c r="F4" s="396"/>
      <c r="G4" s="396"/>
      <c r="H4" s="396"/>
      <c r="I4" s="396"/>
      <c r="J4" s="396"/>
      <c r="K4" s="396"/>
      <c r="L4" s="396"/>
      <c r="M4" s="197"/>
    </row>
    <row r="5" spans="1:13" x14ac:dyDescent="0.25">
      <c r="A5" s="345"/>
      <c r="B5" s="345"/>
      <c r="C5" s="345"/>
      <c r="E5" s="350" t="s">
        <v>817</v>
      </c>
      <c r="F5" s="350" t="s">
        <v>818</v>
      </c>
      <c r="G5" s="349" t="s">
        <v>811</v>
      </c>
      <c r="H5" s="343"/>
      <c r="I5" s="345"/>
      <c r="J5" s="345"/>
      <c r="K5" s="345"/>
      <c r="L5" s="345"/>
      <c r="M5" s="344"/>
    </row>
    <row r="6" spans="1:13" ht="15" customHeight="1" x14ac:dyDescent="0.25">
      <c r="A6" s="198"/>
      <c r="B6" s="199"/>
      <c r="C6" s="199"/>
      <c r="D6" s="199"/>
      <c r="E6" s="199"/>
      <c r="F6" s="199"/>
      <c r="G6" s="199"/>
      <c r="H6" s="199"/>
      <c r="I6" s="199"/>
      <c r="J6" s="199"/>
      <c r="K6" s="199"/>
      <c r="L6" s="199"/>
      <c r="M6" s="198"/>
    </row>
    <row r="7" spans="1:13" ht="17.399999999999999" x14ac:dyDescent="0.35">
      <c r="A7" s="200"/>
      <c r="B7" s="201"/>
      <c r="C7" s="201"/>
      <c r="K7" s="202" t="s">
        <v>261</v>
      </c>
      <c r="L7" s="203"/>
    </row>
    <row r="8" spans="1:13" ht="18" thickBot="1" x14ac:dyDescent="0.4">
      <c r="A8" s="200"/>
      <c r="B8" s="201"/>
      <c r="C8" s="201"/>
      <c r="K8" s="202"/>
      <c r="L8" s="203"/>
    </row>
    <row r="9" spans="1:13" ht="18.75" customHeight="1" thickBot="1" x14ac:dyDescent="0.3">
      <c r="A9" s="412" t="s">
        <v>571</v>
      </c>
      <c r="B9" s="408" t="s">
        <v>572</v>
      </c>
      <c r="C9" s="409"/>
      <c r="D9" s="400" t="s">
        <v>262</v>
      </c>
      <c r="E9" s="400"/>
      <c r="F9" s="401"/>
      <c r="G9" s="399" t="s">
        <v>263</v>
      </c>
      <c r="H9" s="400"/>
      <c r="I9" s="401"/>
      <c r="J9" s="399" t="s">
        <v>264</v>
      </c>
      <c r="K9" s="400"/>
      <c r="L9" s="401"/>
    </row>
    <row r="10" spans="1:13" ht="30" customHeight="1" thickBot="1" x14ac:dyDescent="0.3">
      <c r="A10" s="413"/>
      <c r="B10" s="410"/>
      <c r="C10" s="411"/>
      <c r="D10" s="404" t="s">
        <v>268</v>
      </c>
      <c r="E10" s="204" t="s">
        <v>269</v>
      </c>
      <c r="F10" s="204"/>
      <c r="G10" s="397" t="s">
        <v>270</v>
      </c>
      <c r="H10" s="204" t="s">
        <v>269</v>
      </c>
      <c r="I10" s="205"/>
      <c r="J10" s="406" t="s">
        <v>271</v>
      </c>
      <c r="K10" s="204" t="s">
        <v>269</v>
      </c>
      <c r="L10" s="206"/>
    </row>
    <row r="11" spans="1:13" ht="30.6" thickBot="1" x14ac:dyDescent="0.3">
      <c r="A11" s="413"/>
      <c r="B11" s="207" t="s">
        <v>573</v>
      </c>
      <c r="C11" s="208" t="s">
        <v>190</v>
      </c>
      <c r="D11" s="405"/>
      <c r="E11" s="209" t="s">
        <v>272</v>
      </c>
      <c r="F11" s="210" t="s">
        <v>273</v>
      </c>
      <c r="G11" s="398"/>
      <c r="H11" s="209" t="s">
        <v>272</v>
      </c>
      <c r="I11" s="211" t="s">
        <v>273</v>
      </c>
      <c r="J11" s="407"/>
      <c r="K11" s="209" t="s">
        <v>272</v>
      </c>
      <c r="L11" s="211" t="s">
        <v>273</v>
      </c>
    </row>
    <row r="12" spans="1:13" ht="15.6" thickBot="1" x14ac:dyDescent="0.3">
      <c r="A12" s="212">
        <v>1</v>
      </c>
      <c r="B12" s="213">
        <v>2</v>
      </c>
      <c r="C12" s="213" t="s">
        <v>191</v>
      </c>
      <c r="D12" s="214">
        <v>4</v>
      </c>
      <c r="E12" s="214">
        <v>5</v>
      </c>
      <c r="F12" s="215">
        <v>6</v>
      </c>
      <c r="G12" s="216">
        <v>7</v>
      </c>
      <c r="H12" s="216">
        <v>8</v>
      </c>
      <c r="I12" s="217">
        <v>9</v>
      </c>
      <c r="J12" s="214">
        <v>10</v>
      </c>
      <c r="K12" s="214">
        <v>11</v>
      </c>
      <c r="L12" s="211">
        <v>12</v>
      </c>
    </row>
    <row r="13" spans="1:13" ht="36.75" customHeight="1" x14ac:dyDescent="0.25">
      <c r="A13" s="218">
        <v>4000</v>
      </c>
      <c r="B13" s="219" t="s">
        <v>574</v>
      </c>
      <c r="C13" s="220"/>
      <c r="D13" s="221">
        <f t="shared" ref="D13:L13" si="0">SUM(D15,D166,D204)</f>
        <v>105535919.3</v>
      </c>
      <c r="E13" s="221">
        <f t="shared" si="0"/>
        <v>103972209.90000001</v>
      </c>
      <c r="F13" s="221">
        <f t="shared" si="0"/>
        <v>9726973.2000000011</v>
      </c>
      <c r="G13" s="221">
        <f t="shared" si="0"/>
        <v>124095076.69999999</v>
      </c>
      <c r="H13" s="221">
        <f t="shared" si="0"/>
        <v>112115138.99999999</v>
      </c>
      <c r="I13" s="221">
        <f t="shared" si="0"/>
        <v>19696047.5</v>
      </c>
      <c r="J13" s="221">
        <f t="shared" si="0"/>
        <v>111165737.10609999</v>
      </c>
      <c r="K13" s="221">
        <f t="shared" si="0"/>
        <v>100129047.9567</v>
      </c>
      <c r="L13" s="222">
        <f t="shared" si="0"/>
        <v>14154421.547699999</v>
      </c>
    </row>
    <row r="14" spans="1:13" x14ac:dyDescent="0.25">
      <c r="A14" s="223"/>
      <c r="B14" s="224" t="s">
        <v>575</v>
      </c>
      <c r="C14" s="225"/>
      <c r="D14" s="112"/>
      <c r="E14" s="112"/>
      <c r="F14" s="112"/>
      <c r="G14" s="112"/>
      <c r="H14" s="112"/>
      <c r="I14" s="112"/>
      <c r="J14" s="112"/>
      <c r="K14" s="112"/>
      <c r="L14" s="113"/>
    </row>
    <row r="15" spans="1:13" ht="54.75" customHeight="1" x14ac:dyDescent="0.25">
      <c r="A15" s="223">
        <v>4050</v>
      </c>
      <c r="B15" s="226" t="s">
        <v>576</v>
      </c>
      <c r="C15" s="227" t="s">
        <v>139</v>
      </c>
      <c r="D15" s="112">
        <f t="shared" ref="D15:L15" si="1">SUM(D17,D27,D70,D85,D95,D122,D137)</f>
        <v>95908946.099999994</v>
      </c>
      <c r="E15" s="112">
        <f t="shared" si="1"/>
        <v>103972209.90000001</v>
      </c>
      <c r="F15" s="112">
        <f t="shared" si="1"/>
        <v>100000</v>
      </c>
      <c r="G15" s="112">
        <f t="shared" si="1"/>
        <v>104399029.19999999</v>
      </c>
      <c r="H15" s="112">
        <f t="shared" si="1"/>
        <v>112115138.99999999</v>
      </c>
      <c r="I15" s="112">
        <f t="shared" si="1"/>
        <v>0</v>
      </c>
      <c r="J15" s="112">
        <f t="shared" si="1"/>
        <v>97011315.55839999</v>
      </c>
      <c r="K15" s="112">
        <f t="shared" si="1"/>
        <v>100129047.9567</v>
      </c>
      <c r="L15" s="113">
        <f t="shared" si="1"/>
        <v>0</v>
      </c>
    </row>
    <row r="16" spans="1:13" x14ac:dyDescent="0.25">
      <c r="A16" s="223"/>
      <c r="B16" s="224" t="s">
        <v>575</v>
      </c>
      <c r="C16" s="225"/>
      <c r="D16" s="109"/>
      <c r="E16" s="109"/>
      <c r="F16" s="109"/>
      <c r="G16" s="109"/>
      <c r="H16" s="109"/>
      <c r="I16" s="109"/>
      <c r="J16" s="109"/>
      <c r="K16" s="109"/>
      <c r="L16" s="228"/>
    </row>
    <row r="17" spans="1:12" ht="30.75" customHeight="1" x14ac:dyDescent="0.25">
      <c r="A17" s="223">
        <v>4100</v>
      </c>
      <c r="B17" s="104" t="s">
        <v>577</v>
      </c>
      <c r="C17" s="229" t="s">
        <v>139</v>
      </c>
      <c r="D17" s="109">
        <f>SUM(D19,D24)</f>
        <v>11220025.4</v>
      </c>
      <c r="E17" s="109">
        <f>SUM(E19,E24)</f>
        <v>11220025.4</v>
      </c>
      <c r="F17" s="109" t="s">
        <v>144</v>
      </c>
      <c r="G17" s="109">
        <f>SUM(G19,G24)</f>
        <v>11813498.700000001</v>
      </c>
      <c r="H17" s="109">
        <f>SUM(H19,H24)</f>
        <v>11813498.700000001</v>
      </c>
      <c r="I17" s="109" t="s">
        <v>144</v>
      </c>
      <c r="J17" s="109">
        <f>SUM(J19,J24)</f>
        <v>11664437.539999999</v>
      </c>
      <c r="K17" s="109">
        <f>SUM(K19,K24)</f>
        <v>11664437.539999999</v>
      </c>
      <c r="L17" s="228" t="s">
        <v>144</v>
      </c>
    </row>
    <row r="18" spans="1:12" x14ac:dyDescent="0.25">
      <c r="A18" s="223"/>
      <c r="B18" s="224" t="s">
        <v>575</v>
      </c>
      <c r="C18" s="225"/>
      <c r="D18" s="109"/>
      <c r="E18" s="109"/>
      <c r="F18" s="109"/>
      <c r="G18" s="109"/>
      <c r="H18" s="109"/>
      <c r="I18" s="109"/>
      <c r="J18" s="109"/>
      <c r="K18" s="109"/>
      <c r="L18" s="228"/>
    </row>
    <row r="19" spans="1:12" ht="27" customHeight="1" x14ac:dyDescent="0.25">
      <c r="A19" s="223">
        <v>4110</v>
      </c>
      <c r="B19" s="230" t="s">
        <v>578</v>
      </c>
      <c r="C19" s="229" t="s">
        <v>139</v>
      </c>
      <c r="D19" s="109">
        <f>SUM(D21:D23)</f>
        <v>11220025.4</v>
      </c>
      <c r="E19" s="109">
        <f>SUM(E21:E23)</f>
        <v>11220025.4</v>
      </c>
      <c r="F19" s="112" t="s">
        <v>143</v>
      </c>
      <c r="G19" s="109">
        <f>SUM(G21:G23)</f>
        <v>11813498.700000001</v>
      </c>
      <c r="H19" s="109">
        <f>SUM(H21:H23)</f>
        <v>11813498.700000001</v>
      </c>
      <c r="I19" s="112" t="s">
        <v>143</v>
      </c>
      <c r="J19" s="109">
        <f>SUM(J21:J23)</f>
        <v>11664437.539999999</v>
      </c>
      <c r="K19" s="109">
        <f>SUM(K21:K23)</f>
        <v>11664437.539999999</v>
      </c>
      <c r="L19" s="113" t="s">
        <v>143</v>
      </c>
    </row>
    <row r="20" spans="1:12" x14ac:dyDescent="0.25">
      <c r="A20" s="223"/>
      <c r="B20" s="231" t="s">
        <v>398</v>
      </c>
      <c r="C20" s="229"/>
      <c r="D20" s="109"/>
      <c r="E20" s="109"/>
      <c r="F20" s="112"/>
      <c r="G20" s="109"/>
      <c r="H20" s="109"/>
      <c r="I20" s="112"/>
      <c r="J20" s="109"/>
      <c r="K20" s="109"/>
      <c r="L20" s="113"/>
    </row>
    <row r="21" spans="1:12" x14ac:dyDescent="0.25">
      <c r="A21" s="223">
        <v>4111</v>
      </c>
      <c r="B21" s="232" t="s">
        <v>579</v>
      </c>
      <c r="C21" s="229" t="s">
        <v>48</v>
      </c>
      <c r="D21" s="109">
        <f>SUM(E21:F21)</f>
        <v>10922389.1</v>
      </c>
      <c r="E21" s="109">
        <v>10922389.1</v>
      </c>
      <c r="F21" s="112" t="s">
        <v>143</v>
      </c>
      <c r="G21" s="109">
        <f>SUM(H21:I21)</f>
        <v>10969622.4</v>
      </c>
      <c r="H21" s="109">
        <v>10969622.4</v>
      </c>
      <c r="I21" s="112" t="s">
        <v>143</v>
      </c>
      <c r="J21" s="109">
        <f>SUM(K21:L21)</f>
        <v>10833669.807</v>
      </c>
      <c r="K21" s="109">
        <v>10833669.807</v>
      </c>
      <c r="L21" s="113" t="s">
        <v>143</v>
      </c>
    </row>
    <row r="22" spans="1:12" ht="27" customHeight="1" x14ac:dyDescent="0.25">
      <c r="A22" s="223">
        <v>4112</v>
      </c>
      <c r="B22" s="232" t="s">
        <v>580</v>
      </c>
      <c r="C22" s="229" t="s">
        <v>49</v>
      </c>
      <c r="D22" s="109">
        <f>SUM(E22:F22)</f>
        <v>297636.3</v>
      </c>
      <c r="E22" s="109">
        <v>297636.3</v>
      </c>
      <c r="F22" s="112" t="s">
        <v>143</v>
      </c>
      <c r="G22" s="109">
        <f>SUM(H22:I22)</f>
        <v>843876.3</v>
      </c>
      <c r="H22" s="109">
        <v>843876.3</v>
      </c>
      <c r="I22" s="112" t="s">
        <v>143</v>
      </c>
      <c r="J22" s="109">
        <f>SUM(K22:L22)</f>
        <v>830767.73300000001</v>
      </c>
      <c r="K22" s="109">
        <v>830767.73300000001</v>
      </c>
      <c r="L22" s="113" t="s">
        <v>143</v>
      </c>
    </row>
    <row r="23" spans="1:12" x14ac:dyDescent="0.25">
      <c r="A23" s="223">
        <v>4114</v>
      </c>
      <c r="B23" s="232" t="s">
        <v>581</v>
      </c>
      <c r="C23" s="229" t="s">
        <v>47</v>
      </c>
      <c r="D23" s="109">
        <f>SUM(E23:F23)</f>
        <v>0</v>
      </c>
      <c r="E23" s="109">
        <v>0</v>
      </c>
      <c r="F23" s="112" t="s">
        <v>143</v>
      </c>
      <c r="G23" s="109">
        <f>SUM(H23:I23)</f>
        <v>0</v>
      </c>
      <c r="H23" s="109">
        <v>0</v>
      </c>
      <c r="I23" s="112" t="s">
        <v>143</v>
      </c>
      <c r="J23" s="109">
        <f>SUM(K23:L23)</f>
        <v>0</v>
      </c>
      <c r="K23" s="109">
        <v>0</v>
      </c>
      <c r="L23" s="113" t="s">
        <v>143</v>
      </c>
    </row>
    <row r="24" spans="1:12" ht="30.75" customHeight="1" x14ac:dyDescent="0.25">
      <c r="A24" s="223">
        <v>4120</v>
      </c>
      <c r="B24" s="233" t="s">
        <v>582</v>
      </c>
      <c r="C24" s="229" t="s">
        <v>139</v>
      </c>
      <c r="D24" s="109">
        <f>SUM(D26)</f>
        <v>0</v>
      </c>
      <c r="E24" s="109">
        <f>SUM(E26)</f>
        <v>0</v>
      </c>
      <c r="F24" s="112" t="s">
        <v>143</v>
      </c>
      <c r="G24" s="109">
        <f>SUM(G26)</f>
        <v>0</v>
      </c>
      <c r="H24" s="109">
        <f>SUM(H26)</f>
        <v>0</v>
      </c>
      <c r="I24" s="112" t="s">
        <v>143</v>
      </c>
      <c r="J24" s="109">
        <f>SUM(J26)</f>
        <v>0</v>
      </c>
      <c r="K24" s="109">
        <f>SUM(K26)</f>
        <v>0</v>
      </c>
      <c r="L24" s="113" t="s">
        <v>143</v>
      </c>
    </row>
    <row r="25" spans="1:12" x14ac:dyDescent="0.25">
      <c r="A25" s="223"/>
      <c r="B25" s="231" t="s">
        <v>398</v>
      </c>
      <c r="C25" s="229"/>
      <c r="D25" s="109"/>
      <c r="E25" s="109"/>
      <c r="F25" s="112"/>
      <c r="G25" s="109"/>
      <c r="H25" s="109"/>
      <c r="I25" s="112"/>
      <c r="J25" s="109"/>
      <c r="K25" s="109"/>
      <c r="L25" s="113"/>
    </row>
    <row r="26" spans="1:12" ht="22.5" customHeight="1" x14ac:dyDescent="0.25">
      <c r="A26" s="223">
        <v>4121</v>
      </c>
      <c r="B26" s="232" t="s">
        <v>583</v>
      </c>
      <c r="C26" s="229" t="s">
        <v>50</v>
      </c>
      <c r="D26" s="109">
        <f>SUM(E26:F26)</f>
        <v>0</v>
      </c>
      <c r="E26" s="109">
        <v>0</v>
      </c>
      <c r="F26" s="112" t="s">
        <v>143</v>
      </c>
      <c r="G26" s="109">
        <f>SUM(H26:I26)</f>
        <v>0</v>
      </c>
      <c r="H26" s="109">
        <v>0</v>
      </c>
      <c r="I26" s="112" t="s">
        <v>143</v>
      </c>
      <c r="J26" s="109">
        <f>SUM(K26:L26)</f>
        <v>0</v>
      </c>
      <c r="K26" s="109">
        <v>0</v>
      </c>
      <c r="L26" s="113" t="s">
        <v>143</v>
      </c>
    </row>
    <row r="27" spans="1:12" ht="53.25" customHeight="1" x14ac:dyDescent="0.25">
      <c r="A27" s="223">
        <v>4200</v>
      </c>
      <c r="B27" s="234" t="s">
        <v>584</v>
      </c>
      <c r="C27" s="229" t="s">
        <v>139</v>
      </c>
      <c r="D27" s="109">
        <f>SUM(D29,D38,D43,D53,D56,D60)</f>
        <v>11857541.5</v>
      </c>
      <c r="E27" s="109">
        <f>SUM(E29,E38,E43,E53,E56,E60)</f>
        <v>11857541.5</v>
      </c>
      <c r="F27" s="112" t="s">
        <v>143</v>
      </c>
      <c r="G27" s="109">
        <f>SUM(G29,G38,G43,G53,G56,G60)</f>
        <v>13886453.699999999</v>
      </c>
      <c r="H27" s="109">
        <f>SUM(H29,H38,H43,H53,H56,H60)</f>
        <v>13886453.699999999</v>
      </c>
      <c r="I27" s="112" t="s">
        <v>143</v>
      </c>
      <c r="J27" s="109">
        <f>SUM(J29,J38,J43,J53,J56,J60)</f>
        <v>11726706.3346</v>
      </c>
      <c r="K27" s="109">
        <f>SUM(K29,K38,K43,K53,K56,K60)</f>
        <v>11726706.3346</v>
      </c>
      <c r="L27" s="113" t="s">
        <v>143</v>
      </c>
    </row>
    <row r="28" spans="1:12" x14ac:dyDescent="0.25">
      <c r="A28" s="223"/>
      <c r="B28" s="224" t="s">
        <v>575</v>
      </c>
      <c r="C28" s="225"/>
      <c r="D28" s="109"/>
      <c r="E28" s="109"/>
      <c r="F28" s="109"/>
      <c r="G28" s="109"/>
      <c r="H28" s="109"/>
      <c r="I28" s="109"/>
      <c r="J28" s="109"/>
      <c r="K28" s="109"/>
      <c r="L28" s="228"/>
    </row>
    <row r="29" spans="1:12" ht="40.5" customHeight="1" x14ac:dyDescent="0.25">
      <c r="A29" s="223">
        <v>4210</v>
      </c>
      <c r="B29" s="233" t="s">
        <v>585</v>
      </c>
      <c r="C29" s="229" t="s">
        <v>139</v>
      </c>
      <c r="D29" s="109">
        <f>SUM(D31:D37)</f>
        <v>2007741.0999999999</v>
      </c>
      <c r="E29" s="109">
        <f>SUM(E31:E37)</f>
        <v>2007741.0999999999</v>
      </c>
      <c r="F29" s="112" t="s">
        <v>143</v>
      </c>
      <c r="G29" s="109">
        <f>SUM(G31:G37)</f>
        <v>2134581.7999999998</v>
      </c>
      <c r="H29" s="109">
        <f>SUM(H31:H37)</f>
        <v>2134581.7999999998</v>
      </c>
      <c r="I29" s="112" t="s">
        <v>143</v>
      </c>
      <c r="J29" s="109">
        <f>SUM(J31:J37)</f>
        <v>1848110.6208000001</v>
      </c>
      <c r="K29" s="109">
        <f>SUM(K31:K37)</f>
        <v>1848110.6208000001</v>
      </c>
      <c r="L29" s="113" t="s">
        <v>143</v>
      </c>
    </row>
    <row r="30" spans="1:12" x14ac:dyDescent="0.25">
      <c r="A30" s="223"/>
      <c r="B30" s="231" t="s">
        <v>398</v>
      </c>
      <c r="C30" s="229"/>
      <c r="D30" s="109"/>
      <c r="E30" s="109"/>
      <c r="F30" s="112"/>
      <c r="G30" s="109"/>
      <c r="H30" s="109"/>
      <c r="I30" s="112"/>
      <c r="J30" s="109"/>
      <c r="K30" s="109"/>
      <c r="L30" s="113"/>
    </row>
    <row r="31" spans="1:12" ht="24.75" customHeight="1" x14ac:dyDescent="0.25">
      <c r="A31" s="223">
        <v>4211</v>
      </c>
      <c r="B31" s="232" t="s">
        <v>586</v>
      </c>
      <c r="C31" s="229" t="s">
        <v>51</v>
      </c>
      <c r="D31" s="109">
        <f t="shared" ref="D31:D37" si="2">SUM(E31:F31)</f>
        <v>0</v>
      </c>
      <c r="E31" s="109">
        <v>0</v>
      </c>
      <c r="F31" s="112" t="s">
        <v>143</v>
      </c>
      <c r="G31" s="109">
        <f t="shared" ref="G31:G37" si="3">SUM(H31:I31)</f>
        <v>0</v>
      </c>
      <c r="H31" s="109">
        <v>0</v>
      </c>
      <c r="I31" s="112" t="s">
        <v>143</v>
      </c>
      <c r="J31" s="109">
        <f t="shared" ref="J31:J37" si="4">SUM(K31:L31)</f>
        <v>0</v>
      </c>
      <c r="K31" s="109">
        <v>0</v>
      </c>
      <c r="L31" s="113" t="s">
        <v>143</v>
      </c>
    </row>
    <row r="32" spans="1:12" ht="25.5" customHeight="1" x14ac:dyDescent="0.25">
      <c r="A32" s="223">
        <v>4212</v>
      </c>
      <c r="B32" s="232" t="s">
        <v>587</v>
      </c>
      <c r="C32" s="229" t="s">
        <v>52</v>
      </c>
      <c r="D32" s="109">
        <f t="shared" si="2"/>
        <v>362093.1</v>
      </c>
      <c r="E32" s="109">
        <v>362093.1</v>
      </c>
      <c r="F32" s="112" t="s">
        <v>143</v>
      </c>
      <c r="G32" s="109">
        <f t="shared" si="3"/>
        <v>359091.3</v>
      </c>
      <c r="H32" s="109">
        <v>359091.3</v>
      </c>
      <c r="I32" s="112" t="s">
        <v>143</v>
      </c>
      <c r="J32" s="109">
        <f t="shared" si="4"/>
        <v>295427.92629999999</v>
      </c>
      <c r="K32" s="109">
        <v>295427.92629999999</v>
      </c>
      <c r="L32" s="113" t="s">
        <v>143</v>
      </c>
    </row>
    <row r="33" spans="1:12" ht="28.5" customHeight="1" x14ac:dyDescent="0.25">
      <c r="A33" s="223">
        <v>4213</v>
      </c>
      <c r="B33" s="232" t="s">
        <v>588</v>
      </c>
      <c r="C33" s="229" t="s">
        <v>53</v>
      </c>
      <c r="D33" s="109">
        <f t="shared" si="2"/>
        <v>497543.3</v>
      </c>
      <c r="E33" s="109">
        <v>497543.3</v>
      </c>
      <c r="F33" s="112" t="s">
        <v>143</v>
      </c>
      <c r="G33" s="109">
        <f t="shared" si="3"/>
        <v>463445.3</v>
      </c>
      <c r="H33" s="109">
        <v>463445.3</v>
      </c>
      <c r="I33" s="112" t="s">
        <v>143</v>
      </c>
      <c r="J33" s="109">
        <f t="shared" si="4"/>
        <v>442332.54259999999</v>
      </c>
      <c r="K33" s="109">
        <v>442332.54259999999</v>
      </c>
      <c r="L33" s="113" t="s">
        <v>143</v>
      </c>
    </row>
    <row r="34" spans="1:12" ht="20.25" customHeight="1" x14ac:dyDescent="0.25">
      <c r="A34" s="223">
        <v>4214</v>
      </c>
      <c r="B34" s="232" t="s">
        <v>589</v>
      </c>
      <c r="C34" s="229" t="s">
        <v>54</v>
      </c>
      <c r="D34" s="109">
        <f t="shared" si="2"/>
        <v>220805.7</v>
      </c>
      <c r="E34" s="109">
        <v>220805.7</v>
      </c>
      <c r="F34" s="112" t="s">
        <v>143</v>
      </c>
      <c r="G34" s="109">
        <f t="shared" si="3"/>
        <v>432772.3</v>
      </c>
      <c r="H34" s="109">
        <v>432772.3</v>
      </c>
      <c r="I34" s="112" t="s">
        <v>143</v>
      </c>
      <c r="J34" s="109">
        <f t="shared" si="4"/>
        <v>288238.59389999998</v>
      </c>
      <c r="K34" s="109">
        <v>288238.59389999998</v>
      </c>
      <c r="L34" s="113" t="s">
        <v>143</v>
      </c>
    </row>
    <row r="35" spans="1:12" ht="20.25" customHeight="1" x14ac:dyDescent="0.25">
      <c r="A35" s="223">
        <v>4215</v>
      </c>
      <c r="B35" s="232" t="s">
        <v>590</v>
      </c>
      <c r="C35" s="229" t="s">
        <v>55</v>
      </c>
      <c r="D35" s="109">
        <f t="shared" si="2"/>
        <v>868735</v>
      </c>
      <c r="E35" s="109">
        <v>868735</v>
      </c>
      <c r="F35" s="112" t="s">
        <v>143</v>
      </c>
      <c r="G35" s="109">
        <f t="shared" si="3"/>
        <v>807757.9</v>
      </c>
      <c r="H35" s="109">
        <v>807757.9</v>
      </c>
      <c r="I35" s="112" t="s">
        <v>143</v>
      </c>
      <c r="J35" s="109">
        <f t="shared" si="4"/>
        <v>771610.03500000003</v>
      </c>
      <c r="K35" s="109">
        <v>771610.03500000003</v>
      </c>
      <c r="L35" s="113" t="s">
        <v>143</v>
      </c>
    </row>
    <row r="36" spans="1:12" ht="27.75" customHeight="1" x14ac:dyDescent="0.25">
      <c r="A36" s="223">
        <v>4216</v>
      </c>
      <c r="B36" s="232" t="s">
        <v>591</v>
      </c>
      <c r="C36" s="229" t="s">
        <v>56</v>
      </c>
      <c r="D36" s="109">
        <f t="shared" si="2"/>
        <v>58564</v>
      </c>
      <c r="E36" s="109">
        <v>58564</v>
      </c>
      <c r="F36" s="112" t="s">
        <v>143</v>
      </c>
      <c r="G36" s="109">
        <f t="shared" si="3"/>
        <v>71515</v>
      </c>
      <c r="H36" s="109">
        <v>71515</v>
      </c>
      <c r="I36" s="112" t="s">
        <v>143</v>
      </c>
      <c r="J36" s="109">
        <f t="shared" si="4"/>
        <v>50501.523000000001</v>
      </c>
      <c r="K36" s="109">
        <v>50501.523000000001</v>
      </c>
      <c r="L36" s="113" t="s">
        <v>143</v>
      </c>
    </row>
    <row r="37" spans="1:12" ht="25.5" customHeight="1" x14ac:dyDescent="0.25">
      <c r="A37" s="223">
        <v>4217</v>
      </c>
      <c r="B37" s="232" t="s">
        <v>592</v>
      </c>
      <c r="C37" s="229" t="s">
        <v>57</v>
      </c>
      <c r="D37" s="109">
        <f t="shared" si="2"/>
        <v>0</v>
      </c>
      <c r="E37" s="109">
        <v>0</v>
      </c>
      <c r="F37" s="112" t="s">
        <v>143</v>
      </c>
      <c r="G37" s="109">
        <f t="shared" si="3"/>
        <v>0</v>
      </c>
      <c r="H37" s="109">
        <v>0</v>
      </c>
      <c r="I37" s="112" t="s">
        <v>143</v>
      </c>
      <c r="J37" s="109">
        <f t="shared" si="4"/>
        <v>0</v>
      </c>
      <c r="K37" s="109">
        <v>0</v>
      </c>
      <c r="L37" s="113" t="s">
        <v>143</v>
      </c>
    </row>
    <row r="38" spans="1:12" ht="27.75" customHeight="1" x14ac:dyDescent="0.25">
      <c r="A38" s="223">
        <v>4220</v>
      </c>
      <c r="B38" s="233" t="s">
        <v>593</v>
      </c>
      <c r="C38" s="229" t="s">
        <v>139</v>
      </c>
      <c r="D38" s="109">
        <f>SUM(D40:D42)</f>
        <v>65000</v>
      </c>
      <c r="E38" s="109">
        <f>SUM(E40:E42)</f>
        <v>65000</v>
      </c>
      <c r="F38" s="112" t="s">
        <v>143</v>
      </c>
      <c r="G38" s="109">
        <f>SUM(G40:G42)</f>
        <v>30687.3</v>
      </c>
      <c r="H38" s="109">
        <f>SUM(H40:H42)</f>
        <v>30687.3</v>
      </c>
      <c r="I38" s="112" t="s">
        <v>143</v>
      </c>
      <c r="J38" s="109">
        <f>SUM(J40:J42)</f>
        <v>19695.777999999998</v>
      </c>
      <c r="K38" s="109">
        <f>SUM(K40:K42)</f>
        <v>19695.777999999998</v>
      </c>
      <c r="L38" s="113" t="s">
        <v>143</v>
      </c>
    </row>
    <row r="39" spans="1:12" x14ac:dyDescent="0.25">
      <c r="A39" s="223"/>
      <c r="B39" s="231" t="s">
        <v>398</v>
      </c>
      <c r="C39" s="229"/>
      <c r="D39" s="109"/>
      <c r="E39" s="109"/>
      <c r="F39" s="112"/>
      <c r="G39" s="109"/>
      <c r="H39" s="109"/>
      <c r="I39" s="112"/>
      <c r="J39" s="109"/>
      <c r="K39" s="109"/>
      <c r="L39" s="113"/>
    </row>
    <row r="40" spans="1:12" ht="21" customHeight="1" x14ac:dyDescent="0.25">
      <c r="A40" s="223">
        <v>4221</v>
      </c>
      <c r="B40" s="232" t="s">
        <v>594</v>
      </c>
      <c r="C40" s="235">
        <v>4221</v>
      </c>
      <c r="D40" s="109">
        <f>SUM(E40:F40)</f>
        <v>5000</v>
      </c>
      <c r="E40" s="109">
        <v>5000</v>
      </c>
      <c r="F40" s="112" t="s">
        <v>143</v>
      </c>
      <c r="G40" s="109">
        <f>SUM(H40:I40)</f>
        <v>50</v>
      </c>
      <c r="H40" s="109">
        <v>50</v>
      </c>
      <c r="I40" s="112" t="s">
        <v>143</v>
      </c>
      <c r="J40" s="109">
        <f>SUM(K40:L40)</f>
        <v>30</v>
      </c>
      <c r="K40" s="109">
        <v>30</v>
      </c>
      <c r="L40" s="113" t="s">
        <v>143</v>
      </c>
    </row>
    <row r="41" spans="1:12" ht="34.5" customHeight="1" x14ac:dyDescent="0.25">
      <c r="A41" s="223">
        <v>4222</v>
      </c>
      <c r="B41" s="232" t="s">
        <v>595</v>
      </c>
      <c r="C41" s="229" t="s">
        <v>103</v>
      </c>
      <c r="D41" s="109">
        <f>SUM(E41:F41)</f>
        <v>60000</v>
      </c>
      <c r="E41" s="109">
        <v>60000</v>
      </c>
      <c r="F41" s="112" t="s">
        <v>143</v>
      </c>
      <c r="G41" s="109">
        <f>SUM(H41:I41)</f>
        <v>30637.3</v>
      </c>
      <c r="H41" s="109">
        <v>30637.3</v>
      </c>
      <c r="I41" s="112" t="s">
        <v>143</v>
      </c>
      <c r="J41" s="109">
        <f>SUM(K41:L41)</f>
        <v>19665.777999999998</v>
      </c>
      <c r="K41" s="109">
        <v>19665.777999999998</v>
      </c>
      <c r="L41" s="113" t="s">
        <v>143</v>
      </c>
    </row>
    <row r="42" spans="1:12" ht="19.5" customHeight="1" x14ac:dyDescent="0.25">
      <c r="A42" s="223">
        <v>4223</v>
      </c>
      <c r="B42" s="232" t="s">
        <v>596</v>
      </c>
      <c r="C42" s="229" t="s">
        <v>104</v>
      </c>
      <c r="D42" s="109">
        <f>SUM(E42:F42)</f>
        <v>0</v>
      </c>
      <c r="E42" s="109">
        <v>0</v>
      </c>
      <c r="F42" s="112" t="s">
        <v>143</v>
      </c>
      <c r="G42" s="109">
        <f>SUM(H42:I42)</f>
        <v>0</v>
      </c>
      <c r="H42" s="109">
        <v>0</v>
      </c>
      <c r="I42" s="112" t="s">
        <v>143</v>
      </c>
      <c r="J42" s="109">
        <f>SUM(K42:L42)</f>
        <v>0</v>
      </c>
      <c r="K42" s="109">
        <v>0</v>
      </c>
      <c r="L42" s="113" t="s">
        <v>143</v>
      </c>
    </row>
    <row r="43" spans="1:12" ht="55.5" customHeight="1" x14ac:dyDescent="0.25">
      <c r="A43" s="223">
        <v>4230</v>
      </c>
      <c r="B43" s="233" t="s">
        <v>597</v>
      </c>
      <c r="C43" s="229" t="s">
        <v>139</v>
      </c>
      <c r="D43" s="109">
        <f>SUM(D45:D52)</f>
        <v>1765054.4000000001</v>
      </c>
      <c r="E43" s="109">
        <f>SUM(E45:E52)</f>
        <v>1765054.4000000001</v>
      </c>
      <c r="F43" s="112" t="s">
        <v>143</v>
      </c>
      <c r="G43" s="109">
        <f>SUM(G45:G52)</f>
        <v>2712832.9</v>
      </c>
      <c r="H43" s="109">
        <f>SUM(H45:H52)</f>
        <v>2712832.9</v>
      </c>
      <c r="I43" s="112" t="s">
        <v>143</v>
      </c>
      <c r="J43" s="109">
        <f>SUM(J45:J52)</f>
        <v>2316111.9635000001</v>
      </c>
      <c r="K43" s="109">
        <f>SUM(K45:K52)</f>
        <v>2316111.9635000001</v>
      </c>
      <c r="L43" s="113" t="s">
        <v>143</v>
      </c>
    </row>
    <row r="44" spans="1:12" x14ac:dyDescent="0.25">
      <c r="A44" s="223"/>
      <c r="B44" s="231" t="s">
        <v>398</v>
      </c>
      <c r="C44" s="229"/>
      <c r="D44" s="109"/>
      <c r="E44" s="109"/>
      <c r="F44" s="112"/>
      <c r="G44" s="109"/>
      <c r="H44" s="109"/>
      <c r="I44" s="112"/>
      <c r="J44" s="109"/>
      <c r="K44" s="109"/>
      <c r="L44" s="113"/>
    </row>
    <row r="45" spans="1:12" ht="19.5" customHeight="1" x14ac:dyDescent="0.25">
      <c r="A45" s="223">
        <v>4231</v>
      </c>
      <c r="B45" s="232" t="s">
        <v>598</v>
      </c>
      <c r="C45" s="229" t="s">
        <v>105</v>
      </c>
      <c r="D45" s="109">
        <f>SUM(E45:F45)</f>
        <v>12705</v>
      </c>
      <c r="E45" s="109">
        <v>12705</v>
      </c>
      <c r="F45" s="112" t="s">
        <v>143</v>
      </c>
      <c r="G45" s="109">
        <f t="shared" ref="G45:G52" si="5">SUM(H45:I45)</f>
        <v>12155</v>
      </c>
      <c r="H45" s="109">
        <v>12155</v>
      </c>
      <c r="I45" s="112" t="s">
        <v>143</v>
      </c>
      <c r="J45" s="109">
        <f t="shared" ref="J45:J52" si="6">SUM(K45:L45)</f>
        <v>6871.357</v>
      </c>
      <c r="K45" s="109">
        <v>6871.357</v>
      </c>
      <c r="L45" s="113" t="s">
        <v>143</v>
      </c>
    </row>
    <row r="46" spans="1:12" ht="21.75" customHeight="1" x14ac:dyDescent="0.25">
      <c r="A46" s="223">
        <v>4232</v>
      </c>
      <c r="B46" s="232" t="s">
        <v>599</v>
      </c>
      <c r="C46" s="229" t="s">
        <v>106</v>
      </c>
      <c r="D46" s="109">
        <f t="shared" ref="D46:D52" si="7">SUM(E46:F46)</f>
        <v>52928.800000000003</v>
      </c>
      <c r="E46" s="109">
        <v>52928.800000000003</v>
      </c>
      <c r="F46" s="112" t="s">
        <v>143</v>
      </c>
      <c r="G46" s="109">
        <f t="shared" si="5"/>
        <v>76864.800000000003</v>
      </c>
      <c r="H46" s="109">
        <v>76864.800000000003</v>
      </c>
      <c r="I46" s="112" t="s">
        <v>143</v>
      </c>
      <c r="J46" s="109">
        <f t="shared" si="6"/>
        <v>73067.3</v>
      </c>
      <c r="K46" s="109">
        <v>73067.3</v>
      </c>
      <c r="L46" s="113" t="s">
        <v>143</v>
      </c>
    </row>
    <row r="47" spans="1:12" ht="31.5" customHeight="1" x14ac:dyDescent="0.25">
      <c r="A47" s="223">
        <v>4233</v>
      </c>
      <c r="B47" s="232" t="s">
        <v>600</v>
      </c>
      <c r="C47" s="229" t="s">
        <v>107</v>
      </c>
      <c r="D47" s="109">
        <f t="shared" si="7"/>
        <v>41000</v>
      </c>
      <c r="E47" s="109">
        <v>41000</v>
      </c>
      <c r="F47" s="112" t="s">
        <v>143</v>
      </c>
      <c r="G47" s="109">
        <f t="shared" si="5"/>
        <v>18484</v>
      </c>
      <c r="H47" s="109">
        <v>18484</v>
      </c>
      <c r="I47" s="112" t="s">
        <v>143</v>
      </c>
      <c r="J47" s="109">
        <f t="shared" si="6"/>
        <v>14165.523999999999</v>
      </c>
      <c r="K47" s="109">
        <v>14165.523999999999</v>
      </c>
      <c r="L47" s="113" t="s">
        <v>143</v>
      </c>
    </row>
    <row r="48" spans="1:12" x14ac:dyDescent="0.25">
      <c r="A48" s="223">
        <v>4234</v>
      </c>
      <c r="B48" s="232" t="s">
        <v>601</v>
      </c>
      <c r="C48" s="229" t="s">
        <v>108</v>
      </c>
      <c r="D48" s="109">
        <f t="shared" si="7"/>
        <v>24834</v>
      </c>
      <c r="E48" s="109">
        <v>24834</v>
      </c>
      <c r="F48" s="112" t="s">
        <v>143</v>
      </c>
      <c r="G48" s="109">
        <f t="shared" si="5"/>
        <v>64931.7</v>
      </c>
      <c r="H48" s="109">
        <v>64931.7</v>
      </c>
      <c r="I48" s="112" t="s">
        <v>143</v>
      </c>
      <c r="J48" s="109">
        <f t="shared" si="6"/>
        <v>27748.252499999999</v>
      </c>
      <c r="K48" s="109">
        <v>27748.252499999999</v>
      </c>
      <c r="L48" s="113" t="s">
        <v>143</v>
      </c>
    </row>
    <row r="49" spans="1:12" ht="22.5" customHeight="1" x14ac:dyDescent="0.25">
      <c r="A49" s="223">
        <v>4235</v>
      </c>
      <c r="B49" s="236" t="s">
        <v>602</v>
      </c>
      <c r="C49" s="237">
        <v>4235</v>
      </c>
      <c r="D49" s="109">
        <f t="shared" si="7"/>
        <v>72000</v>
      </c>
      <c r="E49" s="109">
        <v>72000</v>
      </c>
      <c r="F49" s="112" t="s">
        <v>143</v>
      </c>
      <c r="G49" s="109">
        <f t="shared" si="5"/>
        <v>4500</v>
      </c>
      <c r="H49" s="109">
        <v>4500</v>
      </c>
      <c r="I49" s="112" t="s">
        <v>143</v>
      </c>
      <c r="J49" s="109">
        <f t="shared" si="6"/>
        <v>4429.9049999999997</v>
      </c>
      <c r="K49" s="109">
        <v>4429.9049999999997</v>
      </c>
      <c r="L49" s="113" t="s">
        <v>143</v>
      </c>
    </row>
    <row r="50" spans="1:12" ht="27" customHeight="1" x14ac:dyDescent="0.25">
      <c r="A50" s="223">
        <v>4236</v>
      </c>
      <c r="B50" s="232" t="s">
        <v>603</v>
      </c>
      <c r="C50" s="229" t="s">
        <v>109</v>
      </c>
      <c r="D50" s="109">
        <f t="shared" si="7"/>
        <v>0</v>
      </c>
      <c r="E50" s="109">
        <v>0</v>
      </c>
      <c r="F50" s="112" t="s">
        <v>143</v>
      </c>
      <c r="G50" s="109">
        <f t="shared" si="5"/>
        <v>0</v>
      </c>
      <c r="H50" s="109">
        <v>0</v>
      </c>
      <c r="I50" s="112" t="s">
        <v>143</v>
      </c>
      <c r="J50" s="109">
        <f t="shared" si="6"/>
        <v>0</v>
      </c>
      <c r="K50" s="109">
        <v>0</v>
      </c>
      <c r="L50" s="113" t="s">
        <v>143</v>
      </c>
    </row>
    <row r="51" spans="1:12" ht="30" customHeight="1" x14ac:dyDescent="0.25">
      <c r="A51" s="223">
        <v>4237</v>
      </c>
      <c r="B51" s="232" t="s">
        <v>604</v>
      </c>
      <c r="C51" s="229" t="s">
        <v>110</v>
      </c>
      <c r="D51" s="109">
        <f t="shared" si="7"/>
        <v>69145.5</v>
      </c>
      <c r="E51" s="109">
        <v>69145.5</v>
      </c>
      <c r="F51" s="112" t="s">
        <v>143</v>
      </c>
      <c r="G51" s="109">
        <f t="shared" si="5"/>
        <v>145922.6</v>
      </c>
      <c r="H51" s="109">
        <v>145922.6</v>
      </c>
      <c r="I51" s="112" t="s">
        <v>143</v>
      </c>
      <c r="J51" s="109">
        <f t="shared" si="6"/>
        <v>125801.23</v>
      </c>
      <c r="K51" s="109">
        <v>125801.23</v>
      </c>
      <c r="L51" s="113" t="s">
        <v>143</v>
      </c>
    </row>
    <row r="52" spans="1:12" ht="18" customHeight="1" x14ac:dyDescent="0.25">
      <c r="A52" s="223">
        <v>4238</v>
      </c>
      <c r="B52" s="232" t="s">
        <v>605</v>
      </c>
      <c r="C52" s="229" t="s">
        <v>111</v>
      </c>
      <c r="D52" s="109">
        <f t="shared" si="7"/>
        <v>1492441.1</v>
      </c>
      <c r="E52" s="109">
        <v>1492441.1</v>
      </c>
      <c r="F52" s="112" t="s">
        <v>143</v>
      </c>
      <c r="G52" s="109">
        <f t="shared" si="5"/>
        <v>2389974.7999999998</v>
      </c>
      <c r="H52" s="109">
        <v>2389974.7999999998</v>
      </c>
      <c r="I52" s="112" t="s">
        <v>143</v>
      </c>
      <c r="J52" s="109">
        <f t="shared" si="6"/>
        <v>2064028.395</v>
      </c>
      <c r="K52" s="109">
        <v>2064028.395</v>
      </c>
      <c r="L52" s="113" t="s">
        <v>143</v>
      </c>
    </row>
    <row r="53" spans="1:12" ht="31.5" customHeight="1" x14ac:dyDescent="0.25">
      <c r="A53" s="223">
        <v>4240</v>
      </c>
      <c r="B53" s="233" t="s">
        <v>606</v>
      </c>
      <c r="C53" s="229" t="s">
        <v>139</v>
      </c>
      <c r="D53" s="109">
        <f>SUM(D55)</f>
        <v>124516.9</v>
      </c>
      <c r="E53" s="109">
        <f>SUM(E55)</f>
        <v>124516.9</v>
      </c>
      <c r="F53" s="112" t="s">
        <v>143</v>
      </c>
      <c r="G53" s="109">
        <f>SUM(G55)</f>
        <v>126554.2</v>
      </c>
      <c r="H53" s="109">
        <f>SUM(H55)</f>
        <v>126554.2</v>
      </c>
      <c r="I53" s="112" t="s">
        <v>143</v>
      </c>
      <c r="J53" s="109">
        <f>SUM(J55)</f>
        <v>106428.69</v>
      </c>
      <c r="K53" s="109">
        <f>SUM(K55)</f>
        <v>106428.69</v>
      </c>
      <c r="L53" s="113" t="s">
        <v>143</v>
      </c>
    </row>
    <row r="54" spans="1:12" x14ac:dyDescent="0.25">
      <c r="A54" s="223"/>
      <c r="B54" s="231" t="s">
        <v>398</v>
      </c>
      <c r="C54" s="229"/>
      <c r="D54" s="109"/>
      <c r="E54" s="109"/>
      <c r="F54" s="112"/>
      <c r="G54" s="109"/>
      <c r="H54" s="109"/>
      <c r="I54" s="112"/>
      <c r="J54" s="109"/>
      <c r="K54" s="109"/>
      <c r="L54" s="113"/>
    </row>
    <row r="55" spans="1:12" ht="22.5" customHeight="1" x14ac:dyDescent="0.25">
      <c r="A55" s="223">
        <v>4241</v>
      </c>
      <c r="B55" s="232" t="s">
        <v>607</v>
      </c>
      <c r="C55" s="229" t="s">
        <v>112</v>
      </c>
      <c r="D55" s="109">
        <f>SUM(E55:F55)</f>
        <v>124516.9</v>
      </c>
      <c r="E55" s="109">
        <v>124516.9</v>
      </c>
      <c r="F55" s="112" t="s">
        <v>143</v>
      </c>
      <c r="G55" s="109">
        <f>SUM(H55:I55)</f>
        <v>126554.2</v>
      </c>
      <c r="H55" s="109">
        <v>126554.2</v>
      </c>
      <c r="I55" s="112" t="s">
        <v>143</v>
      </c>
      <c r="J55" s="109">
        <f>SUM(K55:L55)</f>
        <v>106428.69</v>
      </c>
      <c r="K55" s="109">
        <v>106428.69</v>
      </c>
      <c r="L55" s="113" t="s">
        <v>143</v>
      </c>
    </row>
    <row r="56" spans="1:12" ht="28.5" customHeight="1" x14ac:dyDescent="0.25">
      <c r="A56" s="223">
        <v>4250</v>
      </c>
      <c r="B56" s="233" t="s">
        <v>608</v>
      </c>
      <c r="C56" s="229" t="s">
        <v>139</v>
      </c>
      <c r="D56" s="109">
        <f>SUM(D58:D59)</f>
        <v>5933447.2999999998</v>
      </c>
      <c r="E56" s="109">
        <f>SUM(E58:E59)</f>
        <v>5933447.2999999998</v>
      </c>
      <c r="F56" s="112" t="s">
        <v>143</v>
      </c>
      <c r="G56" s="109">
        <f>SUM(G58:G59)</f>
        <v>6551985.5</v>
      </c>
      <c r="H56" s="109">
        <f>SUM(H58:H59)</f>
        <v>6551985.5</v>
      </c>
      <c r="I56" s="112" t="s">
        <v>143</v>
      </c>
      <c r="J56" s="109">
        <f>SUM(J58:J59)</f>
        <v>5316692.5060000001</v>
      </c>
      <c r="K56" s="109">
        <f>SUM(K58:K59)</f>
        <v>5316692.5060000001</v>
      </c>
      <c r="L56" s="113" t="s">
        <v>143</v>
      </c>
    </row>
    <row r="57" spans="1:12" x14ac:dyDescent="0.25">
      <c r="A57" s="223"/>
      <c r="B57" s="231" t="s">
        <v>398</v>
      </c>
      <c r="C57" s="229"/>
      <c r="D57" s="109"/>
      <c r="E57" s="109"/>
      <c r="F57" s="112"/>
      <c r="G57" s="109"/>
      <c r="H57" s="109"/>
      <c r="I57" s="112"/>
      <c r="J57" s="109"/>
      <c r="K57" s="109"/>
      <c r="L57" s="113"/>
    </row>
    <row r="58" spans="1:12" ht="24.75" customHeight="1" x14ac:dyDescent="0.25">
      <c r="A58" s="223">
        <v>4251</v>
      </c>
      <c r="B58" s="232" t="s">
        <v>609</v>
      </c>
      <c r="C58" s="229" t="s">
        <v>113</v>
      </c>
      <c r="D58" s="109">
        <f>SUM(E58:F58)</f>
        <v>5506408.7999999998</v>
      </c>
      <c r="E58" s="109">
        <v>5506408.7999999998</v>
      </c>
      <c r="F58" s="112" t="s">
        <v>143</v>
      </c>
      <c r="G58" s="109">
        <f>SUM(H58:I58)</f>
        <v>5930387</v>
      </c>
      <c r="H58" s="109">
        <v>5930387</v>
      </c>
      <c r="I58" s="112" t="s">
        <v>143</v>
      </c>
      <c r="J58" s="109">
        <f>SUM(K58:L58)</f>
        <v>4728353.9282999998</v>
      </c>
      <c r="K58" s="109">
        <v>4728353.9282999998</v>
      </c>
      <c r="L58" s="113" t="s">
        <v>143</v>
      </c>
    </row>
    <row r="59" spans="1:12" ht="26.4" x14ac:dyDescent="0.25">
      <c r="A59" s="223">
        <v>4252</v>
      </c>
      <c r="B59" s="232" t="s">
        <v>610</v>
      </c>
      <c r="C59" s="229" t="s">
        <v>114</v>
      </c>
      <c r="D59" s="109">
        <f>SUM(E59:F59)</f>
        <v>427038.5</v>
      </c>
      <c r="E59" s="109">
        <v>427038.5</v>
      </c>
      <c r="F59" s="112" t="s">
        <v>143</v>
      </c>
      <c r="G59" s="109">
        <f>SUM(H59:I59)</f>
        <v>621598.5</v>
      </c>
      <c r="H59" s="109">
        <v>621598.5</v>
      </c>
      <c r="I59" s="112" t="s">
        <v>143</v>
      </c>
      <c r="J59" s="109">
        <f>SUM(K59:L59)</f>
        <v>588338.57770000002</v>
      </c>
      <c r="K59" s="109">
        <v>588338.57770000002</v>
      </c>
      <c r="L59" s="113" t="s">
        <v>143</v>
      </c>
    </row>
    <row r="60" spans="1:12" ht="39.6" x14ac:dyDescent="0.25">
      <c r="A60" s="223">
        <v>4260</v>
      </c>
      <c r="B60" s="233" t="s">
        <v>611</v>
      </c>
      <c r="C60" s="229" t="s">
        <v>139</v>
      </c>
      <c r="D60" s="109">
        <f>SUM(D62:D69)</f>
        <v>1961781.7999999998</v>
      </c>
      <c r="E60" s="109">
        <f>SUM(E62:E69)</f>
        <v>1961781.7999999998</v>
      </c>
      <c r="F60" s="112" t="s">
        <v>143</v>
      </c>
      <c r="G60" s="109">
        <f>SUM(G62:G69)</f>
        <v>2329812</v>
      </c>
      <c r="H60" s="109">
        <f>SUM(H62:H69)</f>
        <v>2329812</v>
      </c>
      <c r="I60" s="112" t="s">
        <v>143</v>
      </c>
      <c r="J60" s="109">
        <f>SUM(J62:J69)</f>
        <v>2119666.7763</v>
      </c>
      <c r="K60" s="109">
        <f>SUM(K62:K69)</f>
        <v>2119666.7763</v>
      </c>
      <c r="L60" s="113" t="s">
        <v>143</v>
      </c>
    </row>
    <row r="61" spans="1:12" x14ac:dyDescent="0.25">
      <c r="A61" s="223"/>
      <c r="B61" s="231" t="s">
        <v>398</v>
      </c>
      <c r="C61" s="229"/>
      <c r="D61" s="109"/>
      <c r="E61" s="109"/>
      <c r="F61" s="112"/>
      <c r="G61" s="109"/>
      <c r="H61" s="109"/>
      <c r="I61" s="112"/>
      <c r="J61" s="109"/>
      <c r="K61" s="109"/>
      <c r="L61" s="113"/>
    </row>
    <row r="62" spans="1:12" ht="24" customHeight="1" x14ac:dyDescent="0.25">
      <c r="A62" s="223">
        <v>4261</v>
      </c>
      <c r="B62" s="232" t="s">
        <v>612</v>
      </c>
      <c r="C62" s="229" t="s">
        <v>115</v>
      </c>
      <c r="D62" s="109">
        <f t="shared" ref="D62:D69" si="8">SUM(E62:F62)</f>
        <v>76987.399999999994</v>
      </c>
      <c r="E62" s="109">
        <v>76987.399999999994</v>
      </c>
      <c r="F62" s="112" t="s">
        <v>143</v>
      </c>
      <c r="G62" s="109">
        <f t="shared" ref="G62:G69" si="9">SUM(H62:I62)</f>
        <v>101498.6</v>
      </c>
      <c r="H62" s="109">
        <v>101498.6</v>
      </c>
      <c r="I62" s="112" t="s">
        <v>143</v>
      </c>
      <c r="J62" s="109">
        <f t="shared" ref="J62:J69" si="10">SUM(K62:L62)</f>
        <v>84269.453800000003</v>
      </c>
      <c r="K62" s="109">
        <v>84269.453800000003</v>
      </c>
      <c r="L62" s="113" t="s">
        <v>143</v>
      </c>
    </row>
    <row r="63" spans="1:12" ht="27.75" customHeight="1" x14ac:dyDescent="0.25">
      <c r="A63" s="223">
        <v>4262</v>
      </c>
      <c r="B63" s="232" t="s">
        <v>613</v>
      </c>
      <c r="C63" s="229" t="s">
        <v>116</v>
      </c>
      <c r="D63" s="109">
        <f t="shared" si="8"/>
        <v>0</v>
      </c>
      <c r="E63" s="109">
        <v>0</v>
      </c>
      <c r="F63" s="112" t="s">
        <v>143</v>
      </c>
      <c r="G63" s="109">
        <f t="shared" si="9"/>
        <v>0</v>
      </c>
      <c r="H63" s="109">
        <v>0</v>
      </c>
      <c r="I63" s="112" t="s">
        <v>143</v>
      </c>
      <c r="J63" s="109">
        <f t="shared" si="10"/>
        <v>0</v>
      </c>
      <c r="K63" s="109">
        <v>0</v>
      </c>
      <c r="L63" s="113" t="s">
        <v>143</v>
      </c>
    </row>
    <row r="64" spans="1:12" ht="35.25" customHeight="1" x14ac:dyDescent="0.25">
      <c r="A64" s="223">
        <v>4263</v>
      </c>
      <c r="B64" s="232" t="s">
        <v>614</v>
      </c>
      <c r="C64" s="229" t="s">
        <v>117</v>
      </c>
      <c r="D64" s="109">
        <f t="shared" si="8"/>
        <v>0</v>
      </c>
      <c r="E64" s="109">
        <v>0</v>
      </c>
      <c r="F64" s="112" t="s">
        <v>143</v>
      </c>
      <c r="G64" s="109">
        <f t="shared" si="9"/>
        <v>0</v>
      </c>
      <c r="H64" s="109">
        <v>0</v>
      </c>
      <c r="I64" s="112" t="s">
        <v>143</v>
      </c>
      <c r="J64" s="109">
        <f t="shared" si="10"/>
        <v>0</v>
      </c>
      <c r="K64" s="109">
        <v>0</v>
      </c>
      <c r="L64" s="113" t="s">
        <v>143</v>
      </c>
    </row>
    <row r="65" spans="1:12" x14ac:dyDescent="0.25">
      <c r="A65" s="223">
        <v>4264</v>
      </c>
      <c r="B65" s="232" t="s">
        <v>615</v>
      </c>
      <c r="C65" s="229" t="s">
        <v>118</v>
      </c>
      <c r="D65" s="109">
        <f t="shared" si="8"/>
        <v>1206142.7</v>
      </c>
      <c r="E65" s="109">
        <v>1206142.7</v>
      </c>
      <c r="F65" s="112" t="s">
        <v>143</v>
      </c>
      <c r="G65" s="109">
        <f t="shared" si="9"/>
        <v>1429206.6</v>
      </c>
      <c r="H65" s="109">
        <v>1429206.6</v>
      </c>
      <c r="I65" s="112" t="s">
        <v>143</v>
      </c>
      <c r="J65" s="109">
        <f t="shared" si="10"/>
        <v>1395807.7426</v>
      </c>
      <c r="K65" s="109">
        <v>1395807.7426</v>
      </c>
      <c r="L65" s="113" t="s">
        <v>143</v>
      </c>
    </row>
    <row r="66" spans="1:12" ht="25.5" customHeight="1" x14ac:dyDescent="0.25">
      <c r="A66" s="223">
        <v>4265</v>
      </c>
      <c r="B66" s="232" t="s">
        <v>616</v>
      </c>
      <c r="C66" s="229" t="s">
        <v>119</v>
      </c>
      <c r="D66" s="109">
        <f t="shared" si="8"/>
        <v>0</v>
      </c>
      <c r="E66" s="109">
        <v>0</v>
      </c>
      <c r="F66" s="112" t="s">
        <v>143</v>
      </c>
      <c r="G66" s="109">
        <f t="shared" si="9"/>
        <v>0</v>
      </c>
      <c r="H66" s="109">
        <v>0</v>
      </c>
      <c r="I66" s="112" t="s">
        <v>143</v>
      </c>
      <c r="J66" s="109">
        <f t="shared" si="10"/>
        <v>0</v>
      </c>
      <c r="K66" s="109">
        <v>0</v>
      </c>
      <c r="L66" s="113" t="s">
        <v>143</v>
      </c>
    </row>
    <row r="67" spans="1:12" ht="20.25" customHeight="1" x14ac:dyDescent="0.25">
      <c r="A67" s="223">
        <v>4266</v>
      </c>
      <c r="B67" s="232" t="s">
        <v>617</v>
      </c>
      <c r="C67" s="229" t="s">
        <v>120</v>
      </c>
      <c r="D67" s="109">
        <f t="shared" si="8"/>
        <v>0</v>
      </c>
      <c r="E67" s="109">
        <v>0</v>
      </c>
      <c r="F67" s="112" t="s">
        <v>143</v>
      </c>
      <c r="G67" s="109">
        <f t="shared" si="9"/>
        <v>0</v>
      </c>
      <c r="H67" s="109">
        <v>0</v>
      </c>
      <c r="I67" s="112" t="s">
        <v>143</v>
      </c>
      <c r="J67" s="109">
        <f t="shared" si="10"/>
        <v>0</v>
      </c>
      <c r="K67" s="109">
        <v>0</v>
      </c>
      <c r="L67" s="113" t="s">
        <v>143</v>
      </c>
    </row>
    <row r="68" spans="1:12" ht="18.75" customHeight="1" x14ac:dyDescent="0.25">
      <c r="A68" s="223">
        <v>4267</v>
      </c>
      <c r="B68" s="232" t="s">
        <v>618</v>
      </c>
      <c r="C68" s="229" t="s">
        <v>121</v>
      </c>
      <c r="D68" s="109">
        <f t="shared" si="8"/>
        <v>160076.70000000001</v>
      </c>
      <c r="E68" s="109">
        <v>160076.70000000001</v>
      </c>
      <c r="F68" s="112" t="s">
        <v>143</v>
      </c>
      <c r="G68" s="109">
        <f t="shared" si="9"/>
        <v>161006.39999999999</v>
      </c>
      <c r="H68" s="109">
        <v>161006.39999999999</v>
      </c>
      <c r="I68" s="112" t="s">
        <v>143</v>
      </c>
      <c r="J68" s="109">
        <f t="shared" si="10"/>
        <v>95854.259000000005</v>
      </c>
      <c r="K68" s="109">
        <v>95854.259000000005</v>
      </c>
      <c r="L68" s="113" t="s">
        <v>143</v>
      </c>
    </row>
    <row r="69" spans="1:12" ht="24" customHeight="1" x14ac:dyDescent="0.25">
      <c r="A69" s="223">
        <v>4268</v>
      </c>
      <c r="B69" s="232" t="s">
        <v>619</v>
      </c>
      <c r="C69" s="229" t="s">
        <v>122</v>
      </c>
      <c r="D69" s="109">
        <f t="shared" si="8"/>
        <v>518575</v>
      </c>
      <c r="E69" s="109">
        <v>518575</v>
      </c>
      <c r="F69" s="112" t="s">
        <v>143</v>
      </c>
      <c r="G69" s="109">
        <f t="shared" si="9"/>
        <v>638100.4</v>
      </c>
      <c r="H69" s="109">
        <v>638100.4</v>
      </c>
      <c r="I69" s="112" t="s">
        <v>143</v>
      </c>
      <c r="J69" s="109">
        <f t="shared" si="10"/>
        <v>543735.32090000005</v>
      </c>
      <c r="K69" s="109">
        <v>543735.32090000005</v>
      </c>
      <c r="L69" s="113" t="s">
        <v>143</v>
      </c>
    </row>
    <row r="70" spans="1:12" ht="22.5" customHeight="1" x14ac:dyDescent="0.25">
      <c r="A70" s="223">
        <v>4300</v>
      </c>
      <c r="B70" s="233" t="s">
        <v>620</v>
      </c>
      <c r="C70" s="229" t="s">
        <v>139</v>
      </c>
      <c r="D70" s="109">
        <f>SUM(D72,D76,D80)</f>
        <v>39539.800000000003</v>
      </c>
      <c r="E70" s="109">
        <f>SUM(E72,E76,E80)</f>
        <v>39539.800000000003</v>
      </c>
      <c r="F70" s="112" t="s">
        <v>143</v>
      </c>
      <c r="G70" s="109">
        <f>SUM(G72,G76,G80)</f>
        <v>39539.800000000003</v>
      </c>
      <c r="H70" s="109">
        <f>SUM(H72,H76,H80)</f>
        <v>39539.800000000003</v>
      </c>
      <c r="I70" s="112" t="s">
        <v>143</v>
      </c>
      <c r="J70" s="109">
        <f>SUM(J72,J76,J80)</f>
        <v>32420.324100000002</v>
      </c>
      <c r="K70" s="109">
        <f>SUM(K72,K76,K80)</f>
        <v>32420.324100000002</v>
      </c>
      <c r="L70" s="113" t="s">
        <v>143</v>
      </c>
    </row>
    <row r="71" spans="1:12" x14ac:dyDescent="0.25">
      <c r="A71" s="223"/>
      <c r="B71" s="224" t="s">
        <v>575</v>
      </c>
      <c r="C71" s="225"/>
      <c r="D71" s="109"/>
      <c r="E71" s="109"/>
      <c r="F71" s="109"/>
      <c r="G71" s="109"/>
      <c r="H71" s="109"/>
      <c r="I71" s="109"/>
      <c r="J71" s="109"/>
      <c r="K71" s="109"/>
      <c r="L71" s="228"/>
    </row>
    <row r="72" spans="1:12" ht="18" customHeight="1" x14ac:dyDescent="0.25">
      <c r="A72" s="223">
        <v>4310</v>
      </c>
      <c r="B72" s="233" t="s">
        <v>621</v>
      </c>
      <c r="C72" s="229" t="s">
        <v>139</v>
      </c>
      <c r="D72" s="109">
        <f>SUM(D74:D75)</f>
        <v>0</v>
      </c>
      <c r="E72" s="109">
        <f t="shared" ref="E72:K72" si="11">SUM(E74:E75)</f>
        <v>0</v>
      </c>
      <c r="F72" s="109" t="s">
        <v>144</v>
      </c>
      <c r="G72" s="109">
        <f t="shared" si="11"/>
        <v>0</v>
      </c>
      <c r="H72" s="109">
        <f t="shared" si="11"/>
        <v>0</v>
      </c>
      <c r="I72" s="109" t="s">
        <v>144</v>
      </c>
      <c r="J72" s="109">
        <f t="shared" si="11"/>
        <v>0</v>
      </c>
      <c r="K72" s="109">
        <f t="shared" si="11"/>
        <v>0</v>
      </c>
      <c r="L72" s="228" t="s">
        <v>144</v>
      </c>
    </row>
    <row r="73" spans="1:12" x14ac:dyDescent="0.25">
      <c r="A73" s="223"/>
      <c r="B73" s="231" t="s">
        <v>398</v>
      </c>
      <c r="C73" s="229"/>
      <c r="D73" s="109"/>
      <c r="E73" s="109"/>
      <c r="F73" s="112"/>
      <c r="G73" s="109"/>
      <c r="H73" s="109"/>
      <c r="I73" s="112"/>
      <c r="J73" s="109"/>
      <c r="K73" s="109"/>
      <c r="L73" s="113"/>
    </row>
    <row r="74" spans="1:12" ht="19.5" customHeight="1" x14ac:dyDescent="0.25">
      <c r="A74" s="223">
        <v>4311</v>
      </c>
      <c r="B74" s="232" t="s">
        <v>622</v>
      </c>
      <c r="C74" s="229" t="s">
        <v>123</v>
      </c>
      <c r="D74" s="109">
        <f>SUM(E74:F74)</f>
        <v>0</v>
      </c>
      <c r="E74" s="109">
        <v>0</v>
      </c>
      <c r="F74" s="112" t="s">
        <v>143</v>
      </c>
      <c r="G74" s="109">
        <f>SUM(H74:I74)</f>
        <v>0</v>
      </c>
      <c r="H74" s="109">
        <v>0</v>
      </c>
      <c r="I74" s="112" t="s">
        <v>143</v>
      </c>
      <c r="J74" s="109">
        <f>SUM(K74:L74)</f>
        <v>0</v>
      </c>
      <c r="K74" s="109">
        <v>0</v>
      </c>
      <c r="L74" s="113" t="s">
        <v>143</v>
      </c>
    </row>
    <row r="75" spans="1:12" x14ac:dyDescent="0.25">
      <c r="A75" s="223">
        <v>4312</v>
      </c>
      <c r="B75" s="232" t="s">
        <v>623</v>
      </c>
      <c r="C75" s="229" t="s">
        <v>124</v>
      </c>
      <c r="D75" s="109">
        <f>SUM(E75:F75)</f>
        <v>0</v>
      </c>
      <c r="E75" s="109">
        <v>0</v>
      </c>
      <c r="F75" s="112" t="s">
        <v>143</v>
      </c>
      <c r="G75" s="109">
        <f>SUM(H75:I75)</f>
        <v>0</v>
      </c>
      <c r="H75" s="109">
        <v>0</v>
      </c>
      <c r="I75" s="112" t="s">
        <v>143</v>
      </c>
      <c r="J75" s="109">
        <f>SUM(K75:L75)</f>
        <v>0</v>
      </c>
      <c r="K75" s="109">
        <v>0</v>
      </c>
      <c r="L75" s="113" t="s">
        <v>143</v>
      </c>
    </row>
    <row r="76" spans="1:12" ht="21.75" customHeight="1" x14ac:dyDescent="0.25">
      <c r="A76" s="223">
        <v>4320</v>
      </c>
      <c r="B76" s="233" t="s">
        <v>624</v>
      </c>
      <c r="C76" s="229" t="s">
        <v>139</v>
      </c>
      <c r="D76" s="109">
        <f>SUM(D78:D79)</f>
        <v>39539.800000000003</v>
      </c>
      <c r="E76" s="109">
        <f t="shared" ref="E76:K76" si="12">SUM(E78:E79)</f>
        <v>39539.800000000003</v>
      </c>
      <c r="F76" s="109" t="s">
        <v>144</v>
      </c>
      <c r="G76" s="109">
        <f t="shared" si="12"/>
        <v>39539.800000000003</v>
      </c>
      <c r="H76" s="109">
        <f t="shared" si="12"/>
        <v>39539.800000000003</v>
      </c>
      <c r="I76" s="109" t="s">
        <v>144</v>
      </c>
      <c r="J76" s="109">
        <f t="shared" si="12"/>
        <v>32420.324100000002</v>
      </c>
      <c r="K76" s="109">
        <f t="shared" si="12"/>
        <v>32420.324100000002</v>
      </c>
      <c r="L76" s="228" t="s">
        <v>144</v>
      </c>
    </row>
    <row r="77" spans="1:12" x14ac:dyDescent="0.25">
      <c r="A77" s="223"/>
      <c r="B77" s="231" t="s">
        <v>398</v>
      </c>
      <c r="C77" s="229"/>
      <c r="D77" s="109"/>
      <c r="E77" s="109"/>
      <c r="F77" s="112"/>
      <c r="G77" s="109"/>
      <c r="H77" s="109"/>
      <c r="I77" s="112"/>
      <c r="J77" s="109"/>
      <c r="K77" s="109"/>
      <c r="L77" s="113"/>
    </row>
    <row r="78" spans="1:12" ht="24.75" customHeight="1" x14ac:dyDescent="0.25">
      <c r="A78" s="223">
        <v>4321</v>
      </c>
      <c r="B78" s="232" t="s">
        <v>625</v>
      </c>
      <c r="C78" s="229" t="s">
        <v>125</v>
      </c>
      <c r="D78" s="109">
        <f>SUM(E78:F78)</f>
        <v>0</v>
      </c>
      <c r="E78" s="109">
        <v>0</v>
      </c>
      <c r="F78" s="112" t="s">
        <v>143</v>
      </c>
      <c r="G78" s="109">
        <f>SUM(H78:I78)</f>
        <v>0</v>
      </c>
      <c r="H78" s="109">
        <v>0</v>
      </c>
      <c r="I78" s="112" t="s">
        <v>143</v>
      </c>
      <c r="J78" s="109">
        <f>SUM(K78:L78)</f>
        <v>0</v>
      </c>
      <c r="K78" s="109">
        <v>0</v>
      </c>
      <c r="L78" s="113" t="s">
        <v>143</v>
      </c>
    </row>
    <row r="79" spans="1:12" ht="25.5" customHeight="1" x14ac:dyDescent="0.25">
      <c r="A79" s="223">
        <v>4322</v>
      </c>
      <c r="B79" s="232" t="s">
        <v>626</v>
      </c>
      <c r="C79" s="229" t="s">
        <v>126</v>
      </c>
      <c r="D79" s="109">
        <f>SUM(E79:F79)</f>
        <v>39539.800000000003</v>
      </c>
      <c r="E79" s="109">
        <v>39539.800000000003</v>
      </c>
      <c r="F79" s="112" t="s">
        <v>143</v>
      </c>
      <c r="G79" s="109">
        <f>SUM(H79:I79)</f>
        <v>39539.800000000003</v>
      </c>
      <c r="H79" s="109">
        <v>39539.800000000003</v>
      </c>
      <c r="I79" s="112" t="s">
        <v>143</v>
      </c>
      <c r="J79" s="109">
        <f>SUM(K79:L79)</f>
        <v>32420.324100000002</v>
      </c>
      <c r="K79" s="109">
        <v>32420.324100000002</v>
      </c>
      <c r="L79" s="113" t="s">
        <v>143</v>
      </c>
    </row>
    <row r="80" spans="1:12" ht="43.5" customHeight="1" x14ac:dyDescent="0.25">
      <c r="A80" s="223">
        <v>4330</v>
      </c>
      <c r="B80" s="233" t="s">
        <v>627</v>
      </c>
      <c r="C80" s="229" t="s">
        <v>139</v>
      </c>
      <c r="D80" s="109">
        <f>SUM(D82:D84)</f>
        <v>0</v>
      </c>
      <c r="E80" s="109">
        <f>SUM(E82:E84)</f>
        <v>0</v>
      </c>
      <c r="F80" s="112" t="s">
        <v>143</v>
      </c>
      <c r="G80" s="109">
        <f>SUM(G82:G84)</f>
        <v>0</v>
      </c>
      <c r="H80" s="109">
        <f>SUM(H82:H84)</f>
        <v>0</v>
      </c>
      <c r="I80" s="112" t="s">
        <v>143</v>
      </c>
      <c r="J80" s="109">
        <f>SUM(J82:J84)</f>
        <v>0</v>
      </c>
      <c r="K80" s="109">
        <f>SUM(K82:K84)</f>
        <v>0</v>
      </c>
      <c r="L80" s="113" t="s">
        <v>143</v>
      </c>
    </row>
    <row r="81" spans="1:12" x14ac:dyDescent="0.25">
      <c r="A81" s="223"/>
      <c r="B81" s="231" t="s">
        <v>398</v>
      </c>
      <c r="C81" s="229"/>
      <c r="D81" s="109"/>
      <c r="E81" s="109"/>
      <c r="F81" s="112"/>
      <c r="G81" s="109"/>
      <c r="H81" s="109"/>
      <c r="I81" s="112"/>
      <c r="J81" s="109"/>
      <c r="K81" s="109"/>
      <c r="L81" s="113"/>
    </row>
    <row r="82" spans="1:12" x14ac:dyDescent="0.25">
      <c r="A82" s="223">
        <v>4331</v>
      </c>
      <c r="B82" s="232" t="s">
        <v>628</v>
      </c>
      <c r="C82" s="229" t="s">
        <v>127</v>
      </c>
      <c r="D82" s="109">
        <f>SUM(E82:F82)</f>
        <v>0</v>
      </c>
      <c r="E82" s="109">
        <v>0</v>
      </c>
      <c r="F82" s="112" t="s">
        <v>143</v>
      </c>
      <c r="G82" s="109">
        <f>SUM(H82:I82)</f>
        <v>0</v>
      </c>
      <c r="H82" s="109">
        <v>0</v>
      </c>
      <c r="I82" s="112" t="s">
        <v>143</v>
      </c>
      <c r="J82" s="109">
        <f>SUM(K82:L82)</f>
        <v>0</v>
      </c>
      <c r="K82" s="109">
        <v>0</v>
      </c>
      <c r="L82" s="113" t="s">
        <v>143</v>
      </c>
    </row>
    <row r="83" spans="1:12" x14ac:dyDescent="0.25">
      <c r="A83" s="223">
        <v>4332</v>
      </c>
      <c r="B83" s="232" t="s">
        <v>629</v>
      </c>
      <c r="C83" s="229" t="s">
        <v>128</v>
      </c>
      <c r="D83" s="109">
        <f>SUM(E83:F83)</f>
        <v>0</v>
      </c>
      <c r="E83" s="109">
        <v>0</v>
      </c>
      <c r="F83" s="112" t="s">
        <v>143</v>
      </c>
      <c r="G83" s="109">
        <f>SUM(H83:I83)</f>
        <v>0</v>
      </c>
      <c r="H83" s="109">
        <v>0</v>
      </c>
      <c r="I83" s="112" t="s">
        <v>143</v>
      </c>
      <c r="J83" s="109">
        <f>SUM(K83:L83)</f>
        <v>0</v>
      </c>
      <c r="K83" s="109">
        <v>0</v>
      </c>
      <c r="L83" s="113" t="s">
        <v>143</v>
      </c>
    </row>
    <row r="84" spans="1:12" ht="22.5" customHeight="1" x14ac:dyDescent="0.25">
      <c r="A84" s="223">
        <v>4333</v>
      </c>
      <c r="B84" s="232" t="s">
        <v>630</v>
      </c>
      <c r="C84" s="229" t="s">
        <v>129</v>
      </c>
      <c r="D84" s="109">
        <f>SUM(E84:F84)</f>
        <v>0</v>
      </c>
      <c r="E84" s="109">
        <v>0</v>
      </c>
      <c r="F84" s="112" t="s">
        <v>143</v>
      </c>
      <c r="G84" s="109">
        <f>SUM(H84:I84)</f>
        <v>0</v>
      </c>
      <c r="H84" s="109">
        <v>0</v>
      </c>
      <c r="I84" s="112" t="s">
        <v>143</v>
      </c>
      <c r="J84" s="109">
        <f>SUM(K84:L84)</f>
        <v>0</v>
      </c>
      <c r="K84" s="109">
        <v>0</v>
      </c>
      <c r="L84" s="113" t="s">
        <v>143</v>
      </c>
    </row>
    <row r="85" spans="1:12" ht="24.75" customHeight="1" x14ac:dyDescent="0.25">
      <c r="A85" s="223">
        <v>4400</v>
      </c>
      <c r="B85" s="234" t="s">
        <v>631</v>
      </c>
      <c r="C85" s="229" t="s">
        <v>139</v>
      </c>
      <c r="D85" s="109">
        <f>SUM(D87,D91)</f>
        <v>46751190.700000003</v>
      </c>
      <c r="E85" s="109">
        <f>SUM(E87,E91)</f>
        <v>46751190.700000003</v>
      </c>
      <c r="F85" s="112" t="s">
        <v>143</v>
      </c>
      <c r="G85" s="109">
        <f>SUM(G87,G91)</f>
        <v>46292471.799999997</v>
      </c>
      <c r="H85" s="109">
        <f>SUM(H87,H91)</f>
        <v>46292471.799999997</v>
      </c>
      <c r="I85" s="112" t="s">
        <v>143</v>
      </c>
      <c r="J85" s="109">
        <f>SUM(J87,J91)</f>
        <v>46083315.8301</v>
      </c>
      <c r="K85" s="109">
        <f>SUM(K87,K91)</f>
        <v>46083315.8301</v>
      </c>
      <c r="L85" s="113" t="s">
        <v>143</v>
      </c>
    </row>
    <row r="86" spans="1:12" x14ac:dyDescent="0.25">
      <c r="A86" s="223"/>
      <c r="B86" s="224" t="s">
        <v>575</v>
      </c>
      <c r="C86" s="225"/>
      <c r="D86" s="109"/>
      <c r="E86" s="109"/>
      <c r="F86" s="109"/>
      <c r="G86" s="109"/>
      <c r="H86" s="109"/>
      <c r="I86" s="109"/>
      <c r="J86" s="109"/>
      <c r="K86" s="109"/>
      <c r="L86" s="228"/>
    </row>
    <row r="87" spans="1:12" ht="33.75" customHeight="1" x14ac:dyDescent="0.25">
      <c r="A87" s="223">
        <v>4410</v>
      </c>
      <c r="B87" s="233" t="s">
        <v>632</v>
      </c>
      <c r="C87" s="229" t="s">
        <v>139</v>
      </c>
      <c r="D87" s="109">
        <f>SUM(D89:D90)</f>
        <v>46599820.700000003</v>
      </c>
      <c r="E87" s="109">
        <f t="shared" ref="E87:K87" si="13">SUM(E89:E90)</f>
        <v>46599820.700000003</v>
      </c>
      <c r="F87" s="109" t="s">
        <v>144</v>
      </c>
      <c r="G87" s="109">
        <f t="shared" si="13"/>
        <v>46107101.799999997</v>
      </c>
      <c r="H87" s="109">
        <f t="shared" si="13"/>
        <v>46107101.799999997</v>
      </c>
      <c r="I87" s="109" t="s">
        <v>144</v>
      </c>
      <c r="J87" s="109">
        <f t="shared" si="13"/>
        <v>45925165.285099998</v>
      </c>
      <c r="K87" s="109">
        <f t="shared" si="13"/>
        <v>45925165.285099998</v>
      </c>
      <c r="L87" s="228" t="s">
        <v>144</v>
      </c>
    </row>
    <row r="88" spans="1:12" x14ac:dyDescent="0.25">
      <c r="A88" s="223"/>
      <c r="B88" s="231" t="s">
        <v>398</v>
      </c>
      <c r="C88" s="229"/>
      <c r="D88" s="109"/>
      <c r="E88" s="109"/>
      <c r="F88" s="112"/>
      <c r="G88" s="109"/>
      <c r="H88" s="109"/>
      <c r="I88" s="112"/>
      <c r="J88" s="109"/>
      <c r="K88" s="109"/>
      <c r="L88" s="113"/>
    </row>
    <row r="89" spans="1:12" ht="37.5" customHeight="1" x14ac:dyDescent="0.25">
      <c r="A89" s="223">
        <v>4411</v>
      </c>
      <c r="B89" s="232" t="s">
        <v>633</v>
      </c>
      <c r="C89" s="229" t="s">
        <v>130</v>
      </c>
      <c r="D89" s="109">
        <f>SUM(E89:F89)</f>
        <v>46599820.700000003</v>
      </c>
      <c r="E89" s="109">
        <v>46599820.700000003</v>
      </c>
      <c r="F89" s="112" t="s">
        <v>143</v>
      </c>
      <c r="G89" s="109">
        <f>SUM(H89:I89)</f>
        <v>46107101.799999997</v>
      </c>
      <c r="H89" s="109">
        <v>46107101.799999997</v>
      </c>
      <c r="I89" s="112" t="s">
        <v>143</v>
      </c>
      <c r="J89" s="109">
        <f>SUM(K89:L89)</f>
        <v>45925165.285099998</v>
      </c>
      <c r="K89" s="109">
        <v>45925165.285099998</v>
      </c>
      <c r="L89" s="113" t="s">
        <v>143</v>
      </c>
    </row>
    <row r="90" spans="1:12" ht="36" customHeight="1" x14ac:dyDescent="0.25">
      <c r="A90" s="223">
        <v>4412</v>
      </c>
      <c r="B90" s="232" t="s">
        <v>634</v>
      </c>
      <c r="C90" s="229" t="s">
        <v>131</v>
      </c>
      <c r="D90" s="109">
        <f>SUM(E90:F90)</f>
        <v>0</v>
      </c>
      <c r="E90" s="109">
        <v>0</v>
      </c>
      <c r="F90" s="112" t="s">
        <v>143</v>
      </c>
      <c r="G90" s="109">
        <f>SUM(H90:I90)</f>
        <v>0</v>
      </c>
      <c r="H90" s="109">
        <v>0</v>
      </c>
      <c r="I90" s="112" t="s">
        <v>143</v>
      </c>
      <c r="J90" s="109">
        <f>SUM(K90:L90)</f>
        <v>0</v>
      </c>
      <c r="K90" s="109">
        <v>0</v>
      </c>
      <c r="L90" s="113" t="s">
        <v>143</v>
      </c>
    </row>
    <row r="91" spans="1:12" ht="30.75" customHeight="1" x14ac:dyDescent="0.25">
      <c r="A91" s="223">
        <v>4420</v>
      </c>
      <c r="B91" s="233" t="s">
        <v>635</v>
      </c>
      <c r="C91" s="229" t="s">
        <v>139</v>
      </c>
      <c r="D91" s="109">
        <f>SUM(D93:D94)</f>
        <v>151370</v>
      </c>
      <c r="E91" s="109">
        <f t="shared" ref="E91:K91" si="14">SUM(E93:E94)</f>
        <v>151370</v>
      </c>
      <c r="F91" s="109" t="s">
        <v>144</v>
      </c>
      <c r="G91" s="109">
        <f t="shared" si="14"/>
        <v>185370</v>
      </c>
      <c r="H91" s="109">
        <f t="shared" si="14"/>
        <v>185370</v>
      </c>
      <c r="I91" s="109" t="s">
        <v>144</v>
      </c>
      <c r="J91" s="109">
        <f t="shared" si="14"/>
        <v>158150.54500000001</v>
      </c>
      <c r="K91" s="109">
        <f t="shared" si="14"/>
        <v>158150.54500000001</v>
      </c>
      <c r="L91" s="228" t="s">
        <v>144</v>
      </c>
    </row>
    <row r="92" spans="1:12" x14ac:dyDescent="0.25">
      <c r="A92" s="223"/>
      <c r="B92" s="231" t="s">
        <v>398</v>
      </c>
      <c r="C92" s="229"/>
      <c r="D92" s="109"/>
      <c r="E92" s="109"/>
      <c r="F92" s="112"/>
      <c r="G92" s="109"/>
      <c r="H92" s="109"/>
      <c r="I92" s="112"/>
      <c r="J92" s="109"/>
      <c r="K92" s="109"/>
      <c r="L92" s="113"/>
    </row>
    <row r="93" spans="1:12" ht="30.75" customHeight="1" x14ac:dyDescent="0.25">
      <c r="A93" s="223">
        <v>4421</v>
      </c>
      <c r="B93" s="232" t="s">
        <v>636</v>
      </c>
      <c r="C93" s="229" t="s">
        <v>132</v>
      </c>
      <c r="D93" s="109">
        <f>SUM(E93:F93)</f>
        <v>151370</v>
      </c>
      <c r="E93" s="109">
        <v>151370</v>
      </c>
      <c r="F93" s="112" t="s">
        <v>143</v>
      </c>
      <c r="G93" s="109">
        <f>SUM(H93:I93)</f>
        <v>185370</v>
      </c>
      <c r="H93" s="109">
        <v>185370</v>
      </c>
      <c r="I93" s="112" t="s">
        <v>143</v>
      </c>
      <c r="J93" s="109">
        <f>SUM(K93:L93)</f>
        <v>158150.54500000001</v>
      </c>
      <c r="K93" s="109">
        <v>158150.54500000001</v>
      </c>
      <c r="L93" s="113" t="s">
        <v>143</v>
      </c>
    </row>
    <row r="94" spans="1:12" ht="36.75" customHeight="1" x14ac:dyDescent="0.25">
      <c r="A94" s="223">
        <v>4422</v>
      </c>
      <c r="B94" s="232" t="s">
        <v>637</v>
      </c>
      <c r="C94" s="229" t="s">
        <v>133</v>
      </c>
      <c r="D94" s="109">
        <f>SUM(E94:F94)</f>
        <v>0</v>
      </c>
      <c r="E94" s="109">
        <v>0</v>
      </c>
      <c r="F94" s="112" t="s">
        <v>143</v>
      </c>
      <c r="G94" s="109">
        <f>SUM(H94:I94)</f>
        <v>0</v>
      </c>
      <c r="H94" s="109">
        <v>0</v>
      </c>
      <c r="I94" s="112" t="s">
        <v>143</v>
      </c>
      <c r="J94" s="109">
        <f>SUM(K94:L94)</f>
        <v>0</v>
      </c>
      <c r="K94" s="109">
        <v>0</v>
      </c>
      <c r="L94" s="113" t="s">
        <v>143</v>
      </c>
    </row>
    <row r="95" spans="1:12" ht="29.25" customHeight="1" x14ac:dyDescent="0.25">
      <c r="A95" s="223">
        <v>4500</v>
      </c>
      <c r="B95" s="234" t="s">
        <v>638</v>
      </c>
      <c r="C95" s="229" t="s">
        <v>139</v>
      </c>
      <c r="D95" s="109">
        <f>SUM(D97,D101,D105,D113)</f>
        <v>510644.2</v>
      </c>
      <c r="E95" s="109">
        <f>SUM(E97,E101,E105,E113)</f>
        <v>510644.2</v>
      </c>
      <c r="F95" s="112" t="s">
        <v>143</v>
      </c>
      <c r="G95" s="109">
        <f>SUM(G97,G101,G105,G113)</f>
        <v>1379427.0999999999</v>
      </c>
      <c r="H95" s="109">
        <f>SUM(H97,H101,H105,H113)</f>
        <v>1379427.0999999999</v>
      </c>
      <c r="I95" s="112" t="s">
        <v>143</v>
      </c>
      <c r="J95" s="109">
        <f>SUM(J97,J101,J105,J113)</f>
        <v>909603.28769999999</v>
      </c>
      <c r="K95" s="109">
        <f>SUM(K97,K101,K105,K113)</f>
        <v>909603.28769999999</v>
      </c>
      <c r="L95" s="113" t="s">
        <v>143</v>
      </c>
    </row>
    <row r="96" spans="1:12" x14ac:dyDescent="0.25">
      <c r="A96" s="223"/>
      <c r="B96" s="224" t="s">
        <v>575</v>
      </c>
      <c r="C96" s="225"/>
      <c r="D96" s="109"/>
      <c r="E96" s="109"/>
      <c r="F96" s="109"/>
      <c r="G96" s="109"/>
      <c r="H96" s="109"/>
      <c r="I96" s="109"/>
      <c r="J96" s="109"/>
      <c r="K96" s="109"/>
      <c r="L96" s="228"/>
    </row>
    <row r="97" spans="1:12" ht="30" customHeight="1" x14ac:dyDescent="0.25">
      <c r="A97" s="223">
        <v>4510</v>
      </c>
      <c r="B97" s="233" t="s">
        <v>639</v>
      </c>
      <c r="C97" s="229" t="s">
        <v>139</v>
      </c>
      <c r="D97" s="109">
        <f>SUM(D99:D100)</f>
        <v>0</v>
      </c>
      <c r="E97" s="109">
        <f>SUM(E99:E100)</f>
        <v>0</v>
      </c>
      <c r="F97" s="109" t="s">
        <v>144</v>
      </c>
      <c r="G97" s="109">
        <f>SUM(G99:G100)</f>
        <v>0</v>
      </c>
      <c r="H97" s="109">
        <f>SUM(H99:H100)</f>
        <v>0</v>
      </c>
      <c r="I97" s="109" t="s">
        <v>144</v>
      </c>
      <c r="J97" s="109">
        <f>SUM(J99:J100)</f>
        <v>0</v>
      </c>
      <c r="K97" s="109">
        <f>SUM(K99:K100)</f>
        <v>0</v>
      </c>
      <c r="L97" s="228" t="s">
        <v>144</v>
      </c>
    </row>
    <row r="98" spans="1:12" x14ac:dyDescent="0.25">
      <c r="A98" s="223"/>
      <c r="B98" s="231" t="s">
        <v>398</v>
      </c>
      <c r="C98" s="229"/>
      <c r="D98" s="109"/>
      <c r="E98" s="109"/>
      <c r="F98" s="112"/>
      <c r="G98" s="109"/>
      <c r="H98" s="109"/>
      <c r="I98" s="112"/>
      <c r="J98" s="109"/>
      <c r="K98" s="109"/>
      <c r="L98" s="113"/>
    </row>
    <row r="99" spans="1:12" ht="37.5" customHeight="1" x14ac:dyDescent="0.25">
      <c r="A99" s="223">
        <v>4511</v>
      </c>
      <c r="B99" s="232" t="s">
        <v>640</v>
      </c>
      <c r="C99" s="229" t="s">
        <v>134</v>
      </c>
      <c r="D99" s="109">
        <f>SUM(E99:F99)</f>
        <v>0</v>
      </c>
      <c r="E99" s="109">
        <v>0</v>
      </c>
      <c r="F99" s="112" t="s">
        <v>143</v>
      </c>
      <c r="G99" s="109">
        <f>SUM(H99:I99)</f>
        <v>0</v>
      </c>
      <c r="H99" s="109">
        <v>0</v>
      </c>
      <c r="I99" s="112" t="s">
        <v>143</v>
      </c>
      <c r="J99" s="109">
        <f>SUM(K99:L99)</f>
        <v>0</v>
      </c>
      <c r="K99" s="109">
        <v>0</v>
      </c>
      <c r="L99" s="113" t="s">
        <v>143</v>
      </c>
    </row>
    <row r="100" spans="1:12" ht="33.75" customHeight="1" x14ac:dyDescent="0.25">
      <c r="A100" s="223">
        <v>4512</v>
      </c>
      <c r="B100" s="232" t="s">
        <v>641</v>
      </c>
      <c r="C100" s="229" t="s">
        <v>135</v>
      </c>
      <c r="D100" s="109">
        <f>SUM(E100:F100)</f>
        <v>0</v>
      </c>
      <c r="E100" s="109">
        <v>0</v>
      </c>
      <c r="F100" s="112" t="s">
        <v>143</v>
      </c>
      <c r="G100" s="109">
        <f>SUM(I100:I100)</f>
        <v>0</v>
      </c>
      <c r="H100" s="109">
        <v>0</v>
      </c>
      <c r="I100" s="112" t="s">
        <v>143</v>
      </c>
      <c r="J100" s="109">
        <f>SUM(L100:L100)</f>
        <v>0</v>
      </c>
      <c r="K100" s="109">
        <v>0</v>
      </c>
      <c r="L100" s="113" t="s">
        <v>143</v>
      </c>
    </row>
    <row r="101" spans="1:12" ht="37.5" customHeight="1" x14ac:dyDescent="0.25">
      <c r="A101" s="223">
        <v>4520</v>
      </c>
      <c r="B101" s="233" t="s">
        <v>642</v>
      </c>
      <c r="C101" s="229" t="s">
        <v>139</v>
      </c>
      <c r="D101" s="109">
        <f>SUM(D103:D104)</f>
        <v>0</v>
      </c>
      <c r="E101" s="109">
        <f t="shared" ref="E101:K101" si="15">SUM(E103:E104)</f>
        <v>0</v>
      </c>
      <c r="F101" s="109" t="s">
        <v>144</v>
      </c>
      <c r="G101" s="109">
        <f t="shared" si="15"/>
        <v>0</v>
      </c>
      <c r="H101" s="109">
        <f t="shared" si="15"/>
        <v>0</v>
      </c>
      <c r="I101" s="109" t="s">
        <v>144</v>
      </c>
      <c r="J101" s="109">
        <f t="shared" si="15"/>
        <v>0</v>
      </c>
      <c r="K101" s="109">
        <f t="shared" si="15"/>
        <v>0</v>
      </c>
      <c r="L101" s="228" t="s">
        <v>144</v>
      </c>
    </row>
    <row r="102" spans="1:12" x14ac:dyDescent="0.25">
      <c r="A102" s="223"/>
      <c r="B102" s="231" t="s">
        <v>398</v>
      </c>
      <c r="C102" s="229"/>
      <c r="D102" s="109"/>
      <c r="E102" s="109"/>
      <c r="F102" s="112"/>
      <c r="G102" s="109"/>
      <c r="H102" s="109"/>
      <c r="I102" s="112"/>
      <c r="J102" s="109"/>
      <c r="K102" s="109"/>
      <c r="L102" s="113"/>
    </row>
    <row r="103" spans="1:12" ht="39" customHeight="1" x14ac:dyDescent="0.25">
      <c r="A103" s="223">
        <v>4521</v>
      </c>
      <c r="B103" s="232" t="s">
        <v>643</v>
      </c>
      <c r="C103" s="229" t="s">
        <v>136</v>
      </c>
      <c r="D103" s="109">
        <f>SUM(E103:F103)</f>
        <v>0</v>
      </c>
      <c r="E103" s="109">
        <v>0</v>
      </c>
      <c r="F103" s="112" t="s">
        <v>143</v>
      </c>
      <c r="G103" s="109">
        <f>SUM(H103:I103)</f>
        <v>0</v>
      </c>
      <c r="H103" s="109">
        <v>0</v>
      </c>
      <c r="I103" s="112" t="s">
        <v>143</v>
      </c>
      <c r="J103" s="109">
        <f>SUM(K103:L103)</f>
        <v>0</v>
      </c>
      <c r="K103" s="109">
        <v>0</v>
      </c>
      <c r="L103" s="113" t="s">
        <v>143</v>
      </c>
    </row>
    <row r="104" spans="1:12" ht="35.25" customHeight="1" x14ac:dyDescent="0.25">
      <c r="A104" s="223">
        <v>4522</v>
      </c>
      <c r="B104" s="232" t="s">
        <v>644</v>
      </c>
      <c r="C104" s="229" t="s">
        <v>137</v>
      </c>
      <c r="D104" s="109">
        <f>SUM(E104:F104)</f>
        <v>0</v>
      </c>
      <c r="E104" s="109">
        <v>0</v>
      </c>
      <c r="F104" s="112" t="s">
        <v>143</v>
      </c>
      <c r="G104" s="109">
        <f>SUM(H104:I104)</f>
        <v>0</v>
      </c>
      <c r="H104" s="109">
        <v>0</v>
      </c>
      <c r="I104" s="112" t="s">
        <v>143</v>
      </c>
      <c r="J104" s="109">
        <f>SUM(K104:L104)</f>
        <v>0</v>
      </c>
      <c r="K104" s="109">
        <v>0</v>
      </c>
      <c r="L104" s="113" t="s">
        <v>143</v>
      </c>
    </row>
    <row r="105" spans="1:12" ht="38.25" customHeight="1" x14ac:dyDescent="0.25">
      <c r="A105" s="223">
        <v>4530</v>
      </c>
      <c r="B105" s="233" t="s">
        <v>645</v>
      </c>
      <c r="C105" s="229" t="s">
        <v>139</v>
      </c>
      <c r="D105" s="109">
        <f>SUM(D107:D109)</f>
        <v>470644.2</v>
      </c>
      <c r="E105" s="109">
        <f>SUM(E107:E109)</f>
        <v>470644.2</v>
      </c>
      <c r="F105" s="112" t="s">
        <v>143</v>
      </c>
      <c r="G105" s="109">
        <f>SUM(G107:G109)</f>
        <v>1325963.5999999999</v>
      </c>
      <c r="H105" s="109">
        <f>SUM(H107:H109)</f>
        <v>1325963.5999999999</v>
      </c>
      <c r="I105" s="112" t="s">
        <v>143</v>
      </c>
      <c r="J105" s="109">
        <f>SUM(J107:J109)</f>
        <v>863827.90399999998</v>
      </c>
      <c r="K105" s="109">
        <f>SUM(K107:K109)</f>
        <v>863827.90399999998</v>
      </c>
      <c r="L105" s="113" t="s">
        <v>143</v>
      </c>
    </row>
    <row r="106" spans="1:12" x14ac:dyDescent="0.25">
      <c r="A106" s="223"/>
      <c r="B106" s="231" t="s">
        <v>398</v>
      </c>
      <c r="C106" s="229"/>
      <c r="D106" s="109"/>
      <c r="E106" s="109"/>
      <c r="F106" s="112" t="s">
        <v>143</v>
      </c>
      <c r="G106" s="109"/>
      <c r="H106" s="109"/>
      <c r="I106" s="112" t="s">
        <v>143</v>
      </c>
      <c r="J106" s="109"/>
      <c r="K106" s="109"/>
      <c r="L106" s="113" t="s">
        <v>143</v>
      </c>
    </row>
    <row r="107" spans="1:12" ht="38.25" customHeight="1" x14ac:dyDescent="0.25">
      <c r="A107" s="223">
        <v>4531</v>
      </c>
      <c r="B107" s="236" t="s">
        <v>646</v>
      </c>
      <c r="C107" s="229" t="s">
        <v>58</v>
      </c>
      <c r="D107" s="109">
        <f>SUM(E107:F107)</f>
        <v>15500</v>
      </c>
      <c r="E107" s="109">
        <v>15500</v>
      </c>
      <c r="F107" s="112" t="s">
        <v>143</v>
      </c>
      <c r="G107" s="109">
        <f>SUM(H107:I107)</f>
        <v>761042.6</v>
      </c>
      <c r="H107" s="109">
        <v>761042.6</v>
      </c>
      <c r="I107" s="112" t="s">
        <v>143</v>
      </c>
      <c r="J107" s="109">
        <f>SUM(K107:L107)</f>
        <v>306837.90399999998</v>
      </c>
      <c r="K107" s="109">
        <v>306837.90399999998</v>
      </c>
      <c r="L107" s="113" t="s">
        <v>143</v>
      </c>
    </row>
    <row r="108" spans="1:12" ht="38.25" customHeight="1" x14ac:dyDescent="0.25">
      <c r="A108" s="223">
        <v>4532</v>
      </c>
      <c r="B108" s="236" t="s">
        <v>647</v>
      </c>
      <c r="C108" s="229" t="s">
        <v>59</v>
      </c>
      <c r="D108" s="109">
        <f>SUM(E108:F108)</f>
        <v>43850.2</v>
      </c>
      <c r="E108" s="109">
        <v>43850.2</v>
      </c>
      <c r="F108" s="112" t="s">
        <v>143</v>
      </c>
      <c r="G108" s="109">
        <f>SUM(H108:I108)</f>
        <v>43850.2</v>
      </c>
      <c r="H108" s="109">
        <v>43850.2</v>
      </c>
      <c r="I108" s="112" t="s">
        <v>143</v>
      </c>
      <c r="J108" s="109">
        <f>SUM(K108:L108)</f>
        <v>43496.54</v>
      </c>
      <c r="K108" s="109">
        <v>43496.54</v>
      </c>
      <c r="L108" s="113" t="s">
        <v>143</v>
      </c>
    </row>
    <row r="109" spans="1:12" ht="33.75" customHeight="1" x14ac:dyDescent="0.25">
      <c r="A109" s="223">
        <v>4533</v>
      </c>
      <c r="B109" s="238" t="s">
        <v>648</v>
      </c>
      <c r="C109" s="229" t="s">
        <v>60</v>
      </c>
      <c r="D109" s="109">
        <f>SUM(D110,D111,D112)</f>
        <v>411294</v>
      </c>
      <c r="E109" s="109">
        <f>SUM(E110,E111,E112)</f>
        <v>411294</v>
      </c>
      <c r="F109" s="112" t="s">
        <v>143</v>
      </c>
      <c r="G109" s="109">
        <f>SUM(G110,G111,G112)</f>
        <v>521070.8</v>
      </c>
      <c r="H109" s="109">
        <f>SUM(H110,H111,H112)</f>
        <v>521070.8</v>
      </c>
      <c r="I109" s="112" t="s">
        <v>143</v>
      </c>
      <c r="J109" s="109">
        <f>SUM(J110,J111,J112)</f>
        <v>513493.46</v>
      </c>
      <c r="K109" s="109">
        <f>SUM(K110,K111,K112)</f>
        <v>513493.46</v>
      </c>
      <c r="L109" s="113" t="s">
        <v>143</v>
      </c>
    </row>
    <row r="110" spans="1:12" ht="22.5" customHeight="1" x14ac:dyDescent="0.25">
      <c r="A110" s="223">
        <v>4534</v>
      </c>
      <c r="B110" s="232" t="s">
        <v>649</v>
      </c>
      <c r="C110" s="239"/>
      <c r="D110" s="109">
        <f>SUM(E110:F110)</f>
        <v>0</v>
      </c>
      <c r="E110" s="109">
        <v>0</v>
      </c>
      <c r="F110" s="112" t="s">
        <v>143</v>
      </c>
      <c r="G110" s="109">
        <f>SUM(H110:I110)</f>
        <v>0</v>
      </c>
      <c r="H110" s="109">
        <v>0</v>
      </c>
      <c r="I110" s="112" t="s">
        <v>143</v>
      </c>
      <c r="J110" s="109">
        <f>SUM(K110:L110)</f>
        <v>0</v>
      </c>
      <c r="K110" s="109">
        <v>0</v>
      </c>
      <c r="L110" s="113" t="s">
        <v>143</v>
      </c>
    </row>
    <row r="111" spans="1:12" x14ac:dyDescent="0.25">
      <c r="A111" s="223">
        <v>4535</v>
      </c>
      <c r="B111" s="236" t="s">
        <v>650</v>
      </c>
      <c r="C111" s="239"/>
      <c r="D111" s="109">
        <f>SUM(E111:F111)</f>
        <v>0</v>
      </c>
      <c r="E111" s="109">
        <v>0</v>
      </c>
      <c r="F111" s="112" t="s">
        <v>143</v>
      </c>
      <c r="G111" s="109">
        <f>SUM(H111:I111)</f>
        <v>0</v>
      </c>
      <c r="H111" s="109">
        <v>0</v>
      </c>
      <c r="I111" s="112" t="s">
        <v>143</v>
      </c>
      <c r="J111" s="109">
        <f>SUM(K111:L111)</f>
        <v>0</v>
      </c>
      <c r="K111" s="109">
        <v>0</v>
      </c>
      <c r="L111" s="113" t="s">
        <v>143</v>
      </c>
    </row>
    <row r="112" spans="1:12" x14ac:dyDescent="0.25">
      <c r="A112" s="223">
        <v>4536</v>
      </c>
      <c r="B112" s="236" t="s">
        <v>651</v>
      </c>
      <c r="C112" s="239"/>
      <c r="D112" s="109">
        <f>SUM(E112:F112)</f>
        <v>411294</v>
      </c>
      <c r="E112" s="109">
        <v>411294</v>
      </c>
      <c r="F112" s="112" t="s">
        <v>143</v>
      </c>
      <c r="G112" s="109">
        <f>SUM(H112:I112)</f>
        <v>521070.8</v>
      </c>
      <c r="H112" s="109">
        <v>521070.8</v>
      </c>
      <c r="I112" s="112" t="s">
        <v>143</v>
      </c>
      <c r="J112" s="109">
        <f>SUM(K112:L112)</f>
        <v>513493.46</v>
      </c>
      <c r="K112" s="109">
        <v>513493.46</v>
      </c>
      <c r="L112" s="113" t="s">
        <v>143</v>
      </c>
    </row>
    <row r="113" spans="1:12" ht="37.5" customHeight="1" x14ac:dyDescent="0.25">
      <c r="A113" s="223">
        <v>4540</v>
      </c>
      <c r="B113" s="233" t="s">
        <v>652</v>
      </c>
      <c r="C113" s="229" t="s">
        <v>139</v>
      </c>
      <c r="D113" s="109">
        <f>SUM(D115:D117)</f>
        <v>40000</v>
      </c>
      <c r="E113" s="240">
        <f>SUM(E115:E117)</f>
        <v>40000</v>
      </c>
      <c r="F113" s="112" t="s">
        <v>143</v>
      </c>
      <c r="G113" s="109">
        <f>SUM(G115:G117)</f>
        <v>53463.5</v>
      </c>
      <c r="H113" s="240">
        <f>SUM(H115:H117)</f>
        <v>53463.5</v>
      </c>
      <c r="I113" s="112" t="s">
        <v>143</v>
      </c>
      <c r="J113" s="109">
        <f>SUM(J115:J117)</f>
        <v>45775.383699999998</v>
      </c>
      <c r="K113" s="240">
        <f>SUM(K115:K117)</f>
        <v>45775.383699999998</v>
      </c>
      <c r="L113" s="228" t="s">
        <v>144</v>
      </c>
    </row>
    <row r="114" spans="1:12" x14ac:dyDescent="0.25">
      <c r="A114" s="223"/>
      <c r="B114" s="231" t="s">
        <v>398</v>
      </c>
      <c r="C114" s="229"/>
      <c r="D114" s="109"/>
      <c r="E114" s="109"/>
      <c r="F114" s="112"/>
      <c r="G114" s="109"/>
      <c r="H114" s="109"/>
      <c r="I114" s="112"/>
      <c r="J114" s="109"/>
      <c r="K114" s="109"/>
      <c r="L114" s="113"/>
    </row>
    <row r="115" spans="1:12" ht="30" customHeight="1" x14ac:dyDescent="0.25">
      <c r="A115" s="223">
        <v>4541</v>
      </c>
      <c r="B115" s="236" t="s">
        <v>653</v>
      </c>
      <c r="C115" s="229" t="s">
        <v>61</v>
      </c>
      <c r="D115" s="109">
        <f>SUM(E115:F115)</f>
        <v>0</v>
      </c>
      <c r="E115" s="109">
        <v>0</v>
      </c>
      <c r="F115" s="112" t="s">
        <v>143</v>
      </c>
      <c r="G115" s="109">
        <f>SUM(H115:I115)</f>
        <v>11982.5</v>
      </c>
      <c r="H115" s="109">
        <v>11982.5</v>
      </c>
      <c r="I115" s="112" t="s">
        <v>143</v>
      </c>
      <c r="J115" s="109">
        <f>SUM(K115:L115)</f>
        <v>11982.5</v>
      </c>
      <c r="K115" s="109">
        <v>11982.5</v>
      </c>
      <c r="L115" s="113" t="s">
        <v>143</v>
      </c>
    </row>
    <row r="116" spans="1:12" ht="38.25" customHeight="1" x14ac:dyDescent="0.25">
      <c r="A116" s="223">
        <v>4542</v>
      </c>
      <c r="B116" s="236" t="s">
        <v>654</v>
      </c>
      <c r="C116" s="229" t="s">
        <v>62</v>
      </c>
      <c r="D116" s="109">
        <f>SUM(E116:F116)</f>
        <v>0</v>
      </c>
      <c r="E116" s="109">
        <v>0</v>
      </c>
      <c r="F116" s="112" t="s">
        <v>143</v>
      </c>
      <c r="G116" s="109">
        <f>SUM(H116:I116)</f>
        <v>0</v>
      </c>
      <c r="H116" s="109">
        <v>0</v>
      </c>
      <c r="I116" s="112" t="s">
        <v>143</v>
      </c>
      <c r="J116" s="109">
        <f>SUM(K116:L116)</f>
        <v>0</v>
      </c>
      <c r="K116" s="109">
        <v>0</v>
      </c>
      <c r="L116" s="113" t="s">
        <v>143</v>
      </c>
    </row>
    <row r="117" spans="1:12" ht="30.75" customHeight="1" x14ac:dyDescent="0.25">
      <c r="A117" s="223">
        <v>4543</v>
      </c>
      <c r="B117" s="238" t="s">
        <v>655</v>
      </c>
      <c r="C117" s="229" t="s">
        <v>63</v>
      </c>
      <c r="D117" s="109">
        <f>SUM(D119,D120,D121)</f>
        <v>40000</v>
      </c>
      <c r="E117" s="109">
        <f>SUM(E119,E120,E121)</f>
        <v>40000</v>
      </c>
      <c r="F117" s="112" t="s">
        <v>143</v>
      </c>
      <c r="G117" s="109">
        <f>SUM(G119,G120,G121)</f>
        <v>41481</v>
      </c>
      <c r="H117" s="109">
        <f>SUM(H119,H120,H121)</f>
        <v>41481</v>
      </c>
      <c r="I117" s="112" t="s">
        <v>143</v>
      </c>
      <c r="J117" s="109">
        <f>SUM(J119,J120,J121)</f>
        <v>33792.883699999998</v>
      </c>
      <c r="K117" s="109">
        <f>SUM(K119,K120,K121)</f>
        <v>33792.883699999998</v>
      </c>
      <c r="L117" s="113" t="s">
        <v>143</v>
      </c>
    </row>
    <row r="118" spans="1:12" x14ac:dyDescent="0.25">
      <c r="A118" s="223"/>
      <c r="B118" s="236" t="s">
        <v>575</v>
      </c>
      <c r="C118" s="239"/>
      <c r="D118" s="109"/>
      <c r="E118" s="109"/>
      <c r="F118" s="112"/>
      <c r="G118" s="109"/>
      <c r="H118" s="241"/>
      <c r="I118" s="109"/>
      <c r="J118" s="109"/>
      <c r="K118" s="241"/>
      <c r="L118" s="228"/>
    </row>
    <row r="119" spans="1:12" ht="18.75" customHeight="1" x14ac:dyDescent="0.25">
      <c r="A119" s="223">
        <v>4544</v>
      </c>
      <c r="B119" s="232" t="s">
        <v>649</v>
      </c>
      <c r="C119" s="239"/>
      <c r="D119" s="109">
        <f>SUM(E119:F119)</f>
        <v>0</v>
      </c>
      <c r="E119" s="109">
        <v>0</v>
      </c>
      <c r="F119" s="112" t="s">
        <v>143</v>
      </c>
      <c r="G119" s="109">
        <f>SUM(H119:I119)</f>
        <v>0</v>
      </c>
      <c r="H119" s="109">
        <v>0</v>
      </c>
      <c r="I119" s="112" t="s">
        <v>143</v>
      </c>
      <c r="J119" s="109">
        <f>SUM(K119:L119)</f>
        <v>0</v>
      </c>
      <c r="K119" s="109">
        <v>0</v>
      </c>
      <c r="L119" s="113" t="s">
        <v>143</v>
      </c>
    </row>
    <row r="120" spans="1:12" x14ac:dyDescent="0.25">
      <c r="A120" s="223">
        <v>4545</v>
      </c>
      <c r="B120" s="236" t="s">
        <v>650</v>
      </c>
      <c r="C120" s="239"/>
      <c r="D120" s="109">
        <f>SUM(E120:F120)</f>
        <v>0</v>
      </c>
      <c r="E120" s="109">
        <v>0</v>
      </c>
      <c r="F120" s="112" t="s">
        <v>143</v>
      </c>
      <c r="G120" s="109">
        <f>SUM(H120:I120)</f>
        <v>0</v>
      </c>
      <c r="H120" s="109">
        <v>0</v>
      </c>
      <c r="I120" s="112" t="s">
        <v>143</v>
      </c>
      <c r="J120" s="109">
        <f>SUM(K120:L120)</f>
        <v>0</v>
      </c>
      <c r="K120" s="109">
        <v>0</v>
      </c>
      <c r="L120" s="113" t="s">
        <v>143</v>
      </c>
    </row>
    <row r="121" spans="1:12" x14ac:dyDescent="0.25">
      <c r="A121" s="223">
        <v>4546</v>
      </c>
      <c r="B121" s="236" t="s">
        <v>651</v>
      </c>
      <c r="C121" s="239"/>
      <c r="D121" s="109">
        <f>SUM(E121:F121)</f>
        <v>40000</v>
      </c>
      <c r="E121" s="109">
        <v>40000</v>
      </c>
      <c r="F121" s="112" t="s">
        <v>143</v>
      </c>
      <c r="G121" s="109">
        <f>SUM(H121:I121)</f>
        <v>41481</v>
      </c>
      <c r="H121" s="109">
        <v>41481</v>
      </c>
      <c r="I121" s="112" t="s">
        <v>143</v>
      </c>
      <c r="J121" s="109">
        <f>SUM(K121:L121)</f>
        <v>33792.883699999998</v>
      </c>
      <c r="K121" s="109">
        <v>33792.883699999998</v>
      </c>
      <c r="L121" s="113" t="s">
        <v>143</v>
      </c>
    </row>
    <row r="122" spans="1:12" ht="32.25" customHeight="1" x14ac:dyDescent="0.25">
      <c r="A122" s="223">
        <v>4600</v>
      </c>
      <c r="B122" s="233" t="s">
        <v>656</v>
      </c>
      <c r="C122" s="229" t="s">
        <v>139</v>
      </c>
      <c r="D122" s="109">
        <f>SUM(D124,D128,D134)</f>
        <v>907161.59999999998</v>
      </c>
      <c r="E122" s="109">
        <f>SUM(E124,E128,E134)</f>
        <v>907161.59999999998</v>
      </c>
      <c r="F122" s="112" t="s">
        <v>143</v>
      </c>
      <c r="G122" s="109">
        <f>SUM(G124,G128,G134)</f>
        <v>1669922.6</v>
      </c>
      <c r="H122" s="109">
        <f>SUM(H124,H128,H134)</f>
        <v>1669922.6</v>
      </c>
      <c r="I122" s="112" t="s">
        <v>143</v>
      </c>
      <c r="J122" s="109">
        <f>SUM(J124,J128,J134)</f>
        <v>1328493.7453999999</v>
      </c>
      <c r="K122" s="109">
        <f>SUM(K124,K128,K134)</f>
        <v>1328493.7453999999</v>
      </c>
      <c r="L122" s="113" t="s">
        <v>143</v>
      </c>
    </row>
    <row r="123" spans="1:12" x14ac:dyDescent="0.25">
      <c r="A123" s="223"/>
      <c r="B123" s="224" t="s">
        <v>575</v>
      </c>
      <c r="C123" s="225"/>
      <c r="D123" s="109"/>
      <c r="E123" s="109"/>
      <c r="F123" s="109"/>
      <c r="G123" s="109"/>
      <c r="H123" s="109"/>
      <c r="I123" s="109"/>
      <c r="J123" s="109"/>
      <c r="K123" s="109"/>
      <c r="L123" s="228"/>
    </row>
    <row r="124" spans="1:12" ht="25.5" customHeight="1" x14ac:dyDescent="0.25">
      <c r="A124" s="223">
        <v>4610</v>
      </c>
      <c r="B124" s="230" t="s">
        <v>657</v>
      </c>
      <c r="C124" s="225"/>
      <c r="D124" s="109">
        <f>SUM(D126:D127)</f>
        <v>0</v>
      </c>
      <c r="E124" s="109">
        <f>SUM(E126:E127)</f>
        <v>0</v>
      </c>
      <c r="F124" s="112" t="s">
        <v>144</v>
      </c>
      <c r="G124" s="109">
        <f>SUM(G126:G127)</f>
        <v>0</v>
      </c>
      <c r="H124" s="109">
        <f>SUM(H126:H127)</f>
        <v>0</v>
      </c>
      <c r="I124" s="112" t="s">
        <v>144</v>
      </c>
      <c r="J124" s="109">
        <f>SUM(J126:J127)</f>
        <v>0</v>
      </c>
      <c r="K124" s="109">
        <f>SUM(K126:K127)</f>
        <v>0</v>
      </c>
      <c r="L124" s="113" t="s">
        <v>144</v>
      </c>
    </row>
    <row r="125" spans="1:12" x14ac:dyDescent="0.25">
      <c r="A125" s="223"/>
      <c r="B125" s="224" t="s">
        <v>575</v>
      </c>
      <c r="C125" s="225"/>
      <c r="D125" s="109"/>
      <c r="E125" s="109"/>
      <c r="F125" s="112"/>
      <c r="G125" s="109"/>
      <c r="H125" s="109"/>
      <c r="I125" s="112"/>
      <c r="J125" s="109"/>
      <c r="K125" s="109"/>
      <c r="L125" s="113"/>
    </row>
    <row r="126" spans="1:12" ht="32.25" customHeight="1" x14ac:dyDescent="0.25">
      <c r="A126" s="223">
        <v>4610</v>
      </c>
      <c r="B126" s="242" t="s">
        <v>658</v>
      </c>
      <c r="C126" s="227" t="s">
        <v>185</v>
      </c>
      <c r="D126" s="109">
        <f>SUM(E126:F126)</f>
        <v>0</v>
      </c>
      <c r="E126" s="109">
        <v>0</v>
      </c>
      <c r="F126" s="112" t="s">
        <v>143</v>
      </c>
      <c r="G126" s="109">
        <f>SUM(H126:I126)</f>
        <v>0</v>
      </c>
      <c r="H126" s="109">
        <v>0</v>
      </c>
      <c r="I126" s="112" t="s">
        <v>143</v>
      </c>
      <c r="J126" s="109">
        <f>SUM(K126:L126)</f>
        <v>0</v>
      </c>
      <c r="K126" s="109">
        <v>0</v>
      </c>
      <c r="L126" s="113" t="s">
        <v>143</v>
      </c>
    </row>
    <row r="127" spans="1:12" ht="36" customHeight="1" x14ac:dyDescent="0.25">
      <c r="A127" s="223">
        <v>4620</v>
      </c>
      <c r="B127" s="242" t="s">
        <v>659</v>
      </c>
      <c r="C127" s="227" t="s">
        <v>15</v>
      </c>
      <c r="D127" s="109">
        <f>SUM(E127:F127)</f>
        <v>0</v>
      </c>
      <c r="E127" s="109">
        <v>0</v>
      </c>
      <c r="F127" s="112" t="s">
        <v>143</v>
      </c>
      <c r="G127" s="109">
        <f>SUM(H127:I127)</f>
        <v>0</v>
      </c>
      <c r="H127" s="109">
        <v>0</v>
      </c>
      <c r="I127" s="112" t="s">
        <v>143</v>
      </c>
      <c r="J127" s="109">
        <f>SUM(K127:L127)</f>
        <v>0</v>
      </c>
      <c r="K127" s="109">
        <v>0</v>
      </c>
      <c r="L127" s="113" t="s">
        <v>143</v>
      </c>
    </row>
    <row r="128" spans="1:12" ht="44.25" customHeight="1" x14ac:dyDescent="0.25">
      <c r="A128" s="223">
        <v>4630</v>
      </c>
      <c r="B128" s="233" t="s">
        <v>660</v>
      </c>
      <c r="C128" s="229" t="s">
        <v>139</v>
      </c>
      <c r="D128" s="109">
        <f>SUM(D130:D133)</f>
        <v>907161.59999999998</v>
      </c>
      <c r="E128" s="109">
        <f>SUM(E130:E133)</f>
        <v>907161.59999999998</v>
      </c>
      <c r="F128" s="112" t="s">
        <v>143</v>
      </c>
      <c r="G128" s="109">
        <f>SUM(G130:G133)</f>
        <v>1669922.6</v>
      </c>
      <c r="H128" s="109">
        <f>SUM(H130:H133)</f>
        <v>1669922.6</v>
      </c>
      <c r="I128" s="112" t="s">
        <v>143</v>
      </c>
      <c r="J128" s="109">
        <f>SUM(J130:J133)</f>
        <v>1328493.7453999999</v>
      </c>
      <c r="K128" s="109">
        <f>SUM(K130:K133)</f>
        <v>1328493.7453999999</v>
      </c>
      <c r="L128" s="113" t="s">
        <v>143</v>
      </c>
    </row>
    <row r="129" spans="1:12" x14ac:dyDescent="0.25">
      <c r="A129" s="223"/>
      <c r="B129" s="231" t="s">
        <v>398</v>
      </c>
      <c r="C129" s="229"/>
      <c r="D129" s="109"/>
      <c r="E129" s="109"/>
      <c r="F129" s="112"/>
      <c r="G129" s="109"/>
      <c r="H129" s="109"/>
      <c r="I129" s="112"/>
      <c r="J129" s="109"/>
      <c r="K129" s="109"/>
      <c r="L129" s="113"/>
    </row>
    <row r="130" spans="1:12" ht="20.25" customHeight="1" x14ac:dyDescent="0.25">
      <c r="A130" s="223">
        <v>4631</v>
      </c>
      <c r="B130" s="232" t="s">
        <v>661</v>
      </c>
      <c r="C130" s="229" t="s">
        <v>64</v>
      </c>
      <c r="D130" s="109">
        <f>SUM(E130:F130)</f>
        <v>0</v>
      </c>
      <c r="E130" s="109">
        <v>0</v>
      </c>
      <c r="F130" s="112" t="s">
        <v>143</v>
      </c>
      <c r="G130" s="109">
        <f>SUM(H130:I130)</f>
        <v>0</v>
      </c>
      <c r="H130" s="109">
        <v>0</v>
      </c>
      <c r="I130" s="112" t="s">
        <v>143</v>
      </c>
      <c r="J130" s="109">
        <f>SUM(K130:L130)</f>
        <v>0</v>
      </c>
      <c r="K130" s="109">
        <v>0</v>
      </c>
      <c r="L130" s="113" t="s">
        <v>143</v>
      </c>
    </row>
    <row r="131" spans="1:12" ht="36" customHeight="1" x14ac:dyDescent="0.25">
      <c r="A131" s="223">
        <v>4632</v>
      </c>
      <c r="B131" s="232" t="s">
        <v>662</v>
      </c>
      <c r="C131" s="229" t="s">
        <v>65</v>
      </c>
      <c r="D131" s="109">
        <f>SUM(E131:F131)</f>
        <v>0</v>
      </c>
      <c r="E131" s="109">
        <v>0</v>
      </c>
      <c r="F131" s="112" t="s">
        <v>143</v>
      </c>
      <c r="G131" s="109">
        <f>SUM(H131:I131)</f>
        <v>40000</v>
      </c>
      <c r="H131" s="109">
        <v>40000</v>
      </c>
      <c r="I131" s="112" t="s">
        <v>143</v>
      </c>
      <c r="J131" s="109">
        <f>SUM(K131:L131)</f>
        <v>40000</v>
      </c>
      <c r="K131" s="109">
        <v>40000</v>
      </c>
      <c r="L131" s="113" t="s">
        <v>143</v>
      </c>
    </row>
    <row r="132" spans="1:12" ht="17.25" customHeight="1" x14ac:dyDescent="0.25">
      <c r="A132" s="223">
        <v>4633</v>
      </c>
      <c r="B132" s="232" t="s">
        <v>663</v>
      </c>
      <c r="C132" s="229" t="s">
        <v>66</v>
      </c>
      <c r="D132" s="109">
        <f>SUM(E132:F132)</f>
        <v>7000</v>
      </c>
      <c r="E132" s="109">
        <v>7000</v>
      </c>
      <c r="F132" s="112" t="s">
        <v>143</v>
      </c>
      <c r="G132" s="109">
        <f>SUM(H132:I132)</f>
        <v>322570</v>
      </c>
      <c r="H132" s="109">
        <v>322570</v>
      </c>
      <c r="I132" s="112" t="s">
        <v>143</v>
      </c>
      <c r="J132" s="109">
        <f>SUM(K132:L132)</f>
        <v>52190</v>
      </c>
      <c r="K132" s="109">
        <v>52190</v>
      </c>
      <c r="L132" s="113" t="s">
        <v>143</v>
      </c>
    </row>
    <row r="133" spans="1:12" ht="14.25" customHeight="1" x14ac:dyDescent="0.25">
      <c r="A133" s="223">
        <v>4634</v>
      </c>
      <c r="B133" s="232" t="s">
        <v>664</v>
      </c>
      <c r="C133" s="229" t="s">
        <v>44</v>
      </c>
      <c r="D133" s="109">
        <f>SUM(E133:F133)</f>
        <v>900161.6</v>
      </c>
      <c r="E133" s="109">
        <v>900161.6</v>
      </c>
      <c r="F133" s="112" t="s">
        <v>143</v>
      </c>
      <c r="G133" s="109">
        <f>SUM(H133:I133)</f>
        <v>1307352.6000000001</v>
      </c>
      <c r="H133" s="109">
        <v>1307352.6000000001</v>
      </c>
      <c r="I133" s="112" t="s">
        <v>143</v>
      </c>
      <c r="J133" s="109">
        <f>SUM(K133:L133)</f>
        <v>1236303.7453999999</v>
      </c>
      <c r="K133" s="109">
        <v>1236303.7453999999</v>
      </c>
      <c r="L133" s="113" t="s">
        <v>143</v>
      </c>
    </row>
    <row r="134" spans="1:12" ht="23.25" customHeight="1" x14ac:dyDescent="0.25">
      <c r="A134" s="223">
        <v>4640</v>
      </c>
      <c r="B134" s="233" t="s">
        <v>665</v>
      </c>
      <c r="C134" s="229" t="s">
        <v>139</v>
      </c>
      <c r="D134" s="109">
        <f>SUM(D136)</f>
        <v>0</v>
      </c>
      <c r="E134" s="109">
        <f>SUM(E136)</f>
        <v>0</v>
      </c>
      <c r="F134" s="112" t="s">
        <v>143</v>
      </c>
      <c r="G134" s="109">
        <f>SUM(G136)</f>
        <v>0</v>
      </c>
      <c r="H134" s="109">
        <f>SUM(H136)</f>
        <v>0</v>
      </c>
      <c r="I134" s="112" t="s">
        <v>143</v>
      </c>
      <c r="J134" s="109">
        <f>SUM(J136)</f>
        <v>0</v>
      </c>
      <c r="K134" s="109">
        <f>SUM(K136)</f>
        <v>0</v>
      </c>
      <c r="L134" s="113" t="s">
        <v>143</v>
      </c>
    </row>
    <row r="135" spans="1:12" x14ac:dyDescent="0.25">
      <c r="A135" s="223"/>
      <c r="B135" s="231" t="s">
        <v>398</v>
      </c>
      <c r="C135" s="229"/>
      <c r="D135" s="109"/>
      <c r="E135" s="109"/>
      <c r="F135" s="112"/>
      <c r="G135" s="109"/>
      <c r="H135" s="109"/>
      <c r="I135" s="112"/>
      <c r="J135" s="109"/>
      <c r="K135" s="109"/>
      <c r="L135" s="113"/>
    </row>
    <row r="136" spans="1:12" x14ac:dyDescent="0.25">
      <c r="A136" s="223">
        <v>4641</v>
      </c>
      <c r="B136" s="232" t="s">
        <v>666</v>
      </c>
      <c r="C136" s="229" t="s">
        <v>67</v>
      </c>
      <c r="D136" s="109">
        <f>SUM(E136:F136)</f>
        <v>0</v>
      </c>
      <c r="E136" s="109">
        <v>0</v>
      </c>
      <c r="F136" s="112" t="s">
        <v>144</v>
      </c>
      <c r="G136" s="109">
        <f>SUM(H136:I136)</f>
        <v>0</v>
      </c>
      <c r="H136" s="109">
        <v>0</v>
      </c>
      <c r="I136" s="112" t="s">
        <v>143</v>
      </c>
      <c r="J136" s="109">
        <f>SUM(K136:L136)</f>
        <v>0</v>
      </c>
      <c r="K136" s="109">
        <v>0</v>
      </c>
      <c r="L136" s="113" t="s">
        <v>143</v>
      </c>
    </row>
    <row r="137" spans="1:12" ht="50.25" customHeight="1" x14ac:dyDescent="0.25">
      <c r="A137" s="223">
        <v>4700</v>
      </c>
      <c r="B137" s="233" t="s">
        <v>667</v>
      </c>
      <c r="C137" s="229" t="s">
        <v>139</v>
      </c>
      <c r="D137" s="109">
        <f>SUM(D139,D143,D149,D152,D156,D159,D162)</f>
        <v>24622842.899999999</v>
      </c>
      <c r="E137" s="109">
        <f t="shared" ref="E137:L137" si="16">SUM(E139,E143,E149,E152,E156,E159,E162)</f>
        <v>32686106.699999999</v>
      </c>
      <c r="F137" s="109">
        <f>SUM(F139,F143,F149,F152,F156,F159,F162)</f>
        <v>100000</v>
      </c>
      <c r="G137" s="109">
        <f t="shared" si="16"/>
        <v>29317715.5</v>
      </c>
      <c r="H137" s="109">
        <f t="shared" si="16"/>
        <v>37033825.299999997</v>
      </c>
      <c r="I137" s="109">
        <f t="shared" si="16"/>
        <v>0</v>
      </c>
      <c r="J137" s="109">
        <f t="shared" si="16"/>
        <v>25266338.4965</v>
      </c>
      <c r="K137" s="109">
        <f t="shared" si="16"/>
        <v>28384070.8948</v>
      </c>
      <c r="L137" s="228">
        <f t="shared" si="16"/>
        <v>0</v>
      </c>
    </row>
    <row r="138" spans="1:12" x14ac:dyDescent="0.25">
      <c r="A138" s="223"/>
      <c r="B138" s="224" t="s">
        <v>575</v>
      </c>
      <c r="C138" s="225"/>
      <c r="D138" s="109"/>
      <c r="E138" s="109"/>
      <c r="F138" s="109"/>
      <c r="G138" s="109"/>
      <c r="H138" s="109"/>
      <c r="I138" s="109"/>
      <c r="J138" s="109"/>
      <c r="K138" s="109"/>
      <c r="L138" s="228"/>
    </row>
    <row r="139" spans="1:12" ht="40.5" customHeight="1" x14ac:dyDescent="0.25">
      <c r="A139" s="223">
        <v>4710</v>
      </c>
      <c r="B139" s="233" t="s">
        <v>668</v>
      </c>
      <c r="C139" s="229" t="s">
        <v>139</v>
      </c>
      <c r="D139" s="109">
        <f>SUM(D141:D142)</f>
        <v>226496</v>
      </c>
      <c r="E139" s="109">
        <f>SUM(E141:E142)</f>
        <v>226496</v>
      </c>
      <c r="F139" s="112" t="s">
        <v>143</v>
      </c>
      <c r="G139" s="109">
        <f>SUM(G141:G142)</f>
        <v>655454</v>
      </c>
      <c r="H139" s="109">
        <f>SUM(H141:H142)</f>
        <v>655454</v>
      </c>
      <c r="I139" s="112" t="s">
        <v>143</v>
      </c>
      <c r="J139" s="109">
        <f>SUM(J141:J142)</f>
        <v>637201.27060000005</v>
      </c>
      <c r="K139" s="109">
        <f>SUM(K141:K142)</f>
        <v>637201.27060000005</v>
      </c>
      <c r="L139" s="113" t="s">
        <v>143</v>
      </c>
    </row>
    <row r="140" spans="1:12" x14ac:dyDescent="0.25">
      <c r="A140" s="223"/>
      <c r="B140" s="231" t="s">
        <v>398</v>
      </c>
      <c r="C140" s="229"/>
      <c r="D140" s="109"/>
      <c r="E140" s="109"/>
      <c r="F140" s="112"/>
      <c r="G140" s="109"/>
      <c r="H140" s="109"/>
      <c r="I140" s="112" t="s">
        <v>143</v>
      </c>
      <c r="J140" s="109"/>
      <c r="K140" s="109"/>
      <c r="L140" s="113" t="s">
        <v>143</v>
      </c>
    </row>
    <row r="141" spans="1:12" ht="51" customHeight="1" x14ac:dyDescent="0.25">
      <c r="A141" s="223">
        <v>4711</v>
      </c>
      <c r="B141" s="232" t="s">
        <v>669</v>
      </c>
      <c r="C141" s="229" t="s">
        <v>68</v>
      </c>
      <c r="D141" s="109">
        <f>SUM(E141:F141)</f>
        <v>0</v>
      </c>
      <c r="E141" s="109">
        <v>0</v>
      </c>
      <c r="F141" s="112" t="s">
        <v>143</v>
      </c>
      <c r="G141" s="109">
        <f>SUM(H141:I141)</f>
        <v>0</v>
      </c>
      <c r="H141" s="109">
        <v>0</v>
      </c>
      <c r="I141" s="112" t="s">
        <v>143</v>
      </c>
      <c r="J141" s="109">
        <f>SUM(K141:L141)</f>
        <v>0</v>
      </c>
      <c r="K141" s="109">
        <v>0</v>
      </c>
      <c r="L141" s="113" t="s">
        <v>143</v>
      </c>
    </row>
    <row r="142" spans="1:12" ht="29.25" customHeight="1" x14ac:dyDescent="0.25">
      <c r="A142" s="223">
        <v>4712</v>
      </c>
      <c r="B142" s="232" t="s">
        <v>670</v>
      </c>
      <c r="C142" s="229" t="s">
        <v>69</v>
      </c>
      <c r="D142" s="109">
        <f>SUM(E142:F142)</f>
        <v>226496</v>
      </c>
      <c r="E142" s="109">
        <v>226496</v>
      </c>
      <c r="F142" s="112" t="s">
        <v>143</v>
      </c>
      <c r="G142" s="109">
        <f>SUM(H142:I142)</f>
        <v>655454</v>
      </c>
      <c r="H142" s="109">
        <v>655454</v>
      </c>
      <c r="I142" s="112" t="s">
        <v>143</v>
      </c>
      <c r="J142" s="109">
        <f>SUM(K142:L142)</f>
        <v>637201.27060000005</v>
      </c>
      <c r="K142" s="109">
        <v>637201.27060000005</v>
      </c>
      <c r="L142" s="113" t="s">
        <v>143</v>
      </c>
    </row>
    <row r="143" spans="1:12" ht="59.25" customHeight="1" x14ac:dyDescent="0.25">
      <c r="A143" s="223">
        <v>4720</v>
      </c>
      <c r="B143" s="233" t="s">
        <v>671</v>
      </c>
      <c r="C143" s="229" t="s">
        <v>139</v>
      </c>
      <c r="D143" s="109">
        <f>SUM(D145:D148)</f>
        <v>135507.1</v>
      </c>
      <c r="E143" s="109">
        <f>SUM(E145:E148)</f>
        <v>135507.1</v>
      </c>
      <c r="F143" s="112" t="s">
        <v>143</v>
      </c>
      <c r="G143" s="109">
        <f>SUM(G145:G148)</f>
        <v>1784779.7999999998</v>
      </c>
      <c r="H143" s="109">
        <f>SUM(H145:H148)</f>
        <v>1784779.7999999998</v>
      </c>
      <c r="I143" s="112" t="s">
        <v>143</v>
      </c>
      <c r="J143" s="109">
        <f>SUM(J145:J148)</f>
        <v>1744738.8130000001</v>
      </c>
      <c r="K143" s="109">
        <f>SUM(K145:K148)</f>
        <v>1744738.8130000001</v>
      </c>
      <c r="L143" s="113" t="s">
        <v>143</v>
      </c>
    </row>
    <row r="144" spans="1:12" x14ac:dyDescent="0.25">
      <c r="A144" s="223"/>
      <c r="B144" s="231" t="s">
        <v>398</v>
      </c>
      <c r="C144" s="229"/>
      <c r="D144" s="109"/>
      <c r="E144" s="109"/>
      <c r="F144" s="112"/>
      <c r="G144" s="109"/>
      <c r="H144" s="109"/>
      <c r="I144" s="112"/>
      <c r="J144" s="109"/>
      <c r="K144" s="109"/>
      <c r="L144" s="113"/>
    </row>
    <row r="145" spans="1:12" ht="21.75" customHeight="1" x14ac:dyDescent="0.25">
      <c r="A145" s="223">
        <v>4721</v>
      </c>
      <c r="B145" s="232" t="s">
        <v>672</v>
      </c>
      <c r="C145" s="229" t="s">
        <v>75</v>
      </c>
      <c r="D145" s="109">
        <f>SUM(E145:F145)</f>
        <v>0</v>
      </c>
      <c r="E145" s="109">
        <v>0</v>
      </c>
      <c r="F145" s="112" t="s">
        <v>143</v>
      </c>
      <c r="G145" s="109">
        <f>SUM(H145:I145)</f>
        <v>0</v>
      </c>
      <c r="H145" s="109">
        <v>0</v>
      </c>
      <c r="I145" s="112" t="s">
        <v>143</v>
      </c>
      <c r="J145" s="109">
        <f>SUM(K145:L145)</f>
        <v>0</v>
      </c>
      <c r="K145" s="109">
        <v>0</v>
      </c>
      <c r="L145" s="113" t="s">
        <v>143</v>
      </c>
    </row>
    <row r="146" spans="1:12" ht="27.75" customHeight="1" x14ac:dyDescent="0.25">
      <c r="A146" s="223">
        <v>4722</v>
      </c>
      <c r="B146" s="232" t="s">
        <v>673</v>
      </c>
      <c r="C146" s="237">
        <v>4822</v>
      </c>
      <c r="D146" s="109">
        <f>SUM(E146:F146)</f>
        <v>0</v>
      </c>
      <c r="E146" s="109">
        <v>0</v>
      </c>
      <c r="F146" s="112" t="s">
        <v>143</v>
      </c>
      <c r="G146" s="109">
        <f>SUM(H146:I146)</f>
        <v>965119.2</v>
      </c>
      <c r="H146" s="109">
        <v>965119.2</v>
      </c>
      <c r="I146" s="112" t="s">
        <v>143</v>
      </c>
      <c r="J146" s="109">
        <f>SUM(K146:L146)</f>
        <v>963919.33799999999</v>
      </c>
      <c r="K146" s="109">
        <v>963919.33799999999</v>
      </c>
      <c r="L146" s="113" t="s">
        <v>143</v>
      </c>
    </row>
    <row r="147" spans="1:12" ht="27.75" customHeight="1" x14ac:dyDescent="0.25">
      <c r="A147" s="223">
        <v>4723</v>
      </c>
      <c r="B147" s="232" t="s">
        <v>674</v>
      </c>
      <c r="C147" s="229" t="s">
        <v>76</v>
      </c>
      <c r="D147" s="109">
        <f>SUM(E147:F147)</f>
        <v>135507.1</v>
      </c>
      <c r="E147" s="109">
        <v>135507.1</v>
      </c>
      <c r="F147" s="112" t="s">
        <v>143</v>
      </c>
      <c r="G147" s="109">
        <f>SUM(H147:I147)</f>
        <v>366764</v>
      </c>
      <c r="H147" s="109">
        <v>366764</v>
      </c>
      <c r="I147" s="112" t="s">
        <v>143</v>
      </c>
      <c r="J147" s="109">
        <f>SUM(K147:L147)</f>
        <v>327922.875</v>
      </c>
      <c r="K147" s="109">
        <v>327922.875</v>
      </c>
      <c r="L147" s="113" t="s">
        <v>143</v>
      </c>
    </row>
    <row r="148" spans="1:12" ht="33" customHeight="1" x14ac:dyDescent="0.25">
      <c r="A148" s="223">
        <v>4724</v>
      </c>
      <c r="B148" s="232" t="s">
        <v>675</v>
      </c>
      <c r="C148" s="229" t="s">
        <v>77</v>
      </c>
      <c r="D148" s="109">
        <f>SUM(E148:F148)</f>
        <v>0</v>
      </c>
      <c r="E148" s="109">
        <v>0</v>
      </c>
      <c r="F148" s="112" t="s">
        <v>143</v>
      </c>
      <c r="G148" s="109">
        <f>SUM(H148:I148)</f>
        <v>452896.6</v>
      </c>
      <c r="H148" s="109">
        <v>452896.6</v>
      </c>
      <c r="I148" s="112" t="s">
        <v>143</v>
      </c>
      <c r="J148" s="109">
        <f>SUM(K148:L148)</f>
        <v>452896.6</v>
      </c>
      <c r="K148" s="109">
        <v>452896.6</v>
      </c>
      <c r="L148" s="113" t="s">
        <v>143</v>
      </c>
    </row>
    <row r="149" spans="1:12" ht="38.25" customHeight="1" x14ac:dyDescent="0.25">
      <c r="A149" s="223">
        <v>4730</v>
      </c>
      <c r="B149" s="233" t="s">
        <v>676</v>
      </c>
      <c r="C149" s="229" t="s">
        <v>139</v>
      </c>
      <c r="D149" s="109">
        <f>SUM(D151)</f>
        <v>0</v>
      </c>
      <c r="E149" s="109">
        <f>SUM(E151)</f>
        <v>0</v>
      </c>
      <c r="F149" s="112" t="s">
        <v>143</v>
      </c>
      <c r="G149" s="109">
        <f>SUM(G151)</f>
        <v>0</v>
      </c>
      <c r="H149" s="109">
        <f>SUM(H151)</f>
        <v>0</v>
      </c>
      <c r="I149" s="112" t="s">
        <v>143</v>
      </c>
      <c r="J149" s="109">
        <f>SUM(J151)</f>
        <v>0</v>
      </c>
      <c r="K149" s="109">
        <f>SUM(K151)</f>
        <v>0</v>
      </c>
      <c r="L149" s="113" t="s">
        <v>143</v>
      </c>
    </row>
    <row r="150" spans="1:12" x14ac:dyDescent="0.25">
      <c r="A150" s="223"/>
      <c r="B150" s="231" t="s">
        <v>398</v>
      </c>
      <c r="C150" s="229"/>
      <c r="D150" s="109"/>
      <c r="E150" s="109"/>
      <c r="F150" s="112"/>
      <c r="G150" s="109"/>
      <c r="H150" s="109"/>
      <c r="I150" s="112"/>
      <c r="J150" s="109"/>
      <c r="K150" s="109"/>
      <c r="L150" s="113"/>
    </row>
    <row r="151" spans="1:12" ht="33.75" customHeight="1" x14ac:dyDescent="0.25">
      <c r="A151" s="223">
        <v>4731</v>
      </c>
      <c r="B151" s="232" t="s">
        <v>677</v>
      </c>
      <c r="C151" s="229" t="s">
        <v>78</v>
      </c>
      <c r="D151" s="109">
        <f>SUM(E151:F151)</f>
        <v>0</v>
      </c>
      <c r="E151" s="109">
        <v>0</v>
      </c>
      <c r="F151" s="112" t="s">
        <v>143</v>
      </c>
      <c r="G151" s="109">
        <f>SUM(H151:I151)</f>
        <v>0</v>
      </c>
      <c r="H151" s="109">
        <v>0</v>
      </c>
      <c r="I151" s="112" t="s">
        <v>143</v>
      </c>
      <c r="J151" s="109">
        <f>SUM(K151:L151)</f>
        <v>0</v>
      </c>
      <c r="K151" s="109">
        <v>0</v>
      </c>
      <c r="L151" s="113" t="s">
        <v>143</v>
      </c>
    </row>
    <row r="152" spans="1:12" ht="54" customHeight="1" x14ac:dyDescent="0.25">
      <c r="A152" s="223">
        <v>4740</v>
      </c>
      <c r="B152" s="233" t="s">
        <v>678</v>
      </c>
      <c r="C152" s="229" t="s">
        <v>139</v>
      </c>
      <c r="D152" s="109">
        <f>SUM(D154:D155)</f>
        <v>0</v>
      </c>
      <c r="E152" s="109">
        <f>SUM(E154:E155)</f>
        <v>0</v>
      </c>
      <c r="F152" s="112" t="s">
        <v>143</v>
      </c>
      <c r="G152" s="109">
        <f>SUM(G154:G155)</f>
        <v>0</v>
      </c>
      <c r="H152" s="109">
        <f>SUM(H154:H155)</f>
        <v>0</v>
      </c>
      <c r="I152" s="112" t="s">
        <v>143</v>
      </c>
      <c r="J152" s="109">
        <f>SUM(J154:J155)</f>
        <v>0</v>
      </c>
      <c r="K152" s="109">
        <f>SUM(K154:K155)</f>
        <v>0</v>
      </c>
      <c r="L152" s="113" t="s">
        <v>143</v>
      </c>
    </row>
    <row r="153" spans="1:12" x14ac:dyDescent="0.25">
      <c r="A153" s="223"/>
      <c r="B153" s="231" t="s">
        <v>398</v>
      </c>
      <c r="C153" s="229"/>
      <c r="D153" s="109"/>
      <c r="E153" s="109"/>
      <c r="F153" s="112"/>
      <c r="G153" s="109"/>
      <c r="H153" s="109"/>
      <c r="I153" s="112"/>
      <c r="J153" s="109"/>
      <c r="K153" s="109"/>
      <c r="L153" s="113"/>
    </row>
    <row r="154" spans="1:12" ht="39" customHeight="1" x14ac:dyDescent="0.25">
      <c r="A154" s="223">
        <v>4741</v>
      </c>
      <c r="B154" s="232" t="s">
        <v>679</v>
      </c>
      <c r="C154" s="229" t="s">
        <v>79</v>
      </c>
      <c r="D154" s="109">
        <f>SUM(E154:F154)</f>
        <v>0</v>
      </c>
      <c r="E154" s="109">
        <v>0</v>
      </c>
      <c r="F154" s="112" t="s">
        <v>143</v>
      </c>
      <c r="G154" s="109">
        <f>SUM(H154:I154)</f>
        <v>0</v>
      </c>
      <c r="H154" s="109">
        <v>0</v>
      </c>
      <c r="I154" s="112" t="s">
        <v>143</v>
      </c>
      <c r="J154" s="109">
        <f>SUM(K154:L154)</f>
        <v>0</v>
      </c>
      <c r="K154" s="109">
        <v>0</v>
      </c>
      <c r="L154" s="113" t="s">
        <v>143</v>
      </c>
    </row>
    <row r="155" spans="1:12" ht="36" customHeight="1" x14ac:dyDescent="0.25">
      <c r="A155" s="223">
        <v>4742</v>
      </c>
      <c r="B155" s="232" t="s">
        <v>680</v>
      </c>
      <c r="C155" s="229" t="s">
        <v>80</v>
      </c>
      <c r="D155" s="109">
        <f>SUM(E155:F155)</f>
        <v>0</v>
      </c>
      <c r="E155" s="109">
        <v>0</v>
      </c>
      <c r="F155" s="112" t="s">
        <v>143</v>
      </c>
      <c r="G155" s="109">
        <f>SUM(H155:I155)</f>
        <v>0</v>
      </c>
      <c r="H155" s="109">
        <v>0</v>
      </c>
      <c r="I155" s="112" t="s">
        <v>143</v>
      </c>
      <c r="J155" s="109">
        <f>SUM(K155:L155)</f>
        <v>0</v>
      </c>
      <c r="K155" s="109">
        <v>0</v>
      </c>
      <c r="L155" s="113" t="s">
        <v>143</v>
      </c>
    </row>
    <row r="156" spans="1:12" ht="49.5" customHeight="1" x14ac:dyDescent="0.25">
      <c r="A156" s="223">
        <v>4750</v>
      </c>
      <c r="B156" s="233" t="s">
        <v>681</v>
      </c>
      <c r="C156" s="229" t="s">
        <v>139</v>
      </c>
      <c r="D156" s="109">
        <f>SUM(D158)</f>
        <v>0</v>
      </c>
      <c r="E156" s="109">
        <f>SUM(E158)</f>
        <v>0</v>
      </c>
      <c r="F156" s="112" t="s">
        <v>143</v>
      </c>
      <c r="G156" s="109">
        <f>SUM(G158)</f>
        <v>0</v>
      </c>
      <c r="H156" s="109">
        <f>SUM(H158)</f>
        <v>0</v>
      </c>
      <c r="I156" s="112" t="s">
        <v>143</v>
      </c>
      <c r="J156" s="109">
        <f>SUM(J158)</f>
        <v>0</v>
      </c>
      <c r="K156" s="109">
        <f>SUM(K158)</f>
        <v>0</v>
      </c>
      <c r="L156" s="113" t="s">
        <v>143</v>
      </c>
    </row>
    <row r="157" spans="1:12" x14ac:dyDescent="0.25">
      <c r="A157" s="223"/>
      <c r="B157" s="231" t="s">
        <v>398</v>
      </c>
      <c r="C157" s="229"/>
      <c r="D157" s="109"/>
      <c r="E157" s="109"/>
      <c r="F157" s="112"/>
      <c r="G157" s="109"/>
      <c r="H157" s="109"/>
      <c r="I157" s="112"/>
      <c r="J157" s="109"/>
      <c r="K157" s="109"/>
      <c r="L157" s="113"/>
    </row>
    <row r="158" spans="1:12" ht="39.75" customHeight="1" x14ac:dyDescent="0.25">
      <c r="A158" s="223">
        <v>4751</v>
      </c>
      <c r="B158" s="232" t="s">
        <v>682</v>
      </c>
      <c r="C158" s="229" t="s">
        <v>81</v>
      </c>
      <c r="D158" s="109">
        <f>SUM(E158:F158)</f>
        <v>0</v>
      </c>
      <c r="E158" s="109">
        <v>0</v>
      </c>
      <c r="F158" s="112" t="s">
        <v>143</v>
      </c>
      <c r="G158" s="109">
        <f>SUM(H158:I158)</f>
        <v>0</v>
      </c>
      <c r="H158" s="109">
        <v>0</v>
      </c>
      <c r="I158" s="112" t="s">
        <v>143</v>
      </c>
      <c r="J158" s="109">
        <f>SUM(K158:L158)</f>
        <v>0</v>
      </c>
      <c r="K158" s="109">
        <v>0</v>
      </c>
      <c r="L158" s="113" t="s">
        <v>143</v>
      </c>
    </row>
    <row r="159" spans="1:12" ht="17.25" customHeight="1" x14ac:dyDescent="0.25">
      <c r="A159" s="223">
        <v>4760</v>
      </c>
      <c r="B159" s="233" t="s">
        <v>683</v>
      </c>
      <c r="C159" s="229" t="s">
        <v>139</v>
      </c>
      <c r="D159" s="109">
        <f>SUM(D161)</f>
        <v>21388085.399999999</v>
      </c>
      <c r="E159" s="109">
        <f>SUM(E161)</f>
        <v>21388085.399999999</v>
      </c>
      <c r="F159" s="112" t="s">
        <v>143</v>
      </c>
      <c r="G159" s="109">
        <f>SUM(G161)</f>
        <v>24255151.899999999</v>
      </c>
      <c r="H159" s="109">
        <f>SUM(H161)</f>
        <v>24255151.899999999</v>
      </c>
      <c r="I159" s="112" t="s">
        <v>143</v>
      </c>
      <c r="J159" s="109">
        <f>SUM(J161)</f>
        <v>21009857.736099999</v>
      </c>
      <c r="K159" s="109">
        <f>SUM(K161)</f>
        <v>21009857.736099999</v>
      </c>
      <c r="L159" s="113" t="s">
        <v>143</v>
      </c>
    </row>
    <row r="160" spans="1:12" x14ac:dyDescent="0.25">
      <c r="A160" s="223"/>
      <c r="B160" s="231" t="s">
        <v>398</v>
      </c>
      <c r="C160" s="229"/>
      <c r="D160" s="109"/>
      <c r="E160" s="109"/>
      <c r="F160" s="112"/>
      <c r="G160" s="109"/>
      <c r="H160" s="109"/>
      <c r="I160" s="112"/>
      <c r="J160" s="109"/>
      <c r="K160" s="109"/>
      <c r="L160" s="113"/>
    </row>
    <row r="161" spans="1:14" ht="17.25" customHeight="1" x14ac:dyDescent="0.25">
      <c r="A161" s="223">
        <v>4761</v>
      </c>
      <c r="B161" s="232" t="s">
        <v>684</v>
      </c>
      <c r="C161" s="229" t="s">
        <v>82</v>
      </c>
      <c r="D161" s="109">
        <f>SUM(E161:F161)</f>
        <v>21388085.399999999</v>
      </c>
      <c r="E161" s="109">
        <v>21388085.399999999</v>
      </c>
      <c r="F161" s="112" t="s">
        <v>143</v>
      </c>
      <c r="G161" s="109">
        <f>SUM(H161:I161)</f>
        <v>24255151.899999999</v>
      </c>
      <c r="H161" s="109">
        <v>24255151.899999999</v>
      </c>
      <c r="I161" s="112" t="s">
        <v>143</v>
      </c>
      <c r="J161" s="109">
        <f>SUM(K161:L161)</f>
        <v>21009857.736099999</v>
      </c>
      <c r="K161" s="109">
        <v>21009857.736099999</v>
      </c>
      <c r="L161" s="113" t="s">
        <v>143</v>
      </c>
    </row>
    <row r="162" spans="1:14" ht="21.75" customHeight="1" x14ac:dyDescent="0.25">
      <c r="A162" s="223">
        <v>4770</v>
      </c>
      <c r="B162" s="233" t="s">
        <v>685</v>
      </c>
      <c r="C162" s="229" t="s">
        <v>139</v>
      </c>
      <c r="D162" s="109">
        <f>SUM(D164)</f>
        <v>2872754.3999999994</v>
      </c>
      <c r="E162" s="109">
        <f t="shared" ref="E162:L162" si="17">SUM(E164)</f>
        <v>10936018.199999999</v>
      </c>
      <c r="F162" s="109">
        <f t="shared" si="17"/>
        <v>100000</v>
      </c>
      <c r="G162" s="109">
        <f t="shared" si="17"/>
        <v>2622329.7999999998</v>
      </c>
      <c r="H162" s="109">
        <f t="shared" si="17"/>
        <v>10338439.6</v>
      </c>
      <c r="I162" s="109">
        <f t="shared" si="17"/>
        <v>0</v>
      </c>
      <c r="J162" s="109">
        <f t="shared" si="17"/>
        <v>1874540.6768</v>
      </c>
      <c r="K162" s="109">
        <f t="shared" si="17"/>
        <v>4992273.0751</v>
      </c>
      <c r="L162" s="228">
        <f t="shared" si="17"/>
        <v>0</v>
      </c>
    </row>
    <row r="163" spans="1:14" x14ac:dyDescent="0.25">
      <c r="A163" s="223"/>
      <c r="B163" s="231" t="s">
        <v>398</v>
      </c>
      <c r="C163" s="229"/>
      <c r="D163" s="109"/>
      <c r="E163" s="109"/>
      <c r="F163" s="112"/>
      <c r="G163" s="109"/>
      <c r="H163" s="109"/>
      <c r="I163" s="112"/>
      <c r="J163" s="109"/>
      <c r="K163" s="109"/>
      <c r="L163" s="113"/>
    </row>
    <row r="164" spans="1:14" ht="21.75" customHeight="1" x14ac:dyDescent="0.25">
      <c r="A164" s="223">
        <v>4771</v>
      </c>
      <c r="B164" s="234" t="s">
        <v>686</v>
      </c>
      <c r="C164" s="229" t="s">
        <v>83</v>
      </c>
      <c r="D164" s="109">
        <f>SUM(E164:F164)-Ekamutner!F117</f>
        <v>2872754.3999999994</v>
      </c>
      <c r="E164" s="109">
        <v>10936018.199999999</v>
      </c>
      <c r="F164" s="109">
        <v>100000</v>
      </c>
      <c r="G164" s="109">
        <f>SUM(H164:I164)-Ekamutner!I117</f>
        <v>2622329.7999999998</v>
      </c>
      <c r="H164" s="109">
        <v>10338439.6</v>
      </c>
      <c r="I164" s="109">
        <v>0</v>
      </c>
      <c r="J164" s="109">
        <f>SUM(K164,L164)-Ekamutner!L117</f>
        <v>1874540.6768</v>
      </c>
      <c r="K164" s="109">
        <v>4992273.0751</v>
      </c>
      <c r="L164" s="228">
        <v>0</v>
      </c>
      <c r="M164" s="355">
        <v>4627366.3847000003</v>
      </c>
      <c r="N164" s="355">
        <v>1509633.9864000001</v>
      </c>
    </row>
    <row r="165" spans="1:14" ht="54" customHeight="1" x14ac:dyDescent="0.25">
      <c r="A165" s="223">
        <v>4772</v>
      </c>
      <c r="B165" s="232" t="s">
        <v>687</v>
      </c>
      <c r="C165" s="229" t="s">
        <v>139</v>
      </c>
      <c r="D165" s="109">
        <f>SUM(E165:F165)</f>
        <v>8163263.7999999998</v>
      </c>
      <c r="E165" s="109">
        <v>8163263.7999999998</v>
      </c>
      <c r="F165" s="112" t="s">
        <v>144</v>
      </c>
      <c r="G165" s="109">
        <f>SUM(H165:I165)</f>
        <v>7716109.7999999998</v>
      </c>
      <c r="H165" s="109">
        <v>7716109.7999999998</v>
      </c>
      <c r="I165" s="112" t="s">
        <v>144</v>
      </c>
      <c r="J165" s="109">
        <f>SUM(K165:L165)</f>
        <v>3117732.3983</v>
      </c>
      <c r="K165" s="109">
        <v>3117732.3983</v>
      </c>
      <c r="L165" s="113" t="s">
        <v>144</v>
      </c>
    </row>
    <row r="166" spans="1:14" s="244" customFormat="1" ht="42" customHeight="1" x14ac:dyDescent="0.25">
      <c r="A166" s="223">
        <v>5000</v>
      </c>
      <c r="B166" s="243" t="s">
        <v>688</v>
      </c>
      <c r="C166" s="229" t="s">
        <v>139</v>
      </c>
      <c r="D166" s="112">
        <f>SUM(D168,D186,D192,D195,D201)</f>
        <v>14888979.800000001</v>
      </c>
      <c r="E166" s="112" t="s">
        <v>143</v>
      </c>
      <c r="F166" s="112">
        <f>SUM(F168,F186,F192,F195,F201)</f>
        <v>14888979.800000001</v>
      </c>
      <c r="G166" s="112">
        <f>SUM(G168,G186,G192,G195,G201)</f>
        <v>27924149.300000001</v>
      </c>
      <c r="H166" s="112" t="s">
        <v>143</v>
      </c>
      <c r="I166" s="112">
        <f>SUM(I168,I186,I192,I195,I201)</f>
        <v>27924149.300000001</v>
      </c>
      <c r="J166" s="112">
        <f>SUM(J168,J186,J192,J195,J201)</f>
        <v>21993577.970100001</v>
      </c>
      <c r="K166" s="112" t="s">
        <v>143</v>
      </c>
      <c r="L166" s="112">
        <f>SUM(L168,L186,L192,L195,L201)</f>
        <v>21993577.970100001</v>
      </c>
    </row>
    <row r="167" spans="1:14" x14ac:dyDescent="0.25">
      <c r="A167" s="223"/>
      <c r="B167" s="224" t="s">
        <v>575</v>
      </c>
      <c r="C167" s="225"/>
      <c r="D167" s="109"/>
      <c r="E167" s="109"/>
      <c r="F167" s="109"/>
      <c r="G167" s="109"/>
      <c r="H167" s="109"/>
      <c r="I167" s="109"/>
      <c r="J167" s="109"/>
      <c r="K167" s="109"/>
      <c r="L167" s="228"/>
    </row>
    <row r="168" spans="1:14" ht="30.75" customHeight="1" x14ac:dyDescent="0.25">
      <c r="A168" s="223">
        <v>5100</v>
      </c>
      <c r="B168" s="234" t="s">
        <v>689</v>
      </c>
      <c r="C168" s="229" t="s">
        <v>139</v>
      </c>
      <c r="D168" s="109">
        <f>SUM(D170,D175,D180)</f>
        <v>14888979.800000001</v>
      </c>
      <c r="E168" s="112" t="s">
        <v>143</v>
      </c>
      <c r="F168" s="109">
        <f>SUM(F170,F175,F180)</f>
        <v>14888979.800000001</v>
      </c>
      <c r="G168" s="109">
        <f>SUM(G170,G175,G180)</f>
        <v>27924149.300000001</v>
      </c>
      <c r="H168" s="112" t="s">
        <v>143</v>
      </c>
      <c r="I168" s="109">
        <f>SUM(I170,I175,I180)</f>
        <v>27924149.300000001</v>
      </c>
      <c r="J168" s="109">
        <f>SUM(J170,J175,J180)</f>
        <v>21993577.970100001</v>
      </c>
      <c r="K168" s="112" t="s">
        <v>143</v>
      </c>
      <c r="L168" s="228">
        <f>SUM(L170,L175,L180)</f>
        <v>21993577.970100001</v>
      </c>
    </row>
    <row r="169" spans="1:14" x14ac:dyDescent="0.25">
      <c r="A169" s="223"/>
      <c r="B169" s="224" t="s">
        <v>575</v>
      </c>
      <c r="C169" s="225"/>
      <c r="D169" s="109"/>
      <c r="E169" s="109"/>
      <c r="F169" s="109"/>
      <c r="G169" s="109"/>
      <c r="H169" s="109"/>
      <c r="I169" s="109"/>
      <c r="J169" s="109"/>
      <c r="K169" s="109"/>
      <c r="L169" s="228"/>
    </row>
    <row r="170" spans="1:14" ht="29.25" customHeight="1" x14ac:dyDescent="0.25">
      <c r="A170" s="223">
        <v>5110</v>
      </c>
      <c r="B170" s="234" t="s">
        <v>690</v>
      </c>
      <c r="C170" s="229" t="s">
        <v>139</v>
      </c>
      <c r="D170" s="109">
        <f>SUM(D172:D174)</f>
        <v>10280682.4</v>
      </c>
      <c r="E170" s="109" t="s">
        <v>144</v>
      </c>
      <c r="F170" s="109">
        <f t="shared" ref="F170:L170" si="18">SUM(F172:F174)</f>
        <v>10280682.4</v>
      </c>
      <c r="G170" s="109">
        <f t="shared" si="18"/>
        <v>16145883.800000001</v>
      </c>
      <c r="H170" s="109" t="s">
        <v>144</v>
      </c>
      <c r="I170" s="109">
        <f t="shared" si="18"/>
        <v>16145883.800000001</v>
      </c>
      <c r="J170" s="109">
        <f t="shared" si="18"/>
        <v>11629073.6054</v>
      </c>
      <c r="K170" s="109" t="s">
        <v>144</v>
      </c>
      <c r="L170" s="228">
        <f t="shared" si="18"/>
        <v>11629073.6054</v>
      </c>
    </row>
    <row r="171" spans="1:14" x14ac:dyDescent="0.25">
      <c r="A171" s="223"/>
      <c r="B171" s="231" t="s">
        <v>398</v>
      </c>
      <c r="C171" s="229"/>
      <c r="D171" s="109"/>
      <c r="E171" s="109"/>
      <c r="F171" s="112"/>
      <c r="G171" s="109"/>
      <c r="H171" s="109"/>
      <c r="I171" s="112"/>
      <c r="J171" s="109"/>
      <c r="K171" s="109"/>
      <c r="L171" s="113"/>
    </row>
    <row r="172" spans="1:14" x14ac:dyDescent="0.25">
      <c r="A172" s="223">
        <v>5111</v>
      </c>
      <c r="B172" s="232" t="s">
        <v>691</v>
      </c>
      <c r="C172" s="229" t="s">
        <v>84</v>
      </c>
      <c r="D172" s="109">
        <f>SUM(E172:F172)</f>
        <v>500000</v>
      </c>
      <c r="E172" s="112" t="s">
        <v>143</v>
      </c>
      <c r="F172" s="109">
        <v>500000</v>
      </c>
      <c r="G172" s="109">
        <f>SUM(H172:I172)</f>
        <v>500000</v>
      </c>
      <c r="H172" s="112" t="s">
        <v>143</v>
      </c>
      <c r="I172" s="109">
        <v>500000</v>
      </c>
      <c r="J172" s="109">
        <f>SUM(K172:L172)</f>
        <v>0</v>
      </c>
      <c r="K172" s="112" t="s">
        <v>143</v>
      </c>
      <c r="L172" s="228">
        <v>0</v>
      </c>
    </row>
    <row r="173" spans="1:14" ht="27" customHeight="1" x14ac:dyDescent="0.25">
      <c r="A173" s="223">
        <v>5112</v>
      </c>
      <c r="B173" s="232" t="s">
        <v>692</v>
      </c>
      <c r="C173" s="229" t="s">
        <v>85</v>
      </c>
      <c r="D173" s="109">
        <f>SUM(E173:F173)</f>
        <v>1008939.9</v>
      </c>
      <c r="E173" s="112" t="s">
        <v>143</v>
      </c>
      <c r="F173" s="109">
        <v>1008939.9</v>
      </c>
      <c r="G173" s="109">
        <f>SUM(H173:I173)</f>
        <v>3477361.4</v>
      </c>
      <c r="H173" s="112" t="s">
        <v>143</v>
      </c>
      <c r="I173" s="109">
        <v>3477361.4</v>
      </c>
      <c r="J173" s="109">
        <f>SUM(K173:L173)</f>
        <v>2680867.1628999999</v>
      </c>
      <c r="K173" s="112" t="s">
        <v>143</v>
      </c>
      <c r="L173" s="228">
        <v>2680867.1628999999</v>
      </c>
    </row>
    <row r="174" spans="1:14" ht="29.25" customHeight="1" x14ac:dyDescent="0.25">
      <c r="A174" s="223">
        <v>5113</v>
      </c>
      <c r="B174" s="232" t="s">
        <v>693</v>
      </c>
      <c r="C174" s="229" t="s">
        <v>86</v>
      </c>
      <c r="D174" s="109">
        <f>SUM(E174:F174)</f>
        <v>8771742.5</v>
      </c>
      <c r="E174" s="112" t="s">
        <v>143</v>
      </c>
      <c r="F174" s="109">
        <v>8771742.5</v>
      </c>
      <c r="G174" s="109">
        <f>SUM(H174:I174)</f>
        <v>12168522.4</v>
      </c>
      <c r="H174" s="112" t="s">
        <v>143</v>
      </c>
      <c r="I174" s="109">
        <v>12168522.4</v>
      </c>
      <c r="J174" s="109">
        <f>SUM(K174:L174)</f>
        <v>8948206.4425000008</v>
      </c>
      <c r="K174" s="112" t="s">
        <v>143</v>
      </c>
      <c r="L174" s="228">
        <v>8948206.4425000008</v>
      </c>
    </row>
    <row r="175" spans="1:14" ht="42.75" customHeight="1" x14ac:dyDescent="0.25">
      <c r="A175" s="223">
        <v>5120</v>
      </c>
      <c r="B175" s="234" t="s">
        <v>694</v>
      </c>
      <c r="C175" s="229" t="s">
        <v>139</v>
      </c>
      <c r="D175" s="109">
        <f>SUM(D177:D179)</f>
        <v>2803787.4</v>
      </c>
      <c r="E175" s="109" t="s">
        <v>144</v>
      </c>
      <c r="F175" s="109">
        <f t="shared" ref="F175:L175" si="19">SUM(F177:F179)</f>
        <v>2803787.4</v>
      </c>
      <c r="G175" s="109">
        <f t="shared" si="19"/>
        <v>10520137</v>
      </c>
      <c r="H175" s="109" t="s">
        <v>144</v>
      </c>
      <c r="I175" s="109">
        <f t="shared" si="19"/>
        <v>10520137</v>
      </c>
      <c r="J175" s="109">
        <f t="shared" si="19"/>
        <v>9640490.0210999995</v>
      </c>
      <c r="K175" s="109" t="s">
        <v>144</v>
      </c>
      <c r="L175" s="228">
        <f t="shared" si="19"/>
        <v>9640490.0210999995</v>
      </c>
    </row>
    <row r="176" spans="1:14" x14ac:dyDescent="0.25">
      <c r="A176" s="223"/>
      <c r="B176" s="231" t="s">
        <v>398</v>
      </c>
      <c r="C176" s="229"/>
      <c r="D176" s="109"/>
      <c r="E176" s="109"/>
      <c r="F176" s="112"/>
      <c r="G176" s="109"/>
      <c r="H176" s="109"/>
      <c r="I176" s="112"/>
      <c r="J176" s="109"/>
      <c r="K176" s="109"/>
      <c r="L176" s="113"/>
    </row>
    <row r="177" spans="1:12" ht="19.5" customHeight="1" x14ac:dyDescent="0.25">
      <c r="A177" s="223">
        <v>5121</v>
      </c>
      <c r="B177" s="232" t="s">
        <v>695</v>
      </c>
      <c r="C177" s="229" t="s">
        <v>87</v>
      </c>
      <c r="D177" s="109">
        <f>SUM(E177:F177)</f>
        <v>150000</v>
      </c>
      <c r="E177" s="112" t="s">
        <v>143</v>
      </c>
      <c r="F177" s="109">
        <v>150000</v>
      </c>
      <c r="G177" s="109">
        <f>SUM(H177:I177)</f>
        <v>6447844.4000000004</v>
      </c>
      <c r="H177" s="112" t="s">
        <v>143</v>
      </c>
      <c r="I177" s="109">
        <v>6447844.4000000004</v>
      </c>
      <c r="J177" s="109">
        <f>SUM(K177:L177)</f>
        <v>6390910.2291999999</v>
      </c>
      <c r="K177" s="112" t="s">
        <v>143</v>
      </c>
      <c r="L177" s="228">
        <v>6390910.2291999999</v>
      </c>
    </row>
    <row r="178" spans="1:12" ht="18" customHeight="1" x14ac:dyDescent="0.25">
      <c r="A178" s="223">
        <v>5122</v>
      </c>
      <c r="B178" s="232" t="s">
        <v>696</v>
      </c>
      <c r="C178" s="229" t="s">
        <v>88</v>
      </c>
      <c r="D178" s="109">
        <f>SUM(E178:F178)</f>
        <v>189357.8</v>
      </c>
      <c r="E178" s="112" t="s">
        <v>143</v>
      </c>
      <c r="F178" s="109">
        <v>189357.8</v>
      </c>
      <c r="G178" s="109">
        <f>SUM(H178:I178)</f>
        <v>426372.7</v>
      </c>
      <c r="H178" s="112" t="s">
        <v>143</v>
      </c>
      <c r="I178" s="109">
        <v>426372.7</v>
      </c>
      <c r="J178" s="109">
        <f>SUM(K178:L178)</f>
        <v>380754.9754</v>
      </c>
      <c r="K178" s="112" t="s">
        <v>143</v>
      </c>
      <c r="L178" s="228">
        <v>380754.9754</v>
      </c>
    </row>
    <row r="179" spans="1:12" ht="24.75" customHeight="1" x14ac:dyDescent="0.25">
      <c r="A179" s="223">
        <v>5123</v>
      </c>
      <c r="B179" s="232" t="s">
        <v>697</v>
      </c>
      <c r="C179" s="229" t="s">
        <v>89</v>
      </c>
      <c r="D179" s="109">
        <f>SUM(E179:F179)</f>
        <v>2464429.6</v>
      </c>
      <c r="E179" s="112" t="s">
        <v>143</v>
      </c>
      <c r="F179" s="109">
        <v>2464429.6</v>
      </c>
      <c r="G179" s="109">
        <f>SUM(H179:I179)</f>
        <v>3645919.9</v>
      </c>
      <c r="H179" s="112" t="s">
        <v>143</v>
      </c>
      <c r="I179" s="109">
        <v>3645919.9</v>
      </c>
      <c r="J179" s="109">
        <f>SUM(K179:L179)</f>
        <v>2868824.8165000002</v>
      </c>
      <c r="K179" s="112" t="s">
        <v>143</v>
      </c>
      <c r="L179" s="228">
        <v>2868824.8165000002</v>
      </c>
    </row>
    <row r="180" spans="1:12" ht="36.75" customHeight="1" x14ac:dyDescent="0.25">
      <c r="A180" s="223">
        <v>5130</v>
      </c>
      <c r="B180" s="234" t="s">
        <v>698</v>
      </c>
      <c r="C180" s="229" t="s">
        <v>139</v>
      </c>
      <c r="D180" s="109">
        <f>SUM(D182:D185)</f>
        <v>1804510</v>
      </c>
      <c r="E180" s="109" t="s">
        <v>144</v>
      </c>
      <c r="F180" s="109">
        <f t="shared" ref="F180:L180" si="20">SUM(F182:F185)</f>
        <v>1804510</v>
      </c>
      <c r="G180" s="109">
        <f t="shared" si="20"/>
        <v>1258128.5</v>
      </c>
      <c r="H180" s="109" t="s">
        <v>144</v>
      </c>
      <c r="I180" s="109">
        <f t="shared" si="20"/>
        <v>1258128.5</v>
      </c>
      <c r="J180" s="109">
        <f t="shared" si="20"/>
        <v>724014.34360000002</v>
      </c>
      <c r="K180" s="109" t="s">
        <v>144</v>
      </c>
      <c r="L180" s="228">
        <f t="shared" si="20"/>
        <v>724014.34360000002</v>
      </c>
    </row>
    <row r="181" spans="1:12" x14ac:dyDescent="0.25">
      <c r="A181" s="223"/>
      <c r="B181" s="231" t="s">
        <v>398</v>
      </c>
      <c r="C181" s="229"/>
      <c r="D181" s="109"/>
      <c r="E181" s="109"/>
      <c r="F181" s="112"/>
      <c r="G181" s="109"/>
      <c r="H181" s="109"/>
      <c r="I181" s="112"/>
      <c r="J181" s="109"/>
      <c r="K181" s="109"/>
      <c r="L181" s="113"/>
    </row>
    <row r="182" spans="1:12" ht="17.25" customHeight="1" x14ac:dyDescent="0.25">
      <c r="A182" s="223">
        <v>5131</v>
      </c>
      <c r="B182" s="232" t="s">
        <v>699</v>
      </c>
      <c r="C182" s="229" t="s">
        <v>90</v>
      </c>
      <c r="D182" s="109">
        <f>SUM(E182:F182)</f>
        <v>0</v>
      </c>
      <c r="E182" s="112" t="s">
        <v>143</v>
      </c>
      <c r="F182" s="109">
        <v>0</v>
      </c>
      <c r="G182" s="109">
        <f>SUM(H182:I182)</f>
        <v>147031.6</v>
      </c>
      <c r="H182" s="112" t="s">
        <v>143</v>
      </c>
      <c r="I182" s="109">
        <v>147031.6</v>
      </c>
      <c r="J182" s="109">
        <f>SUM(K182:L182)</f>
        <v>145641.60399999999</v>
      </c>
      <c r="K182" s="112" t="s">
        <v>143</v>
      </c>
      <c r="L182" s="228">
        <v>145641.60399999999</v>
      </c>
    </row>
    <row r="183" spans="1:12" ht="17.25" customHeight="1" x14ac:dyDescent="0.25">
      <c r="A183" s="223">
        <v>5132</v>
      </c>
      <c r="B183" s="232" t="s">
        <v>700</v>
      </c>
      <c r="C183" s="229" t="s">
        <v>91</v>
      </c>
      <c r="D183" s="109">
        <f>SUM(E183:F183)</f>
        <v>40000</v>
      </c>
      <c r="E183" s="112" t="s">
        <v>143</v>
      </c>
      <c r="F183" s="109">
        <v>40000</v>
      </c>
      <c r="G183" s="109">
        <f>SUM(H183:I183)</f>
        <v>66660</v>
      </c>
      <c r="H183" s="112" t="s">
        <v>143</v>
      </c>
      <c r="I183" s="109">
        <v>66660</v>
      </c>
      <c r="J183" s="109">
        <f>SUM(K183:L183)</f>
        <v>60740.203600000001</v>
      </c>
      <c r="K183" s="112" t="s">
        <v>143</v>
      </c>
      <c r="L183" s="228">
        <v>60740.203600000001</v>
      </c>
    </row>
    <row r="184" spans="1:12" ht="17.25" customHeight="1" x14ac:dyDescent="0.25">
      <c r="A184" s="223">
        <v>5133</v>
      </c>
      <c r="B184" s="232" t="s">
        <v>701</v>
      </c>
      <c r="C184" s="229" t="s">
        <v>96</v>
      </c>
      <c r="D184" s="109">
        <f>SUM(E184:F184)</f>
        <v>0</v>
      </c>
      <c r="E184" s="112" t="s">
        <v>144</v>
      </c>
      <c r="F184" s="109">
        <v>0</v>
      </c>
      <c r="G184" s="109">
        <f>SUM(H184:I184)</f>
        <v>0</v>
      </c>
      <c r="H184" s="112" t="s">
        <v>144</v>
      </c>
      <c r="I184" s="109">
        <v>0</v>
      </c>
      <c r="J184" s="109">
        <f>SUM(K184:L184)</f>
        <v>0</v>
      </c>
      <c r="K184" s="112" t="s">
        <v>144</v>
      </c>
      <c r="L184" s="228">
        <v>0</v>
      </c>
    </row>
    <row r="185" spans="1:12" ht="17.25" customHeight="1" x14ac:dyDescent="0.25">
      <c r="A185" s="223">
        <v>5134</v>
      </c>
      <c r="B185" s="232" t="s">
        <v>702</v>
      </c>
      <c r="C185" s="229" t="s">
        <v>97</v>
      </c>
      <c r="D185" s="109">
        <f>SUM(E185:F185)</f>
        <v>1764510</v>
      </c>
      <c r="E185" s="112" t="s">
        <v>144</v>
      </c>
      <c r="F185" s="109">
        <v>1764510</v>
      </c>
      <c r="G185" s="109">
        <f>SUM(H185:I185)</f>
        <v>1044436.9</v>
      </c>
      <c r="H185" s="112" t="s">
        <v>144</v>
      </c>
      <c r="I185" s="109">
        <v>1044436.9</v>
      </c>
      <c r="J185" s="109">
        <f>SUM(K185:L185)</f>
        <v>517632.53600000002</v>
      </c>
      <c r="K185" s="112" t="s">
        <v>144</v>
      </c>
      <c r="L185" s="228">
        <v>517632.53600000002</v>
      </c>
    </row>
    <row r="186" spans="1:12" ht="33" customHeight="1" x14ac:dyDescent="0.25">
      <c r="A186" s="223">
        <v>5200</v>
      </c>
      <c r="B186" s="234" t="s">
        <v>703</v>
      </c>
      <c r="C186" s="229" t="s">
        <v>139</v>
      </c>
      <c r="D186" s="109">
        <f>SUM(D188:D191)</f>
        <v>0</v>
      </c>
      <c r="E186" s="112" t="s">
        <v>143</v>
      </c>
      <c r="F186" s="109">
        <f>SUM(F188:F191)</f>
        <v>0</v>
      </c>
      <c r="G186" s="109">
        <f>SUM(G188:G191)</f>
        <v>0</v>
      </c>
      <c r="H186" s="112" t="s">
        <v>143</v>
      </c>
      <c r="I186" s="109">
        <f>SUM(I188:I191)</f>
        <v>0</v>
      </c>
      <c r="J186" s="109">
        <f>SUM(J188:J191)</f>
        <v>0</v>
      </c>
      <c r="K186" s="112" t="s">
        <v>143</v>
      </c>
      <c r="L186" s="228">
        <f>SUM(L188:L191)</f>
        <v>0</v>
      </c>
    </row>
    <row r="187" spans="1:12" x14ac:dyDescent="0.25">
      <c r="A187" s="223"/>
      <c r="B187" s="224" t="s">
        <v>575</v>
      </c>
      <c r="C187" s="225"/>
      <c r="D187" s="109"/>
      <c r="E187" s="109"/>
      <c r="F187" s="109"/>
      <c r="G187" s="109"/>
      <c r="H187" s="109"/>
      <c r="I187" s="109"/>
      <c r="J187" s="109"/>
      <c r="K187" s="109"/>
      <c r="L187" s="228"/>
    </row>
    <row r="188" spans="1:12" ht="33" customHeight="1" x14ac:dyDescent="0.25">
      <c r="A188" s="223">
        <v>5211</v>
      </c>
      <c r="B188" s="232" t="s">
        <v>704</v>
      </c>
      <c r="C188" s="229" t="s">
        <v>92</v>
      </c>
      <c r="D188" s="109">
        <f>SUM(E188:F188)</f>
        <v>0</v>
      </c>
      <c r="E188" s="112" t="s">
        <v>143</v>
      </c>
      <c r="F188" s="109">
        <v>0</v>
      </c>
      <c r="G188" s="109">
        <f>SUM(H188:I188)</f>
        <v>0</v>
      </c>
      <c r="H188" s="112" t="s">
        <v>143</v>
      </c>
      <c r="I188" s="109">
        <v>0</v>
      </c>
      <c r="J188" s="109">
        <f>SUM(K188:L188)</f>
        <v>0</v>
      </c>
      <c r="K188" s="112" t="s">
        <v>143</v>
      </c>
      <c r="L188" s="228">
        <v>0</v>
      </c>
    </row>
    <row r="189" spans="1:12" ht="17.25" customHeight="1" x14ac:dyDescent="0.25">
      <c r="A189" s="223">
        <v>5221</v>
      </c>
      <c r="B189" s="232" t="s">
        <v>705</v>
      </c>
      <c r="C189" s="229" t="s">
        <v>93</v>
      </c>
      <c r="D189" s="109">
        <f>SUM(E189:F189)</f>
        <v>0</v>
      </c>
      <c r="E189" s="112" t="s">
        <v>143</v>
      </c>
      <c r="F189" s="109">
        <v>0</v>
      </c>
      <c r="G189" s="109">
        <f>SUM(H189:I189)</f>
        <v>0</v>
      </c>
      <c r="H189" s="112" t="s">
        <v>143</v>
      </c>
      <c r="I189" s="109">
        <v>0</v>
      </c>
      <c r="J189" s="109">
        <f>SUM(K189:L189)</f>
        <v>0</v>
      </c>
      <c r="K189" s="112" t="s">
        <v>143</v>
      </c>
      <c r="L189" s="228">
        <v>0</v>
      </c>
    </row>
    <row r="190" spans="1:12" ht="24.75" customHeight="1" x14ac:dyDescent="0.25">
      <c r="A190" s="223">
        <v>5231</v>
      </c>
      <c r="B190" s="232" t="s">
        <v>706</v>
      </c>
      <c r="C190" s="229" t="s">
        <v>94</v>
      </c>
      <c r="D190" s="109">
        <f>SUM(E190:F190)</f>
        <v>0</v>
      </c>
      <c r="E190" s="112" t="s">
        <v>143</v>
      </c>
      <c r="F190" s="109">
        <v>0</v>
      </c>
      <c r="G190" s="109">
        <f>SUM(H190:I190)</f>
        <v>0</v>
      </c>
      <c r="H190" s="112" t="s">
        <v>143</v>
      </c>
      <c r="I190" s="109">
        <v>0</v>
      </c>
      <c r="J190" s="109">
        <f>SUM(K190:L190)</f>
        <v>0</v>
      </c>
      <c r="K190" s="112" t="s">
        <v>143</v>
      </c>
      <c r="L190" s="228">
        <v>0</v>
      </c>
    </row>
    <row r="191" spans="1:12" ht="19.5" customHeight="1" x14ac:dyDescent="0.25">
      <c r="A191" s="223">
        <v>5241</v>
      </c>
      <c r="B191" s="232" t="s">
        <v>707</v>
      </c>
      <c r="C191" s="229" t="s">
        <v>95</v>
      </c>
      <c r="D191" s="109">
        <f>SUM(E191:F191)</f>
        <v>0</v>
      </c>
      <c r="E191" s="112" t="s">
        <v>143</v>
      </c>
      <c r="F191" s="109">
        <v>0</v>
      </c>
      <c r="G191" s="109">
        <f>SUM(H191:I191)</f>
        <v>0</v>
      </c>
      <c r="H191" s="112" t="s">
        <v>143</v>
      </c>
      <c r="I191" s="109">
        <v>0</v>
      </c>
      <c r="J191" s="109">
        <f>SUM(K191:L191)</f>
        <v>0</v>
      </c>
      <c r="K191" s="112" t="s">
        <v>143</v>
      </c>
      <c r="L191" s="228">
        <v>0</v>
      </c>
    </row>
    <row r="192" spans="1:12" ht="23.25" customHeight="1" x14ac:dyDescent="0.25">
      <c r="A192" s="223">
        <v>5300</v>
      </c>
      <c r="B192" s="234" t="s">
        <v>708</v>
      </c>
      <c r="C192" s="229" t="s">
        <v>139</v>
      </c>
      <c r="D192" s="109">
        <f>SUM(D194)</f>
        <v>0</v>
      </c>
      <c r="E192" s="112" t="s">
        <v>143</v>
      </c>
      <c r="F192" s="109">
        <f>SUM(F194)</f>
        <v>0</v>
      </c>
      <c r="G192" s="109">
        <f>SUM(G194)</f>
        <v>0</v>
      </c>
      <c r="H192" s="112" t="s">
        <v>143</v>
      </c>
      <c r="I192" s="109">
        <f>SUM(I194)</f>
        <v>0</v>
      </c>
      <c r="J192" s="109">
        <f>SUM(J194)</f>
        <v>0</v>
      </c>
      <c r="K192" s="112" t="s">
        <v>143</v>
      </c>
      <c r="L192" s="228">
        <f>SUM(L194)</f>
        <v>0</v>
      </c>
    </row>
    <row r="193" spans="1:12" x14ac:dyDescent="0.25">
      <c r="A193" s="223"/>
      <c r="B193" s="224" t="s">
        <v>575</v>
      </c>
      <c r="C193" s="225"/>
      <c r="D193" s="109"/>
      <c r="E193" s="109"/>
      <c r="F193" s="109"/>
      <c r="G193" s="109"/>
      <c r="H193" s="109"/>
      <c r="I193" s="109"/>
      <c r="J193" s="109"/>
      <c r="K193" s="109"/>
      <c r="L193" s="228"/>
    </row>
    <row r="194" spans="1:12" ht="22.5" customHeight="1" x14ac:dyDescent="0.25">
      <c r="A194" s="223">
        <v>5311</v>
      </c>
      <c r="B194" s="232" t="s">
        <v>709</v>
      </c>
      <c r="C194" s="229" t="s">
        <v>98</v>
      </c>
      <c r="D194" s="109">
        <f>SUM(E194:F194)</f>
        <v>0</v>
      </c>
      <c r="E194" s="112" t="s">
        <v>143</v>
      </c>
      <c r="F194" s="109">
        <v>0</v>
      </c>
      <c r="G194" s="109">
        <f>SUM(H194:I194)</f>
        <v>0</v>
      </c>
      <c r="H194" s="112" t="s">
        <v>143</v>
      </c>
      <c r="I194" s="109">
        <v>0</v>
      </c>
      <c r="J194" s="109">
        <f>SUM(K194:L194)</f>
        <v>0</v>
      </c>
      <c r="K194" s="112" t="s">
        <v>143</v>
      </c>
      <c r="L194" s="228">
        <v>0</v>
      </c>
    </row>
    <row r="195" spans="1:12" ht="35.25" customHeight="1" x14ac:dyDescent="0.25">
      <c r="A195" s="223">
        <v>5400</v>
      </c>
      <c r="B195" s="234" t="s">
        <v>710</v>
      </c>
      <c r="C195" s="229" t="s">
        <v>139</v>
      </c>
      <c r="D195" s="109">
        <f>SUM(D197:D200)</f>
        <v>0</v>
      </c>
      <c r="E195" s="112" t="s">
        <v>143</v>
      </c>
      <c r="F195" s="109">
        <f>SUM(F197:F200)</f>
        <v>0</v>
      </c>
      <c r="G195" s="109">
        <f>SUM(G197:G200)</f>
        <v>0</v>
      </c>
      <c r="H195" s="112" t="s">
        <v>143</v>
      </c>
      <c r="I195" s="109">
        <f>SUM(I197:I200)</f>
        <v>0</v>
      </c>
      <c r="J195" s="109">
        <f>SUM(J197:J200)</f>
        <v>0</v>
      </c>
      <c r="K195" s="112" t="s">
        <v>143</v>
      </c>
      <c r="L195" s="228">
        <f>SUM(L197:L200)</f>
        <v>0</v>
      </c>
    </row>
    <row r="196" spans="1:12" x14ac:dyDescent="0.25">
      <c r="A196" s="223"/>
      <c r="B196" s="224" t="s">
        <v>575</v>
      </c>
      <c r="C196" s="225"/>
      <c r="D196" s="109"/>
      <c r="E196" s="109"/>
      <c r="F196" s="109"/>
      <c r="G196" s="109"/>
      <c r="H196" s="109"/>
      <c r="I196" s="109"/>
      <c r="J196" s="109"/>
      <c r="K196" s="109"/>
      <c r="L196" s="228"/>
    </row>
    <row r="197" spans="1:12" x14ac:dyDescent="0.25">
      <c r="A197" s="223">
        <v>5411</v>
      </c>
      <c r="B197" s="232" t="s">
        <v>711</v>
      </c>
      <c r="C197" s="229" t="s">
        <v>99</v>
      </c>
      <c r="D197" s="109">
        <f>SUM(E197:F197)</f>
        <v>0</v>
      </c>
      <c r="E197" s="112" t="s">
        <v>143</v>
      </c>
      <c r="F197" s="109">
        <v>0</v>
      </c>
      <c r="G197" s="109">
        <f>SUM(H197:I197)</f>
        <v>0</v>
      </c>
      <c r="H197" s="112" t="s">
        <v>143</v>
      </c>
      <c r="I197" s="109">
        <v>0</v>
      </c>
      <c r="J197" s="109">
        <f>SUM(K197:L197)</f>
        <v>0</v>
      </c>
      <c r="K197" s="112" t="s">
        <v>143</v>
      </c>
      <c r="L197" s="228">
        <v>0</v>
      </c>
    </row>
    <row r="198" spans="1:12" ht="23.25" customHeight="1" x14ac:dyDescent="0.25">
      <c r="A198" s="223">
        <v>5421</v>
      </c>
      <c r="B198" s="232" t="s">
        <v>712</v>
      </c>
      <c r="C198" s="229" t="s">
        <v>100</v>
      </c>
      <c r="D198" s="109">
        <f>SUM(E198:F198)</f>
        <v>0</v>
      </c>
      <c r="E198" s="112" t="s">
        <v>143</v>
      </c>
      <c r="F198" s="109">
        <v>0</v>
      </c>
      <c r="G198" s="109">
        <f>SUM(H198:I198)</f>
        <v>0</v>
      </c>
      <c r="H198" s="112" t="s">
        <v>143</v>
      </c>
      <c r="I198" s="109">
        <v>0</v>
      </c>
      <c r="J198" s="109">
        <f>SUM(K198:L198)</f>
        <v>0</v>
      </c>
      <c r="K198" s="112" t="s">
        <v>143</v>
      </c>
      <c r="L198" s="228">
        <v>0</v>
      </c>
    </row>
    <row r="199" spans="1:12" ht="25.5" customHeight="1" x14ac:dyDescent="0.25">
      <c r="A199" s="223">
        <v>5431</v>
      </c>
      <c r="B199" s="232" t="s">
        <v>713</v>
      </c>
      <c r="C199" s="229" t="s">
        <v>101</v>
      </c>
      <c r="D199" s="109">
        <f>SUM(E199:F199)</f>
        <v>0</v>
      </c>
      <c r="E199" s="112" t="s">
        <v>143</v>
      </c>
      <c r="F199" s="109">
        <v>0</v>
      </c>
      <c r="G199" s="109">
        <f>SUM(H199:I199)</f>
        <v>0</v>
      </c>
      <c r="H199" s="112" t="s">
        <v>143</v>
      </c>
      <c r="I199" s="109">
        <v>0</v>
      </c>
      <c r="J199" s="109">
        <f>SUM(K199:L199)</f>
        <v>0</v>
      </c>
      <c r="K199" s="112" t="s">
        <v>143</v>
      </c>
      <c r="L199" s="228">
        <v>0</v>
      </c>
    </row>
    <row r="200" spans="1:12" ht="21.75" customHeight="1" x14ac:dyDescent="0.25">
      <c r="A200" s="223">
        <v>5441</v>
      </c>
      <c r="B200" s="224" t="s">
        <v>714</v>
      </c>
      <c r="C200" s="229" t="s">
        <v>102</v>
      </c>
      <c r="D200" s="109">
        <f>SUM(E200:F200)</f>
        <v>0</v>
      </c>
      <c r="E200" s="112" t="s">
        <v>143</v>
      </c>
      <c r="F200" s="109">
        <v>0</v>
      </c>
      <c r="G200" s="109">
        <f>SUM(H200:I200)</f>
        <v>0</v>
      </c>
      <c r="H200" s="112" t="s">
        <v>143</v>
      </c>
      <c r="I200" s="109">
        <v>0</v>
      </c>
      <c r="J200" s="109">
        <f>SUM(K200:L200)</f>
        <v>0</v>
      </c>
      <c r="K200" s="112" t="s">
        <v>143</v>
      </c>
      <c r="L200" s="228">
        <v>0</v>
      </c>
    </row>
    <row r="201" spans="1:12" ht="26.4" x14ac:dyDescent="0.25">
      <c r="A201" s="223"/>
      <c r="B201" s="354" t="s">
        <v>814</v>
      </c>
      <c r="C201" s="229" t="s">
        <v>139</v>
      </c>
      <c r="D201" s="109">
        <f>SUM(D203)</f>
        <v>0</v>
      </c>
      <c r="E201" s="112" t="s">
        <v>143</v>
      </c>
      <c r="F201" s="109">
        <f>SUM(F203)</f>
        <v>0</v>
      </c>
      <c r="G201" s="109">
        <f>SUM(G203)</f>
        <v>0</v>
      </c>
      <c r="H201" s="112" t="s">
        <v>143</v>
      </c>
      <c r="I201" s="109">
        <f>SUM(I203)</f>
        <v>0</v>
      </c>
      <c r="J201" s="109">
        <f>SUM(J203)</f>
        <v>0</v>
      </c>
      <c r="K201" s="112" t="s">
        <v>143</v>
      </c>
      <c r="L201" s="228">
        <f>SUM(L203)</f>
        <v>0</v>
      </c>
    </row>
    <row r="202" spans="1:12" ht="21.75" customHeight="1" x14ac:dyDescent="0.25">
      <c r="A202" s="223"/>
      <c r="B202" s="224" t="s">
        <v>575</v>
      </c>
      <c r="C202" s="229"/>
      <c r="D202" s="109"/>
      <c r="E202" s="112"/>
      <c r="F202" s="109"/>
      <c r="G202" s="109"/>
      <c r="H202" s="112"/>
      <c r="I202" s="109"/>
      <c r="J202" s="109"/>
      <c r="K202" s="112"/>
      <c r="L202" s="228"/>
    </row>
    <row r="203" spans="1:12" ht="30.75" customHeight="1" x14ac:dyDescent="0.25">
      <c r="A203" s="223"/>
      <c r="B203" s="224" t="s">
        <v>815</v>
      </c>
      <c r="C203" s="229" t="s">
        <v>816</v>
      </c>
      <c r="D203" s="109">
        <f>SUM(E203:F203)</f>
        <v>0</v>
      </c>
      <c r="E203" s="112" t="s">
        <v>143</v>
      </c>
      <c r="F203" s="109">
        <v>0</v>
      </c>
      <c r="G203" s="109">
        <f>SUM(H203:I203)</f>
        <v>0</v>
      </c>
      <c r="H203" s="112" t="s">
        <v>143</v>
      </c>
      <c r="I203" s="109">
        <v>0</v>
      </c>
      <c r="J203" s="109">
        <f>SUM(K203:L203)</f>
        <v>0</v>
      </c>
      <c r="K203" s="112" t="s">
        <v>143</v>
      </c>
      <c r="L203" s="228">
        <v>0</v>
      </c>
    </row>
    <row r="204" spans="1:12" ht="42" customHeight="1" x14ac:dyDescent="0.25">
      <c r="A204" s="245" t="s">
        <v>170</v>
      </c>
      <c r="B204" s="246" t="s">
        <v>715</v>
      </c>
      <c r="C204" s="247" t="s">
        <v>139</v>
      </c>
      <c r="D204" s="112">
        <f>SUM(D206,D211,D219,D222)</f>
        <v>-5262006.5999999996</v>
      </c>
      <c r="E204" s="112" t="s">
        <v>138</v>
      </c>
      <c r="F204" s="112">
        <f>SUM(F206,F211,F219,F222)</f>
        <v>-5262006.5999999996</v>
      </c>
      <c r="G204" s="112">
        <f>SUM(G206,G211,G219,G222)</f>
        <v>-8228101.7999999998</v>
      </c>
      <c r="H204" s="112" t="s">
        <v>138</v>
      </c>
      <c r="I204" s="112">
        <f>SUM(I206,I211,I219,I222)</f>
        <v>-8228101.7999999998</v>
      </c>
      <c r="J204" s="112">
        <f>SUM(J206,J211,J219,J222)</f>
        <v>-7839156.4224000005</v>
      </c>
      <c r="K204" s="112" t="s">
        <v>138</v>
      </c>
      <c r="L204" s="113">
        <f>SUM(L206,L211,L219,L222)</f>
        <v>-7839156.4224000005</v>
      </c>
    </row>
    <row r="205" spans="1:12" x14ac:dyDescent="0.25">
      <c r="A205" s="245"/>
      <c r="B205" s="242" t="s">
        <v>575</v>
      </c>
      <c r="C205" s="247"/>
      <c r="D205" s="109"/>
      <c r="E205" s="109"/>
      <c r="F205" s="109"/>
      <c r="G205" s="109"/>
      <c r="H205" s="109"/>
      <c r="I205" s="109"/>
      <c r="J205" s="109"/>
      <c r="K205" s="109"/>
      <c r="L205" s="228"/>
    </row>
    <row r="206" spans="1:12" ht="30" x14ac:dyDescent="0.25">
      <c r="A206" s="245" t="s">
        <v>171</v>
      </c>
      <c r="B206" s="246" t="s">
        <v>716</v>
      </c>
      <c r="C206" s="247" t="s">
        <v>139</v>
      </c>
      <c r="D206" s="109">
        <f>SUM(D208:D210)</f>
        <v>-621000</v>
      </c>
      <c r="E206" s="109" t="s">
        <v>138</v>
      </c>
      <c r="F206" s="109">
        <f>SUM(F208:F210)</f>
        <v>-621000</v>
      </c>
      <c r="G206" s="109">
        <f>SUM(G208:G210)</f>
        <v>-3087095.2</v>
      </c>
      <c r="H206" s="109" t="s">
        <v>138</v>
      </c>
      <c r="I206" s="109">
        <f>SUM(I208:I210)</f>
        <v>-3087095.2</v>
      </c>
      <c r="J206" s="109">
        <f>SUM(J208:J210)</f>
        <v>-250715.27300000002</v>
      </c>
      <c r="K206" s="109" t="s">
        <v>138</v>
      </c>
      <c r="L206" s="228">
        <f>SUM(L208:L210)</f>
        <v>-250715.27300000002</v>
      </c>
    </row>
    <row r="207" spans="1:12" x14ac:dyDescent="0.25">
      <c r="A207" s="245"/>
      <c r="B207" s="242" t="s">
        <v>575</v>
      </c>
      <c r="C207" s="247"/>
      <c r="D207" s="109"/>
      <c r="E207" s="109"/>
      <c r="F207" s="109"/>
      <c r="G207" s="109"/>
      <c r="H207" s="109"/>
      <c r="I207" s="109"/>
      <c r="J207" s="109"/>
      <c r="K207" s="109"/>
      <c r="L207" s="228"/>
    </row>
    <row r="208" spans="1:12" ht="24.75" customHeight="1" x14ac:dyDescent="0.25">
      <c r="A208" s="245" t="s">
        <v>172</v>
      </c>
      <c r="B208" s="242" t="s">
        <v>717</v>
      </c>
      <c r="C208" s="247" t="s">
        <v>17</v>
      </c>
      <c r="D208" s="109">
        <f>SUM(E208:F208)</f>
        <v>-620000</v>
      </c>
      <c r="E208" s="109" t="s">
        <v>144</v>
      </c>
      <c r="F208" s="109">
        <v>-620000</v>
      </c>
      <c r="G208" s="109">
        <f>SUM(H208:I208)</f>
        <v>-3086095.2</v>
      </c>
      <c r="H208" s="109" t="s">
        <v>144</v>
      </c>
      <c r="I208" s="109">
        <v>-3086095.2</v>
      </c>
      <c r="J208" s="109">
        <f>SUM(K208:L208)</f>
        <v>-248729.38</v>
      </c>
      <c r="K208" s="109" t="s">
        <v>144</v>
      </c>
      <c r="L208" s="228">
        <v>-248729.38</v>
      </c>
    </row>
    <row r="209" spans="1:12" s="248" customFormat="1" ht="21.75" customHeight="1" x14ac:dyDescent="0.25">
      <c r="A209" s="245" t="s">
        <v>173</v>
      </c>
      <c r="B209" s="242" t="s">
        <v>718</v>
      </c>
      <c r="C209" s="247" t="s">
        <v>18</v>
      </c>
      <c r="D209" s="109">
        <f>SUM(E209:F209)</f>
        <v>-1000</v>
      </c>
      <c r="E209" s="109" t="s">
        <v>144</v>
      </c>
      <c r="F209" s="109">
        <v>-1000</v>
      </c>
      <c r="G209" s="109">
        <f>SUM(H209:I209)</f>
        <v>-1000</v>
      </c>
      <c r="H209" s="109" t="s">
        <v>144</v>
      </c>
      <c r="I209" s="109">
        <v>-1000</v>
      </c>
      <c r="J209" s="109">
        <f>SUM(K209:L209)</f>
        <v>-1985.893</v>
      </c>
      <c r="K209" s="109" t="s">
        <v>144</v>
      </c>
      <c r="L209" s="228">
        <v>-1985.893</v>
      </c>
    </row>
    <row r="210" spans="1:12" ht="30.75" customHeight="1" x14ac:dyDescent="0.25">
      <c r="A210" s="249" t="s">
        <v>174</v>
      </c>
      <c r="B210" s="242" t="s">
        <v>719</v>
      </c>
      <c r="C210" s="247" t="s">
        <v>19</v>
      </c>
      <c r="D210" s="109">
        <f>SUM(E210:F210)</f>
        <v>0</v>
      </c>
      <c r="E210" s="109" t="s">
        <v>138</v>
      </c>
      <c r="F210" s="109">
        <v>0</v>
      </c>
      <c r="G210" s="109">
        <f>SUM(H210:I210)</f>
        <v>0</v>
      </c>
      <c r="H210" s="109" t="s">
        <v>138</v>
      </c>
      <c r="I210" s="109">
        <v>0</v>
      </c>
      <c r="J210" s="109">
        <f>SUM(K210:L210)</f>
        <v>0</v>
      </c>
      <c r="K210" s="109" t="s">
        <v>138</v>
      </c>
      <c r="L210" s="228">
        <v>0</v>
      </c>
    </row>
    <row r="211" spans="1:12" ht="31.5" customHeight="1" x14ac:dyDescent="0.25">
      <c r="A211" s="249" t="s">
        <v>175</v>
      </c>
      <c r="B211" s="246" t="s">
        <v>720</v>
      </c>
      <c r="C211" s="247" t="s">
        <v>139</v>
      </c>
      <c r="D211" s="109">
        <f>SUM(D213:D214)</f>
        <v>0</v>
      </c>
      <c r="E211" s="109" t="s">
        <v>138</v>
      </c>
      <c r="F211" s="109">
        <f>SUM(F213:F214)</f>
        <v>0</v>
      </c>
      <c r="G211" s="109">
        <f>SUM(G213:G214)</f>
        <v>0</v>
      </c>
      <c r="H211" s="109" t="s">
        <v>138</v>
      </c>
      <c r="I211" s="109">
        <f>SUM(I213:I214)</f>
        <v>0</v>
      </c>
      <c r="J211" s="109">
        <f>SUM(J213:J214)</f>
        <v>0</v>
      </c>
      <c r="K211" s="109" t="s">
        <v>138</v>
      </c>
      <c r="L211" s="228">
        <f>SUM(L213:L214)</f>
        <v>0</v>
      </c>
    </row>
    <row r="212" spans="1:12" x14ac:dyDescent="0.25">
      <c r="A212" s="249"/>
      <c r="B212" s="242" t="s">
        <v>575</v>
      </c>
      <c r="C212" s="247"/>
      <c r="D212" s="109"/>
      <c r="E212" s="109"/>
      <c r="F212" s="109"/>
      <c r="G212" s="109"/>
      <c r="H212" s="109"/>
      <c r="I212" s="109"/>
      <c r="J212" s="109"/>
      <c r="K212" s="109"/>
      <c r="L212" s="228"/>
    </row>
    <row r="213" spans="1:12" ht="42" customHeight="1" x14ac:dyDescent="0.25">
      <c r="A213" s="249" t="s">
        <v>176</v>
      </c>
      <c r="B213" s="242" t="s">
        <v>721</v>
      </c>
      <c r="C213" s="247" t="s">
        <v>22</v>
      </c>
      <c r="D213" s="109">
        <f>SUM(E213:F213)</f>
        <v>0</v>
      </c>
      <c r="E213" s="109" t="s">
        <v>138</v>
      </c>
      <c r="F213" s="109">
        <v>0</v>
      </c>
      <c r="G213" s="109">
        <f>SUM(H213:I213)</f>
        <v>0</v>
      </c>
      <c r="H213" s="109" t="s">
        <v>138</v>
      </c>
      <c r="I213" s="109">
        <v>0</v>
      </c>
      <c r="J213" s="109">
        <f>SUM(K213:L213)</f>
        <v>0</v>
      </c>
      <c r="K213" s="109" t="s">
        <v>138</v>
      </c>
      <c r="L213" s="228">
        <v>0</v>
      </c>
    </row>
    <row r="214" spans="1:12" ht="32.25" customHeight="1" x14ac:dyDescent="0.25">
      <c r="A214" s="249" t="s">
        <v>177</v>
      </c>
      <c r="B214" s="246" t="s">
        <v>722</v>
      </c>
      <c r="C214" s="247" t="s">
        <v>139</v>
      </c>
      <c r="D214" s="109">
        <f>SUM(D216:D218)</f>
        <v>0</v>
      </c>
      <c r="E214" s="109" t="s">
        <v>138</v>
      </c>
      <c r="F214" s="109">
        <f>SUM(F216:F218)</f>
        <v>0</v>
      </c>
      <c r="G214" s="109">
        <f>SUM(G216:G218)</f>
        <v>0</v>
      </c>
      <c r="H214" s="109" t="s">
        <v>138</v>
      </c>
      <c r="I214" s="109">
        <f>SUM(I216:I218)</f>
        <v>0</v>
      </c>
      <c r="J214" s="109">
        <f>SUM(J216:J218)</f>
        <v>0</v>
      </c>
      <c r="K214" s="109" t="s">
        <v>138</v>
      </c>
      <c r="L214" s="228">
        <f>SUM(L216:L218)</f>
        <v>0</v>
      </c>
    </row>
    <row r="215" spans="1:12" x14ac:dyDescent="0.25">
      <c r="A215" s="249"/>
      <c r="B215" s="231" t="s">
        <v>398</v>
      </c>
      <c r="C215" s="247"/>
      <c r="D215" s="109"/>
      <c r="E215" s="109"/>
      <c r="F215" s="109"/>
      <c r="G215" s="109"/>
      <c r="H215" s="109"/>
      <c r="I215" s="109"/>
      <c r="J215" s="109"/>
      <c r="K215" s="109"/>
      <c r="L215" s="228"/>
    </row>
    <row r="216" spans="1:12" ht="19.5" customHeight="1" x14ac:dyDescent="0.25">
      <c r="A216" s="249" t="s">
        <v>178</v>
      </c>
      <c r="B216" s="250" t="s">
        <v>723</v>
      </c>
      <c r="C216" s="247" t="s">
        <v>23</v>
      </c>
      <c r="D216" s="109">
        <f>SUM(E216:F216)</f>
        <v>0</v>
      </c>
      <c r="E216" s="109" t="s">
        <v>144</v>
      </c>
      <c r="F216" s="109">
        <v>0</v>
      </c>
      <c r="G216" s="109">
        <f>SUM(H216:I216)</f>
        <v>0</v>
      </c>
      <c r="H216" s="109" t="s">
        <v>144</v>
      </c>
      <c r="I216" s="109">
        <v>0</v>
      </c>
      <c r="J216" s="109">
        <f>SUM(K216:L216)</f>
        <v>0</v>
      </c>
      <c r="K216" s="109" t="s">
        <v>144</v>
      </c>
      <c r="L216" s="228">
        <v>0</v>
      </c>
    </row>
    <row r="217" spans="1:12" ht="27" customHeight="1" x14ac:dyDescent="0.25">
      <c r="A217" s="249" t="s">
        <v>179</v>
      </c>
      <c r="B217" s="242" t="s">
        <v>724</v>
      </c>
      <c r="C217" s="247" t="s">
        <v>24</v>
      </c>
      <c r="D217" s="109">
        <f>SUM(E217:F217)</f>
        <v>0</v>
      </c>
      <c r="E217" s="109" t="s">
        <v>138</v>
      </c>
      <c r="F217" s="109">
        <v>0</v>
      </c>
      <c r="G217" s="109">
        <f>SUM(H217:I217)</f>
        <v>0</v>
      </c>
      <c r="H217" s="109" t="s">
        <v>138</v>
      </c>
      <c r="I217" s="109">
        <v>0</v>
      </c>
      <c r="J217" s="109">
        <f>SUM(K217:L217)</f>
        <v>0</v>
      </c>
      <c r="K217" s="109" t="s">
        <v>138</v>
      </c>
      <c r="L217" s="228">
        <v>0</v>
      </c>
    </row>
    <row r="218" spans="1:12" ht="30" customHeight="1" x14ac:dyDescent="0.25">
      <c r="A218" s="249" t="s">
        <v>180</v>
      </c>
      <c r="B218" s="92" t="s">
        <v>725</v>
      </c>
      <c r="C218" s="247" t="s">
        <v>25</v>
      </c>
      <c r="D218" s="109">
        <f>SUM(E218:F218)</f>
        <v>0</v>
      </c>
      <c r="E218" s="109" t="s">
        <v>138</v>
      </c>
      <c r="F218" s="109">
        <v>0</v>
      </c>
      <c r="G218" s="109">
        <f>SUM(H218:I218)</f>
        <v>0</v>
      </c>
      <c r="H218" s="109" t="s">
        <v>138</v>
      </c>
      <c r="I218" s="109">
        <v>0</v>
      </c>
      <c r="J218" s="109">
        <f>SUM(K218:L218)</f>
        <v>0</v>
      </c>
      <c r="K218" s="109" t="s">
        <v>138</v>
      </c>
      <c r="L218" s="228">
        <v>0</v>
      </c>
    </row>
    <row r="219" spans="1:12" ht="33" customHeight="1" x14ac:dyDescent="0.25">
      <c r="A219" s="249" t="s">
        <v>181</v>
      </c>
      <c r="B219" s="246" t="s">
        <v>726</v>
      </c>
      <c r="C219" s="247" t="s">
        <v>139</v>
      </c>
      <c r="D219" s="109">
        <f>SUM(D221)</f>
        <v>0</v>
      </c>
      <c r="E219" s="109" t="s">
        <v>138</v>
      </c>
      <c r="F219" s="109">
        <f>SUM(F221)</f>
        <v>0</v>
      </c>
      <c r="G219" s="109">
        <f>SUM(G221)</f>
        <v>0</v>
      </c>
      <c r="H219" s="109" t="s">
        <v>138</v>
      </c>
      <c r="I219" s="109">
        <f>SUM(I221)</f>
        <v>0</v>
      </c>
      <c r="J219" s="109">
        <f>SUM(J221)</f>
        <v>0</v>
      </c>
      <c r="K219" s="109" t="s">
        <v>138</v>
      </c>
      <c r="L219" s="228">
        <f>SUM(L221)</f>
        <v>0</v>
      </c>
    </row>
    <row r="220" spans="1:12" x14ac:dyDescent="0.25">
      <c r="A220" s="249"/>
      <c r="B220" s="242" t="s">
        <v>575</v>
      </c>
      <c r="C220" s="247"/>
      <c r="D220" s="109"/>
      <c r="E220" s="109"/>
      <c r="F220" s="109"/>
      <c r="G220" s="109"/>
      <c r="H220" s="109"/>
      <c r="I220" s="109"/>
      <c r="J220" s="109"/>
      <c r="K220" s="109"/>
      <c r="L220" s="228"/>
    </row>
    <row r="221" spans="1:12" ht="25.5" customHeight="1" x14ac:dyDescent="0.25">
      <c r="A221" s="249" t="s">
        <v>182</v>
      </c>
      <c r="B221" s="242" t="s">
        <v>727</v>
      </c>
      <c r="C221" s="247" t="s">
        <v>27</v>
      </c>
      <c r="D221" s="109">
        <f>SUM(E221:F221)</f>
        <v>0</v>
      </c>
      <c r="E221" s="109" t="s">
        <v>138</v>
      </c>
      <c r="F221" s="109">
        <v>0</v>
      </c>
      <c r="G221" s="109">
        <f>SUM(H221:I221)</f>
        <v>0</v>
      </c>
      <c r="H221" s="109" t="s">
        <v>138</v>
      </c>
      <c r="I221" s="109">
        <v>0</v>
      </c>
      <c r="J221" s="109">
        <f>SUM(K221:L221)</f>
        <v>0</v>
      </c>
      <c r="K221" s="109" t="s">
        <v>138</v>
      </c>
      <c r="L221" s="228">
        <v>0</v>
      </c>
    </row>
    <row r="222" spans="1:12" ht="36.75" customHeight="1" x14ac:dyDescent="0.25">
      <c r="A222" s="249" t="s">
        <v>183</v>
      </c>
      <c r="B222" s="246" t="s">
        <v>728</v>
      </c>
      <c r="C222" s="247" t="s">
        <v>139</v>
      </c>
      <c r="D222" s="109">
        <f>SUM(D224:D227)</f>
        <v>-4641006.5999999996</v>
      </c>
      <c r="E222" s="109" t="s">
        <v>138</v>
      </c>
      <c r="F222" s="109">
        <f>SUM(F224:F227)</f>
        <v>-4641006.5999999996</v>
      </c>
      <c r="G222" s="109">
        <f>SUM(G224:G227)</f>
        <v>-5141006.5999999996</v>
      </c>
      <c r="H222" s="109" t="s">
        <v>138</v>
      </c>
      <c r="I222" s="109">
        <f>SUM(I224:I227)</f>
        <v>-5141006.5999999996</v>
      </c>
      <c r="J222" s="109">
        <f>SUM(J224:J227)</f>
        <v>-7588441.1494000005</v>
      </c>
      <c r="K222" s="109" t="s">
        <v>138</v>
      </c>
      <c r="L222" s="228">
        <f>SUM(L224:L227)</f>
        <v>-7588441.1494000005</v>
      </c>
    </row>
    <row r="223" spans="1:12" x14ac:dyDescent="0.25">
      <c r="A223" s="249"/>
      <c r="B223" s="242" t="s">
        <v>575</v>
      </c>
      <c r="C223" s="247"/>
      <c r="D223" s="109"/>
      <c r="E223" s="109"/>
      <c r="F223" s="109"/>
      <c r="G223" s="109"/>
      <c r="H223" s="109"/>
      <c r="I223" s="109"/>
      <c r="J223" s="109"/>
      <c r="K223" s="109"/>
      <c r="L223" s="228"/>
    </row>
    <row r="224" spans="1:12" ht="21" customHeight="1" x14ac:dyDescent="0.25">
      <c r="A224" s="249" t="s">
        <v>184</v>
      </c>
      <c r="B224" s="242" t="s">
        <v>729</v>
      </c>
      <c r="C224" s="247" t="s">
        <v>28</v>
      </c>
      <c r="D224" s="109">
        <f>SUM(E224:F224)</f>
        <v>-4641006.5999999996</v>
      </c>
      <c r="E224" s="109" t="s">
        <v>138</v>
      </c>
      <c r="F224" s="109">
        <v>-4641006.5999999996</v>
      </c>
      <c r="G224" s="109">
        <f>SUM(H224:I224)</f>
        <v>-5141006.5999999996</v>
      </c>
      <c r="H224" s="109" t="s">
        <v>138</v>
      </c>
      <c r="I224" s="109">
        <v>-5141006.5999999996</v>
      </c>
      <c r="J224" s="109">
        <f>SUM(K224:L224)</f>
        <v>-7588441.1494000005</v>
      </c>
      <c r="K224" s="109" t="s">
        <v>138</v>
      </c>
      <c r="L224" s="228">
        <v>-7588441.1494000005</v>
      </c>
    </row>
    <row r="225" spans="1:12" ht="27.75" customHeight="1" x14ac:dyDescent="0.25">
      <c r="A225" s="249" t="s">
        <v>186</v>
      </c>
      <c r="B225" s="242" t="s">
        <v>730</v>
      </c>
      <c r="C225" s="247" t="s">
        <v>29</v>
      </c>
      <c r="D225" s="109">
        <f>SUM(E225:F225)</f>
        <v>0</v>
      </c>
      <c r="E225" s="109" t="s">
        <v>138</v>
      </c>
      <c r="F225" s="109">
        <v>0</v>
      </c>
      <c r="G225" s="109">
        <f>SUM(H225:I225)</f>
        <v>0</v>
      </c>
      <c r="H225" s="109" t="s">
        <v>138</v>
      </c>
      <c r="I225" s="109">
        <v>0</v>
      </c>
      <c r="J225" s="109">
        <f>SUM(K225:L225)</f>
        <v>0</v>
      </c>
      <c r="K225" s="109" t="s">
        <v>138</v>
      </c>
      <c r="L225" s="228">
        <v>0</v>
      </c>
    </row>
    <row r="226" spans="1:12" ht="30.75" customHeight="1" x14ac:dyDescent="0.25">
      <c r="A226" s="249" t="s">
        <v>187</v>
      </c>
      <c r="B226" s="242" t="s">
        <v>731</v>
      </c>
      <c r="C226" s="247" t="s">
        <v>30</v>
      </c>
      <c r="D226" s="109">
        <f>SUM(E226:F226)</f>
        <v>0</v>
      </c>
      <c r="E226" s="109" t="s">
        <v>138</v>
      </c>
      <c r="F226" s="109">
        <v>0</v>
      </c>
      <c r="G226" s="109">
        <f>SUM(H226:I226)</f>
        <v>0</v>
      </c>
      <c r="H226" s="109" t="s">
        <v>138</v>
      </c>
      <c r="I226" s="109">
        <v>0</v>
      </c>
      <c r="J226" s="109">
        <f>SUM(K226:L226)</f>
        <v>0</v>
      </c>
      <c r="K226" s="109" t="s">
        <v>138</v>
      </c>
      <c r="L226" s="228">
        <v>0</v>
      </c>
    </row>
    <row r="227" spans="1:12" ht="37.5" customHeight="1" thickBot="1" x14ac:dyDescent="0.3">
      <c r="A227" s="251" t="s">
        <v>188</v>
      </c>
      <c r="B227" s="252" t="s">
        <v>732</v>
      </c>
      <c r="C227" s="253" t="s">
        <v>31</v>
      </c>
      <c r="D227" s="254">
        <f>SUM(E227:F227)</f>
        <v>0</v>
      </c>
      <c r="E227" s="254" t="s">
        <v>138</v>
      </c>
      <c r="F227" s="254">
        <v>0</v>
      </c>
      <c r="G227" s="254">
        <f>SUM(H227:I227)</f>
        <v>0</v>
      </c>
      <c r="H227" s="254" t="s">
        <v>138</v>
      </c>
      <c r="I227" s="254">
        <v>0</v>
      </c>
      <c r="J227" s="254">
        <f>SUM(K227:L227)</f>
        <v>0</v>
      </c>
      <c r="K227" s="254" t="s">
        <v>138</v>
      </c>
      <c r="L227" s="255">
        <v>0</v>
      </c>
    </row>
    <row r="229" spans="1:12" s="194" customFormat="1" ht="63" customHeight="1" x14ac:dyDescent="0.25">
      <c r="A229" s="402" t="s">
        <v>733</v>
      </c>
      <c r="B229" s="403"/>
      <c r="C229" s="403"/>
      <c r="D229" s="403"/>
      <c r="E229" s="403"/>
      <c r="F229" s="403"/>
      <c r="G229" s="403"/>
      <c r="H229" s="403"/>
      <c r="I229" s="403"/>
      <c r="J229" s="403"/>
      <c r="K229" s="403"/>
      <c r="L229" s="403"/>
    </row>
    <row r="230" spans="1:12" s="194" customFormat="1" ht="28.5" customHeight="1" x14ac:dyDescent="0.25">
      <c r="A230" s="402" t="s">
        <v>734</v>
      </c>
      <c r="B230" s="403"/>
      <c r="C230" s="403"/>
      <c r="D230" s="403"/>
      <c r="E230" s="403"/>
      <c r="F230" s="403"/>
      <c r="G230" s="403"/>
      <c r="H230" s="403"/>
      <c r="I230" s="403"/>
      <c r="J230" s="403"/>
      <c r="K230" s="403"/>
      <c r="L230" s="403"/>
    </row>
    <row r="231" spans="1:12" s="194" customFormat="1" ht="12.75" customHeight="1" x14ac:dyDescent="0.25">
      <c r="A231" s="402" t="s">
        <v>568</v>
      </c>
      <c r="B231" s="403"/>
      <c r="C231" s="403"/>
      <c r="D231" s="403"/>
      <c r="E231" s="403"/>
      <c r="F231" s="403"/>
      <c r="G231" s="403"/>
      <c r="H231" s="403"/>
      <c r="I231" s="403"/>
      <c r="J231" s="403"/>
      <c r="K231" s="403"/>
      <c r="L231" s="403"/>
    </row>
  </sheetData>
  <sheetProtection sheet="1" objects="1" scenarios="1"/>
  <protectedRanges>
    <protectedRange sqref="M164:N164" name="Range30"/>
    <protectedRange sqref="F203 I203 L203" name="Range29"/>
    <protectedRange sqref="L202:L203 I202:I203 F202:F203" name="Range14"/>
    <protectedRange sqref="F203 I203 L203" name="Range27"/>
    <protectedRange sqref="E164:F164 H164:I164 K164:L164" name="Range28"/>
    <protectedRange sqref="E4:F4" name="Range25_2"/>
    <protectedRange sqref="L194" name="Range23_1"/>
    <protectedRange sqref="F194" name="Range21_1"/>
    <protectedRange sqref="H104" name="Range19_1"/>
    <protectedRange sqref="E26 H26 K26" name="Range17_1"/>
    <protectedRange sqref="F217:F218 I217:I218 L217:L218 D220:L220 F221 I221 L221 D223:L223 F224:F227 I224:I227 L224:L227" name="Range16_1"/>
    <protectedRange sqref="F182:F185 I182:I185 L182:L185 D187:L187 F188:F191 I188:I191 L188:L191 D193:L193 D196:L196 L197:L200 I197:I200 F197:F200" name="Range14_1"/>
    <protectedRange sqref="D150:L150 K151 H151 E151 D153:L153 K154:K155 H154:H155 E154:E155 D157:L157 K158 H158 E158 D160:L160 E161 H161 K161 D163:L163 E164:F164 H164:I164 K164:L164 K165 H165 E165" name="Range12_1"/>
    <protectedRange sqref="D123:L123 D125:L125 E126:E127 H126:H127 K126:K127 D129:L129 K129:K133 H130:H133 E130:E133 K119:K121 H119:H121 E119:E121" name="Range10_2"/>
    <protectedRange sqref="E99:E100 K99 E107:E108 D102:L102 H99 E103 H103 K103 D106:E106 G106:H106 J106:K106 K107:K108 H107:H108 E115:E116 H115:H116 K115:K116" name="Range8_1"/>
    <protectedRange sqref="D77:L77 K78:K79 H78:H79 E78:E79 D81:L81 E82:E84 H82:H84 K82:K84 D86:L86" name="Range6_1"/>
    <protectedRange sqref="D44:L44 E45:E52 H45:H52 K45:K52 D54:L54 D57:L57 E55 H55 K55 E58:E59 H58:H59 K58:K59" name="Range4_1"/>
    <protectedRange sqref="D14:L14 D16:L16 D18:L18 D20:L20 E21:E23 H21:H23 K20:K23 D25:L25" name="Range1_1"/>
    <protectedRange sqref="E31:E37 K40:K42 H40:H42 E40:E42 D28:L28 D30:L30 D39:L39 K31:K37 H31:H37" name="Range3_1"/>
    <protectedRange sqref="D61:L61 K62:K69 H62:H69 E62:E69 D71:L71 D73:L73 E74:E75 H74:H75 K74:K75" name="Range5_1"/>
    <protectedRange sqref="D88:L88 K89:K90 H89:H90 E89:E90 D92:L92 K93:K94 H93:H94 E93:E94 D96:L96 D98:L98" name="Range7_1"/>
    <protectedRange sqref="D118:L118 K110:K112 D114:L114 E110:E112 H110:H112" name="Range9_3"/>
    <protectedRange sqref="D135:L135 K136 H136 E136 D138:L138 D140:L140 E141:E142 H141:H142 K141:K142 D144:L144 E145:E148 H145:H148 K145:K148" name="Range11_1"/>
    <protectedRange sqref="D167:L167 D169:L169 D171:L171 L172:L174 I172:I174 F172:F174 D176:L176 L177:L179 I177:I179 F177:F179 D181:L181" name="Range13_1"/>
    <protectedRange sqref="D205:L205 D207:L207 L208:L210 I208:I210 F208:F210 D212:L212 L213 I213 F213 D215:L215 L216 I216 F216" name="Range15_1"/>
    <protectedRange sqref="E104" name="Range18_1"/>
    <protectedRange sqref="K104" name="Range20_1"/>
    <protectedRange sqref="I194" name="Range22_1"/>
    <protectedRange sqref="E1 E4:F4" name="Range24_2"/>
    <protectedRange sqref="H100 K100" name="Range26"/>
  </protectedRanges>
  <mergeCells count="14">
    <mergeCell ref="A229:L229"/>
    <mergeCell ref="J9:L9"/>
    <mergeCell ref="D9:F9"/>
    <mergeCell ref="A231:L231"/>
    <mergeCell ref="A230:L230"/>
    <mergeCell ref="D10:D11"/>
    <mergeCell ref="J10:J11"/>
    <mergeCell ref="B9:C10"/>
    <mergeCell ref="A9:A11"/>
    <mergeCell ref="A2:L2"/>
    <mergeCell ref="A3:L3"/>
    <mergeCell ref="A4:L4"/>
    <mergeCell ref="G10:G11"/>
    <mergeCell ref="G9:I9"/>
  </mergeCells>
  <phoneticPr fontId="2" type="noConversion"/>
  <pageMargins left="0.35" right="0.17" top="0.32" bottom="0.45" header="0.17" footer="0.24"/>
  <pageSetup paperSize="9" scale="71" firstPageNumber="14"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2"/>
  <sheetViews>
    <sheetView view="pageBreakPreview" zoomScale="60" zoomScaleNormal="100" workbookViewId="0">
      <selection sqref="A1:IV65536"/>
    </sheetView>
  </sheetViews>
  <sheetFormatPr defaultColWidth="9.109375" defaultRowHeight="15" x14ac:dyDescent="0.25"/>
  <cols>
    <col min="1" max="1" width="5.5546875" style="42" customWidth="1"/>
    <col min="2" max="2" width="39" style="42" customWidth="1"/>
    <col min="3" max="3" width="14.109375" style="42" customWidth="1"/>
    <col min="4" max="4" width="13" style="42" customWidth="1"/>
    <col min="5" max="5" width="13.44140625" style="42" customWidth="1"/>
    <col min="6" max="6" width="16.33203125" style="42" customWidth="1"/>
    <col min="7" max="7" width="12.33203125" style="42" customWidth="1"/>
    <col min="8" max="8" width="16.88671875" style="42" customWidth="1"/>
    <col min="9" max="9" width="14.5546875" style="42" customWidth="1"/>
    <col min="10" max="10" width="12.5546875" style="42" customWidth="1"/>
    <col min="11" max="11" width="14.5546875" style="42" customWidth="1"/>
    <col min="12" max="16384" width="9.109375" style="42"/>
  </cols>
  <sheetData>
    <row r="1" spans="1:11" s="194" customFormat="1" x14ac:dyDescent="0.25">
      <c r="A1" s="257"/>
      <c r="B1" s="38"/>
      <c r="C1" s="38"/>
      <c r="D1" s="258" t="s">
        <v>189</v>
      </c>
      <c r="E1" s="38"/>
      <c r="F1" s="37"/>
      <c r="G1" s="38"/>
      <c r="H1" s="38"/>
      <c r="I1" s="38"/>
      <c r="J1" s="38"/>
      <c r="K1" s="38" t="s">
        <v>735</v>
      </c>
    </row>
    <row r="2" spans="1:11" s="194" customFormat="1" ht="18" x14ac:dyDescent="0.25">
      <c r="A2" s="259" t="s">
        <v>243</v>
      </c>
      <c r="B2" s="259"/>
      <c r="C2" s="259"/>
      <c r="D2" s="259"/>
      <c r="E2" s="259"/>
      <c r="F2" s="259"/>
      <c r="G2" s="259"/>
      <c r="H2" s="259"/>
      <c r="I2" s="259"/>
      <c r="J2" s="259"/>
      <c r="K2" s="259"/>
    </row>
    <row r="3" spans="1:11" s="194" customFormat="1" ht="18" x14ac:dyDescent="0.25">
      <c r="A3" s="259" t="s">
        <v>736</v>
      </c>
      <c r="B3" s="259"/>
      <c r="C3" s="259"/>
      <c r="D3" s="259"/>
      <c r="E3" s="259"/>
      <c r="F3" s="259"/>
      <c r="G3" s="259"/>
      <c r="H3" s="259"/>
      <c r="I3" s="259"/>
      <c r="J3" s="259"/>
      <c r="K3" s="259"/>
    </row>
    <row r="4" spans="1:11" s="194" customFormat="1" ht="18" x14ac:dyDescent="0.25">
      <c r="A4" s="259"/>
      <c r="B4" s="259"/>
      <c r="C4" s="259"/>
      <c r="E4" s="350" t="s">
        <v>817</v>
      </c>
      <c r="F4" s="350" t="s">
        <v>818</v>
      </c>
      <c r="G4" s="349" t="s">
        <v>811</v>
      </c>
      <c r="H4" s="343"/>
      <c r="I4" s="259"/>
      <c r="J4" s="259"/>
      <c r="K4" s="259"/>
    </row>
    <row r="5" spans="1:11" s="194" customFormat="1" ht="18" customHeight="1" x14ac:dyDescent="0.25">
      <c r="A5" s="260"/>
      <c r="B5" s="260"/>
      <c r="C5" s="260"/>
      <c r="D5" s="260"/>
      <c r="E5" s="260"/>
      <c r="F5" s="260"/>
      <c r="G5" s="260"/>
      <c r="H5" s="260"/>
      <c r="I5" s="260"/>
      <c r="J5" s="260"/>
      <c r="K5" s="260"/>
    </row>
    <row r="6" spans="1:11" s="194" customFormat="1" ht="18" customHeight="1" x14ac:dyDescent="0.25">
      <c r="A6" s="260"/>
      <c r="B6" s="260"/>
      <c r="C6" s="260"/>
      <c r="D6" s="260"/>
      <c r="E6" s="260"/>
      <c r="F6" s="260"/>
      <c r="G6" s="260"/>
      <c r="H6" s="260"/>
      <c r="I6" s="260"/>
      <c r="J6" s="260"/>
      <c r="K6" s="260"/>
    </row>
    <row r="7" spans="1:11" ht="15.6" thickBot="1" x14ac:dyDescent="0.3">
      <c r="A7" s="258"/>
      <c r="B7" s="258"/>
      <c r="C7" s="258"/>
      <c r="D7" s="258"/>
      <c r="E7" s="37"/>
      <c r="F7" s="37"/>
      <c r="G7" s="37"/>
      <c r="H7" s="37"/>
      <c r="I7" s="37"/>
      <c r="J7" s="37" t="s">
        <v>261</v>
      </c>
      <c r="K7" s="46"/>
    </row>
    <row r="8" spans="1:11" ht="15.6" thickBot="1" x14ac:dyDescent="0.3">
      <c r="A8" s="421" t="s">
        <v>737</v>
      </c>
      <c r="B8" s="418"/>
      <c r="C8" s="366" t="s">
        <v>262</v>
      </c>
      <c r="D8" s="366"/>
      <c r="E8" s="367"/>
      <c r="F8" s="368" t="s">
        <v>738</v>
      </c>
      <c r="G8" s="366"/>
      <c r="H8" s="367"/>
      <c r="I8" s="415" t="s">
        <v>264</v>
      </c>
      <c r="J8" s="416"/>
      <c r="K8" s="417"/>
    </row>
    <row r="9" spans="1:11" ht="30" customHeight="1" thickBot="1" x14ac:dyDescent="0.3">
      <c r="A9" s="422"/>
      <c r="B9" s="419"/>
      <c r="C9" s="262" t="s">
        <v>387</v>
      </c>
      <c r="D9" s="263" t="s">
        <v>739</v>
      </c>
      <c r="E9" s="264"/>
      <c r="F9" s="261" t="s">
        <v>387</v>
      </c>
      <c r="G9" s="265" t="s">
        <v>740</v>
      </c>
      <c r="H9" s="266"/>
      <c r="I9" s="261" t="s">
        <v>387</v>
      </c>
      <c r="J9" s="265" t="s">
        <v>740</v>
      </c>
      <c r="K9" s="266"/>
    </row>
    <row r="10" spans="1:11" ht="30.6" thickBot="1" x14ac:dyDescent="0.3">
      <c r="A10" s="423"/>
      <c r="B10" s="420"/>
      <c r="C10" s="267" t="s">
        <v>741</v>
      </c>
      <c r="D10" s="268" t="s">
        <v>391</v>
      </c>
      <c r="E10" s="268" t="s">
        <v>392</v>
      </c>
      <c r="F10" s="52" t="s">
        <v>390</v>
      </c>
      <c r="G10" s="268" t="s">
        <v>391</v>
      </c>
      <c r="H10" s="268" t="s">
        <v>392</v>
      </c>
      <c r="I10" s="52" t="s">
        <v>393</v>
      </c>
      <c r="J10" s="268" t="s">
        <v>391</v>
      </c>
      <c r="K10" s="268" t="s">
        <v>392</v>
      </c>
    </row>
    <row r="11" spans="1:11" ht="15.6" thickBot="1" x14ac:dyDescent="0.3">
      <c r="A11" s="269">
        <v>1</v>
      </c>
      <c r="B11" s="269">
        <v>2</v>
      </c>
      <c r="C11" s="52">
        <v>3</v>
      </c>
      <c r="D11" s="270">
        <v>4</v>
      </c>
      <c r="E11" s="271">
        <v>5</v>
      </c>
      <c r="F11" s="52">
        <v>6</v>
      </c>
      <c r="G11" s="270">
        <v>7</v>
      </c>
      <c r="H11" s="271">
        <v>8</v>
      </c>
      <c r="I11" s="52">
        <v>9</v>
      </c>
      <c r="J11" s="270">
        <v>10</v>
      </c>
      <c r="K11" s="271">
        <v>11</v>
      </c>
    </row>
    <row r="12" spans="1:11" ht="30" customHeight="1" thickBot="1" x14ac:dyDescent="0.3">
      <c r="A12" s="272">
        <v>7000</v>
      </c>
      <c r="B12" s="273" t="s">
        <v>742</v>
      </c>
      <c r="C12" s="274">
        <f>SUM(D12:E12)</f>
        <v>-432602.70000000112</v>
      </c>
      <c r="D12" s="274">
        <f>Ekamutner!E12-'Gorcarnakan caxs'!G13</f>
        <v>0</v>
      </c>
      <c r="E12" s="274">
        <f>Ekamutner!F12-'Gorcarnakan caxs'!H13</f>
        <v>-432602.70000000112</v>
      </c>
      <c r="F12" s="274">
        <f>SUM(G12:H12)</f>
        <v>-11232839.800000006</v>
      </c>
      <c r="G12" s="274">
        <f>Ekamutner!H12-'Gorcarnakan caxs'!J13</f>
        <v>-30272.20000000298</v>
      </c>
      <c r="H12" s="274">
        <f>Ekamutner!I12-'Gorcarnakan caxs'!K13</f>
        <v>-11202567.600000003</v>
      </c>
      <c r="I12" s="274">
        <f>SUM(J12:K12)</f>
        <v>3664564.0851999838</v>
      </c>
      <c r="J12" s="274">
        <f>Ekamutner!K12-'Gorcarnakan caxs'!M13</f>
        <v>13365292.051799983</v>
      </c>
      <c r="K12" s="274">
        <f>Ekamutner!L12-'Gorcarnakan caxs'!N13</f>
        <v>-9700727.966599999</v>
      </c>
    </row>
    <row r="13" spans="1:11" x14ac:dyDescent="0.25">
      <c r="A13" s="37"/>
      <c r="B13" s="37"/>
      <c r="C13" s="37"/>
      <c r="D13" s="37"/>
      <c r="E13" s="37"/>
      <c r="F13" s="37"/>
      <c r="G13" s="37"/>
      <c r="H13" s="37"/>
      <c r="I13" s="37"/>
      <c r="J13" s="37"/>
      <c r="K13" s="37"/>
    </row>
    <row r="14" spans="1:11" x14ac:dyDescent="0.25">
      <c r="A14" s="37"/>
      <c r="B14" s="37"/>
      <c r="C14" s="37"/>
      <c r="D14" s="37"/>
      <c r="E14" s="37"/>
      <c r="F14" s="37"/>
      <c r="G14" s="37"/>
      <c r="H14" s="37"/>
      <c r="I14" s="37"/>
      <c r="J14" s="37"/>
      <c r="K14" s="37"/>
    </row>
    <row r="15" spans="1:11" x14ac:dyDescent="0.25">
      <c r="A15" s="37"/>
      <c r="B15" s="37"/>
      <c r="C15" s="37"/>
      <c r="D15" s="37"/>
      <c r="E15" s="37"/>
      <c r="F15" s="37"/>
      <c r="G15" s="37"/>
      <c r="H15" s="37"/>
      <c r="I15" s="37"/>
      <c r="J15" s="37"/>
      <c r="K15" s="37"/>
    </row>
    <row r="16" spans="1:11" x14ac:dyDescent="0.25">
      <c r="A16" s="37"/>
      <c r="B16" s="37"/>
      <c r="C16" s="37"/>
      <c r="D16" s="37"/>
      <c r="E16" s="37"/>
      <c r="F16" s="37"/>
      <c r="G16" s="37"/>
      <c r="H16" s="37"/>
      <c r="I16" s="37"/>
      <c r="J16" s="37"/>
      <c r="K16" s="37"/>
    </row>
    <row r="17" spans="1:11" x14ac:dyDescent="0.25">
      <c r="A17" s="37"/>
      <c r="B17" s="275" t="s">
        <v>194</v>
      </c>
      <c r="C17" s="276">
        <f>C12+'Dificiti caxs'!D12</f>
        <v>-1.1641532182693481E-9</v>
      </c>
      <c r="D17" s="276">
        <f>D12+'Dificiti caxs'!E12</f>
        <v>0</v>
      </c>
      <c r="E17" s="276">
        <f>E12+'Dificiti caxs'!F12</f>
        <v>-1.1641532182693481E-9</v>
      </c>
      <c r="F17" s="276">
        <f>F12+'Dificiti caxs'!G12</f>
        <v>0</v>
      </c>
      <c r="G17" s="276">
        <f>G12+'Dificiti caxs'!H12</f>
        <v>-2.7939677238464355E-9</v>
      </c>
      <c r="H17" s="276">
        <f>H12+'Dificiti caxs'!I12</f>
        <v>0</v>
      </c>
      <c r="I17" s="276">
        <f>I12+'Dificiti caxs'!J12</f>
        <v>-1.6763806343078613E-8</v>
      </c>
      <c r="J17" s="276">
        <f>J12+'Dificiti caxs'!K12</f>
        <v>-1.6763806343078613E-8</v>
      </c>
      <c r="K17" s="276">
        <f>K12+'Dificiti caxs'!L12</f>
        <v>0</v>
      </c>
    </row>
    <row r="18" spans="1:11" x14ac:dyDescent="0.25">
      <c r="A18" s="37"/>
      <c r="B18" s="275" t="s">
        <v>195</v>
      </c>
      <c r="C18" s="276">
        <f>'Gorcarnakan caxs'!F13-'Tntesagitakan '!D13</f>
        <v>0</v>
      </c>
      <c r="D18" s="276">
        <f>'Gorcarnakan caxs'!G13-'Tntesagitakan '!E13</f>
        <v>0</v>
      </c>
      <c r="E18" s="276">
        <f>'Gorcarnakan caxs'!H13-'Tntesagitakan '!F13</f>
        <v>0</v>
      </c>
      <c r="F18" s="276">
        <f>'Gorcarnakan caxs'!I13-'Tntesagitakan '!G13</f>
        <v>0</v>
      </c>
      <c r="G18" s="276">
        <f>'Gorcarnakan caxs'!J13-'Tntesagitakan '!H13</f>
        <v>0</v>
      </c>
      <c r="H18" s="276">
        <f>'Gorcarnakan caxs'!K13-'Tntesagitakan '!I13</f>
        <v>0</v>
      </c>
      <c r="I18" s="276">
        <f>'Gorcarnakan caxs'!L13-'Tntesagitakan '!J13</f>
        <v>0</v>
      </c>
      <c r="J18" s="276">
        <f>'Gorcarnakan caxs'!M13-'Tntesagitakan '!K13</f>
        <v>0</v>
      </c>
      <c r="K18" s="276">
        <f>'Gorcarnakan caxs'!N13-'Tntesagitakan '!L13</f>
        <v>0</v>
      </c>
    </row>
    <row r="19" spans="1:11" x14ac:dyDescent="0.25">
      <c r="A19" s="37"/>
      <c r="B19" s="275" t="s">
        <v>196</v>
      </c>
      <c r="C19" s="276">
        <f>'Gorcarnakan caxs'!F313-'Tntesagitakan '!D164</f>
        <v>0</v>
      </c>
      <c r="D19" s="276">
        <f>'Gorcarnakan caxs'!G313-'Tntesagitakan '!E164</f>
        <v>0</v>
      </c>
      <c r="E19" s="276">
        <f>'Gorcarnakan caxs'!H313-'Tntesagitakan '!F164</f>
        <v>0</v>
      </c>
      <c r="F19" s="276">
        <f>'Gorcarnakan caxs'!I313-'Tntesagitakan '!G164</f>
        <v>0</v>
      </c>
      <c r="G19" s="276">
        <f>'Gorcarnakan caxs'!J313-'Tntesagitakan '!H164</f>
        <v>0</v>
      </c>
      <c r="H19" s="276">
        <f>'Gorcarnakan caxs'!K313-'Tntesagitakan '!I164</f>
        <v>0</v>
      </c>
      <c r="I19" s="276">
        <f>'Gorcarnakan caxs'!L313-'Tntesagitakan '!J164</f>
        <v>0</v>
      </c>
      <c r="J19" s="276">
        <f>'Gorcarnakan caxs'!M313-'Tntesagitakan '!K164</f>
        <v>0</v>
      </c>
      <c r="K19" s="276">
        <f>'Gorcarnakan caxs'!N313-'Tntesagitakan '!L164</f>
        <v>0</v>
      </c>
    </row>
    <row r="20" spans="1:11" x14ac:dyDescent="0.25">
      <c r="A20" s="37"/>
      <c r="B20" s="277"/>
      <c r="C20" s="278"/>
      <c r="D20" s="278"/>
      <c r="E20" s="278"/>
      <c r="F20" s="278"/>
      <c r="G20" s="278"/>
      <c r="H20" s="278"/>
      <c r="I20" s="278"/>
      <c r="J20" s="278"/>
      <c r="K20" s="278"/>
    </row>
    <row r="21" spans="1:11" x14ac:dyDescent="0.25">
      <c r="A21" s="37"/>
      <c r="B21" s="277"/>
      <c r="C21" s="278"/>
      <c r="D21" s="278"/>
      <c r="E21" s="278"/>
      <c r="F21" s="278"/>
      <c r="G21" s="278"/>
      <c r="H21" s="278"/>
      <c r="I21" s="278"/>
      <c r="J21" s="278"/>
      <c r="K21" s="278"/>
    </row>
    <row r="22" spans="1:11" x14ac:dyDescent="0.25">
      <c r="A22" s="37"/>
      <c r="B22" s="277"/>
      <c r="C22" s="278"/>
      <c r="D22" s="278"/>
      <c r="E22" s="278"/>
      <c r="F22" s="278"/>
      <c r="G22" s="278"/>
      <c r="H22" s="278"/>
      <c r="I22" s="278"/>
      <c r="J22" s="278"/>
      <c r="K22" s="278"/>
    </row>
    <row r="23" spans="1:11" x14ac:dyDescent="0.25">
      <c r="A23" s="37"/>
      <c r="B23" s="37"/>
      <c r="C23" s="37"/>
      <c r="D23" s="37"/>
      <c r="E23" s="37"/>
      <c r="F23" s="37"/>
      <c r="G23" s="37"/>
      <c r="H23" s="37"/>
      <c r="I23" s="37"/>
      <c r="J23" s="37"/>
      <c r="K23" s="37"/>
    </row>
    <row r="24" spans="1:11" x14ac:dyDescent="0.25">
      <c r="A24" s="37"/>
      <c r="B24" s="37"/>
      <c r="C24" s="37"/>
      <c r="D24" s="37"/>
      <c r="E24" s="37"/>
      <c r="F24" s="37"/>
      <c r="G24" s="37"/>
      <c r="H24" s="37"/>
      <c r="I24" s="37"/>
      <c r="J24" s="37"/>
      <c r="K24" s="37"/>
    </row>
    <row r="25" spans="1:11" x14ac:dyDescent="0.25">
      <c r="A25" s="37"/>
      <c r="B25" s="37"/>
      <c r="C25" s="37"/>
      <c r="D25" s="37"/>
      <c r="E25" s="37"/>
      <c r="F25" s="37"/>
      <c r="G25" s="37"/>
      <c r="H25" s="37"/>
      <c r="I25" s="37"/>
      <c r="J25" s="37"/>
      <c r="K25" s="37"/>
    </row>
    <row r="26" spans="1:11" x14ac:dyDescent="0.25">
      <c r="A26" s="37"/>
      <c r="B26" s="37"/>
      <c r="C26" s="37"/>
      <c r="D26" s="37"/>
      <c r="E26" s="37"/>
      <c r="F26" s="37"/>
      <c r="G26" s="37"/>
      <c r="H26" s="37"/>
      <c r="I26" s="37"/>
      <c r="J26" s="37"/>
      <c r="K26" s="37"/>
    </row>
    <row r="27" spans="1:11" x14ac:dyDescent="0.25">
      <c r="A27" s="37"/>
      <c r="B27" s="37"/>
      <c r="C27" s="37"/>
      <c r="D27" s="37"/>
      <c r="E27" s="37"/>
      <c r="F27" s="37"/>
      <c r="G27" s="37"/>
      <c r="H27" s="37"/>
      <c r="I27" s="37"/>
      <c r="J27" s="37"/>
      <c r="K27" s="37"/>
    </row>
    <row r="28" spans="1:11" s="279" customFormat="1" ht="33" customHeight="1" x14ac:dyDescent="0.25">
      <c r="A28" s="414" t="s">
        <v>743</v>
      </c>
      <c r="B28" s="414"/>
      <c r="C28" s="414"/>
      <c r="D28" s="414"/>
      <c r="E28" s="414"/>
      <c r="F28" s="414"/>
      <c r="G28" s="414"/>
      <c r="H28" s="414"/>
      <c r="I28" s="414"/>
      <c r="J28" s="414"/>
      <c r="K28" s="414"/>
    </row>
    <row r="29" spans="1:11" x14ac:dyDescent="0.25">
      <c r="A29" s="37"/>
      <c r="B29" s="37"/>
      <c r="C29" s="37"/>
      <c r="D29" s="37"/>
      <c r="E29" s="37"/>
      <c r="F29" s="37"/>
      <c r="G29" s="37"/>
      <c r="H29" s="37"/>
      <c r="I29" s="37"/>
      <c r="J29" s="37"/>
      <c r="K29" s="37"/>
    </row>
    <row r="43" spans="1:3" x14ac:dyDescent="0.25">
      <c r="A43" s="44"/>
      <c r="B43" s="280"/>
      <c r="C43" s="57"/>
    </row>
    <row r="44" spans="1:3" x14ac:dyDescent="0.25">
      <c r="A44" s="44"/>
      <c r="B44" s="281"/>
      <c r="C44" s="57"/>
    </row>
    <row r="45" spans="1:3" x14ac:dyDescent="0.25">
      <c r="A45" s="44"/>
      <c r="B45" s="280"/>
      <c r="C45" s="57"/>
    </row>
    <row r="46" spans="1:3" x14ac:dyDescent="0.25">
      <c r="A46" s="44"/>
      <c r="B46" s="280"/>
      <c r="C46" s="57"/>
    </row>
    <row r="47" spans="1:3" x14ac:dyDescent="0.25">
      <c r="A47" s="44"/>
      <c r="B47" s="280"/>
      <c r="C47" s="57"/>
    </row>
    <row r="48" spans="1:3" x14ac:dyDescent="0.25">
      <c r="A48" s="44"/>
      <c r="B48" s="280"/>
      <c r="C48" s="57"/>
    </row>
    <row r="49" spans="2:3" x14ac:dyDescent="0.25">
      <c r="B49" s="280"/>
      <c r="C49" s="57"/>
    </row>
    <row r="50" spans="2:3" x14ac:dyDescent="0.25">
      <c r="B50" s="280"/>
      <c r="C50" s="57"/>
    </row>
    <row r="51" spans="2:3" x14ac:dyDescent="0.25">
      <c r="B51" s="280"/>
      <c r="C51" s="57"/>
    </row>
    <row r="52" spans="2:3" x14ac:dyDescent="0.25">
      <c r="B52" s="280"/>
      <c r="C52" s="57"/>
    </row>
    <row r="53" spans="2:3" x14ac:dyDescent="0.25">
      <c r="B53" s="280"/>
      <c r="C53" s="57"/>
    </row>
    <row r="54" spans="2:3" x14ac:dyDescent="0.25">
      <c r="B54" s="280"/>
      <c r="C54" s="57"/>
    </row>
    <row r="55" spans="2:3" x14ac:dyDescent="0.25">
      <c r="B55" s="280"/>
      <c r="C55" s="57"/>
    </row>
    <row r="56" spans="2:3" x14ac:dyDescent="0.25">
      <c r="B56" s="280"/>
      <c r="C56" s="57"/>
    </row>
    <row r="57" spans="2:3" x14ac:dyDescent="0.25">
      <c r="B57" s="280"/>
      <c r="C57" s="57"/>
    </row>
    <row r="58" spans="2:3" x14ac:dyDescent="0.25">
      <c r="B58" s="280"/>
      <c r="C58" s="57"/>
    </row>
    <row r="59" spans="2:3" x14ac:dyDescent="0.25">
      <c r="B59" s="280"/>
      <c r="C59" s="57"/>
    </row>
    <row r="60" spans="2:3" x14ac:dyDescent="0.25">
      <c r="B60" s="282"/>
    </row>
    <row r="61" spans="2:3" x14ac:dyDescent="0.25">
      <c r="B61" s="282"/>
    </row>
    <row r="62" spans="2:3" x14ac:dyDescent="0.25">
      <c r="B62" s="282"/>
    </row>
    <row r="63" spans="2:3" x14ac:dyDescent="0.25">
      <c r="B63" s="282"/>
    </row>
    <row r="64" spans="2:3" x14ac:dyDescent="0.25">
      <c r="B64" s="282"/>
    </row>
    <row r="65" spans="2:2" x14ac:dyDescent="0.25">
      <c r="B65" s="282"/>
    </row>
    <row r="66" spans="2:2" x14ac:dyDescent="0.25">
      <c r="B66" s="282"/>
    </row>
    <row r="67" spans="2:2" x14ac:dyDescent="0.25">
      <c r="B67" s="282"/>
    </row>
    <row r="68" spans="2:2" x14ac:dyDescent="0.25">
      <c r="B68" s="282"/>
    </row>
    <row r="69" spans="2:2" x14ac:dyDescent="0.25">
      <c r="B69" s="282"/>
    </row>
    <row r="70" spans="2:2" x14ac:dyDescent="0.25">
      <c r="B70" s="282"/>
    </row>
    <row r="71" spans="2:2" x14ac:dyDescent="0.25">
      <c r="B71" s="282"/>
    </row>
    <row r="72" spans="2:2" x14ac:dyDescent="0.25">
      <c r="B72" s="282"/>
    </row>
    <row r="73" spans="2:2" x14ac:dyDescent="0.25">
      <c r="B73" s="282"/>
    </row>
    <row r="74" spans="2:2" x14ac:dyDescent="0.25">
      <c r="B74" s="282"/>
    </row>
    <row r="75" spans="2:2" x14ac:dyDescent="0.25">
      <c r="B75" s="282"/>
    </row>
    <row r="76" spans="2:2" x14ac:dyDescent="0.25">
      <c r="B76" s="282"/>
    </row>
    <row r="77" spans="2:2" x14ac:dyDescent="0.25">
      <c r="B77" s="282"/>
    </row>
    <row r="78" spans="2:2" x14ac:dyDescent="0.25">
      <c r="B78" s="282"/>
    </row>
    <row r="79" spans="2:2" x14ac:dyDescent="0.25">
      <c r="B79" s="282"/>
    </row>
    <row r="80" spans="2:2" x14ac:dyDescent="0.25">
      <c r="B80" s="282"/>
    </row>
    <row r="81" spans="2:2" x14ac:dyDescent="0.25">
      <c r="B81" s="282"/>
    </row>
    <row r="82" spans="2:2" x14ac:dyDescent="0.25">
      <c r="B82" s="282"/>
    </row>
    <row r="83" spans="2:2" x14ac:dyDescent="0.25">
      <c r="B83" s="282"/>
    </row>
    <row r="84" spans="2:2" x14ac:dyDescent="0.25">
      <c r="B84" s="282"/>
    </row>
    <row r="85" spans="2:2" x14ac:dyDescent="0.25">
      <c r="B85" s="282"/>
    </row>
    <row r="86" spans="2:2" x14ac:dyDescent="0.25">
      <c r="B86" s="282"/>
    </row>
    <row r="87" spans="2:2" x14ac:dyDescent="0.25">
      <c r="B87" s="282"/>
    </row>
    <row r="88" spans="2:2" x14ac:dyDescent="0.25">
      <c r="B88" s="282"/>
    </row>
    <row r="89" spans="2:2" x14ac:dyDescent="0.25">
      <c r="B89" s="282"/>
    </row>
    <row r="90" spans="2:2" x14ac:dyDescent="0.25">
      <c r="B90" s="282"/>
    </row>
    <row r="91" spans="2:2" x14ac:dyDescent="0.25">
      <c r="B91" s="282"/>
    </row>
    <row r="92" spans="2:2" x14ac:dyDescent="0.25">
      <c r="B92" s="282"/>
    </row>
    <row r="93" spans="2:2" x14ac:dyDescent="0.25">
      <c r="B93" s="282"/>
    </row>
    <row r="94" spans="2:2" x14ac:dyDescent="0.25">
      <c r="B94" s="282"/>
    </row>
    <row r="95" spans="2:2" x14ac:dyDescent="0.25">
      <c r="B95" s="282"/>
    </row>
    <row r="96" spans="2:2" x14ac:dyDescent="0.25">
      <c r="B96" s="282"/>
    </row>
    <row r="97" spans="2:2" x14ac:dyDescent="0.25">
      <c r="B97" s="282"/>
    </row>
    <row r="98" spans="2:2" x14ac:dyDescent="0.25">
      <c r="B98" s="282"/>
    </row>
    <row r="99" spans="2:2" x14ac:dyDescent="0.25">
      <c r="B99" s="282"/>
    </row>
    <row r="100" spans="2:2" x14ac:dyDescent="0.25">
      <c r="B100" s="282"/>
    </row>
    <row r="101" spans="2:2" x14ac:dyDescent="0.25">
      <c r="B101" s="282"/>
    </row>
    <row r="102" spans="2:2" x14ac:dyDescent="0.25">
      <c r="B102" s="282"/>
    </row>
    <row r="103" spans="2:2" x14ac:dyDescent="0.25">
      <c r="B103" s="282"/>
    </row>
    <row r="104" spans="2:2" x14ac:dyDescent="0.25">
      <c r="B104" s="282"/>
    </row>
    <row r="105" spans="2:2" x14ac:dyDescent="0.25">
      <c r="B105" s="282"/>
    </row>
    <row r="106" spans="2:2" x14ac:dyDescent="0.25">
      <c r="B106" s="282"/>
    </row>
    <row r="107" spans="2:2" x14ac:dyDescent="0.25">
      <c r="B107" s="282"/>
    </row>
    <row r="108" spans="2:2" x14ac:dyDescent="0.25">
      <c r="B108" s="282"/>
    </row>
    <row r="109" spans="2:2" x14ac:dyDescent="0.25">
      <c r="B109" s="282"/>
    </row>
    <row r="110" spans="2:2" x14ac:dyDescent="0.25">
      <c r="B110" s="282"/>
    </row>
    <row r="111" spans="2:2" x14ac:dyDescent="0.25">
      <c r="B111" s="282"/>
    </row>
    <row r="112" spans="2:2" x14ac:dyDescent="0.25">
      <c r="B112" s="282"/>
    </row>
    <row r="113" spans="2:2" x14ac:dyDescent="0.25">
      <c r="B113" s="282"/>
    </row>
    <row r="114" spans="2:2" x14ac:dyDescent="0.25">
      <c r="B114" s="282"/>
    </row>
    <row r="115" spans="2:2" x14ac:dyDescent="0.25">
      <c r="B115" s="282"/>
    </row>
    <row r="116" spans="2:2" x14ac:dyDescent="0.25">
      <c r="B116" s="282"/>
    </row>
    <row r="117" spans="2:2" x14ac:dyDescent="0.25">
      <c r="B117" s="282"/>
    </row>
    <row r="118" spans="2:2" x14ac:dyDescent="0.25">
      <c r="B118" s="282"/>
    </row>
    <row r="119" spans="2:2" x14ac:dyDescent="0.25">
      <c r="B119" s="282"/>
    </row>
    <row r="120" spans="2:2" x14ac:dyDescent="0.25">
      <c r="B120" s="282"/>
    </row>
    <row r="121" spans="2:2" x14ac:dyDescent="0.25">
      <c r="B121" s="282"/>
    </row>
    <row r="122" spans="2:2" x14ac:dyDescent="0.25">
      <c r="B122" s="282"/>
    </row>
    <row r="123" spans="2:2" x14ac:dyDescent="0.25">
      <c r="B123" s="282"/>
    </row>
    <row r="124" spans="2:2" x14ac:dyDescent="0.25">
      <c r="B124" s="282"/>
    </row>
    <row r="125" spans="2:2" x14ac:dyDescent="0.25">
      <c r="B125" s="282"/>
    </row>
    <row r="126" spans="2:2" x14ac:dyDescent="0.25">
      <c r="B126" s="282"/>
    </row>
    <row r="127" spans="2:2" x14ac:dyDescent="0.25">
      <c r="B127" s="282"/>
    </row>
    <row r="128" spans="2:2" x14ac:dyDescent="0.25">
      <c r="B128" s="282"/>
    </row>
    <row r="129" spans="2:2" x14ac:dyDescent="0.25">
      <c r="B129" s="282"/>
    </row>
    <row r="130" spans="2:2" x14ac:dyDescent="0.25">
      <c r="B130" s="282"/>
    </row>
    <row r="131" spans="2:2" x14ac:dyDescent="0.25">
      <c r="B131" s="282"/>
    </row>
    <row r="132" spans="2:2" x14ac:dyDescent="0.25">
      <c r="B132" s="282"/>
    </row>
    <row r="133" spans="2:2" x14ac:dyDescent="0.25">
      <c r="B133" s="282"/>
    </row>
    <row r="134" spans="2:2" x14ac:dyDescent="0.25">
      <c r="B134" s="282"/>
    </row>
    <row r="135" spans="2:2" x14ac:dyDescent="0.25">
      <c r="B135" s="282"/>
    </row>
    <row r="136" spans="2:2" x14ac:dyDescent="0.25">
      <c r="B136" s="282"/>
    </row>
    <row r="137" spans="2:2" x14ac:dyDescent="0.25">
      <c r="B137" s="282"/>
    </row>
    <row r="138" spans="2:2" x14ac:dyDescent="0.25">
      <c r="B138" s="282"/>
    </row>
    <row r="139" spans="2:2" x14ac:dyDescent="0.25">
      <c r="B139" s="282"/>
    </row>
    <row r="140" spans="2:2" x14ac:dyDescent="0.25">
      <c r="B140" s="282"/>
    </row>
    <row r="141" spans="2:2" x14ac:dyDescent="0.25">
      <c r="B141" s="282"/>
    </row>
    <row r="142" spans="2:2" x14ac:dyDescent="0.25">
      <c r="B142" s="282"/>
    </row>
    <row r="143" spans="2:2" x14ac:dyDescent="0.25">
      <c r="B143" s="282"/>
    </row>
    <row r="144" spans="2:2" x14ac:dyDescent="0.25">
      <c r="B144" s="282"/>
    </row>
    <row r="145" spans="2:2" x14ac:dyDescent="0.25">
      <c r="B145" s="282"/>
    </row>
    <row r="146" spans="2:2" x14ac:dyDescent="0.25">
      <c r="B146" s="282"/>
    </row>
    <row r="147" spans="2:2" x14ac:dyDescent="0.25">
      <c r="B147" s="282"/>
    </row>
    <row r="148" spans="2:2" x14ac:dyDescent="0.25">
      <c r="B148" s="282"/>
    </row>
    <row r="149" spans="2:2" x14ac:dyDescent="0.25">
      <c r="B149" s="282"/>
    </row>
    <row r="150" spans="2:2" x14ac:dyDescent="0.25">
      <c r="B150" s="282"/>
    </row>
    <row r="151" spans="2:2" x14ac:dyDescent="0.25">
      <c r="B151" s="282"/>
    </row>
    <row r="152" spans="2:2" x14ac:dyDescent="0.25">
      <c r="B152" s="282"/>
    </row>
    <row r="153" spans="2:2" x14ac:dyDescent="0.25">
      <c r="B153" s="282"/>
    </row>
    <row r="154" spans="2:2" x14ac:dyDescent="0.25">
      <c r="B154" s="282"/>
    </row>
    <row r="155" spans="2:2" x14ac:dyDescent="0.25">
      <c r="B155" s="282"/>
    </row>
    <row r="156" spans="2:2" x14ac:dyDescent="0.25">
      <c r="B156" s="282"/>
    </row>
    <row r="157" spans="2:2" x14ac:dyDescent="0.25">
      <c r="B157" s="282"/>
    </row>
    <row r="158" spans="2:2" x14ac:dyDescent="0.25">
      <c r="B158" s="282"/>
    </row>
    <row r="159" spans="2:2" x14ac:dyDescent="0.25">
      <c r="B159" s="282"/>
    </row>
    <row r="160" spans="2:2" x14ac:dyDescent="0.25">
      <c r="B160" s="282"/>
    </row>
    <row r="161" spans="2:2" x14ac:dyDescent="0.25">
      <c r="B161" s="282"/>
    </row>
    <row r="162" spans="2:2" x14ac:dyDescent="0.25">
      <c r="B162" s="282"/>
    </row>
    <row r="163" spans="2:2" x14ac:dyDescent="0.25">
      <c r="B163" s="282"/>
    </row>
    <row r="164" spans="2:2" x14ac:dyDescent="0.25">
      <c r="B164" s="282"/>
    </row>
    <row r="165" spans="2:2" x14ac:dyDescent="0.25">
      <c r="B165" s="282"/>
    </row>
    <row r="166" spans="2:2" x14ac:dyDescent="0.25">
      <c r="B166" s="282"/>
    </row>
    <row r="167" spans="2:2" x14ac:dyDescent="0.25">
      <c r="B167" s="282"/>
    </row>
    <row r="168" spans="2:2" x14ac:dyDescent="0.25">
      <c r="B168" s="282"/>
    </row>
    <row r="169" spans="2:2" x14ac:dyDescent="0.25">
      <c r="B169" s="282"/>
    </row>
    <row r="170" spans="2:2" x14ac:dyDescent="0.25">
      <c r="B170" s="282"/>
    </row>
    <row r="171" spans="2:2" x14ac:dyDescent="0.25">
      <c r="B171" s="282"/>
    </row>
    <row r="172" spans="2:2" x14ac:dyDescent="0.25">
      <c r="B172" s="282"/>
    </row>
    <row r="173" spans="2:2" x14ac:dyDescent="0.25">
      <c r="B173" s="282"/>
    </row>
    <row r="174" spans="2:2" x14ac:dyDescent="0.25">
      <c r="B174" s="282"/>
    </row>
    <row r="175" spans="2:2" x14ac:dyDescent="0.25">
      <c r="B175" s="282"/>
    </row>
    <row r="176" spans="2:2" x14ac:dyDescent="0.25">
      <c r="B176" s="282"/>
    </row>
    <row r="177" spans="2:2" x14ac:dyDescent="0.25">
      <c r="B177" s="282"/>
    </row>
    <row r="178" spans="2:2" x14ac:dyDescent="0.25">
      <c r="B178" s="282"/>
    </row>
    <row r="179" spans="2:2" x14ac:dyDescent="0.25">
      <c r="B179" s="282"/>
    </row>
    <row r="180" spans="2:2" x14ac:dyDescent="0.25">
      <c r="B180" s="282"/>
    </row>
    <row r="181" spans="2:2" x14ac:dyDescent="0.25">
      <c r="B181" s="282"/>
    </row>
    <row r="182" spans="2:2" x14ac:dyDescent="0.25">
      <c r="B182" s="282"/>
    </row>
    <row r="183" spans="2:2" x14ac:dyDescent="0.25">
      <c r="B183" s="282"/>
    </row>
    <row r="184" spans="2:2" x14ac:dyDescent="0.25">
      <c r="B184" s="282"/>
    </row>
    <row r="185" spans="2:2" x14ac:dyDescent="0.25">
      <c r="B185" s="282"/>
    </row>
    <row r="186" spans="2:2" x14ac:dyDescent="0.25">
      <c r="B186" s="282"/>
    </row>
    <row r="187" spans="2:2" x14ac:dyDescent="0.25">
      <c r="B187" s="282"/>
    </row>
    <row r="188" spans="2:2" x14ac:dyDescent="0.25">
      <c r="B188" s="282"/>
    </row>
    <row r="189" spans="2:2" x14ac:dyDescent="0.25">
      <c r="B189" s="282"/>
    </row>
    <row r="190" spans="2:2" x14ac:dyDescent="0.25">
      <c r="B190" s="282"/>
    </row>
    <row r="191" spans="2:2" x14ac:dyDescent="0.25">
      <c r="B191" s="282"/>
    </row>
    <row r="192" spans="2:2" x14ac:dyDescent="0.25">
      <c r="B192" s="282"/>
    </row>
    <row r="193" spans="2:2" x14ac:dyDescent="0.25">
      <c r="B193" s="282"/>
    </row>
    <row r="194" spans="2:2" x14ac:dyDescent="0.25">
      <c r="B194" s="282"/>
    </row>
    <row r="195" spans="2:2" x14ac:dyDescent="0.25">
      <c r="B195" s="282"/>
    </row>
    <row r="196" spans="2:2" x14ac:dyDescent="0.25">
      <c r="B196" s="282"/>
    </row>
    <row r="197" spans="2:2" x14ac:dyDescent="0.25">
      <c r="B197" s="282"/>
    </row>
    <row r="198" spans="2:2" x14ac:dyDescent="0.25">
      <c r="B198" s="282"/>
    </row>
    <row r="199" spans="2:2" x14ac:dyDescent="0.25">
      <c r="B199" s="282"/>
    </row>
    <row r="200" spans="2:2" x14ac:dyDescent="0.25">
      <c r="B200" s="282"/>
    </row>
    <row r="201" spans="2:2" x14ac:dyDescent="0.25">
      <c r="B201" s="282"/>
    </row>
    <row r="202" spans="2:2" x14ac:dyDescent="0.25">
      <c r="B202" s="282"/>
    </row>
    <row r="203" spans="2:2" x14ac:dyDescent="0.25">
      <c r="B203" s="282"/>
    </row>
    <row r="204" spans="2:2" x14ac:dyDescent="0.25">
      <c r="B204" s="282"/>
    </row>
    <row r="205" spans="2:2" x14ac:dyDescent="0.25">
      <c r="B205" s="282"/>
    </row>
    <row r="206" spans="2:2" x14ac:dyDescent="0.25">
      <c r="B206" s="282"/>
    </row>
    <row r="207" spans="2:2" x14ac:dyDescent="0.25">
      <c r="B207" s="282"/>
    </row>
    <row r="208" spans="2:2" x14ac:dyDescent="0.25">
      <c r="B208" s="282"/>
    </row>
    <row r="209" spans="2:2" x14ac:dyDescent="0.25">
      <c r="B209" s="282"/>
    </row>
    <row r="210" spans="2:2" x14ac:dyDescent="0.25">
      <c r="B210" s="282"/>
    </row>
    <row r="211" spans="2:2" x14ac:dyDescent="0.25">
      <c r="B211" s="282"/>
    </row>
    <row r="212" spans="2:2" x14ac:dyDescent="0.25">
      <c r="B212" s="282"/>
    </row>
    <row r="213" spans="2:2" x14ac:dyDescent="0.25">
      <c r="B213" s="282"/>
    </row>
    <row r="214" spans="2:2" x14ac:dyDescent="0.25">
      <c r="B214" s="282"/>
    </row>
    <row r="215" spans="2:2" x14ac:dyDescent="0.25">
      <c r="B215" s="282"/>
    </row>
    <row r="216" spans="2:2" x14ac:dyDescent="0.25">
      <c r="B216" s="282"/>
    </row>
    <row r="217" spans="2:2" x14ac:dyDescent="0.25">
      <c r="B217" s="282"/>
    </row>
    <row r="218" spans="2:2" x14ac:dyDescent="0.25">
      <c r="B218" s="282"/>
    </row>
    <row r="219" spans="2:2" x14ac:dyDescent="0.25">
      <c r="B219" s="282"/>
    </row>
    <row r="220" spans="2:2" x14ac:dyDescent="0.25">
      <c r="B220" s="282"/>
    </row>
    <row r="221" spans="2:2" x14ac:dyDescent="0.25">
      <c r="B221" s="282"/>
    </row>
    <row r="222" spans="2:2" x14ac:dyDescent="0.25">
      <c r="B222" s="282"/>
    </row>
  </sheetData>
  <sheetProtection sheet="1" objects="1" scenarios="1"/>
  <protectedRanges>
    <protectedRange sqref="D1" name="Range1_1"/>
  </protectedRanges>
  <mergeCells count="6">
    <mergeCell ref="A28:K28"/>
    <mergeCell ref="I8:K8"/>
    <mergeCell ref="B8:B10"/>
    <mergeCell ref="A8:A10"/>
    <mergeCell ref="C8:E8"/>
    <mergeCell ref="F8:H8"/>
  </mergeCells>
  <phoneticPr fontId="2" type="noConversion"/>
  <pageMargins left="0.45" right="0.27" top="0.32" bottom="0.35" header="0.17" footer="0.16"/>
  <pageSetup paperSize="9" scale="82" firstPageNumber="21"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zoomScale="60" zoomScaleNormal="93" workbookViewId="0">
      <selection activeCell="F12" sqref="F12"/>
    </sheetView>
  </sheetViews>
  <sheetFormatPr defaultColWidth="19.109375" defaultRowHeight="15.6" x14ac:dyDescent="0.35"/>
  <cols>
    <col min="1" max="1" width="6.6640625" style="339" customWidth="1"/>
    <col min="2" max="2" width="25.44140625" style="340" customWidth="1"/>
    <col min="3" max="3" width="4.6640625" style="340" customWidth="1"/>
    <col min="4" max="8" width="19.109375" style="9" customWidth="1"/>
    <col min="9" max="9" width="21.5546875" style="9" customWidth="1"/>
    <col min="10" max="11" width="19.109375" style="9" customWidth="1"/>
    <col min="12" max="12" width="23.44140625" style="9" customWidth="1"/>
    <col min="13" max="16384" width="19.109375" style="9"/>
  </cols>
  <sheetData>
    <row r="1" spans="1:12" s="286" customFormat="1" ht="20.25" customHeight="1" x14ac:dyDescent="0.35">
      <c r="A1" s="283"/>
      <c r="B1" s="284"/>
      <c r="C1" s="285" t="s">
        <v>189</v>
      </c>
      <c r="L1" s="287" t="s">
        <v>744</v>
      </c>
    </row>
    <row r="2" spans="1:12" s="286" customFormat="1" ht="24" customHeight="1" x14ac:dyDescent="0.35">
      <c r="A2" s="383" t="s">
        <v>243</v>
      </c>
      <c r="B2" s="383"/>
      <c r="C2" s="383"/>
      <c r="D2" s="383"/>
      <c r="E2" s="383"/>
      <c r="F2" s="383"/>
      <c r="G2" s="383"/>
      <c r="H2" s="383"/>
      <c r="I2" s="383"/>
      <c r="J2" s="383"/>
      <c r="K2" s="383"/>
      <c r="L2" s="383"/>
    </row>
    <row r="3" spans="1:12" s="286" customFormat="1" ht="28.5" customHeight="1" x14ac:dyDescent="0.35">
      <c r="A3" s="383" t="s">
        <v>745</v>
      </c>
      <c r="B3" s="383"/>
      <c r="C3" s="383"/>
      <c r="D3" s="383"/>
      <c r="E3" s="383"/>
      <c r="F3" s="383"/>
      <c r="G3" s="383"/>
      <c r="H3" s="383"/>
      <c r="I3" s="383"/>
      <c r="J3" s="383"/>
      <c r="K3" s="383"/>
      <c r="L3" s="383"/>
    </row>
    <row r="4" spans="1:12" s="286" customFormat="1" ht="28.5" customHeight="1" x14ac:dyDescent="0.35">
      <c r="A4" s="342"/>
      <c r="B4" s="342"/>
      <c r="C4" s="350" t="s">
        <v>817</v>
      </c>
      <c r="D4" s="350" t="s">
        <v>818</v>
      </c>
      <c r="E4" s="349" t="s">
        <v>811</v>
      </c>
      <c r="G4" s="343"/>
      <c r="H4" s="342"/>
      <c r="I4" s="342"/>
      <c r="J4" s="342"/>
      <c r="K4" s="342"/>
      <c r="L4" s="342"/>
    </row>
    <row r="5" spans="1:12" s="286" customFormat="1" ht="15" customHeight="1" x14ac:dyDescent="0.35">
      <c r="A5" s="288"/>
      <c r="B5" s="289"/>
      <c r="C5" s="289"/>
      <c r="D5" s="290"/>
      <c r="E5" s="290"/>
      <c r="F5" s="290"/>
      <c r="G5" s="290"/>
      <c r="H5" s="290"/>
      <c r="I5" s="290"/>
      <c r="J5" s="290"/>
      <c r="K5" s="290"/>
      <c r="L5" s="287"/>
    </row>
    <row r="6" spans="1:12" s="286" customFormat="1" ht="15" customHeight="1" x14ac:dyDescent="0.35">
      <c r="A6" s="288"/>
      <c r="B6" s="289"/>
      <c r="C6" s="289"/>
      <c r="D6" s="290"/>
      <c r="E6" s="290"/>
      <c r="F6" s="290"/>
      <c r="G6" s="290"/>
      <c r="H6" s="290"/>
      <c r="I6" s="290"/>
      <c r="J6" s="290"/>
      <c r="K6" s="290"/>
      <c r="L6" s="287"/>
    </row>
    <row r="7" spans="1:12" s="286" customFormat="1" ht="16.2" thickBot="1" x14ac:dyDescent="0.4">
      <c r="A7" s="291"/>
      <c r="B7" s="292"/>
      <c r="C7" s="292"/>
      <c r="D7" s="287"/>
      <c r="E7" s="287"/>
      <c r="F7" s="287"/>
      <c r="G7" s="287"/>
      <c r="H7" s="287"/>
      <c r="I7" s="287"/>
      <c r="J7" s="293"/>
      <c r="K7" s="47" t="s">
        <v>261</v>
      </c>
      <c r="L7" s="287"/>
    </row>
    <row r="8" spans="1:12" ht="16.2" thickBot="1" x14ac:dyDescent="0.4">
      <c r="A8" s="427" t="s">
        <v>571</v>
      </c>
      <c r="B8" s="430" t="s">
        <v>746</v>
      </c>
      <c r="C8" s="431"/>
      <c r="D8" s="434" t="s">
        <v>747</v>
      </c>
      <c r="E8" s="434"/>
      <c r="F8" s="435"/>
      <c r="G8" s="436" t="s">
        <v>738</v>
      </c>
      <c r="H8" s="434"/>
      <c r="I8" s="435"/>
      <c r="J8" s="436" t="s">
        <v>264</v>
      </c>
      <c r="K8" s="434"/>
      <c r="L8" s="435"/>
    </row>
    <row r="9" spans="1:12" ht="30" customHeight="1" thickBot="1" x14ac:dyDescent="0.4">
      <c r="A9" s="428"/>
      <c r="B9" s="432"/>
      <c r="C9" s="433"/>
      <c r="D9" s="437" t="s">
        <v>268</v>
      </c>
      <c r="E9" s="424" t="s">
        <v>269</v>
      </c>
      <c r="F9" s="425"/>
      <c r="G9" s="439" t="s">
        <v>748</v>
      </c>
      <c r="H9" s="295" t="s">
        <v>269</v>
      </c>
      <c r="I9" s="296"/>
      <c r="J9" s="441" t="s">
        <v>271</v>
      </c>
      <c r="K9" s="424" t="s">
        <v>269</v>
      </c>
      <c r="L9" s="425"/>
    </row>
    <row r="10" spans="1:12" ht="16.2" thickBot="1" x14ac:dyDescent="0.4">
      <c r="A10" s="429"/>
      <c r="B10" s="294" t="s">
        <v>573</v>
      </c>
      <c r="C10" s="297" t="s">
        <v>190</v>
      </c>
      <c r="D10" s="438"/>
      <c r="E10" s="298" t="s">
        <v>272</v>
      </c>
      <c r="F10" s="299" t="s">
        <v>273</v>
      </c>
      <c r="G10" s="440"/>
      <c r="H10" s="300" t="s">
        <v>272</v>
      </c>
      <c r="I10" s="301" t="s">
        <v>273</v>
      </c>
      <c r="J10" s="442"/>
      <c r="K10" s="298" t="s">
        <v>272</v>
      </c>
      <c r="L10" s="301" t="s">
        <v>273</v>
      </c>
    </row>
    <row r="11" spans="1:12" x14ac:dyDescent="0.35">
      <c r="A11" s="302">
        <v>1</v>
      </c>
      <c r="B11" s="302">
        <v>2</v>
      </c>
      <c r="C11" s="302" t="s">
        <v>191</v>
      </c>
      <c r="D11" s="303">
        <v>4</v>
      </c>
      <c r="E11" s="303">
        <v>5</v>
      </c>
      <c r="F11" s="304">
        <v>6</v>
      </c>
      <c r="G11" s="303">
        <v>7</v>
      </c>
      <c r="H11" s="303">
        <v>8</v>
      </c>
      <c r="I11" s="304">
        <v>9</v>
      </c>
      <c r="J11" s="303">
        <v>10</v>
      </c>
      <c r="K11" s="303">
        <v>11</v>
      </c>
      <c r="L11" s="305">
        <v>12</v>
      </c>
    </row>
    <row r="12" spans="1:12" s="311" customFormat="1" ht="69" customHeight="1" x14ac:dyDescent="0.35">
      <c r="A12" s="306">
        <v>8000</v>
      </c>
      <c r="B12" s="307" t="s">
        <v>749</v>
      </c>
      <c r="C12" s="308"/>
      <c r="D12" s="309">
        <f>SUM(D14,D74)</f>
        <v>432602.69999999995</v>
      </c>
      <c r="E12" s="309">
        <f t="shared" ref="E12:L12" si="0">SUM(E14,E74)</f>
        <v>0</v>
      </c>
      <c r="F12" s="309">
        <f t="shared" si="0"/>
        <v>432602.69999999995</v>
      </c>
      <c r="G12" s="309">
        <f t="shared" si="0"/>
        <v>11232839.799999999</v>
      </c>
      <c r="H12" s="309">
        <f t="shared" si="0"/>
        <v>30272.200000000186</v>
      </c>
      <c r="I12" s="309">
        <f t="shared" si="0"/>
        <v>11202567.6</v>
      </c>
      <c r="J12" s="309">
        <f t="shared" si="0"/>
        <v>-3664564.0852000006</v>
      </c>
      <c r="K12" s="309">
        <f t="shared" si="0"/>
        <v>-13365292.0518</v>
      </c>
      <c r="L12" s="310">
        <f t="shared" si="0"/>
        <v>9700727.966599999</v>
      </c>
    </row>
    <row r="13" spans="1:12" s="311" customFormat="1" x14ac:dyDescent="0.35">
      <c r="A13" s="306"/>
      <c r="B13" s="312" t="s">
        <v>269</v>
      </c>
      <c r="C13" s="308"/>
      <c r="D13" s="309"/>
      <c r="E13" s="309"/>
      <c r="F13" s="309"/>
      <c r="G13" s="309"/>
      <c r="H13" s="309"/>
      <c r="I13" s="309"/>
      <c r="J13" s="309"/>
      <c r="K13" s="309"/>
      <c r="L13" s="310"/>
    </row>
    <row r="14" spans="1:12" ht="39.75" customHeight="1" x14ac:dyDescent="0.35">
      <c r="A14" s="306">
        <v>8100</v>
      </c>
      <c r="B14" s="307" t="s">
        <v>750</v>
      </c>
      <c r="C14" s="313"/>
      <c r="D14" s="309">
        <f>SUM(D16,D44)</f>
        <v>432602.69999999995</v>
      </c>
      <c r="E14" s="309">
        <f t="shared" ref="E14:L14" si="1">SUM(E16,E44)</f>
        <v>0</v>
      </c>
      <c r="F14" s="309">
        <f t="shared" si="1"/>
        <v>432602.69999999995</v>
      </c>
      <c r="G14" s="309">
        <f t="shared" si="1"/>
        <v>10288437.1</v>
      </c>
      <c r="H14" s="309">
        <f t="shared" si="1"/>
        <v>30272.200000000186</v>
      </c>
      <c r="I14" s="309">
        <f t="shared" si="1"/>
        <v>10258164.9</v>
      </c>
      <c r="J14" s="309">
        <f t="shared" si="1"/>
        <v>-4111868.8648000006</v>
      </c>
      <c r="K14" s="309">
        <f t="shared" si="1"/>
        <v>-13365292.0518</v>
      </c>
      <c r="L14" s="310">
        <f t="shared" si="1"/>
        <v>9253423.186999999</v>
      </c>
    </row>
    <row r="15" spans="1:12" x14ac:dyDescent="0.35">
      <c r="A15" s="306"/>
      <c r="B15" s="312" t="s">
        <v>269</v>
      </c>
      <c r="C15" s="313"/>
      <c r="D15" s="314"/>
      <c r="E15" s="314"/>
      <c r="F15" s="314"/>
      <c r="G15" s="314"/>
      <c r="H15" s="314"/>
      <c r="I15" s="314"/>
      <c r="J15" s="314"/>
      <c r="K15" s="314"/>
      <c r="L15" s="315"/>
    </row>
    <row r="16" spans="1:12" ht="34.5" customHeight="1" x14ac:dyDescent="0.35">
      <c r="A16" s="306">
        <v>8110</v>
      </c>
      <c r="B16" s="316" t="s">
        <v>751</v>
      </c>
      <c r="C16" s="313"/>
      <c r="D16" s="314">
        <f t="shared" ref="D16:L16" si="2">SUM(D18,D22)</f>
        <v>944402.7</v>
      </c>
      <c r="E16" s="314">
        <f t="shared" si="2"/>
        <v>0</v>
      </c>
      <c r="F16" s="314">
        <f t="shared" si="2"/>
        <v>944402.7</v>
      </c>
      <c r="G16" s="314">
        <f t="shared" si="2"/>
        <v>0</v>
      </c>
      <c r="H16" s="314">
        <f t="shared" si="2"/>
        <v>0</v>
      </c>
      <c r="I16" s="314">
        <f t="shared" si="2"/>
        <v>0</v>
      </c>
      <c r="J16" s="314">
        <f t="shared" si="2"/>
        <v>0</v>
      </c>
      <c r="K16" s="314">
        <f t="shared" si="2"/>
        <v>0</v>
      </c>
      <c r="L16" s="315">
        <f t="shared" si="2"/>
        <v>0</v>
      </c>
    </row>
    <row r="17" spans="1:12" ht="19.5" customHeight="1" x14ac:dyDescent="0.35">
      <c r="A17" s="306"/>
      <c r="B17" s="312" t="s">
        <v>269</v>
      </c>
      <c r="C17" s="313"/>
      <c r="D17" s="317"/>
      <c r="E17" s="314"/>
      <c r="F17" s="317"/>
      <c r="G17" s="317"/>
      <c r="H17" s="314"/>
      <c r="I17" s="317"/>
      <c r="J17" s="317"/>
      <c r="K17" s="314"/>
      <c r="L17" s="318"/>
    </row>
    <row r="18" spans="1:12" ht="48" customHeight="1" x14ac:dyDescent="0.35">
      <c r="A18" s="306">
        <v>8111</v>
      </c>
      <c r="B18" s="307" t="s">
        <v>752</v>
      </c>
      <c r="C18" s="313"/>
      <c r="D18" s="314">
        <f>SUM(D20:D21)</f>
        <v>0</v>
      </c>
      <c r="E18" s="317" t="s">
        <v>16</v>
      </c>
      <c r="F18" s="314">
        <f>SUM(F20:F21)</f>
        <v>0</v>
      </c>
      <c r="G18" s="314">
        <f>SUM(G20:G21)</f>
        <v>0</v>
      </c>
      <c r="H18" s="317" t="s">
        <v>16</v>
      </c>
      <c r="I18" s="314">
        <f>SUM(I20:I21)</f>
        <v>0</v>
      </c>
      <c r="J18" s="314">
        <f>SUM(J20:J21)</f>
        <v>0</v>
      </c>
      <c r="K18" s="317" t="s">
        <v>16</v>
      </c>
      <c r="L18" s="315">
        <f>SUM(L20:L21)</f>
        <v>0</v>
      </c>
    </row>
    <row r="19" spans="1:12" x14ac:dyDescent="0.35">
      <c r="A19" s="306"/>
      <c r="B19" s="319" t="s">
        <v>753</v>
      </c>
      <c r="C19" s="313"/>
      <c r="D19" s="314"/>
      <c r="E19" s="317"/>
      <c r="F19" s="314"/>
      <c r="G19" s="314"/>
      <c r="H19" s="317"/>
      <c r="I19" s="314"/>
      <c r="J19" s="314"/>
      <c r="K19" s="317"/>
      <c r="L19" s="315"/>
    </row>
    <row r="20" spans="1:12" ht="30.75" customHeight="1" x14ac:dyDescent="0.35">
      <c r="A20" s="306">
        <v>8112</v>
      </c>
      <c r="B20" s="320" t="s">
        <v>754</v>
      </c>
      <c r="C20" s="321" t="s">
        <v>4</v>
      </c>
      <c r="D20" s="314">
        <f>SUM(E20:F20)</f>
        <v>0</v>
      </c>
      <c r="E20" s="317" t="s">
        <v>16</v>
      </c>
      <c r="F20" s="314">
        <v>0</v>
      </c>
      <c r="G20" s="314">
        <f>SUM(H20:I20)</f>
        <v>0</v>
      </c>
      <c r="H20" s="317" t="s">
        <v>16</v>
      </c>
      <c r="I20" s="314">
        <v>0</v>
      </c>
      <c r="J20" s="314">
        <f>SUM(K20:L20)</f>
        <v>0</v>
      </c>
      <c r="K20" s="317" t="s">
        <v>16</v>
      </c>
      <c r="L20" s="315">
        <v>0</v>
      </c>
    </row>
    <row r="21" spans="1:12" ht="16.5" customHeight="1" x14ac:dyDescent="0.35">
      <c r="A21" s="306">
        <v>8113</v>
      </c>
      <c r="B21" s="320" t="s">
        <v>755</v>
      </c>
      <c r="C21" s="321" t="s">
        <v>5</v>
      </c>
      <c r="D21" s="314">
        <f>SUM(E21:F21)</f>
        <v>0</v>
      </c>
      <c r="E21" s="317" t="s">
        <v>16</v>
      </c>
      <c r="F21" s="314">
        <v>0</v>
      </c>
      <c r="G21" s="314">
        <f>SUM(H21:I21)</f>
        <v>0</v>
      </c>
      <c r="H21" s="317" t="s">
        <v>16</v>
      </c>
      <c r="I21" s="314">
        <v>0</v>
      </c>
      <c r="J21" s="314">
        <f>SUM(K21:L21)</f>
        <v>0</v>
      </c>
      <c r="K21" s="317" t="s">
        <v>16</v>
      </c>
      <c r="L21" s="315">
        <v>0</v>
      </c>
    </row>
    <row r="22" spans="1:12" ht="48" customHeight="1" x14ac:dyDescent="0.35">
      <c r="A22" s="306">
        <v>8120</v>
      </c>
      <c r="B22" s="307" t="s">
        <v>756</v>
      </c>
      <c r="C22" s="321"/>
      <c r="D22" s="314">
        <f>SUM(D24,D34)</f>
        <v>944402.7</v>
      </c>
      <c r="E22" s="314">
        <f t="shared" ref="E22:L22" si="3">SUM(E24,E34)</f>
        <v>0</v>
      </c>
      <c r="F22" s="314">
        <f t="shared" si="3"/>
        <v>944402.7</v>
      </c>
      <c r="G22" s="314">
        <f t="shared" si="3"/>
        <v>0</v>
      </c>
      <c r="H22" s="314">
        <f t="shared" si="3"/>
        <v>0</v>
      </c>
      <c r="I22" s="314">
        <f t="shared" si="3"/>
        <v>0</v>
      </c>
      <c r="J22" s="314">
        <f t="shared" si="3"/>
        <v>0</v>
      </c>
      <c r="K22" s="314">
        <f t="shared" si="3"/>
        <v>0</v>
      </c>
      <c r="L22" s="315">
        <f t="shared" si="3"/>
        <v>0</v>
      </c>
    </row>
    <row r="23" spans="1:12" x14ac:dyDescent="0.35">
      <c r="A23" s="306"/>
      <c r="B23" s="312" t="s">
        <v>269</v>
      </c>
      <c r="C23" s="321"/>
      <c r="D23" s="314"/>
      <c r="E23" s="317"/>
      <c r="F23" s="314"/>
      <c r="G23" s="314"/>
      <c r="H23" s="317"/>
      <c r="I23" s="314"/>
      <c r="J23" s="314"/>
      <c r="K23" s="317"/>
      <c r="L23" s="315"/>
    </row>
    <row r="24" spans="1:12" ht="31.2" x14ac:dyDescent="0.35">
      <c r="A24" s="306">
        <v>8121</v>
      </c>
      <c r="B24" s="322" t="s">
        <v>757</v>
      </c>
      <c r="C24" s="321"/>
      <c r="D24" s="314">
        <f>SUM(D26,D30)</f>
        <v>944402.7</v>
      </c>
      <c r="E24" s="317" t="s">
        <v>16</v>
      </c>
      <c r="F24" s="314">
        <f>SUM(F26,F30)</f>
        <v>944402.7</v>
      </c>
      <c r="G24" s="314">
        <f>SUM(G26,G30)</f>
        <v>0</v>
      </c>
      <c r="H24" s="317" t="s">
        <v>16</v>
      </c>
      <c r="I24" s="314">
        <f>SUM(I26,I30)</f>
        <v>0</v>
      </c>
      <c r="J24" s="314">
        <f>SUM(J26,J30)</f>
        <v>0</v>
      </c>
      <c r="K24" s="317" t="s">
        <v>16</v>
      </c>
      <c r="L24" s="315">
        <f>SUM(L26,L30)</f>
        <v>0</v>
      </c>
    </row>
    <row r="25" spans="1:12" x14ac:dyDescent="0.35">
      <c r="A25" s="306"/>
      <c r="B25" s="319" t="s">
        <v>753</v>
      </c>
      <c r="C25" s="321"/>
      <c r="D25" s="314"/>
      <c r="E25" s="317"/>
      <c r="F25" s="314"/>
      <c r="G25" s="314"/>
      <c r="H25" s="317"/>
      <c r="I25" s="314"/>
      <c r="J25" s="314"/>
      <c r="K25" s="317"/>
      <c r="L25" s="315"/>
    </row>
    <row r="26" spans="1:12" ht="51.75" customHeight="1" x14ac:dyDescent="0.35">
      <c r="A26" s="306">
        <v>8122</v>
      </c>
      <c r="B26" s="323" t="s">
        <v>758</v>
      </c>
      <c r="C26" s="321" t="s">
        <v>6</v>
      </c>
      <c r="D26" s="314">
        <f>SUM(D28:D29)</f>
        <v>944402.7</v>
      </c>
      <c r="E26" s="317" t="s">
        <v>16</v>
      </c>
      <c r="F26" s="314">
        <f>SUM(F28:F29)</f>
        <v>944402.7</v>
      </c>
      <c r="G26" s="314">
        <f>SUM(G28:G29)</f>
        <v>0</v>
      </c>
      <c r="H26" s="317" t="s">
        <v>16</v>
      </c>
      <c r="I26" s="314">
        <f>SUM(I28:I29)</f>
        <v>0</v>
      </c>
      <c r="J26" s="314">
        <f>SUM(J28:J29)</f>
        <v>0</v>
      </c>
      <c r="K26" s="317" t="s">
        <v>16</v>
      </c>
      <c r="L26" s="315">
        <f>SUM(L28:L29)</f>
        <v>0</v>
      </c>
    </row>
    <row r="27" spans="1:12" x14ac:dyDescent="0.35">
      <c r="A27" s="306"/>
      <c r="B27" s="320" t="s">
        <v>753</v>
      </c>
      <c r="C27" s="321"/>
      <c r="D27" s="314"/>
      <c r="E27" s="317"/>
      <c r="F27" s="314"/>
      <c r="G27" s="314"/>
      <c r="H27" s="317"/>
      <c r="I27" s="314"/>
      <c r="J27" s="314"/>
      <c r="K27" s="317"/>
      <c r="L27" s="315"/>
    </row>
    <row r="28" spans="1:12" ht="16.5" customHeight="1" x14ac:dyDescent="0.35">
      <c r="A28" s="306">
        <v>8123</v>
      </c>
      <c r="B28" s="320" t="s">
        <v>759</v>
      </c>
      <c r="C28" s="321"/>
      <c r="D28" s="314">
        <f>SUM(E28:F28)</f>
        <v>0</v>
      </c>
      <c r="E28" s="317" t="s">
        <v>16</v>
      </c>
      <c r="F28" s="314">
        <v>0</v>
      </c>
      <c r="G28" s="314">
        <f>SUM(H28:I28)</f>
        <v>0</v>
      </c>
      <c r="H28" s="317" t="s">
        <v>16</v>
      </c>
      <c r="I28" s="314">
        <v>0</v>
      </c>
      <c r="J28" s="314">
        <f>SUM(K28:L28)</f>
        <v>0</v>
      </c>
      <c r="K28" s="317" t="s">
        <v>16</v>
      </c>
      <c r="L28" s="315">
        <v>0</v>
      </c>
    </row>
    <row r="29" spans="1:12" x14ac:dyDescent="0.35">
      <c r="A29" s="306">
        <v>8124</v>
      </c>
      <c r="B29" s="320" t="s">
        <v>760</v>
      </c>
      <c r="C29" s="321"/>
      <c r="D29" s="314">
        <f>SUM(E29:F29)</f>
        <v>944402.7</v>
      </c>
      <c r="E29" s="317" t="s">
        <v>16</v>
      </c>
      <c r="F29" s="314">
        <v>944402.7</v>
      </c>
      <c r="G29" s="314">
        <f>SUM(H29:I29)</f>
        <v>0</v>
      </c>
      <c r="H29" s="317" t="s">
        <v>16</v>
      </c>
      <c r="I29" s="314">
        <v>0</v>
      </c>
      <c r="J29" s="314">
        <f>SUM(K29:L29)</f>
        <v>0</v>
      </c>
      <c r="K29" s="317" t="s">
        <v>16</v>
      </c>
      <c r="L29" s="315">
        <v>0</v>
      </c>
    </row>
    <row r="30" spans="1:12" ht="35.25" customHeight="1" x14ac:dyDescent="0.35">
      <c r="A30" s="306">
        <v>8130</v>
      </c>
      <c r="B30" s="323" t="s">
        <v>761</v>
      </c>
      <c r="C30" s="321" t="s">
        <v>7</v>
      </c>
      <c r="D30" s="314">
        <f>SUM(D32:D33)</f>
        <v>0</v>
      </c>
      <c r="E30" s="317" t="s">
        <v>16</v>
      </c>
      <c r="F30" s="314">
        <f>SUM(F32:F33)</f>
        <v>0</v>
      </c>
      <c r="G30" s="314">
        <f>SUM(G32:G33)</f>
        <v>0</v>
      </c>
      <c r="H30" s="317" t="s">
        <v>16</v>
      </c>
      <c r="I30" s="314">
        <f>SUM(I32:I33)</f>
        <v>0</v>
      </c>
      <c r="J30" s="314">
        <f>SUM(J32:J33)</f>
        <v>0</v>
      </c>
      <c r="K30" s="317" t="s">
        <v>16</v>
      </c>
      <c r="L30" s="315">
        <f>SUM(L32:L33)</f>
        <v>0</v>
      </c>
    </row>
    <row r="31" spans="1:12" x14ac:dyDescent="0.35">
      <c r="A31" s="306"/>
      <c r="B31" s="320" t="s">
        <v>753</v>
      </c>
      <c r="C31" s="321"/>
      <c r="D31" s="314"/>
      <c r="E31" s="317"/>
      <c r="F31" s="314"/>
      <c r="G31" s="314"/>
      <c r="H31" s="317"/>
      <c r="I31" s="314"/>
      <c r="J31" s="314"/>
      <c r="K31" s="317"/>
      <c r="L31" s="315"/>
    </row>
    <row r="32" spans="1:12" x14ac:dyDescent="0.35">
      <c r="A32" s="306">
        <v>8131</v>
      </c>
      <c r="B32" s="320" t="s">
        <v>762</v>
      </c>
      <c r="C32" s="321"/>
      <c r="D32" s="314">
        <f>SUM(E32:F32)</f>
        <v>0</v>
      </c>
      <c r="E32" s="317" t="s">
        <v>16</v>
      </c>
      <c r="F32" s="314">
        <v>0</v>
      </c>
      <c r="G32" s="314">
        <f>SUM(H32:I32)</f>
        <v>0</v>
      </c>
      <c r="H32" s="317" t="s">
        <v>16</v>
      </c>
      <c r="I32" s="314">
        <v>0</v>
      </c>
      <c r="J32" s="314">
        <f>SUM(K32:L32)</f>
        <v>0</v>
      </c>
      <c r="K32" s="317" t="s">
        <v>16</v>
      </c>
      <c r="L32" s="315">
        <v>0</v>
      </c>
    </row>
    <row r="33" spans="1:12" x14ac:dyDescent="0.35">
      <c r="A33" s="306">
        <v>8132</v>
      </c>
      <c r="B33" s="320" t="s">
        <v>763</v>
      </c>
      <c r="C33" s="321"/>
      <c r="D33" s="314">
        <f>SUM(E33:F33)</f>
        <v>0</v>
      </c>
      <c r="E33" s="317" t="s">
        <v>16</v>
      </c>
      <c r="F33" s="314">
        <v>0</v>
      </c>
      <c r="G33" s="314">
        <f>SUM(H33:I33)</f>
        <v>0</v>
      </c>
      <c r="H33" s="317" t="s">
        <v>16</v>
      </c>
      <c r="I33" s="314">
        <v>0</v>
      </c>
      <c r="J33" s="314">
        <f>SUM(K33:L33)</f>
        <v>0</v>
      </c>
      <c r="K33" s="317" t="s">
        <v>16</v>
      </c>
      <c r="L33" s="315">
        <v>0</v>
      </c>
    </row>
    <row r="34" spans="1:12" s="324" customFormat="1" ht="46.8" x14ac:dyDescent="0.35">
      <c r="A34" s="306">
        <v>8140</v>
      </c>
      <c r="B34" s="323" t="s">
        <v>764</v>
      </c>
      <c r="C34" s="321"/>
      <c r="D34" s="314">
        <f>SUM(D36,D40)</f>
        <v>0</v>
      </c>
      <c r="E34" s="314">
        <f t="shared" ref="E34:L34" si="4">SUM(E36,E40)</f>
        <v>0</v>
      </c>
      <c r="F34" s="314">
        <f t="shared" si="4"/>
        <v>0</v>
      </c>
      <c r="G34" s="314">
        <f t="shared" si="4"/>
        <v>0</v>
      </c>
      <c r="H34" s="314">
        <f t="shared" si="4"/>
        <v>0</v>
      </c>
      <c r="I34" s="314">
        <f t="shared" si="4"/>
        <v>0</v>
      </c>
      <c r="J34" s="314">
        <f t="shared" si="4"/>
        <v>0</v>
      </c>
      <c r="K34" s="314">
        <f t="shared" si="4"/>
        <v>0</v>
      </c>
      <c r="L34" s="315">
        <f t="shared" si="4"/>
        <v>0</v>
      </c>
    </row>
    <row r="35" spans="1:12" s="324" customFormat="1" x14ac:dyDescent="0.35">
      <c r="A35" s="306"/>
      <c r="B35" s="319" t="s">
        <v>753</v>
      </c>
      <c r="C35" s="321"/>
      <c r="D35" s="314"/>
      <c r="E35" s="317"/>
      <c r="F35" s="314"/>
      <c r="G35" s="314"/>
      <c r="H35" s="317"/>
      <c r="I35" s="314"/>
      <c r="J35" s="314"/>
      <c r="K35" s="317"/>
      <c r="L35" s="315"/>
    </row>
    <row r="36" spans="1:12" s="324" customFormat="1" ht="32.25" customHeight="1" x14ac:dyDescent="0.35">
      <c r="A36" s="306">
        <v>8141</v>
      </c>
      <c r="B36" s="323" t="s">
        <v>765</v>
      </c>
      <c r="C36" s="321" t="s">
        <v>6</v>
      </c>
      <c r="D36" s="314">
        <f>SUM(D38:D39)</f>
        <v>0</v>
      </c>
      <c r="E36" s="314">
        <f t="shared" ref="E36:L36" si="5">SUM(E38:E39)</f>
        <v>0</v>
      </c>
      <c r="F36" s="314">
        <f t="shared" si="5"/>
        <v>0</v>
      </c>
      <c r="G36" s="314">
        <f t="shared" si="5"/>
        <v>0</v>
      </c>
      <c r="H36" s="314">
        <f t="shared" si="5"/>
        <v>0</v>
      </c>
      <c r="I36" s="314">
        <f t="shared" si="5"/>
        <v>0</v>
      </c>
      <c r="J36" s="314">
        <f t="shared" si="5"/>
        <v>0</v>
      </c>
      <c r="K36" s="314">
        <f t="shared" si="5"/>
        <v>0</v>
      </c>
      <c r="L36" s="315">
        <f t="shared" si="5"/>
        <v>0</v>
      </c>
    </row>
    <row r="37" spans="1:12" s="324" customFormat="1" x14ac:dyDescent="0.35">
      <c r="A37" s="306"/>
      <c r="B37" s="320" t="s">
        <v>753</v>
      </c>
      <c r="C37" s="325"/>
      <c r="D37" s="314"/>
      <c r="E37" s="317"/>
      <c r="F37" s="314"/>
      <c r="G37" s="314"/>
      <c r="H37" s="317"/>
      <c r="I37" s="314"/>
      <c r="J37" s="314"/>
      <c r="K37" s="317"/>
      <c r="L37" s="315"/>
    </row>
    <row r="38" spans="1:12" s="324" customFormat="1" x14ac:dyDescent="0.35">
      <c r="A38" s="306">
        <v>8142</v>
      </c>
      <c r="B38" s="320" t="s">
        <v>766</v>
      </c>
      <c r="C38" s="325"/>
      <c r="D38" s="314">
        <f>SUM(E38:F38)</f>
        <v>0</v>
      </c>
      <c r="E38" s="317">
        <v>0</v>
      </c>
      <c r="F38" s="314" t="s">
        <v>144</v>
      </c>
      <c r="G38" s="314">
        <f>SUM(H38:I38)</f>
        <v>0</v>
      </c>
      <c r="H38" s="317">
        <v>0</v>
      </c>
      <c r="I38" s="314" t="s">
        <v>144</v>
      </c>
      <c r="J38" s="314">
        <f>SUM(K38:L38)</f>
        <v>0</v>
      </c>
      <c r="K38" s="317">
        <v>0</v>
      </c>
      <c r="L38" s="315" t="s">
        <v>144</v>
      </c>
    </row>
    <row r="39" spans="1:12" s="324" customFormat="1" ht="16.5" customHeight="1" x14ac:dyDescent="0.35">
      <c r="A39" s="306">
        <v>8143</v>
      </c>
      <c r="B39" s="320" t="s">
        <v>767</v>
      </c>
      <c r="C39" s="325"/>
      <c r="D39" s="314">
        <f>SUM(E39:F39)</f>
        <v>0</v>
      </c>
      <c r="E39" s="317">
        <v>0</v>
      </c>
      <c r="F39" s="314" t="s">
        <v>144</v>
      </c>
      <c r="G39" s="314">
        <f>SUM(H39:I39)</f>
        <v>0</v>
      </c>
      <c r="H39" s="317">
        <v>0</v>
      </c>
      <c r="I39" s="314" t="s">
        <v>144</v>
      </c>
      <c r="J39" s="314">
        <f>SUM(K39:L39)</f>
        <v>0</v>
      </c>
      <c r="K39" s="317">
        <v>0</v>
      </c>
      <c r="L39" s="315" t="s">
        <v>144</v>
      </c>
    </row>
    <row r="40" spans="1:12" s="324" customFormat="1" ht="32.25" customHeight="1" x14ac:dyDescent="0.35">
      <c r="A40" s="306">
        <v>8150</v>
      </c>
      <c r="B40" s="323" t="s">
        <v>768</v>
      </c>
      <c r="C40" s="321" t="s">
        <v>7</v>
      </c>
      <c r="D40" s="314">
        <f>SUM(D42:D43)</f>
        <v>0</v>
      </c>
      <c r="E40" s="314">
        <f t="shared" ref="E40:L40" si="6">SUM(E42:E43)</f>
        <v>0</v>
      </c>
      <c r="F40" s="314">
        <f t="shared" si="6"/>
        <v>0</v>
      </c>
      <c r="G40" s="314">
        <f t="shared" si="6"/>
        <v>0</v>
      </c>
      <c r="H40" s="314">
        <f t="shared" si="6"/>
        <v>0</v>
      </c>
      <c r="I40" s="314">
        <f t="shared" si="6"/>
        <v>0</v>
      </c>
      <c r="J40" s="314">
        <f t="shared" si="6"/>
        <v>0</v>
      </c>
      <c r="K40" s="314">
        <f t="shared" si="6"/>
        <v>0</v>
      </c>
      <c r="L40" s="315">
        <f t="shared" si="6"/>
        <v>0</v>
      </c>
    </row>
    <row r="41" spans="1:12" s="324" customFormat="1" x14ac:dyDescent="0.35">
      <c r="A41" s="306"/>
      <c r="B41" s="320" t="s">
        <v>753</v>
      </c>
      <c r="C41" s="321"/>
      <c r="D41" s="314"/>
      <c r="E41" s="317"/>
      <c r="F41" s="314"/>
      <c r="G41" s="314"/>
      <c r="H41" s="317"/>
      <c r="I41" s="314"/>
      <c r="J41" s="314"/>
      <c r="K41" s="317"/>
      <c r="L41" s="315"/>
    </row>
    <row r="42" spans="1:12" s="324" customFormat="1" x14ac:dyDescent="0.35">
      <c r="A42" s="306">
        <v>8151</v>
      </c>
      <c r="B42" s="320" t="s">
        <v>762</v>
      </c>
      <c r="C42" s="321"/>
      <c r="D42" s="314">
        <f>SUM(E42:F42)</f>
        <v>0</v>
      </c>
      <c r="E42" s="317">
        <v>0</v>
      </c>
      <c r="F42" s="314" t="s">
        <v>144</v>
      </c>
      <c r="G42" s="314">
        <f>SUM(H42:I42)</f>
        <v>0</v>
      </c>
      <c r="H42" s="317">
        <v>0</v>
      </c>
      <c r="I42" s="314" t="s">
        <v>144</v>
      </c>
      <c r="J42" s="314">
        <f>SUM(K42:L42)</f>
        <v>0</v>
      </c>
      <c r="K42" s="317">
        <v>0</v>
      </c>
      <c r="L42" s="315" t="s">
        <v>144</v>
      </c>
    </row>
    <row r="43" spans="1:12" s="324" customFormat="1" ht="21" customHeight="1" x14ac:dyDescent="0.35">
      <c r="A43" s="306">
        <v>8152</v>
      </c>
      <c r="B43" s="320" t="s">
        <v>769</v>
      </c>
      <c r="C43" s="321"/>
      <c r="D43" s="314">
        <f>SUM(E43:F43)</f>
        <v>0</v>
      </c>
      <c r="E43" s="317">
        <v>0</v>
      </c>
      <c r="F43" s="314" t="s">
        <v>144</v>
      </c>
      <c r="G43" s="314">
        <f>SUM(H43:I43)</f>
        <v>0</v>
      </c>
      <c r="H43" s="317">
        <v>0</v>
      </c>
      <c r="I43" s="314" t="s">
        <v>144</v>
      </c>
      <c r="J43" s="314">
        <f>SUM(K43:L43)</f>
        <v>0</v>
      </c>
      <c r="K43" s="317">
        <v>0</v>
      </c>
      <c r="L43" s="315" t="s">
        <v>144</v>
      </c>
    </row>
    <row r="44" spans="1:12" s="324" customFormat="1" ht="53.25" customHeight="1" x14ac:dyDescent="0.35">
      <c r="A44" s="306">
        <v>8160</v>
      </c>
      <c r="B44" s="316" t="s">
        <v>770</v>
      </c>
      <c r="C44" s="321"/>
      <c r="D44" s="314">
        <f t="shared" ref="D44:L44" si="7">SUM(D46,D51,D55,D71,D72,D70)</f>
        <v>-511800</v>
      </c>
      <c r="E44" s="314">
        <f t="shared" si="7"/>
        <v>0</v>
      </c>
      <c r="F44" s="314">
        <f t="shared" si="7"/>
        <v>-511800</v>
      </c>
      <c r="G44" s="314">
        <f t="shared" si="7"/>
        <v>10288437.1</v>
      </c>
      <c r="H44" s="314">
        <f t="shared" si="7"/>
        <v>30272.200000000186</v>
      </c>
      <c r="I44" s="314">
        <f t="shared" si="7"/>
        <v>10258164.9</v>
      </c>
      <c r="J44" s="314">
        <f t="shared" si="7"/>
        <v>-4111868.8648000006</v>
      </c>
      <c r="K44" s="314">
        <f t="shared" si="7"/>
        <v>-13365292.0518</v>
      </c>
      <c r="L44" s="315">
        <f t="shared" si="7"/>
        <v>9253423.186999999</v>
      </c>
    </row>
    <row r="45" spans="1:12" s="324" customFormat="1" x14ac:dyDescent="0.35">
      <c r="A45" s="306"/>
      <c r="B45" s="320" t="s">
        <v>269</v>
      </c>
      <c r="C45" s="321"/>
      <c r="D45" s="314"/>
      <c r="E45" s="317"/>
      <c r="F45" s="314"/>
      <c r="G45" s="314"/>
      <c r="H45" s="317"/>
      <c r="I45" s="314"/>
      <c r="J45" s="314"/>
      <c r="K45" s="317"/>
      <c r="L45" s="315"/>
    </row>
    <row r="46" spans="1:12" s="311" customFormat="1" ht="51" customHeight="1" x14ac:dyDescent="0.35">
      <c r="A46" s="306">
        <v>8161</v>
      </c>
      <c r="B46" s="307" t="s">
        <v>771</v>
      </c>
      <c r="C46" s="321"/>
      <c r="D46" s="314">
        <f>SUM(D48:D50)</f>
        <v>-1511800</v>
      </c>
      <c r="E46" s="317" t="s">
        <v>16</v>
      </c>
      <c r="F46" s="314">
        <f>SUM(F48:F50)</f>
        <v>-1511800</v>
      </c>
      <c r="G46" s="314">
        <f>SUM(G48:G50)</f>
        <v>-3678042.4</v>
      </c>
      <c r="H46" s="317" t="s">
        <v>16</v>
      </c>
      <c r="I46" s="314">
        <f>SUM(I48:I50)</f>
        <v>-3678042.4</v>
      </c>
      <c r="J46" s="314">
        <f>SUM(J48:J50)</f>
        <v>-4174547.4</v>
      </c>
      <c r="K46" s="317" t="s">
        <v>16</v>
      </c>
      <c r="L46" s="315">
        <f>SUM(L48:L50)</f>
        <v>-4174547.4</v>
      </c>
    </row>
    <row r="47" spans="1:12" s="311" customFormat="1" x14ac:dyDescent="0.35">
      <c r="A47" s="306"/>
      <c r="B47" s="319" t="s">
        <v>753</v>
      </c>
      <c r="C47" s="321"/>
      <c r="D47" s="314"/>
      <c r="E47" s="317"/>
      <c r="F47" s="314"/>
      <c r="G47" s="314"/>
      <c r="H47" s="317"/>
      <c r="I47" s="314"/>
      <c r="J47" s="314"/>
      <c r="K47" s="317"/>
      <c r="L47" s="315"/>
    </row>
    <row r="48" spans="1:12" ht="58.5" customHeight="1" x14ac:dyDescent="0.35">
      <c r="A48" s="306">
        <v>8162</v>
      </c>
      <c r="B48" s="320" t="s">
        <v>772</v>
      </c>
      <c r="C48" s="321" t="s">
        <v>8</v>
      </c>
      <c r="D48" s="314">
        <f>SUM(E48:F48)</f>
        <v>0</v>
      </c>
      <c r="E48" s="317" t="s">
        <v>16</v>
      </c>
      <c r="F48" s="314"/>
      <c r="G48" s="314">
        <f>SUM(H48:I48)</f>
        <v>0</v>
      </c>
      <c r="H48" s="317" t="s">
        <v>16</v>
      </c>
      <c r="I48" s="314"/>
      <c r="J48" s="314">
        <f>SUM(K48:L48)</f>
        <v>0</v>
      </c>
      <c r="K48" s="317" t="s">
        <v>16</v>
      </c>
      <c r="L48" s="315"/>
    </row>
    <row r="49" spans="1:12" s="311" customFormat="1" ht="97.5" customHeight="1" x14ac:dyDescent="0.35">
      <c r="A49" s="306">
        <v>8163</v>
      </c>
      <c r="B49" s="320" t="s">
        <v>773</v>
      </c>
      <c r="C49" s="321" t="s">
        <v>8</v>
      </c>
      <c r="D49" s="314">
        <f>SUM(E49:F49)</f>
        <v>500000</v>
      </c>
      <c r="E49" s="317" t="s">
        <v>16</v>
      </c>
      <c r="F49" s="314">
        <v>500000</v>
      </c>
      <c r="G49" s="314">
        <f>SUM(H49:I49)</f>
        <v>500000</v>
      </c>
      <c r="H49" s="317" t="s">
        <v>16</v>
      </c>
      <c r="I49" s="314">
        <v>500000</v>
      </c>
      <c r="J49" s="314">
        <f>SUM(K49:L49)</f>
        <v>0</v>
      </c>
      <c r="K49" s="317" t="s">
        <v>16</v>
      </c>
      <c r="L49" s="315">
        <v>0</v>
      </c>
    </row>
    <row r="50" spans="1:12" ht="45.75" customHeight="1" x14ac:dyDescent="0.35">
      <c r="A50" s="306">
        <v>8164</v>
      </c>
      <c r="B50" s="320" t="s">
        <v>774</v>
      </c>
      <c r="C50" s="321" t="s">
        <v>9</v>
      </c>
      <c r="D50" s="314">
        <f>SUM(E50:F50)</f>
        <v>-2011800</v>
      </c>
      <c r="E50" s="317" t="s">
        <v>16</v>
      </c>
      <c r="F50" s="314">
        <v>-2011800</v>
      </c>
      <c r="G50" s="314">
        <f>SUM(H50:I50)</f>
        <v>-4178042.4</v>
      </c>
      <c r="H50" s="317" t="s">
        <v>16</v>
      </c>
      <c r="I50" s="314">
        <v>-4178042.4</v>
      </c>
      <c r="J50" s="314">
        <f>SUM(K50:L50)</f>
        <v>-4174547.4</v>
      </c>
      <c r="K50" s="317" t="s">
        <v>16</v>
      </c>
      <c r="L50" s="315">
        <v>-4174547.4</v>
      </c>
    </row>
    <row r="51" spans="1:12" s="311" customFormat="1" ht="23.25" customHeight="1" x14ac:dyDescent="0.35">
      <c r="A51" s="306">
        <v>8170</v>
      </c>
      <c r="B51" s="307" t="s">
        <v>775</v>
      </c>
      <c r="C51" s="321"/>
      <c r="D51" s="317">
        <f>SUM(D53:D54)</f>
        <v>0</v>
      </c>
      <c r="E51" s="317">
        <f t="shared" ref="E51:L51" si="8">SUM(E53:E54)</f>
        <v>0</v>
      </c>
      <c r="F51" s="317">
        <f t="shared" si="8"/>
        <v>0</v>
      </c>
      <c r="G51" s="317">
        <f t="shared" si="8"/>
        <v>0</v>
      </c>
      <c r="H51" s="317">
        <f t="shared" si="8"/>
        <v>0</v>
      </c>
      <c r="I51" s="317">
        <f t="shared" si="8"/>
        <v>0</v>
      </c>
      <c r="J51" s="317">
        <f t="shared" si="8"/>
        <v>0</v>
      </c>
      <c r="K51" s="317">
        <f t="shared" si="8"/>
        <v>0</v>
      </c>
      <c r="L51" s="318">
        <f t="shared" si="8"/>
        <v>0</v>
      </c>
    </row>
    <row r="52" spans="1:12" s="311" customFormat="1" x14ac:dyDescent="0.35">
      <c r="A52" s="306"/>
      <c r="B52" s="319" t="s">
        <v>753</v>
      </c>
      <c r="C52" s="321"/>
      <c r="D52" s="317"/>
      <c r="E52" s="317"/>
      <c r="F52" s="317"/>
      <c r="G52" s="317"/>
      <c r="H52" s="317"/>
      <c r="I52" s="317"/>
      <c r="J52" s="317"/>
      <c r="K52" s="317"/>
      <c r="L52" s="318"/>
    </row>
    <row r="53" spans="1:12" ht="38.25" customHeight="1" x14ac:dyDescent="0.35">
      <c r="A53" s="306">
        <v>8171</v>
      </c>
      <c r="B53" s="320" t="s">
        <v>776</v>
      </c>
      <c r="C53" s="321" t="s">
        <v>10</v>
      </c>
      <c r="D53" s="314">
        <f>SUM(E53:F53)</f>
        <v>0</v>
      </c>
      <c r="E53" s="314">
        <v>0</v>
      </c>
      <c r="F53" s="314"/>
      <c r="G53" s="314">
        <f>SUM(H53:I53)</f>
        <v>0</v>
      </c>
      <c r="H53" s="314">
        <v>0</v>
      </c>
      <c r="I53" s="314"/>
      <c r="J53" s="314">
        <f>SUM(K53:L53)</f>
        <v>0</v>
      </c>
      <c r="K53" s="314">
        <v>0</v>
      </c>
      <c r="L53" s="315"/>
    </row>
    <row r="54" spans="1:12" ht="26.25" customHeight="1" x14ac:dyDescent="0.35">
      <c r="A54" s="306">
        <v>8172</v>
      </c>
      <c r="B54" s="326" t="s">
        <v>777</v>
      </c>
      <c r="C54" s="321" t="s">
        <v>11</v>
      </c>
      <c r="D54" s="314">
        <f>SUM(E54:F54)</f>
        <v>0</v>
      </c>
      <c r="E54" s="317">
        <v>0</v>
      </c>
      <c r="F54" s="314"/>
      <c r="G54" s="314">
        <f>SUM(H54:I54)</f>
        <v>0</v>
      </c>
      <c r="H54" s="317">
        <v>0</v>
      </c>
      <c r="I54" s="314"/>
      <c r="J54" s="314">
        <f>SUM(K54:L54)</f>
        <v>0</v>
      </c>
      <c r="K54" s="317">
        <v>0</v>
      </c>
      <c r="L54" s="315"/>
    </row>
    <row r="55" spans="1:12" s="311" customFormat="1" ht="57" customHeight="1" x14ac:dyDescent="0.35">
      <c r="A55" s="306">
        <v>8190</v>
      </c>
      <c r="B55" s="322" t="s">
        <v>778</v>
      </c>
      <c r="C55" s="313"/>
      <c r="D55" s="314">
        <f>SUM(E55:F55)</f>
        <v>1000000</v>
      </c>
      <c r="E55" s="314">
        <f>E57-E60</f>
        <v>0</v>
      </c>
      <c r="F55" s="314">
        <f>F63</f>
        <v>1000000</v>
      </c>
      <c r="G55" s="314">
        <f>SUM(H55:I55)</f>
        <v>13966479.5</v>
      </c>
      <c r="H55" s="314">
        <f>H57-H60</f>
        <v>30272.200000000186</v>
      </c>
      <c r="I55" s="314">
        <f>I63</f>
        <v>13936207.300000001</v>
      </c>
      <c r="J55" s="314">
        <f>SUM(K55:L55)</f>
        <v>13966479.5867</v>
      </c>
      <c r="K55" s="314">
        <f>K57-K60</f>
        <v>30272.292500000447</v>
      </c>
      <c r="L55" s="315">
        <f>L63</f>
        <v>13936207.294199999</v>
      </c>
    </row>
    <row r="56" spans="1:12" s="311" customFormat="1" x14ac:dyDescent="0.35">
      <c r="A56" s="327"/>
      <c r="B56" s="320" t="s">
        <v>269</v>
      </c>
      <c r="C56" s="313"/>
      <c r="D56" s="314"/>
      <c r="E56" s="314"/>
      <c r="F56" s="314"/>
      <c r="G56" s="314"/>
      <c r="H56" s="314"/>
      <c r="I56" s="314"/>
      <c r="J56" s="314"/>
      <c r="K56" s="314"/>
      <c r="L56" s="315"/>
    </row>
    <row r="57" spans="1:12" ht="63.75" customHeight="1" x14ac:dyDescent="0.35">
      <c r="A57" s="306">
        <v>8191</v>
      </c>
      <c r="B57" s="319" t="s">
        <v>779</v>
      </c>
      <c r="C57" s="328">
        <v>9320</v>
      </c>
      <c r="D57" s="314">
        <f>SUM(D61:D62)</f>
        <v>400000</v>
      </c>
      <c r="E57" s="314">
        <f>SUM(E61:E62)</f>
        <v>400000</v>
      </c>
      <c r="F57" s="314" t="s">
        <v>144</v>
      </c>
      <c r="G57" s="314">
        <f>SUM(G61:G62)</f>
        <v>6116315.4000000004</v>
      </c>
      <c r="H57" s="314">
        <f>SUM(H61:H62)</f>
        <v>6116315.4000000004</v>
      </c>
      <c r="I57" s="314" t="s">
        <v>144</v>
      </c>
      <c r="J57" s="314">
        <f>SUM(J61:J62)</f>
        <v>6116315.4924999997</v>
      </c>
      <c r="K57" s="314">
        <f>SUM(K61:K62)</f>
        <v>6116315.4924999997</v>
      </c>
      <c r="L57" s="315" t="s">
        <v>144</v>
      </c>
    </row>
    <row r="58" spans="1:12" x14ac:dyDescent="0.35">
      <c r="A58" s="306"/>
      <c r="B58" s="319" t="s">
        <v>753</v>
      </c>
      <c r="C58" s="313"/>
      <c r="D58" s="314"/>
      <c r="E58" s="314"/>
      <c r="F58" s="314"/>
      <c r="G58" s="314"/>
      <c r="H58" s="314"/>
      <c r="I58" s="314"/>
      <c r="J58" s="314"/>
      <c r="K58" s="314"/>
      <c r="L58" s="315"/>
    </row>
    <row r="59" spans="1:12" ht="81.75" customHeight="1" x14ac:dyDescent="0.35">
      <c r="A59" s="306">
        <v>8192</v>
      </c>
      <c r="B59" s="320" t="s">
        <v>780</v>
      </c>
      <c r="C59" s="313"/>
      <c r="D59" s="314">
        <f>SUM(E59:F59)</f>
        <v>0</v>
      </c>
      <c r="E59" s="314">
        <v>0</v>
      </c>
      <c r="F59" s="317" t="s">
        <v>16</v>
      </c>
      <c r="G59" s="314">
        <f>SUM(H59:I59)</f>
        <v>30272.2</v>
      </c>
      <c r="H59" s="314">
        <v>30272.2</v>
      </c>
      <c r="I59" s="317" t="s">
        <v>16</v>
      </c>
      <c r="J59" s="314">
        <f>SUM(K59:L59)</f>
        <v>30272.2925</v>
      </c>
      <c r="K59" s="314">
        <v>30272.2925</v>
      </c>
      <c r="L59" s="318" t="s">
        <v>16</v>
      </c>
    </row>
    <row r="60" spans="1:12" ht="45.75" customHeight="1" x14ac:dyDescent="0.35">
      <c r="A60" s="306">
        <v>8193</v>
      </c>
      <c r="B60" s="320" t="s">
        <v>781</v>
      </c>
      <c r="C60" s="313"/>
      <c r="D60" s="314">
        <f>D57-D59</f>
        <v>400000</v>
      </c>
      <c r="E60" s="314">
        <f>E57-E59</f>
        <v>400000</v>
      </c>
      <c r="F60" s="317" t="s">
        <v>144</v>
      </c>
      <c r="G60" s="314">
        <f>G57-G59</f>
        <v>6086043.2000000002</v>
      </c>
      <c r="H60" s="314">
        <f>H57-H59</f>
        <v>6086043.2000000002</v>
      </c>
      <c r="I60" s="317" t="s">
        <v>144</v>
      </c>
      <c r="J60" s="314">
        <f>J57-J59</f>
        <v>6086043.1999999993</v>
      </c>
      <c r="K60" s="314">
        <f>K57-K59</f>
        <v>6086043.1999999993</v>
      </c>
      <c r="L60" s="318" t="s">
        <v>144</v>
      </c>
    </row>
    <row r="61" spans="1:12" ht="51.75" customHeight="1" x14ac:dyDescent="0.35">
      <c r="A61" s="306">
        <v>8194</v>
      </c>
      <c r="B61" s="319" t="s">
        <v>782</v>
      </c>
      <c r="C61" s="328">
        <v>9321</v>
      </c>
      <c r="D61" s="314">
        <f>SUM(E61:F61)</f>
        <v>400000</v>
      </c>
      <c r="E61" s="314">
        <v>400000</v>
      </c>
      <c r="F61" s="314" t="s">
        <v>144</v>
      </c>
      <c r="G61" s="314">
        <f>SUM(H61:I61)</f>
        <v>6116315.4000000004</v>
      </c>
      <c r="H61" s="314">
        <v>6116315.4000000004</v>
      </c>
      <c r="I61" s="314" t="s">
        <v>144</v>
      </c>
      <c r="J61" s="314">
        <f>SUM(K61:L61)</f>
        <v>6116315.4924999997</v>
      </c>
      <c r="K61" s="314">
        <v>6116315.4924999997</v>
      </c>
      <c r="L61" s="315" t="s">
        <v>144</v>
      </c>
    </row>
    <row r="62" spans="1:12" ht="111.75" customHeight="1" x14ac:dyDescent="0.35">
      <c r="A62" s="306">
        <v>8195</v>
      </c>
      <c r="B62" s="319" t="s">
        <v>783</v>
      </c>
      <c r="C62" s="328">
        <v>9322</v>
      </c>
      <c r="D62" s="314">
        <f>SUM(E62:F62)</f>
        <v>0</v>
      </c>
      <c r="E62" s="314"/>
      <c r="F62" s="314" t="s">
        <v>144</v>
      </c>
      <c r="G62" s="314">
        <f>SUM(H62:I62)</f>
        <v>0</v>
      </c>
      <c r="H62" s="314"/>
      <c r="I62" s="314" t="s">
        <v>144</v>
      </c>
      <c r="J62" s="314">
        <f>SUM(K62:L62)</f>
        <v>0</v>
      </c>
      <c r="K62" s="314"/>
      <c r="L62" s="315" t="s">
        <v>144</v>
      </c>
    </row>
    <row r="63" spans="1:12" ht="51.75" customHeight="1" x14ac:dyDescent="0.35">
      <c r="A63" s="306">
        <v>8196</v>
      </c>
      <c r="B63" s="319" t="s">
        <v>784</v>
      </c>
      <c r="C63" s="312">
        <v>9330</v>
      </c>
      <c r="D63" s="314">
        <f t="shared" ref="D63:L63" si="9">SUM(D65,D69)</f>
        <v>1000000</v>
      </c>
      <c r="E63" s="314">
        <f t="shared" si="9"/>
        <v>0</v>
      </c>
      <c r="F63" s="314">
        <f t="shared" si="9"/>
        <v>1000000</v>
      </c>
      <c r="G63" s="314">
        <f t="shared" si="9"/>
        <v>13936207.300000001</v>
      </c>
      <c r="H63" s="314">
        <f t="shared" si="9"/>
        <v>0</v>
      </c>
      <c r="I63" s="314">
        <f t="shared" si="9"/>
        <v>13936207.300000001</v>
      </c>
      <c r="J63" s="314">
        <f t="shared" si="9"/>
        <v>13936207.294199999</v>
      </c>
      <c r="K63" s="314">
        <f t="shared" si="9"/>
        <v>0</v>
      </c>
      <c r="L63" s="315">
        <f t="shared" si="9"/>
        <v>13936207.294199999</v>
      </c>
    </row>
    <row r="64" spans="1:12" x14ac:dyDescent="0.35">
      <c r="A64" s="306"/>
      <c r="B64" s="319" t="s">
        <v>753</v>
      </c>
      <c r="C64" s="312"/>
      <c r="D64" s="314"/>
      <c r="E64" s="317"/>
      <c r="F64" s="314"/>
      <c r="G64" s="314"/>
      <c r="H64" s="317"/>
      <c r="I64" s="314"/>
      <c r="J64" s="314"/>
      <c r="K64" s="317"/>
      <c r="L64" s="315"/>
    </row>
    <row r="65" spans="1:12" ht="50.25" customHeight="1" x14ac:dyDescent="0.35">
      <c r="A65" s="306">
        <v>8197</v>
      </c>
      <c r="B65" s="320" t="s">
        <v>785</v>
      </c>
      <c r="C65" s="312"/>
      <c r="D65" s="314">
        <f>SUM(D67,D68)</f>
        <v>600000</v>
      </c>
      <c r="E65" s="317" t="s">
        <v>16</v>
      </c>
      <c r="F65" s="314">
        <f>SUM(F67,F68)</f>
        <v>600000</v>
      </c>
      <c r="G65" s="314">
        <f>SUM(G67,G68)</f>
        <v>7850164.0999999996</v>
      </c>
      <c r="H65" s="317" t="s">
        <v>16</v>
      </c>
      <c r="I65" s="314">
        <f>SUM(I67,I68)</f>
        <v>7850164.0999999996</v>
      </c>
      <c r="J65" s="314">
        <f>SUM(J67,J68)</f>
        <v>7850164.0942000002</v>
      </c>
      <c r="K65" s="317" t="s">
        <v>16</v>
      </c>
      <c r="L65" s="315">
        <f>SUM(L67,L68)</f>
        <v>7850164.0942000002</v>
      </c>
    </row>
    <row r="66" spans="1:12" x14ac:dyDescent="0.35">
      <c r="A66" s="306"/>
      <c r="B66" s="320" t="s">
        <v>269</v>
      </c>
      <c r="C66" s="312"/>
      <c r="D66" s="314"/>
      <c r="E66" s="317"/>
      <c r="F66" s="314"/>
      <c r="G66" s="314"/>
      <c r="H66" s="317"/>
      <c r="I66" s="314"/>
      <c r="J66" s="314"/>
      <c r="K66" s="317"/>
      <c r="L66" s="315"/>
    </row>
    <row r="67" spans="1:12" ht="53.25" customHeight="1" x14ac:dyDescent="0.35">
      <c r="A67" s="306">
        <v>8198</v>
      </c>
      <c r="B67" s="319" t="s">
        <v>786</v>
      </c>
      <c r="C67" s="312">
        <v>9331</v>
      </c>
      <c r="D67" s="314">
        <f>SUM(E67:F67)</f>
        <v>600000</v>
      </c>
      <c r="E67" s="317" t="s">
        <v>16</v>
      </c>
      <c r="F67" s="314">
        <v>600000</v>
      </c>
      <c r="G67" s="314">
        <f>SUM(H67:I67)</f>
        <v>7850164.0999999996</v>
      </c>
      <c r="H67" s="317" t="s">
        <v>16</v>
      </c>
      <c r="I67" s="314">
        <v>7850164.0999999996</v>
      </c>
      <c r="J67" s="314">
        <f>SUM(K67:L67)</f>
        <v>7850164.0942000002</v>
      </c>
      <c r="K67" s="317" t="s">
        <v>16</v>
      </c>
      <c r="L67" s="315">
        <v>7850164.0942000002</v>
      </c>
    </row>
    <row r="68" spans="1:12" ht="108.75" customHeight="1" x14ac:dyDescent="0.35">
      <c r="A68" s="306">
        <v>8199</v>
      </c>
      <c r="B68" s="319" t="s">
        <v>787</v>
      </c>
      <c r="C68" s="312">
        <v>9332</v>
      </c>
      <c r="D68" s="314">
        <f>SUM(E68:F68)</f>
        <v>0</v>
      </c>
      <c r="E68" s="317" t="s">
        <v>16</v>
      </c>
      <c r="F68" s="314"/>
      <c r="G68" s="314">
        <f>SUM(H68:I68)</f>
        <v>0</v>
      </c>
      <c r="H68" s="317" t="s">
        <v>16</v>
      </c>
      <c r="I68" s="314"/>
      <c r="J68" s="314">
        <f>SUM(K68:L68)</f>
        <v>0</v>
      </c>
      <c r="K68" s="317" t="s">
        <v>16</v>
      </c>
      <c r="L68" s="315"/>
    </row>
    <row r="69" spans="1:12" ht="67.5" customHeight="1" x14ac:dyDescent="0.35">
      <c r="A69" s="306">
        <v>8200</v>
      </c>
      <c r="B69" s="320" t="s">
        <v>788</v>
      </c>
      <c r="C69" s="312"/>
      <c r="D69" s="314">
        <f>SUM(D60)</f>
        <v>400000</v>
      </c>
      <c r="E69" s="317" t="s">
        <v>16</v>
      </c>
      <c r="F69" s="314">
        <f>SUM(E60)</f>
        <v>400000</v>
      </c>
      <c r="G69" s="314">
        <f>SUM(G60)</f>
        <v>6086043.2000000002</v>
      </c>
      <c r="H69" s="317" t="s">
        <v>16</v>
      </c>
      <c r="I69" s="314">
        <f>SUM(H60)</f>
        <v>6086043.2000000002</v>
      </c>
      <c r="J69" s="314">
        <f>SUM(J60)</f>
        <v>6086043.1999999993</v>
      </c>
      <c r="K69" s="317" t="s">
        <v>16</v>
      </c>
      <c r="L69" s="315">
        <f>SUM(K60)</f>
        <v>6086043.1999999993</v>
      </c>
    </row>
    <row r="70" spans="1:12" ht="58.5" customHeight="1" x14ac:dyDescent="0.35">
      <c r="A70" s="306">
        <v>8201</v>
      </c>
      <c r="B70" s="307" t="s">
        <v>789</v>
      </c>
      <c r="C70" s="319"/>
      <c r="D70" s="314" t="s">
        <v>144</v>
      </c>
      <c r="E70" s="317" t="s">
        <v>16</v>
      </c>
      <c r="F70" s="317" t="s">
        <v>16</v>
      </c>
      <c r="G70" s="314" t="s">
        <v>144</v>
      </c>
      <c r="H70" s="317" t="s">
        <v>16</v>
      </c>
      <c r="I70" s="317" t="s">
        <v>144</v>
      </c>
      <c r="J70" s="314">
        <f>SUM(K70:L70)</f>
        <v>0</v>
      </c>
      <c r="K70" s="317">
        <v>0</v>
      </c>
      <c r="L70" s="318">
        <v>0</v>
      </c>
    </row>
    <row r="71" spans="1:12" ht="63.75" customHeight="1" x14ac:dyDescent="0.35">
      <c r="A71" s="306">
        <v>8202</v>
      </c>
      <c r="B71" s="307" t="s">
        <v>790</v>
      </c>
      <c r="C71" s="319"/>
      <c r="D71" s="314">
        <f>SUM(E71:F71)</f>
        <v>0</v>
      </c>
      <c r="E71" s="317" t="s">
        <v>144</v>
      </c>
      <c r="F71" s="314">
        <v>0</v>
      </c>
      <c r="G71" s="314">
        <f>SUM(H71:I71)</f>
        <v>0</v>
      </c>
      <c r="H71" s="317" t="s">
        <v>16</v>
      </c>
      <c r="I71" s="314">
        <v>0</v>
      </c>
      <c r="J71" s="314">
        <f>SUM(K71:L71)</f>
        <v>0</v>
      </c>
      <c r="K71" s="317">
        <v>0</v>
      </c>
      <c r="L71" s="315">
        <v>0</v>
      </c>
    </row>
    <row r="72" spans="1:12" ht="74.25" customHeight="1" x14ac:dyDescent="0.35">
      <c r="A72" s="306">
        <v>8203</v>
      </c>
      <c r="B72" s="307" t="s">
        <v>791</v>
      </c>
      <c r="C72" s="319"/>
      <c r="D72" s="317">
        <f>SUM(E72:F72)</f>
        <v>0</v>
      </c>
      <c r="E72" s="317">
        <v>0</v>
      </c>
      <c r="F72" s="314">
        <v>0</v>
      </c>
      <c r="G72" s="317">
        <f>SUM(H72:I72)</f>
        <v>0</v>
      </c>
      <c r="H72" s="317">
        <v>0</v>
      </c>
      <c r="I72" s="314">
        <v>0</v>
      </c>
      <c r="J72" s="317">
        <f>SUM(K72:L72)</f>
        <v>-13903801.0515</v>
      </c>
      <c r="K72" s="317">
        <v>-13395564.3443</v>
      </c>
      <c r="L72" s="315">
        <v>-508236.7072</v>
      </c>
    </row>
    <row r="73" spans="1:12" ht="52.5" customHeight="1" x14ac:dyDescent="0.35">
      <c r="A73" s="306">
        <v>8204</v>
      </c>
      <c r="B73" s="320" t="s">
        <v>792</v>
      </c>
      <c r="C73" s="319"/>
      <c r="D73" s="317">
        <f>SUM(E73:F73)</f>
        <v>0</v>
      </c>
      <c r="E73" s="317">
        <v>0</v>
      </c>
      <c r="F73" s="314">
        <v>0</v>
      </c>
      <c r="G73" s="317">
        <f>SUM(H73:I73)</f>
        <v>0</v>
      </c>
      <c r="H73" s="317">
        <v>0</v>
      </c>
      <c r="I73" s="314">
        <v>0</v>
      </c>
      <c r="J73" s="317">
        <f>SUM(K73:L73)</f>
        <v>-6116315.4925000006</v>
      </c>
      <c r="K73" s="317">
        <v>-30272.2925</v>
      </c>
      <c r="L73" s="315">
        <v>-6086043.2000000002</v>
      </c>
    </row>
    <row r="74" spans="1:12" ht="36.75" customHeight="1" x14ac:dyDescent="0.35">
      <c r="A74" s="306">
        <v>8300</v>
      </c>
      <c r="B74" s="307" t="s">
        <v>793</v>
      </c>
      <c r="C74" s="313"/>
      <c r="D74" s="309">
        <f>SUM(D76)</f>
        <v>0</v>
      </c>
      <c r="E74" s="309">
        <f t="shared" ref="E74:L74" si="10">SUM(E76)</f>
        <v>0</v>
      </c>
      <c r="F74" s="309">
        <f t="shared" si="10"/>
        <v>0</v>
      </c>
      <c r="G74" s="309">
        <f t="shared" si="10"/>
        <v>944402.7</v>
      </c>
      <c r="H74" s="309">
        <f t="shared" si="10"/>
        <v>0</v>
      </c>
      <c r="I74" s="309">
        <f t="shared" si="10"/>
        <v>944402.7</v>
      </c>
      <c r="J74" s="309">
        <f t="shared" si="10"/>
        <v>447304.77960000001</v>
      </c>
      <c r="K74" s="309">
        <f t="shared" si="10"/>
        <v>0</v>
      </c>
      <c r="L74" s="310">
        <f t="shared" si="10"/>
        <v>447304.77960000001</v>
      </c>
    </row>
    <row r="75" spans="1:12" x14ac:dyDescent="0.35">
      <c r="A75" s="306"/>
      <c r="B75" s="329" t="s">
        <v>269</v>
      </c>
      <c r="C75" s="313"/>
      <c r="D75" s="309"/>
      <c r="E75" s="309"/>
      <c r="F75" s="309"/>
      <c r="G75" s="309"/>
      <c r="H75" s="309"/>
      <c r="I75" s="309"/>
      <c r="J75" s="309"/>
      <c r="K75" s="309"/>
      <c r="L75" s="310"/>
    </row>
    <row r="76" spans="1:12" ht="54" customHeight="1" x14ac:dyDescent="0.35">
      <c r="A76" s="306">
        <v>8310</v>
      </c>
      <c r="B76" s="316" t="s">
        <v>794</v>
      </c>
      <c r="C76" s="313"/>
      <c r="D76" s="314">
        <f>SUM(D78,D82)</f>
        <v>0</v>
      </c>
      <c r="E76" s="314">
        <f t="shared" ref="E76:L76" si="11">SUM(E78,E82)</f>
        <v>0</v>
      </c>
      <c r="F76" s="314">
        <f t="shared" si="11"/>
        <v>0</v>
      </c>
      <c r="G76" s="314">
        <f t="shared" si="11"/>
        <v>944402.7</v>
      </c>
      <c r="H76" s="314">
        <f t="shared" si="11"/>
        <v>0</v>
      </c>
      <c r="I76" s="314">
        <f t="shared" si="11"/>
        <v>944402.7</v>
      </c>
      <c r="J76" s="314">
        <f t="shared" si="11"/>
        <v>447304.77960000001</v>
      </c>
      <c r="K76" s="314">
        <f t="shared" si="11"/>
        <v>0</v>
      </c>
      <c r="L76" s="315">
        <f t="shared" si="11"/>
        <v>447304.77960000001</v>
      </c>
    </row>
    <row r="77" spans="1:12" x14ac:dyDescent="0.35">
      <c r="A77" s="306"/>
      <c r="B77" s="320" t="s">
        <v>269</v>
      </c>
      <c r="C77" s="313"/>
      <c r="D77" s="314"/>
      <c r="E77" s="317"/>
      <c r="F77" s="314"/>
      <c r="G77" s="314"/>
      <c r="H77" s="317"/>
      <c r="I77" s="314"/>
      <c r="J77" s="314"/>
      <c r="K77" s="317"/>
      <c r="L77" s="315"/>
    </row>
    <row r="78" spans="1:12" ht="50.25" customHeight="1" x14ac:dyDescent="0.35">
      <c r="A78" s="306">
        <v>8311</v>
      </c>
      <c r="B78" s="307" t="s">
        <v>795</v>
      </c>
      <c r="C78" s="313"/>
      <c r="D78" s="314">
        <f>SUM(D80:D81)</f>
        <v>0</v>
      </c>
      <c r="E78" s="317" t="s">
        <v>16</v>
      </c>
      <c r="F78" s="314">
        <f>SUM(F80:F81)</f>
        <v>0</v>
      </c>
      <c r="G78" s="314">
        <f>SUM(G80:G81)</f>
        <v>0</v>
      </c>
      <c r="H78" s="317" t="s">
        <v>16</v>
      </c>
      <c r="I78" s="314">
        <f>SUM(I80:I81)</f>
        <v>0</v>
      </c>
      <c r="J78" s="314">
        <f>SUM(J80:J81)</f>
        <v>0</v>
      </c>
      <c r="K78" s="317" t="s">
        <v>16</v>
      </c>
      <c r="L78" s="315">
        <f>SUM(L80:L81)</f>
        <v>0</v>
      </c>
    </row>
    <row r="79" spans="1:12" x14ac:dyDescent="0.35">
      <c r="A79" s="306"/>
      <c r="B79" s="319" t="s">
        <v>753</v>
      </c>
      <c r="C79" s="313"/>
      <c r="D79" s="314"/>
      <c r="E79" s="317"/>
      <c r="F79" s="314"/>
      <c r="G79" s="314"/>
      <c r="H79" s="317"/>
      <c r="I79" s="314"/>
      <c r="J79" s="314"/>
      <c r="K79" s="317"/>
      <c r="L79" s="315"/>
    </row>
    <row r="80" spans="1:12" ht="31.2" x14ac:dyDescent="0.35">
      <c r="A80" s="306">
        <v>8312</v>
      </c>
      <c r="B80" s="326" t="s">
        <v>754</v>
      </c>
      <c r="C80" s="321" t="s">
        <v>0</v>
      </c>
      <c r="D80" s="314">
        <f>SUM(E80:F80)</f>
        <v>0</v>
      </c>
      <c r="E80" s="317" t="s">
        <v>16</v>
      </c>
      <c r="F80" s="314">
        <v>0</v>
      </c>
      <c r="G80" s="314">
        <f>SUM(H80:I80)</f>
        <v>0</v>
      </c>
      <c r="H80" s="317" t="s">
        <v>16</v>
      </c>
      <c r="I80" s="314">
        <v>0</v>
      </c>
      <c r="J80" s="314">
        <f>SUM(K80:L80)</f>
        <v>0</v>
      </c>
      <c r="K80" s="317" t="s">
        <v>16</v>
      </c>
      <c r="L80" s="315">
        <v>0</v>
      </c>
    </row>
    <row r="81" spans="1:12" ht="17.25" customHeight="1" x14ac:dyDescent="0.35">
      <c r="A81" s="306">
        <v>8313</v>
      </c>
      <c r="B81" s="326" t="s">
        <v>755</v>
      </c>
      <c r="C81" s="321" t="s">
        <v>1</v>
      </c>
      <c r="D81" s="314">
        <f>SUM(E81:F81)</f>
        <v>0</v>
      </c>
      <c r="E81" s="317" t="s">
        <v>16</v>
      </c>
      <c r="F81" s="314"/>
      <c r="G81" s="314">
        <f>SUM(H81:I81)</f>
        <v>0</v>
      </c>
      <c r="H81" s="317" t="s">
        <v>16</v>
      </c>
      <c r="I81" s="314"/>
      <c r="J81" s="314">
        <f>SUM(K81:L81)</f>
        <v>0</v>
      </c>
      <c r="K81" s="317" t="s">
        <v>16</v>
      </c>
      <c r="L81" s="315"/>
    </row>
    <row r="82" spans="1:12" ht="49.5" customHeight="1" x14ac:dyDescent="0.35">
      <c r="A82" s="306">
        <v>8320</v>
      </c>
      <c r="B82" s="322" t="s">
        <v>796</v>
      </c>
      <c r="C82" s="313"/>
      <c r="D82" s="314">
        <f>SUM(D84,D88)</f>
        <v>0</v>
      </c>
      <c r="E82" s="314">
        <f t="shared" ref="E82:L82" si="12">SUM(E84,E88)</f>
        <v>0</v>
      </c>
      <c r="F82" s="314">
        <f t="shared" si="12"/>
        <v>0</v>
      </c>
      <c r="G82" s="314">
        <f t="shared" si="12"/>
        <v>944402.7</v>
      </c>
      <c r="H82" s="314">
        <f t="shared" si="12"/>
        <v>0</v>
      </c>
      <c r="I82" s="314">
        <f t="shared" si="12"/>
        <v>944402.7</v>
      </c>
      <c r="J82" s="314">
        <f t="shared" si="12"/>
        <v>447304.77960000001</v>
      </c>
      <c r="K82" s="314">
        <f t="shared" si="12"/>
        <v>0</v>
      </c>
      <c r="L82" s="315">
        <f t="shared" si="12"/>
        <v>447304.77960000001</v>
      </c>
    </row>
    <row r="83" spans="1:12" x14ac:dyDescent="0.35">
      <c r="A83" s="306"/>
      <c r="B83" s="319" t="s">
        <v>269</v>
      </c>
      <c r="C83" s="313"/>
      <c r="D83" s="314"/>
      <c r="E83" s="314"/>
      <c r="F83" s="314"/>
      <c r="G83" s="314"/>
      <c r="H83" s="314"/>
      <c r="I83" s="314"/>
      <c r="J83" s="314"/>
      <c r="K83" s="314"/>
      <c r="L83" s="315"/>
    </row>
    <row r="84" spans="1:12" ht="31.2" x14ac:dyDescent="0.35">
      <c r="A84" s="306">
        <v>8321</v>
      </c>
      <c r="B84" s="322" t="s">
        <v>797</v>
      </c>
      <c r="C84" s="313"/>
      <c r="D84" s="314">
        <f>SUM(D86:D87)</f>
        <v>0</v>
      </c>
      <c r="E84" s="317" t="s">
        <v>16</v>
      </c>
      <c r="F84" s="314">
        <f>SUM(F86:F87)</f>
        <v>0</v>
      </c>
      <c r="G84" s="314">
        <f>SUM(G86:G87)</f>
        <v>944402.7</v>
      </c>
      <c r="H84" s="317" t="s">
        <v>16</v>
      </c>
      <c r="I84" s="314">
        <f>SUM(I86:I87)</f>
        <v>944402.7</v>
      </c>
      <c r="J84" s="314">
        <f>SUM(J86:J87)</f>
        <v>447304.77960000001</v>
      </c>
      <c r="K84" s="317" t="s">
        <v>16</v>
      </c>
      <c r="L84" s="315">
        <f>SUM(L86:L87)</f>
        <v>447304.77960000001</v>
      </c>
    </row>
    <row r="85" spans="1:12" x14ac:dyDescent="0.35">
      <c r="A85" s="306"/>
      <c r="B85" s="319" t="s">
        <v>753</v>
      </c>
      <c r="C85" s="313"/>
      <c r="D85" s="314"/>
      <c r="E85" s="317"/>
      <c r="F85" s="314"/>
      <c r="G85" s="314"/>
      <c r="H85" s="317"/>
      <c r="I85" s="314"/>
      <c r="J85" s="314"/>
      <c r="K85" s="317"/>
      <c r="L85" s="315"/>
    </row>
    <row r="86" spans="1:12" ht="31.2" x14ac:dyDescent="0.35">
      <c r="A86" s="306">
        <v>8322</v>
      </c>
      <c r="B86" s="320" t="s">
        <v>798</v>
      </c>
      <c r="C86" s="321" t="s">
        <v>2</v>
      </c>
      <c r="D86" s="314">
        <f>SUM(E86:F86)</f>
        <v>0</v>
      </c>
      <c r="E86" s="317" t="s">
        <v>16</v>
      </c>
      <c r="F86" s="314">
        <v>0</v>
      </c>
      <c r="G86" s="314">
        <f>SUM(H86:I86)</f>
        <v>944402.7</v>
      </c>
      <c r="H86" s="317" t="s">
        <v>16</v>
      </c>
      <c r="I86" s="314">
        <v>944402.7</v>
      </c>
      <c r="J86" s="314">
        <f>SUM(K86:L86)</f>
        <v>447304.77960000001</v>
      </c>
      <c r="K86" s="317" t="s">
        <v>16</v>
      </c>
      <c r="L86" s="315">
        <v>447304.77960000001</v>
      </c>
    </row>
    <row r="87" spans="1:12" ht="46.8" x14ac:dyDescent="0.35">
      <c r="A87" s="306">
        <v>8330</v>
      </c>
      <c r="B87" s="320" t="s">
        <v>799</v>
      </c>
      <c r="C87" s="321" t="s">
        <v>3</v>
      </c>
      <c r="D87" s="314">
        <f>SUM(E87:F87)</f>
        <v>0</v>
      </c>
      <c r="E87" s="317" t="s">
        <v>16</v>
      </c>
      <c r="F87" s="314">
        <v>0</v>
      </c>
      <c r="G87" s="314">
        <f>SUM(H87:I87)</f>
        <v>0</v>
      </c>
      <c r="H87" s="317" t="s">
        <v>16</v>
      </c>
      <c r="I87" s="314">
        <v>0</v>
      </c>
      <c r="J87" s="314">
        <f>SUM(K87:L87)</f>
        <v>0</v>
      </c>
      <c r="K87" s="317" t="s">
        <v>16</v>
      </c>
      <c r="L87" s="315">
        <v>0</v>
      </c>
    </row>
    <row r="88" spans="1:12" ht="46.8" x14ac:dyDescent="0.35">
      <c r="A88" s="306">
        <v>8340</v>
      </c>
      <c r="B88" s="322" t="s">
        <v>800</v>
      </c>
      <c r="C88" s="313"/>
      <c r="D88" s="314">
        <f>SUM(D90:D91)</f>
        <v>0</v>
      </c>
      <c r="E88" s="314">
        <f t="shared" ref="E88:L88" si="13">SUM(E90:E91)</f>
        <v>0</v>
      </c>
      <c r="F88" s="314">
        <f t="shared" si="13"/>
        <v>0</v>
      </c>
      <c r="G88" s="314">
        <f t="shared" si="13"/>
        <v>0</v>
      </c>
      <c r="H88" s="314">
        <f t="shared" si="13"/>
        <v>0</v>
      </c>
      <c r="I88" s="314">
        <f t="shared" si="13"/>
        <v>0</v>
      </c>
      <c r="J88" s="314">
        <f t="shared" si="13"/>
        <v>0</v>
      </c>
      <c r="K88" s="314">
        <f t="shared" si="13"/>
        <v>0</v>
      </c>
      <c r="L88" s="315">
        <f t="shared" si="13"/>
        <v>0</v>
      </c>
    </row>
    <row r="89" spans="1:12" x14ac:dyDescent="0.35">
      <c r="A89" s="306"/>
      <c r="B89" s="319" t="s">
        <v>753</v>
      </c>
      <c r="C89" s="313"/>
      <c r="D89" s="314"/>
      <c r="E89" s="314"/>
      <c r="F89" s="314"/>
      <c r="G89" s="314"/>
      <c r="H89" s="314"/>
      <c r="I89" s="314"/>
      <c r="J89" s="314"/>
      <c r="K89" s="314"/>
      <c r="L89" s="315"/>
    </row>
    <row r="90" spans="1:12" ht="31.2" x14ac:dyDescent="0.35">
      <c r="A90" s="306">
        <v>8341</v>
      </c>
      <c r="B90" s="320" t="s">
        <v>801</v>
      </c>
      <c r="C90" s="321" t="s">
        <v>2</v>
      </c>
      <c r="D90" s="314">
        <f>SUM(E90:F90)</f>
        <v>0</v>
      </c>
      <c r="E90" s="314">
        <v>0</v>
      </c>
      <c r="F90" s="314" t="s">
        <v>144</v>
      </c>
      <c r="G90" s="314">
        <f>SUM(H90:I90)</f>
        <v>0</v>
      </c>
      <c r="H90" s="314">
        <v>0</v>
      </c>
      <c r="I90" s="314" t="s">
        <v>144</v>
      </c>
      <c r="J90" s="314">
        <f>SUM(K90:L90)</f>
        <v>0</v>
      </c>
      <c r="K90" s="314">
        <v>0</v>
      </c>
      <c r="L90" s="315" t="s">
        <v>144</v>
      </c>
    </row>
    <row r="91" spans="1:12" ht="47.4" thickBot="1" x14ac:dyDescent="0.4">
      <c r="A91" s="330">
        <v>8350</v>
      </c>
      <c r="B91" s="331" t="s">
        <v>802</v>
      </c>
      <c r="C91" s="332" t="s">
        <v>3</v>
      </c>
      <c r="D91" s="333">
        <f>SUM(E91:F91)</f>
        <v>0</v>
      </c>
      <c r="E91" s="334">
        <v>0</v>
      </c>
      <c r="F91" s="333" t="s">
        <v>144</v>
      </c>
      <c r="G91" s="333">
        <f>SUM(H91:I91)</f>
        <v>0</v>
      </c>
      <c r="H91" s="334">
        <v>0</v>
      </c>
      <c r="I91" s="333" t="s">
        <v>144</v>
      </c>
      <c r="J91" s="333">
        <f>SUM(K91:L91)</f>
        <v>0</v>
      </c>
      <c r="K91" s="334">
        <v>0</v>
      </c>
      <c r="L91" s="335" t="s">
        <v>144</v>
      </c>
    </row>
    <row r="92" spans="1:12" x14ac:dyDescent="0.35">
      <c r="A92" s="336"/>
      <c r="B92" s="337"/>
      <c r="C92" s="337"/>
      <c r="D92" s="338"/>
      <c r="E92" s="338"/>
      <c r="F92" s="338"/>
      <c r="G92" s="338"/>
      <c r="H92" s="338"/>
      <c r="I92" s="338"/>
      <c r="J92" s="338"/>
      <c r="K92" s="338"/>
      <c r="L92" s="338"/>
    </row>
    <row r="93" spans="1:12" s="286" customFormat="1" ht="41.25" customHeight="1" x14ac:dyDescent="0.35">
      <c r="A93" s="426" t="s">
        <v>803</v>
      </c>
      <c r="B93" s="426"/>
      <c r="C93" s="426"/>
      <c r="D93" s="426"/>
      <c r="E93" s="426"/>
      <c r="F93" s="426"/>
      <c r="G93" s="426"/>
      <c r="H93" s="426"/>
      <c r="I93" s="426"/>
      <c r="J93" s="426"/>
      <c r="K93" s="426"/>
      <c r="L93" s="287"/>
    </row>
    <row r="94" spans="1:12" s="286" customFormat="1" ht="31.5" customHeight="1" x14ac:dyDescent="0.35">
      <c r="A94" s="426" t="s">
        <v>804</v>
      </c>
      <c r="B94" s="426"/>
      <c r="C94" s="426"/>
      <c r="D94" s="426"/>
      <c r="E94" s="426"/>
      <c r="F94" s="426"/>
      <c r="G94" s="426"/>
      <c r="H94" s="426"/>
      <c r="I94" s="426"/>
      <c r="J94" s="426"/>
      <c r="K94" s="426"/>
      <c r="L94" s="287"/>
    </row>
    <row r="95" spans="1:12" s="286" customFormat="1" ht="33" customHeight="1" x14ac:dyDescent="0.35">
      <c r="A95" s="426" t="s">
        <v>805</v>
      </c>
      <c r="B95" s="426"/>
      <c r="C95" s="426"/>
      <c r="D95" s="426"/>
      <c r="E95" s="426"/>
      <c r="F95" s="426"/>
      <c r="G95" s="426"/>
      <c r="H95" s="426"/>
      <c r="I95" s="426"/>
      <c r="J95" s="426"/>
      <c r="K95" s="426"/>
      <c r="L95" s="287"/>
    </row>
    <row r="96" spans="1:12" ht="30.75" customHeight="1" x14ac:dyDescent="0.35">
      <c r="A96" s="426" t="s">
        <v>806</v>
      </c>
      <c r="B96" s="426"/>
      <c r="C96" s="426"/>
      <c r="D96" s="426"/>
      <c r="E96" s="426"/>
      <c r="F96" s="426"/>
      <c r="G96" s="426"/>
      <c r="H96" s="426"/>
      <c r="I96" s="426"/>
      <c r="J96" s="426"/>
      <c r="K96" s="426"/>
      <c r="L96" s="338"/>
    </row>
  </sheetData>
  <sheetProtection sheet="1"/>
  <protectedRanges>
    <protectedRange sqref="K70:K71" name="Range24_1"/>
    <protectedRange sqref="F48" name="Range22_1"/>
    <protectedRange sqref="F53" name="Range20_1"/>
    <protectedRange sqref="I70" name="Range18_1"/>
    <protectedRange sqref="I53" name="Range16_1"/>
    <protectedRange sqref="L54" name="Range14_1"/>
    <protectedRange sqref="L48" name="Range12_1"/>
    <protectedRange sqref="L32" name="Range10_1"/>
    <protectedRange sqref="H73" name="Range8_1"/>
    <protectedRange sqref="H73" name="Range6_1"/>
    <protectedRange sqref="D52:L52 K53:L54 H53:I54 E53:F54 D56:L56 K58:K59 H58:H59 E58:E59 D58:L58 D64:L64 L66:L68 I66:I68 F66:F68 F71 L71 I71 K61:K62 H61:H62 E61:E62" name="Range4_3"/>
    <protectedRange sqref="D13:L13 D15:L15 D17:L17 D19:L19 F20:F21 I20:I21 L20:L21 D23:L23 D25:L25 D27:L27 F28:F29 I28:I29 L28:L29" name="Range2_1"/>
    <protectedRange sqref="D31:L31 L32:L33 I32:I33 F32:F33 D35:L35 D37:L37 E38:E39 H38:H39 K38:K39 D41:L41 E42:E43 H42:H43 K42:K43 D45:L45 D47:L47 F48:F50 I48:I50 L48:L50" name="Range3_1"/>
    <protectedRange sqref="E72:F73 H72:I72 I73 K72:L72 L73 D75:L75 D77:L77 D79:L79 F80:F81 I80:I81 L80:L81 D83:L83 D85:L85 L86:L87 I86:I87 F86:F87 D89:L89 K90:K91 H90:H91 E90:E91" name="Range5_1"/>
    <protectedRange sqref="K73" name="Range7_1"/>
    <protectedRange sqref="K73" name="Range9_1"/>
    <protectedRange sqref="L33" name="Range11_1"/>
    <protectedRange sqref="L53" name="Range13_1"/>
    <protectedRange sqref="L70" name="Range15_1"/>
    <protectedRange sqref="I48" name="Range17_1"/>
    <protectedRange sqref="I54" name="Range19_1"/>
    <protectedRange sqref="F54" name="Range21_1"/>
    <protectedRange sqref="F81" name="Range23_1"/>
    <protectedRange sqref="C1" name="Range25_1"/>
  </protectedRanges>
  <mergeCells count="16">
    <mergeCell ref="A94:K94"/>
    <mergeCell ref="A95:K95"/>
    <mergeCell ref="A96:K96"/>
    <mergeCell ref="A8:A10"/>
    <mergeCell ref="B8:C9"/>
    <mergeCell ref="D8:F8"/>
    <mergeCell ref="G8:I8"/>
    <mergeCell ref="J8:L8"/>
    <mergeCell ref="D9:D10"/>
    <mergeCell ref="G9:G10"/>
    <mergeCell ref="J9:J10"/>
    <mergeCell ref="A2:L2"/>
    <mergeCell ref="A3:L3"/>
    <mergeCell ref="E9:F9"/>
    <mergeCell ref="K9:L9"/>
    <mergeCell ref="A93:K93"/>
  </mergeCells>
  <phoneticPr fontId="2" type="noConversion"/>
  <pageMargins left="0.75" right="0.75" top="1" bottom="1" header="0.5" footer="0.5"/>
  <pageSetup scale="57"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I1"/>
  <sheetViews>
    <sheetView tabSelected="1" view="pageBreakPreview" topLeftCell="A271" zoomScale="107" zoomScaleNormal="100" zoomScaleSheetLayoutView="107" workbookViewId="0">
      <selection activeCell="F280" sqref="F280"/>
    </sheetView>
  </sheetViews>
  <sheetFormatPr defaultColWidth="9.109375" defaultRowHeight="13.2" x14ac:dyDescent="0.25"/>
  <cols>
    <col min="6" max="6" width="9.109375" style="1"/>
    <col min="7" max="7" width="9.109375" style="2"/>
    <col min="8" max="8" width="9.109375" style="3"/>
    <col min="9" max="9" width="9.109375" style="4"/>
  </cols>
  <sheetData/>
  <protectedRanges>
    <protectedRange sqref="H707 K707 N707" name="Range336"/>
    <protectedRange sqref="H628 K628 N628" name="Range334"/>
    <protectedRange sqref="H401 K401 N401" name="Range332"/>
    <protectedRange sqref="H379:H380 K379:K380 N379:N380" name="Range330"/>
    <protectedRange sqref="H744 K744 N744" name="Range328"/>
    <protectedRange sqref="H693 K693 N693 H707 K707 N707" name="Range326"/>
    <protectedRange sqref="I590 L590 O590" name="Range324"/>
    <protectedRange sqref="H486 K486 N486" name="Range322"/>
    <protectedRange sqref="H408:H409 K408:K409 N408:N409" name="Range320"/>
    <protectedRange sqref="H319 K319 N319" name="Range318"/>
    <protectedRange sqref="H255 K255 N255" name="Range316"/>
    <protectedRange sqref="I248 L248 O248" name="Range314"/>
    <protectedRange sqref="I195 L195 O195" name="Range312"/>
    <protectedRange sqref="I728 L728 O728" name="Range310"/>
    <protectedRange sqref="H623 K623 N623" name="Range308"/>
    <protectedRange sqref="I554 L554 O554" name="Range306"/>
    <protectedRange sqref="H263 K263 N263" name="Range304"/>
    <protectedRange sqref="H86 K86 N86" name="Range302"/>
    <protectedRange sqref="I589:I590 L589:L590 O589:O590" name="Range300"/>
    <protectedRange sqref="I546 L546 O546" name="Range298"/>
    <protectedRange sqref="H350 K350 N350" name="Range296"/>
    <protectedRange sqref="I256 L256 O256" name="Range294"/>
    <protectedRange sqref="H326 K326 N326" name="Range292"/>
    <protectedRange sqref="H252 K252 N252 H258 K258 N258" name="Range290"/>
    <protectedRange sqref="I604 L604 O604" name="Range288"/>
    <protectedRange sqref="I464 L464 O464" name="Range286"/>
    <protectedRange sqref="I441:I442 L441:L442 O441:O442" name="Range284"/>
    <protectedRange sqref="I256 L256 O256 I248:I249 L248:L249 O248:O249" name="Range282"/>
    <protectedRange sqref="H85:H86 K85:K86 N85:N86" name="Range280"/>
    <protectedRange sqref="H689 K689 N689 H691 K691 N691 H693 K693 N693 H707 K707 N707" name="Range278"/>
    <protectedRange sqref="I280:I281 L280:L281 O280:O281" name="Range276"/>
    <protectedRange sqref="H301 K301 N301" name="Range274"/>
    <protectedRange sqref="H854:H856 K854:K856 N854:N856" name="Range272"/>
    <protectedRange sqref="I843 L843 O843" name="Range270"/>
    <protectedRange sqref="H803 H805:H806 K803 K805:K806 N803 N805:N806" name="Range268"/>
    <protectedRange sqref="H761 K761 N761" name="Range266"/>
    <protectedRange sqref="H254:H255 K254:K255 N254:N255" name="Range264"/>
    <protectedRange sqref="H845 K845 N845" name="Range263"/>
    <protectedRange sqref="H817 K817 N817" name="Range259"/>
    <protectedRange sqref="H808 K808 N808" name="Range257"/>
    <protectedRange sqref="H787 K787 N787" name="Range255"/>
    <protectedRange sqref="I753 L753 O753" name="Range253"/>
    <protectedRange sqref="H735 K735 N735" name="Range251"/>
    <protectedRange sqref="I645 L645 O645" name="Range249"/>
    <protectedRange sqref="I487 L487 O487" name="Range247"/>
    <protectedRange sqref="H401:N402" name="Range245"/>
    <protectedRange sqref="H378:H380 K378:K380 N378:N380" name="Range243"/>
    <protectedRange sqref="I275 L275 O275 I280:I281 L280:L281 O280:O281" name="Range241"/>
    <protectedRange sqref="G252:H252 J252:K252 M252:N252 I256 L256 O256 G258:H258 J258:K258 M258:N258 I248:I250 L248:L250 O248:O250" name="Range239"/>
    <protectedRange sqref="H207 K207 N207" name="Range237"/>
    <protectedRange sqref="I199 L199 O199" name="Range235"/>
    <protectedRange sqref="H110:H111 K110:K111 N110:N111" name="Range233"/>
    <protectedRange sqref="I56 L56 O56" name="Range231"/>
    <protectedRange sqref="H807:H808 K807:K808 N807:N808" name="Range229"/>
    <protectedRange sqref="H766 K766 N766 H768 K768 N768" name="Range227"/>
    <protectedRange sqref="H612 K612 N612" name="Range225"/>
    <protectedRange sqref="I432 L432 O432" name="Range223"/>
    <protectedRange sqref="I435:I436 L435:L436 O435:O436 I439 L439 O439 I441:I442 L441:L442 O441:O442" name="Range221"/>
    <protectedRange sqref="I321 L321 O321" name="Range219"/>
    <protectedRange sqref="H209 K209 N209" name="Range217"/>
    <protectedRange sqref="H718:H719 K718:K719 N718:N719" name="Range215"/>
    <protectedRange sqref="H309:H311 K308:K309 K311 N308:N311" name="Range213"/>
    <protectedRange sqref="H845:H852 K845:K852 N845:N852 H854:H856 K854:K856 N854:N856" name="Range211"/>
    <protectedRange sqref="H783:H785 N783:N785 K783:K785 H787:H788 K787:K788 N787:N788" name="Range209"/>
    <protectedRange sqref="I223:I224 L223:L224 O223:O224" name="Range207"/>
    <protectedRange sqref="H837 K837 N837 H832:H833 K832:K833 N832:N833" name="Range203"/>
    <protectedRange sqref="H818 K818 N818" name="Range201"/>
    <protectedRange sqref="L801 O801 I801" name="Range199"/>
    <protectedRange sqref="I655 L655 O655" name="Range197"/>
    <protectedRange sqref="H512 K512 N512" name="Range195"/>
    <protectedRange sqref="H512 J512 M512" name="Range193"/>
    <protectedRange sqref="H431 J431 M431" name="Range191"/>
    <protectedRange sqref="I245 L245 O245" name="Range187"/>
    <protectedRange sqref="H233:H235 K233:K235 N233:N235" name="Range185"/>
    <protectedRange sqref="H202 K202 N202" name="Range183"/>
    <protectedRange sqref="H308:H309 K308:K309 N308:N309" name="Range181"/>
    <protectedRange sqref="I116:I117 L116:L117 O116:O117" name="Range179"/>
    <protectedRange sqref="H340 K340 N340" name="Range177"/>
    <protectedRange sqref="I79 L79 O79" name="Range175"/>
    <protectedRange sqref="O53" name="Range173"/>
    <protectedRange sqref="K20:K49" name="Range171"/>
    <protectedRange sqref="H588 K588 N588 I593 L593 O593 H592 K592 N592 I589:I590 L589:L590 O589:O590 H595 K595 N595" name="Range168"/>
    <protectedRange sqref="I506 L506 O506 I502 L502 O502" name="Range166"/>
    <protectedRange sqref="H365 K365 N365" name="Range164"/>
    <protectedRange sqref="H307:H309 K307:K309 N307:N309" name="Range162"/>
    <protectedRange sqref="I119 L119 O119" name="Range160"/>
    <protectedRange sqref="I559 L559 O559 I561 L561 O561" name="Range158"/>
    <protectedRange sqref="I305 L305 O305" name="Range156"/>
    <protectedRange sqref="I723 L723 O723" name="Range154"/>
    <protectedRange sqref="H579 K579 N579" name="Range152"/>
    <protectedRange sqref="I419 L419 O419" name="Range150"/>
    <protectedRange sqref="I381 L381 O381 H385 K385 N385 H391 K391 N391 H363:H380 K363:K380 N363:N380" name="Range148"/>
    <protectedRange sqref="I269 L269 O269 I275 L275 O275 I280:I281 L280:L281 O280:O281" name="Range146"/>
    <protectedRange sqref="H237 K237 N237 H239:H240 K239:K240 N239:N240 H242:H243 K242:K243 N242:N243 H247 K247 N247 H254:H255 K254:K255 N254:N255" name="Range144"/>
    <protectedRange sqref="H192 K192 N192" name="Range142"/>
    <protectedRange sqref="I656 L656 O656" name="Range140"/>
    <protectedRange sqref="I58 L58 O58" name="Range138"/>
    <protectedRange sqref="H578:H579 K578:K579 N578:N579" name="Range136"/>
    <protectedRange sqref="H477 K477 N477" name="Range134"/>
    <protectedRange sqref="I355 O355 L358:L359 L355:L356 O357:O359 I358:I359 H350:H354 N350:N354 K350:K354 L381:L383 O381:O383 I381:I383" name="Range132"/>
    <protectedRange sqref="H227:H228 K227:K228 N227:N228" name="Range130"/>
    <protectedRange sqref="I181 L181 O181" name="Range128"/>
    <protectedRange sqref="H47 K47 N47" name="Range126"/>
    <protectedRange sqref="H827 K827 N827 H812 K812 N812 H816:H818 K816:K818 N816:N818" name="Range121"/>
    <protectedRange sqref="H757 K757 N757" name="Range119"/>
    <protectedRange sqref="H725 K725 N725 I723 L723 O723 I727:I728 L727:L728 O727:O728" name="Range117"/>
    <protectedRange sqref="I581:I582 L581:L582 O581:O582" name="Range114"/>
    <protectedRange sqref="H536 K536 N536" name="Range112"/>
    <protectedRange sqref="H481 K481 N481 H483 K483 N483 H485:H486 K485:K486 N485:N486" name="Range110"/>
    <protectedRange sqref="H385 K385 N385 H391 K391 N391 K387 N387 H389 K389 N389 H363:H380 K363:K380 N363:N380" name="Range108"/>
    <protectedRange sqref="H125 K125 N125" name="Range102"/>
    <protectedRange sqref="I89 I116:I119 L89 L116:L119 O116:O119 O89 I91 L91 O91 I93 L93 O93" name="Range100"/>
    <protectedRange sqref="I50:I51 L50:L51 O50:O51" name="Range98"/>
    <protectedRange sqref="N412 K412 H412 I413:I414 L413:L414 O413:O414 I419 L419 O419" name="Range94"/>
    <protectedRange sqref="H479 N479 H481 K479 N481 K481 H483 N483 K483 H485:H486 N485:N486 K485:K486" name="Range90"/>
    <protectedRange sqref="H558 K558 N558 H563 K563 N563" name="Range77"/>
    <protectedRange sqref="I739 L739 O739" name="Range92"/>
    <protectedRange sqref="L506:L507 O506:O507 I506:I507 L502 O502 I502" name="Range88"/>
    <protectedRange sqref="I457:I458 L457:L458 O457:O458 H453:H454 K453:K454 N453:N454 I460 L460 O460 I462 L462 O462 I464 L464 O464 H456 K456 N456" name="Range86"/>
    <protectedRange sqref="H361 K361 N361 H389 N389 K389 H385 K385 N385 H391 K391 N391 N387 K387 H363:H380 K363:K380 N363:N380" name="Range84"/>
    <protectedRange sqref="H334 K334 N334 N337:N338 K337:K338 H337:H338 K340:K342 N340:N342 H340:H342 I335 K335:L335 O335" name="Range82"/>
    <protectedRange sqref="H879 K879 N879" name="Range80"/>
    <protectedRange sqref="H874 K874 N874" name="Range78"/>
    <protectedRange sqref="H686 K686 N686" name="Range76"/>
    <protectedRange sqref="H891 K891 N891" name="Range74"/>
    <protectedRange sqref="N361 H361 K361 O355:O359 L355:L359 L392:L393 I355:I359 I392:I393 O392:O393 K350:K354 H350:H354 N350:N354 O381:O383 L381:L383 I381:I383" name="Range70"/>
    <protectedRange sqref="H218 K218 N218 H226:H229 K226:K229 N226:N229 H221:H222 K221:K222 N221:N222" name="Range67"/>
    <protectedRange sqref="I79 L79 O79" name="Range63"/>
    <protectedRange sqref="K110:K114 H110:H114" name="Range58"/>
    <protectedRange sqref="L838 O838 L843 O843 L769 O769 L753:L755 O753:O755" name="Range55"/>
    <protectedRange sqref="K757:K758 N757:N758 K777 N777 K779 N779 K781 N781 K785 N783:N785 K787:K788 N787:N788 N760:N761 K760:K761 K763:K764 N763:N764 O838 O843 K766 N766 O769 K768 N768 O753:O755" name="Range53"/>
    <protectedRange sqref="I493 L493 O493 I487 L487 O487" name="Range51"/>
    <protectedRange sqref="H179:H180 K179:K180 N179:N180" name="Range45"/>
    <protectedRange sqref="G890:O890" name="Range43"/>
    <protectedRange sqref="H879 K879 N879 H881 K881 N881 N870:N874 H870:H874 H883 K883 N883 K868:K874" name="Range41"/>
    <protectedRange sqref="H824 N824 K824 L801 O801 I801 H794:H800 K794:K800 N794:N800 N811:N818 K811:K818 H811:H818 H803:H809 K803:K809 N803:N809" name="Range39"/>
    <protectedRange sqref="I739 L739 O739 H731:H732 K731:K732 N731:N732 H737 K737 N737 H725:H726 K725:K726 N725:N726 I723 L723 O723 H734:H735 K734:K735 N734:N735 H742 K742 N742 I727:I728 L727:L728 O727:O728 H718:H722 K718:K722 N718:N722 H744 K744 N744" name="Range37"/>
    <protectedRange sqref="H601 K601 N601" name="Range31"/>
    <protectedRange sqref="I583:I584 L583:L584 O583:O584" name="Range27"/>
    <protectedRange sqref="I527:I529 L527:L529 O527:O529 I537 L537 O537" name="Range25"/>
    <protectedRange sqref="H505 K505 N505 L506:L507 O506:O507 I506:I507 L502 O502 I502" name="Range23"/>
    <protectedRange sqref="I230:I231 O230:O231 I223:I224 O223:O224" name="Range19"/>
    <protectedRange sqref="H650 K650 N650 H670 K670 N670 I684 L684 O684 H697:H698 K697:K698 N697:N698 H683 K683 N683 I681 L681 O681 H711:H712 K711:K712 N712 I729 L729 O729 H678:H680 K678:K680 N678:N680 H666 K666 N666 I738 L738 O738 I740 L740 O740 H687 K687 N687 H689 K689 N689 H691 K691 N691 H693 K693 N693 H704:H705 K704:K705 N704:N705 H707 K707 N707" name="Range17"/>
    <protectedRange sqref="H534 K534 N534 H558 K558 H577:H580 N556 I559 H556 L559 K556 O559 H531:H532 K531:K532 N531:N532 H536 K536 N536 N545 H545 K545 I581:I584 L581:L582 O581:O582 N558 I546:I547 L546:L547 O546:O547 I553:I554 L553:L554 O553:O554 I561 L561 O561 H563 K563 N563 K571:K575 N571:N575 H571:H575" name="Range15"/>
    <protectedRange sqref="H416 K416 N416 H418 K418 N418 H421:H422 K421:K422 N421:N422" name="Range13"/>
    <protectedRange sqref="H323 K323 N323 H334 K334 N334 H399 K399 N399 H410 K410 N410 H361 K361 N361 I321 L321 O321 I392:I393 O392:O393 L392:L393 K330:K332 N330:N332 N325:N328 N387 K387 H389 N389 K389 O355:O359 L355:L359 K337:K338 N337:N338 H337:H338 I335 L335 O335 H391 K391 N391 H385 K385 N385 K340:K342 N340:N342 H340:H342 I355:I359 I313:I315 O313:O315 L313:L315 H325:H328 K325:K328 H330:H332 K350:K354 H350:H354 N350:N354 H317:H320 K317:K320 N317:N320 O381:O383 L381:L383 I381:I383 K363:K380 N363:N380 H363:H380 H401:H402 K401:K402 N401:N402" name="Range11"/>
    <protectedRange sqref="I264 L264 O264 H266 K266 N266 H268 K268 N268 H271 K271 N271 H239:H240 K239:K240 N239:N240 H237 K237 N237 I269 L269 O269 H242:H243 K242:K243 N242:N243 K244:L245 I244:I245 O244:O245 H273 K273 N273 H277 K277 N277 I275 L275 O275 H279 K279 N279 K252 I280:I281 L280:L281 O280:O281 I290:I292 L290:L292 O290:O292 H252 N252 H247 K247 N247 I256 K256:L256 O256 K258 H258 N258 H262:H263 K262:K263 N262:N263 H233:H235 K233:K235 N233:N235 I248:I250 K248:L250 O248:O250 H254:H255 K254:K255 N254:N255" name="Range9"/>
    <protectedRange sqref="H174 K174 N174 N187 I184:I185 L184:L185 O184:O185 H183 K183 N183 H187 K187 I175 L175 O175 I181 L181 O181 O203 I203 L203 N192 H192 K192 O188:O190 I188:I190 L188:L190 O194:O195 I194:I195 L194:L195" name="Range7"/>
    <protectedRange sqref="I146:I147 L146:L147 O146:O147 I149 L149 O149 I154 L154 O154 I157 L157 O157 I160 L160 O160 I162 L162 O162 I165 L165 O165 I168 L168 O168 H159 K159 N159 H156 K156 N156 H152 K152 N152" name="Range5"/>
    <protectedRange sqref="H632 K632 N632 I635 L635 O635 H642 K642 N642 H649:H650 L684 K649:K650 O684 N649:N650 H670 K670 N670 I684 K687 N687 H697:H698 K698 N698 L681 O681 I681 I614 L614 O614 K705 N705 L729 O729 I729 I630 L630 O630 H712 K712 N712 H678:H680 K678:K680 N678:N680 H683 K683 N683 H634 K634 N634 H639:H640 K639:K640 N639:N640 I644:I645 L644:L645 O644:O645 H666 K666 N666 L738 O738 I738 L740 O740 I740 I651:I652 L651:L652 O651:O652 H687 H689 I603:I604 L603:L604 O603:O604 H691 H693 I654:I656 L654:L656 O654:O656 H658 K658 N658 H660 K660 N660 H705 H707" name="Range3"/>
    <protectedRange sqref="I87 L87 O87 H99 H101:H102 K99 K101:K102 N99 N101:N102 I79 L79 O79 I60 L60:L61 O60 I50:I53 L50:L53 O50:O53 H55 K55 N55 H62 K62 N62 I89 L89 O89 H67:H78 K67:K78 N67:N78 I91 L91 I93 L93 H85:H86 K85:K86 N85:N86" name="Range1"/>
    <protectedRange sqref="H416 K416 N416 H418 K418 N418 H421:H422 I423 K421:K422 L423 N421:N422 N450:N451 H450:H451 K450:K451 H425:H427 K425:K427 N425:N427 I428 L428 K411:K412 N411:N412 H411:H412 I413:I414 L413:L414 O413:O414 I419 L419 O419 H430:H431 K430:K431 N430:N431 I432 L432 I435:I436 L435:L436 I439 L439 N434 H434 K434 I441:I442 L441:L442 N438 H438 K438 K408:K409 N408:N409 H408:H409" name="Range2"/>
    <protectedRange sqref="H174 K174 N174" name="Range6"/>
    <protectedRange sqref="H193 K193 N193 I219 I204:I205 L219 L204:L205 O204:O205 N218 H218 K218 H197:H198 K197:K198 N197:N198 I216 L216 O216 K213:K215 N213:N215 H213:H215 I211 L211 O211 H201:H202 K201:K202 N201:N202 N226:N229 H226:H229 K226:K229 N221:N222 H221:H222 K221:K222 I199 L199 O199 H207:H210 K207:K210 N207:N210" name="Range8"/>
    <protectedRange sqref="I264 L264 O264 H266 K266 N266 H268 K268 N268 H271 K271 N271 H239:H240 K239:K240 K298 H298 N239:N240 H237 K237 N237 I269 L269 O269 H242:H243 K242:K243 N242:N243 K244:L245 I244:I245 O244:O245 H273 K273 N273 H277 K277 N277 I275 L275 O275 H279 K279 N279 K252 I280:I281 L280:L281 O280:O281 H252 N252 H247 K247 N247 I256 K256:L256 O256 K258 H258 N258 H262:H263 K262:K263 N262:N263 H233:H235 K233:K235 N233:N235 I248:I250 K248:L250 O248:O250 H254:H255 K254:K255 N254:N255 I299 L299" name="Range10"/>
    <protectedRange sqref="K298 N298 H304 K304 N304 H298 K335 I305 L305 O305 N307:N311 H307:H311 K307:K311 O313:O315 L313:L315 I313:I315 I321 L321 O321 H287:H289 K287:K289 N287:N289 H301:H302 K301:K302 N301:N302 I299 L299 O299 N317:N320 H317:H320 K317:K320" name="Range12"/>
    <protectedRange sqref="I423 L423 O423 H450:H451 K450:K451 N450:N451 H438 K438 N438 H476:H477 K476:K477 N476:N477 H453:H454 K453:K454 H430:H431 K430:K431 N430:N431 H479 N479 L473:L474 O473:O474 I473:I474 H472 K472 N472 H481 K479 N481 K481 H425:H427 K425:K427 N425:N427 I428 L428 O428 O457:O458 I457:I458 L457:L458 I432 L432 O432 I435:I436 L435:L436 O435:O436 I439 L439 O439 H483 N483 K483 H485:H486 N485:N486 K485:K486 H434 K434 N434 I441:I442 L441:L442 O441:O442 O460 I460 L460 O462 I462 L462 O464 I464 L464 H466 K466 N466 H456 K456" name="Range14"/>
    <protectedRange sqref="H618 K618 N618 H649 K649 N649 H632 K632 N632 I635 L635 O635 H642 K642 N642 H634 K634 N634 H639:H640 K639:K640 N639:N640 I630 L630 O630 I614 L614 O614 I644:I645 L644:L645 O644:O645 I651:I652 L651:L652 O651:O652 I603:I604 L603:L604 O603:O604 H622:H629 K622:K629 N622:N629 I654:I656 L654:L656 O654:O656 H658 K658 N658 H660 K660 N660" name="Range16"/>
    <protectedRange sqref="K504 N504 H504 K499:K501 N499:N501 H499:H501" name="Range22"/>
    <protectedRange sqref="I515:I517 L515:L517 O515:O517 H509:H514 K509:K514 N509:N514 N519:N526 K519:K526 H519:H526" name="Range24"/>
    <protectedRange sqref="N586:N588 K586:K588 H586:H588 I593 L593 O593 N592 K592 H592 I589:I590 L589:L590 O589:O590 N595 K595 H595" name="Range30"/>
    <protectedRange sqref="H608:H609 K608:K609 N608:N609 H611:H613 K611:K613 N611:N613" name="Range34"/>
    <protectedRange sqref="H750:H752 K750:K752 N750:N752" name="Range38"/>
    <protectedRange sqref="H863:H869 K863:K869 N863:N869 H840:H842 N840:N842 H825:H830 N825:N830 K825:K830 K840:K842 K820:K823 H820:H823 N820:N823 N845:N852 K845:K852 H845:H852 N854:N856 K854:K856 H854:H856 N832:N837 K832:K837 H832:H837" name="Range40"/>
    <protectedRange sqref="H891 K891 N891" name="Range42"/>
    <protectedRange sqref="H115 K115 N115" name="Range44"/>
    <protectedRange sqref="N110:N115 N164 N167 N145 N137 N128:N129 N125:N126 N139" name="Range46"/>
    <protectedRange sqref="L230:L231 O230:O231 L223:L224 O223:O224" name="Range48"/>
    <protectedRange sqref="K577:K580 N577:N580" name="Range52"/>
    <protectedRange sqref="N711 K711" name="Range54"/>
    <protectedRange sqref="O219 L219" name="Range56"/>
    <protectedRange sqref="K125:K126 K128:K129 H164 K164 H167 K167 H145 K145 H137 K137 H128:H129 H125:H126 H139 K139" name="Range59"/>
    <protectedRange sqref="H757:H758 H777 H779 H781 K783:K784 H783:H785 H787:H788 H760:H761 H763:H764 H766 H768" name="Range61"/>
    <protectedRange sqref="I838 I843 I769 I753:I755" name="Range62"/>
    <protectedRange sqref="H99 K99 N99" name="Range64"/>
    <protectedRange sqref="I184 L184 O184 I188 L188 O188 I203 L203 O203" name="Range66"/>
    <protectedRange sqref="H524:H526 K524:K526 N524:N526" name="Range73"/>
    <protectedRange sqref="H881 K881 N881 H883 K883 N883" name="Range75"/>
    <protectedRange sqref="I875 L875 O875 I857 L857 O857" name="Range79"/>
    <protectedRange sqref="H891 K891 N891" name="Range81"/>
    <protectedRange sqref="H399 K399 N399 H410 K410 N410 H401:H402 K401:K402 N401:N402" name="Range83"/>
    <protectedRange sqref="L581:L582 I581:I582 O581:O582 L559 I559 O559 L553:L554 I553:I554 O553:O554 L561 I561 O561" name="Range89"/>
    <protectedRange sqref="H629 N629 K629" name="Range91"/>
    <protectedRange sqref="H525:H526 K525:K526 N525:N526" name="Range85"/>
    <protectedRange sqref="H501 K501 N501" name="Range93"/>
    <protectedRange sqref="I175 L175 O175" name="Range95"/>
    <protectedRange sqref="H45 K45 N45" name="Range97"/>
    <protectedRange sqref="H62 K62 N62 I50 L50 O50 H55 K55 N55" name="Range99"/>
    <protectedRange sqref="H110:H112 K110:K112 N110:N112" name="Range101"/>
    <protectedRange sqref="H164 K164 N164 H167 K167 N167 H128:H129 K128:K129 N128:N129" name="Range103"/>
    <protectedRange sqref="H320 K320 N320 I321 L321 O321" name="Range107"/>
    <protectedRange sqref="H472 K472 N472 I473 L473 O473 H466 K466 N466" name="Range109"/>
    <protectedRange sqref="H531 K531 N531" name="Range111"/>
    <protectedRange sqref="H556 K556 N556 H545 K545 N545" name="Range113"/>
    <protectedRange sqref="I583:I584 L583:L584 O583:O584" name="Range115"/>
    <protectedRange sqref="H751:H752 K751:K752 N751:N752" name="Range118"/>
    <protectedRange sqref="H777 K777 N777 H779 K779 N779 H781 K781 N781 H783:H785 N783:N785 K783:K785 H787:H788 K787:K788 N787:N788 H763:H764 K763:K764 N763:N764 H766 K766 N766 H768 K768 N768" name="Range120"/>
    <protectedRange sqref="H389 K389 N389 H385 K385 N385 H391 K391 N391 K387 N387 H363:H380 K363:K380 N363:N380" name="Range123"/>
    <protectedRange sqref="H34 K34 N34" name="Range124"/>
    <protectedRange sqref="K298 K304 K323 K325:K328 K334 K337:K338 K340:K342 K307:K311 K301:K302 K330:K332 L299 K317:K320" name="Range125"/>
    <protectedRange sqref="H145 K145 N145 H137 K137 N137 H139 K139 N139" name="Range127"/>
    <protectedRange sqref="I203 L203 O203 H201:H202 K201:K202 N201:N202" name="Range129"/>
    <protectedRange sqref="K350:K353 H350:H353" name="Range131"/>
    <protectedRange sqref="H526 K526 N526" name="Range135"/>
    <protectedRange sqref="I651:I652 L651:L652 O651:O652 I654:I656 L654:L656 O654:O656" name="Range137"/>
    <protectedRange sqref="I630 L630 O630" name="Range139"/>
    <protectedRange sqref="H27 K27 N27" name="Range141"/>
    <protectedRange sqref="I211 L211 O211" name="Range143"/>
    <protectedRange sqref="H262:H263 K262:K263 N262:N263" name="Range145"/>
    <protectedRange sqref="I419 L419 O419 I414 L414 O414" name="Range149"/>
    <protectedRange sqref="H509 K509 N509" name="Range151"/>
    <protectedRange sqref="I681 L681 O681" name="Range153"/>
    <protectedRange sqref="H869 K869 N869" name="Range155"/>
    <protectedRange sqref="H334 I335 K334 L335 N334 O335 H337:H338 K337:K338 N337:N338 H340:H342 K340:K342 N340:N342" name="Range147"/>
    <protectedRange sqref="H454 K454 N454 H456 K456 N456" name="Range157"/>
    <protectedRange sqref="I244:I245 L244:L245 O244:O245 K252 H252 N252 I256 L256 O256 K258 H258 N258 I248:I250 L248:L250 O248:O250" name="Range161"/>
    <protectedRange sqref="H385 K385 N385 H391 K391 N391 H378:H380 K378:K380 N378:N380" name="Range163"/>
    <protectedRange sqref="H385 K385 N385 H391 K391 N391" name="Range165"/>
    <protectedRange sqref="H519 K519 N519 I527 L527 O527" name="Range167"/>
    <protectedRange sqref="H821 K821 N821" name="Range169"/>
    <protectedRange sqref="H20:H49 I51 K47:K49" name="Range170"/>
    <protectedRange sqref="N20:N49" name="Range172"/>
    <protectedRange sqref="I56:I57 L56:L57 O56:O57" name="Range174"/>
    <protectedRange sqref="H159 K159 N159" name="Range176"/>
    <protectedRange sqref="H73 K73 N73" name="Range178"/>
    <protectedRange sqref="H137 K137 N137 H139 K139 N139" name="Range180"/>
    <protectedRange sqref="I194:I195 L194:L195 O194:O195" name="Range182"/>
    <protectedRange sqref="H228 K228 N228" name="Range184"/>
    <protectedRange sqref="H240 K240 N240 H242:H243 K242:K243 N242:N243 H247 K247 N247 H254:H255 K254:K255 N254:N255" name="Range186"/>
    <protectedRange sqref="H242 K242 N242" name="Range188"/>
    <protectedRange sqref="H391 J391 M391" name="Range190"/>
    <protectedRange sqref="H500 K500 N500" name="Range192"/>
    <protectedRange sqref="H522 K522 N522" name="Range194"/>
    <protectedRange sqref="I614 L614 O614 I603:I604 L603:L604 O603:O604" name="Range196"/>
    <protectedRange sqref="H798 K798 N798 H800 K800 N800 L801 O801 I801 H795:H796 K795:K796 N795:N796" name="Range198"/>
    <protectedRange sqref="H809 K809 N809" name="Range200"/>
    <protectedRange sqref="H830 K830 N830" name="Range202"/>
    <protectedRange sqref="H840:H841 K840:K841 N840:N841" name="Range204"/>
    <protectedRange sqref="H777 K777 N777 H779 K779 N779 H781 K781 N781 H783:H785 N783:N785 K783:K785 H787:H788 K787:K788 N787:N788" name="Range206"/>
    <protectedRange sqref="H221 K221 N221" name="Range208"/>
    <protectedRange sqref="H777 K777 N777" name="Range210"/>
    <protectedRange sqref="H156 I157 K156 L157 N156 O157 H152 K152 N152" name="Range212"/>
    <protectedRange sqref="H128:H129 K128:K129 N128:N129" name="Range214"/>
    <protectedRange sqref="H180 K180 N180" name="Range216"/>
    <protectedRange sqref="I314 L315 O315" name="Range218"/>
    <protectedRange sqref="H350:H351 K350:K351 N350:N351" name="Range220"/>
    <protectedRange sqref="I457 L457 O457" name="Range222"/>
    <protectedRange sqref="H575 K575 N575" name="Range224"/>
    <protectedRange sqref="I651:I652 L651:L652 O651:O652" name="Range226"/>
    <protectedRange sqref="H783:H784 N783:N784 K783:K784" name="Range228"/>
    <protectedRange sqref="H847:H850 K847:K850 N847:N850" name="Range230"/>
    <protectedRange sqref="H78 K78 N78" name="Range232"/>
    <protectedRange sqref="H139 K139 N139" name="Range234"/>
    <protectedRange sqref="H207 K207 N207" name="Range236"/>
    <protectedRange sqref="H243 K243 N243 H247 K247 N247 H254:H255 K254:K255 N254:N255" name="Range238"/>
    <protectedRange sqref="H277 K277 N277 H279 K279 N279" name="Range240"/>
    <protectedRange sqref="H287:H288 K287:K288 N287:N288" name="Range242"/>
    <protectedRange sqref="I393 L393 O393" name="Range244"/>
    <protectedRange sqref="I436 L436 O436 I439 L439 O439 I441:I442 L441:L442 O441:O442" name="Range246"/>
    <protectedRange sqref="I502 L502 O502" name="Range248"/>
    <protectedRange sqref="H666 K666 N666" name="Range250"/>
    <protectedRange sqref="I738 L738 O738 I740 L740 O740 H742 K742 N742 H744 K744 N744" name="Range252"/>
    <protectedRange sqref="H783:H784 K783:K784 N783:N784" name="Range254"/>
    <protectedRange sqref="H796 K796 N796" name="Range256"/>
    <protectedRange sqref="H808 K808 N808" name="Range258"/>
    <protectedRange sqref="H833 K833 N833" name="Range260"/>
    <protectedRange sqref="I603:I604 L603:L604 O603:O604" name="Range262"/>
    <protectedRange sqref="H849:H850 K849:K850 N849:N850" name="Range261"/>
    <protectedRange sqref="I652 L652 O652" name="Range265"/>
    <protectedRange sqref="H764 K764 N764" name="Range267"/>
    <protectedRange sqref="I838 L838 O838 I843 L843 O843" name="Range269"/>
    <protectedRange sqref="H850 K850 N850" name="Range271"/>
    <protectedRange sqref="I857 L857 O857" name="Range273"/>
    <protectedRange sqref="H377 K377 N377" name="Range275"/>
    <protectedRange sqref="H434 K434 N434" name="Range277"/>
    <protectedRange sqref="H768 I769 K768 L769 N768 O769" name="Range279"/>
    <protectedRange sqref="I93 L93 O93" name="Range281"/>
    <protectedRange sqref="I290:I292 L290:L292 O290:O292" name="Range283"/>
    <protectedRange sqref="H438 K438 N438" name="Range285"/>
    <protectedRange sqref="H571:H572 K571:K572 N571:N572" name="Range287"/>
    <protectedRange sqref="H835:H836 K835:K836 N835:N836" name="Range289"/>
    <protectedRange sqref="H177 K177 N177" name="Range291"/>
    <protectedRange sqref="H247 K247 N247" name="Range293"/>
    <protectedRange sqref="H258 K258 N258" name="Range295"/>
    <protectedRange sqref="H485:H486 K485:K486 N485:N486" name="Range297"/>
    <protectedRange sqref="H574 K574 N574" name="Range299"/>
    <protectedRange sqref="H592 K592 N592 H595 K595 N595" name="Range301"/>
    <protectedRange sqref="H152 K152 N152" name="Range303"/>
    <protectedRange sqref="H466 K466 N466 I464 L464 O464" name="Range305"/>
    <protectedRange sqref="H563 K563 N563" name="Range307"/>
    <protectedRange sqref="H691 K691 N691 H693 K693 N693 H707 K707 N707" name="Range309"/>
    <protectedRange sqref="I190 L190 O190" name="Range311"/>
    <protectedRange sqref="H233 K233 N233" name="Range313"/>
    <protectedRange sqref="I248 L248 O248" name="Range315"/>
    <protectedRange sqref="I299 L299 O299" name="Range317"/>
    <protectedRange sqref="I383 L383 O383" name="Range319"/>
    <protectedRange sqref="H456 K456 N456" name="Range321"/>
    <protectedRange sqref="H572 K572 N572" name="Range323"/>
    <protectedRange sqref="H595 K595 N595" name="Range325"/>
    <protectedRange sqref="H719 K719 N719" name="Range327"/>
    <protectedRange sqref="I755 L755 O755" name="Range329"/>
    <protectedRange sqref="H408 K408 N408" name="Range331"/>
    <protectedRange sqref="H628 K628 N628" name="Range333"/>
    <protectedRange sqref="H658 K658 N658 H660 K660 N660" name="Range335"/>
  </protectedRanges>
  <phoneticPr fontId="2" type="noConversion"/>
  <pageMargins left="0" right="0" top="0" bottom="0.09" header="0.17" footer="0.16"/>
  <pageSetup paperSize="9" scale="75" firstPageNumber="22" orientation="landscape"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vt:lpstr>
      <vt:lpstr>Ekamutner</vt:lpstr>
      <vt:lpstr>Gorcarnakan caxs</vt:lpstr>
      <vt:lpstr>Tntesagitakan </vt:lpstr>
      <vt:lpstr>Dificit</vt:lpstr>
      <vt:lpstr>Dificiti caxs</vt:lpstr>
      <vt:lpstr>Havelvac6</vt:lpstr>
      <vt:lpstr>Dificit!Print_Area</vt:lpstr>
      <vt:lpstr>'Dificiti caxs'!Print_Area</vt:lpstr>
      <vt:lpstr>Ekamutner!Print_Area</vt:lpstr>
      <vt:lpstr>'Gorcarnakan caxs'!Print_Area</vt:lpstr>
      <vt:lpstr>'Tntesagitakan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dc:creator>
  <cp:lastModifiedBy>Anna Sargsyan</cp:lastModifiedBy>
  <cp:lastPrinted>2024-02-12T13:19:27Z</cp:lastPrinted>
  <dcterms:created xsi:type="dcterms:W3CDTF">1996-10-14T23:33:28Z</dcterms:created>
  <dcterms:modified xsi:type="dcterms:W3CDTF">2024-02-13T07:52:56Z</dcterms:modified>
</cp:coreProperties>
</file>