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.yerevan.am\Base\finance\Narek\BYUGE 2025\Կատարողական\Ավագանու նախագիծ\"/>
    </mc:Choice>
  </mc:AlternateContent>
  <xr:revisionPtr revIDLastSave="0" documentId="13_ncr:1_{E95DC3CF-A854-49EB-8853-0C56507A38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8" r:id="rId1"/>
    <sheet name="Ekamutner" sheetId="9" r:id="rId2"/>
    <sheet name="Gorcarnakan caxs" sheetId="3" r:id="rId3"/>
    <sheet name="Tntesagitakan " sheetId="4" r:id="rId4"/>
    <sheet name="Dificit" sheetId="5" r:id="rId5"/>
    <sheet name="Dificiti caxs" sheetId="10" r:id="rId6"/>
  </sheets>
  <definedNames>
    <definedName name="_xlnm.Print_Area" localSheetId="0">'1'!$A$1:$E$20</definedName>
    <definedName name="_xlnm.Print_Area" localSheetId="4">Dificit!$A$1:$K$16</definedName>
    <definedName name="_xlnm.Print_Area" localSheetId="5">'Dificiti caxs'!$A$1:$L$95</definedName>
    <definedName name="_xlnm.Print_Area" localSheetId="1">Ekamutner!$A$1:$L$122</definedName>
    <definedName name="_xlnm.Print_Area" localSheetId="2">'Gorcarnakan caxs'!$A$1:$N$317</definedName>
    <definedName name="_xlnm.Print_Area" localSheetId="3">'Tntesagitakan '!$A$1:$L$231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3" i="4" l="1"/>
  <c r="K168" i="4"/>
  <c r="H168" i="4"/>
  <c r="G168" i="4" s="1"/>
  <c r="D168" i="4"/>
  <c r="J168" i="4" l="1"/>
  <c r="J207" i="4" l="1"/>
  <c r="J205" i="4" s="1"/>
  <c r="G207" i="4"/>
  <c r="G205" i="4" s="1"/>
  <c r="D207" i="4"/>
  <c r="D205" i="4" s="1"/>
  <c r="L205" i="4"/>
  <c r="I205" i="4"/>
  <c r="F205" i="4"/>
  <c r="K18" i="9"/>
  <c r="H18" i="9"/>
  <c r="E18" i="9"/>
  <c r="J21" i="9"/>
  <c r="G21" i="9"/>
  <c r="D21" i="9"/>
  <c r="D166" i="4"/>
  <c r="J166" i="4"/>
  <c r="G166" i="4"/>
  <c r="I315" i="3"/>
  <c r="I313" i="3" s="1"/>
  <c r="F315" i="3"/>
  <c r="F313" i="3" s="1"/>
  <c r="J95" i="10"/>
  <c r="G95" i="10"/>
  <c r="D95" i="10"/>
  <c r="J94" i="10"/>
  <c r="G94" i="10"/>
  <c r="D94" i="10"/>
  <c r="L92" i="10"/>
  <c r="K92" i="10"/>
  <c r="K86" i="10" s="1"/>
  <c r="K80" i="10" s="1"/>
  <c r="K78" i="10" s="1"/>
  <c r="I92" i="10"/>
  <c r="H92" i="10"/>
  <c r="H86" i="10" s="1"/>
  <c r="H80" i="10" s="1"/>
  <c r="H78" i="10" s="1"/>
  <c r="F92" i="10"/>
  <c r="E92" i="10"/>
  <c r="E86" i="10" s="1"/>
  <c r="E80" i="10" s="1"/>
  <c r="E78" i="10" s="1"/>
  <c r="J91" i="10"/>
  <c r="G91" i="10"/>
  <c r="D91" i="10"/>
  <c r="J90" i="10"/>
  <c r="G90" i="10"/>
  <c r="D90" i="10"/>
  <c r="L88" i="10"/>
  <c r="I88" i="10"/>
  <c r="F88" i="10"/>
  <c r="J85" i="10"/>
  <c r="G85" i="10"/>
  <c r="D85" i="10"/>
  <c r="J84" i="10"/>
  <c r="G84" i="10"/>
  <c r="D84" i="10"/>
  <c r="L82" i="10"/>
  <c r="I82" i="10"/>
  <c r="F82" i="10"/>
  <c r="J77" i="10"/>
  <c r="G77" i="10"/>
  <c r="D77" i="10"/>
  <c r="J76" i="10"/>
  <c r="G76" i="10"/>
  <c r="D76" i="10"/>
  <c r="J75" i="10"/>
  <c r="G75" i="10"/>
  <c r="D75" i="10"/>
  <c r="J74" i="10"/>
  <c r="J72" i="10"/>
  <c r="G72" i="10"/>
  <c r="D72" i="10"/>
  <c r="J71" i="10"/>
  <c r="G71" i="10"/>
  <c r="D71" i="10"/>
  <c r="L69" i="10"/>
  <c r="I69" i="10"/>
  <c r="F69" i="10"/>
  <c r="K67" i="10"/>
  <c r="H67" i="10"/>
  <c r="E67" i="10"/>
  <c r="J66" i="10"/>
  <c r="G66" i="10"/>
  <c r="D66" i="10"/>
  <c r="J65" i="10"/>
  <c r="G65" i="10"/>
  <c r="D65" i="10"/>
  <c r="J63" i="10"/>
  <c r="G63" i="10"/>
  <c r="D63" i="10"/>
  <c r="K61" i="10"/>
  <c r="K64" i="10" s="1"/>
  <c r="H61" i="10"/>
  <c r="H64" i="10" s="1"/>
  <c r="I73" i="10" s="1"/>
  <c r="E61" i="10"/>
  <c r="E64" i="10" s="1"/>
  <c r="F73" i="10" s="1"/>
  <c r="J58" i="10"/>
  <c r="G58" i="10"/>
  <c r="D58" i="10"/>
  <c r="J57" i="10"/>
  <c r="G57" i="10"/>
  <c r="D57" i="10"/>
  <c r="L55" i="10"/>
  <c r="K55" i="10"/>
  <c r="I55" i="10"/>
  <c r="H55" i="10"/>
  <c r="F55" i="10"/>
  <c r="E55" i="10"/>
  <c r="J54" i="10"/>
  <c r="G54" i="10"/>
  <c r="D54" i="10"/>
  <c r="J53" i="10"/>
  <c r="G53" i="10"/>
  <c r="D53" i="10"/>
  <c r="J52" i="10"/>
  <c r="G52" i="10"/>
  <c r="D52" i="10"/>
  <c r="L50" i="10"/>
  <c r="I50" i="10"/>
  <c r="F50" i="10"/>
  <c r="J47" i="10"/>
  <c r="G47" i="10"/>
  <c r="D47" i="10"/>
  <c r="J46" i="10"/>
  <c r="G46" i="10"/>
  <c r="D46" i="10"/>
  <c r="L44" i="10"/>
  <c r="K44" i="10"/>
  <c r="I44" i="10"/>
  <c r="H44" i="10"/>
  <c r="F44" i="10"/>
  <c r="E44" i="10"/>
  <c r="J43" i="10"/>
  <c r="G43" i="10"/>
  <c r="D43" i="10"/>
  <c r="J42" i="10"/>
  <c r="G42" i="10"/>
  <c r="D42" i="10"/>
  <c r="L40" i="10"/>
  <c r="K40" i="10"/>
  <c r="K38" i="10" s="1"/>
  <c r="K26" i="10" s="1"/>
  <c r="K20" i="10" s="1"/>
  <c r="I40" i="10"/>
  <c r="I38" i="10" s="1"/>
  <c r="H40" i="10"/>
  <c r="F40" i="10"/>
  <c r="E40" i="10"/>
  <c r="E38" i="10" s="1"/>
  <c r="E26" i="10" s="1"/>
  <c r="E20" i="10" s="1"/>
  <c r="J37" i="10"/>
  <c r="G37" i="10"/>
  <c r="D37" i="10"/>
  <c r="J36" i="10"/>
  <c r="G36" i="10"/>
  <c r="D36" i="10"/>
  <c r="L34" i="10"/>
  <c r="I34" i="10"/>
  <c r="F34" i="10"/>
  <c r="J33" i="10"/>
  <c r="G33" i="10"/>
  <c r="D33" i="10"/>
  <c r="J32" i="10"/>
  <c r="G32" i="10"/>
  <c r="D32" i="10"/>
  <c r="L30" i="10"/>
  <c r="I30" i="10"/>
  <c r="F30" i="10"/>
  <c r="J25" i="10"/>
  <c r="G25" i="10"/>
  <c r="D25" i="10"/>
  <c r="J24" i="10"/>
  <c r="G24" i="10"/>
  <c r="D24" i="10"/>
  <c r="L22" i="10"/>
  <c r="I22" i="10"/>
  <c r="F22" i="10"/>
  <c r="J231" i="4"/>
  <c r="G231" i="4"/>
  <c r="D231" i="4"/>
  <c r="J230" i="4"/>
  <c r="G230" i="4"/>
  <c r="D230" i="4"/>
  <c r="J229" i="4"/>
  <c r="G229" i="4"/>
  <c r="D229" i="4"/>
  <c r="J228" i="4"/>
  <c r="G228" i="4"/>
  <c r="D228" i="4"/>
  <c r="L226" i="4"/>
  <c r="I226" i="4"/>
  <c r="F226" i="4"/>
  <c r="J225" i="4"/>
  <c r="J223" i="4" s="1"/>
  <c r="G225" i="4"/>
  <c r="G223" i="4" s="1"/>
  <c r="D225" i="4"/>
  <c r="D223" i="4" s="1"/>
  <c r="L223" i="4"/>
  <c r="I223" i="4"/>
  <c r="F223" i="4"/>
  <c r="J222" i="4"/>
  <c r="G222" i="4"/>
  <c r="D222" i="4"/>
  <c r="J221" i="4"/>
  <c r="G221" i="4"/>
  <c r="D221" i="4"/>
  <c r="J220" i="4"/>
  <c r="G220" i="4"/>
  <c r="D220" i="4"/>
  <c r="L218" i="4"/>
  <c r="L215" i="4" s="1"/>
  <c r="I218" i="4"/>
  <c r="I215" i="4" s="1"/>
  <c r="F218" i="4"/>
  <c r="F215" i="4" s="1"/>
  <c r="J217" i="4"/>
  <c r="G217" i="4"/>
  <c r="D217" i="4"/>
  <c r="J214" i="4"/>
  <c r="G214" i="4"/>
  <c r="D214" i="4"/>
  <c r="J213" i="4"/>
  <c r="G213" i="4"/>
  <c r="D213" i="4"/>
  <c r="J212" i="4"/>
  <c r="G212" i="4"/>
  <c r="D212" i="4"/>
  <c r="L210" i="4"/>
  <c r="I210" i="4"/>
  <c r="F210" i="4"/>
  <c r="J204" i="4"/>
  <c r="G204" i="4"/>
  <c r="D204" i="4"/>
  <c r="J203" i="4"/>
  <c r="G203" i="4"/>
  <c r="D203" i="4"/>
  <c r="J202" i="4"/>
  <c r="G202" i="4"/>
  <c r="D202" i="4"/>
  <c r="J201" i="4"/>
  <c r="G201" i="4"/>
  <c r="D201" i="4"/>
  <c r="L199" i="4"/>
  <c r="I199" i="4"/>
  <c r="F199" i="4"/>
  <c r="J198" i="4"/>
  <c r="J196" i="4" s="1"/>
  <c r="G198" i="4"/>
  <c r="G196" i="4" s="1"/>
  <c r="D198" i="4"/>
  <c r="D196" i="4" s="1"/>
  <c r="L196" i="4"/>
  <c r="I196" i="4"/>
  <c r="F196" i="4"/>
  <c r="J195" i="4"/>
  <c r="G195" i="4"/>
  <c r="D195" i="4"/>
  <c r="J194" i="4"/>
  <c r="G194" i="4"/>
  <c r="D194" i="4"/>
  <c r="J193" i="4"/>
  <c r="G193" i="4"/>
  <c r="D193" i="4"/>
  <c r="J192" i="4"/>
  <c r="G192" i="4"/>
  <c r="D192" i="4"/>
  <c r="L190" i="4"/>
  <c r="I190" i="4"/>
  <c r="F190" i="4"/>
  <c r="J189" i="4"/>
  <c r="G189" i="4"/>
  <c r="D189" i="4"/>
  <c r="J188" i="4"/>
  <c r="G188" i="4"/>
  <c r="D188" i="4"/>
  <c r="J187" i="4"/>
  <c r="G187" i="4"/>
  <c r="D187" i="4"/>
  <c r="J186" i="4"/>
  <c r="G186" i="4"/>
  <c r="D186" i="4"/>
  <c r="L184" i="4"/>
  <c r="I184" i="4"/>
  <c r="F184" i="4"/>
  <c r="J183" i="4"/>
  <c r="G183" i="4"/>
  <c r="D183" i="4"/>
  <c r="J182" i="4"/>
  <c r="G182" i="4"/>
  <c r="D182" i="4"/>
  <c r="J181" i="4"/>
  <c r="G181" i="4"/>
  <c r="D181" i="4"/>
  <c r="L179" i="4"/>
  <c r="I179" i="4"/>
  <c r="F179" i="4"/>
  <c r="J178" i="4"/>
  <c r="G178" i="4"/>
  <c r="D178" i="4"/>
  <c r="J177" i="4"/>
  <c r="G177" i="4"/>
  <c r="D177" i="4"/>
  <c r="J176" i="4"/>
  <c r="G176" i="4"/>
  <c r="D176" i="4"/>
  <c r="L174" i="4"/>
  <c r="I174" i="4"/>
  <c r="F174" i="4"/>
  <c r="F172" i="4" s="1"/>
  <c r="J169" i="4"/>
  <c r="G169" i="4"/>
  <c r="D169" i="4"/>
  <c r="L166" i="4"/>
  <c r="L141" i="4" s="1"/>
  <c r="L19" i="4" s="1"/>
  <c r="K166" i="4"/>
  <c r="I166" i="4"/>
  <c r="I141" i="4" s="1"/>
  <c r="I19" i="4" s="1"/>
  <c r="H166" i="4"/>
  <c r="F166" i="4"/>
  <c r="F141" i="4" s="1"/>
  <c r="F19" i="4" s="1"/>
  <c r="E166" i="4"/>
  <c r="J165" i="4"/>
  <c r="J163" i="4" s="1"/>
  <c r="G165" i="4"/>
  <c r="G163" i="4" s="1"/>
  <c r="D165" i="4"/>
  <c r="D163" i="4" s="1"/>
  <c r="K163" i="4"/>
  <c r="H163" i="4"/>
  <c r="E163" i="4"/>
  <c r="J162" i="4"/>
  <c r="J160" i="4" s="1"/>
  <c r="G162" i="4"/>
  <c r="G160" i="4" s="1"/>
  <c r="D162" i="4"/>
  <c r="D160" i="4" s="1"/>
  <c r="K160" i="4"/>
  <c r="H160" i="4"/>
  <c r="E160" i="4"/>
  <c r="J159" i="4"/>
  <c r="G159" i="4"/>
  <c r="D159" i="4"/>
  <c r="J158" i="4"/>
  <c r="G158" i="4"/>
  <c r="D158" i="4"/>
  <c r="K156" i="4"/>
  <c r="H156" i="4"/>
  <c r="E156" i="4"/>
  <c r="J155" i="4"/>
  <c r="J153" i="4" s="1"/>
  <c r="G155" i="4"/>
  <c r="G153" i="4" s="1"/>
  <c r="D155" i="4"/>
  <c r="D153" i="4" s="1"/>
  <c r="K153" i="4"/>
  <c r="H153" i="4"/>
  <c r="E153" i="4"/>
  <c r="J152" i="4"/>
  <c r="G152" i="4"/>
  <c r="D152" i="4"/>
  <c r="J151" i="4"/>
  <c r="G151" i="4"/>
  <c r="D151" i="4"/>
  <c r="J150" i="4"/>
  <c r="G150" i="4"/>
  <c r="D150" i="4"/>
  <c r="J149" i="4"/>
  <c r="G149" i="4"/>
  <c r="D149" i="4"/>
  <c r="K147" i="4"/>
  <c r="H147" i="4"/>
  <c r="E147" i="4"/>
  <c r="J146" i="4"/>
  <c r="G146" i="4"/>
  <c r="D146" i="4"/>
  <c r="J145" i="4"/>
  <c r="G145" i="4"/>
  <c r="D145" i="4"/>
  <c r="K143" i="4"/>
  <c r="H143" i="4"/>
  <c r="E143" i="4"/>
  <c r="J140" i="4"/>
  <c r="J138" i="4" s="1"/>
  <c r="G140" i="4"/>
  <c r="G138" i="4" s="1"/>
  <c r="D140" i="4"/>
  <c r="D138" i="4" s="1"/>
  <c r="K138" i="4"/>
  <c r="H138" i="4"/>
  <c r="E138" i="4"/>
  <c r="J137" i="4"/>
  <c r="G137" i="4"/>
  <c r="D137" i="4"/>
  <c r="J136" i="4"/>
  <c r="G136" i="4"/>
  <c r="D136" i="4"/>
  <c r="J135" i="4"/>
  <c r="G135" i="4"/>
  <c r="D135" i="4"/>
  <c r="J134" i="4"/>
  <c r="G134" i="4"/>
  <c r="D134" i="4"/>
  <c r="K132" i="4"/>
  <c r="H132" i="4"/>
  <c r="E132" i="4"/>
  <c r="J131" i="4"/>
  <c r="G131" i="4"/>
  <c r="D131" i="4"/>
  <c r="J130" i="4"/>
  <c r="G130" i="4"/>
  <c r="D130" i="4"/>
  <c r="K128" i="4"/>
  <c r="H128" i="4"/>
  <c r="E128" i="4"/>
  <c r="J125" i="4"/>
  <c r="G125" i="4"/>
  <c r="D125" i="4"/>
  <c r="J124" i="4"/>
  <c r="G124" i="4"/>
  <c r="D124" i="4"/>
  <c r="J123" i="4"/>
  <c r="D123" i="4"/>
  <c r="K121" i="4"/>
  <c r="K117" i="4" s="1"/>
  <c r="H121" i="4"/>
  <c r="H117" i="4" s="1"/>
  <c r="E121" i="4"/>
  <c r="E117" i="4" s="1"/>
  <c r="J120" i="4"/>
  <c r="G120" i="4"/>
  <c r="D120" i="4"/>
  <c r="J119" i="4"/>
  <c r="G119" i="4"/>
  <c r="D119" i="4"/>
  <c r="J116" i="4"/>
  <c r="G116" i="4"/>
  <c r="D116" i="4"/>
  <c r="J115" i="4"/>
  <c r="G115" i="4"/>
  <c r="D115" i="4"/>
  <c r="J114" i="4"/>
  <c r="G114" i="4"/>
  <c r="D114" i="4"/>
  <c r="K113" i="4"/>
  <c r="K109" i="4" s="1"/>
  <c r="H113" i="4"/>
  <c r="H109" i="4" s="1"/>
  <c r="E113" i="4"/>
  <c r="E109" i="4" s="1"/>
  <c r="J112" i="4"/>
  <c r="G112" i="4"/>
  <c r="D112" i="4"/>
  <c r="J111" i="4"/>
  <c r="G111" i="4"/>
  <c r="D111" i="4"/>
  <c r="J108" i="4"/>
  <c r="G108" i="4"/>
  <c r="D108" i="4"/>
  <c r="J107" i="4"/>
  <c r="G107" i="4"/>
  <c r="D107" i="4"/>
  <c r="K105" i="4"/>
  <c r="H105" i="4"/>
  <c r="E105" i="4"/>
  <c r="J104" i="4"/>
  <c r="G104" i="4"/>
  <c r="D104" i="4"/>
  <c r="J103" i="4"/>
  <c r="G103" i="4"/>
  <c r="D103" i="4"/>
  <c r="K101" i="4"/>
  <c r="H101" i="4"/>
  <c r="E101" i="4"/>
  <c r="J98" i="4"/>
  <c r="G98" i="4"/>
  <c r="D98" i="4"/>
  <c r="J97" i="4"/>
  <c r="G97" i="4"/>
  <c r="D97" i="4"/>
  <c r="K95" i="4"/>
  <c r="H95" i="4"/>
  <c r="E95" i="4"/>
  <c r="J94" i="4"/>
  <c r="G94" i="4"/>
  <c r="D94" i="4"/>
  <c r="J93" i="4"/>
  <c r="G93" i="4"/>
  <c r="D93" i="4"/>
  <c r="K91" i="4"/>
  <c r="H91" i="4"/>
  <c r="E91" i="4"/>
  <c r="J88" i="4"/>
  <c r="G88" i="4"/>
  <c r="D88" i="4"/>
  <c r="J87" i="4"/>
  <c r="G87" i="4"/>
  <c r="D87" i="4"/>
  <c r="J86" i="4"/>
  <c r="G86" i="4"/>
  <c r="D86" i="4"/>
  <c r="K84" i="4"/>
  <c r="H84" i="4"/>
  <c r="E84" i="4"/>
  <c r="J83" i="4"/>
  <c r="G83" i="4"/>
  <c r="D83" i="4"/>
  <c r="J82" i="4"/>
  <c r="G82" i="4"/>
  <c r="D82" i="4"/>
  <c r="K80" i="4"/>
  <c r="H80" i="4"/>
  <c r="E80" i="4"/>
  <c r="J79" i="4"/>
  <c r="G79" i="4"/>
  <c r="D79" i="4"/>
  <c r="J78" i="4"/>
  <c r="G78" i="4"/>
  <c r="D78" i="4"/>
  <c r="K76" i="4"/>
  <c r="H76" i="4"/>
  <c r="E76" i="4"/>
  <c r="J73" i="4"/>
  <c r="G73" i="4"/>
  <c r="D73" i="4"/>
  <c r="J72" i="4"/>
  <c r="G72" i="4"/>
  <c r="D72" i="4"/>
  <c r="J71" i="4"/>
  <c r="G71" i="4"/>
  <c r="D71" i="4"/>
  <c r="J70" i="4"/>
  <c r="G70" i="4"/>
  <c r="D70" i="4"/>
  <c r="J69" i="4"/>
  <c r="G69" i="4"/>
  <c r="D69" i="4"/>
  <c r="J68" i="4"/>
  <c r="G68" i="4"/>
  <c r="D68" i="4"/>
  <c r="J67" i="4"/>
  <c r="G67" i="4"/>
  <c r="D67" i="4"/>
  <c r="J66" i="4"/>
  <c r="G66" i="4"/>
  <c r="D66" i="4"/>
  <c r="K64" i="4"/>
  <c r="H64" i="4"/>
  <c r="E64" i="4"/>
  <c r="J63" i="4"/>
  <c r="G63" i="4"/>
  <c r="D63" i="4"/>
  <c r="J62" i="4"/>
  <c r="G62" i="4"/>
  <c r="D62" i="4"/>
  <c r="K60" i="4"/>
  <c r="H60" i="4"/>
  <c r="E60" i="4"/>
  <c r="J59" i="4"/>
  <c r="J57" i="4" s="1"/>
  <c r="G59" i="4"/>
  <c r="G57" i="4" s="1"/>
  <c r="D59" i="4"/>
  <c r="D57" i="4" s="1"/>
  <c r="K57" i="4"/>
  <c r="H57" i="4"/>
  <c r="E57" i="4"/>
  <c r="J56" i="4"/>
  <c r="G56" i="4"/>
  <c r="D56" i="4"/>
  <c r="J55" i="4"/>
  <c r="G55" i="4"/>
  <c r="D55" i="4"/>
  <c r="J54" i="4"/>
  <c r="G54" i="4"/>
  <c r="D54" i="4"/>
  <c r="J53" i="4"/>
  <c r="G53" i="4"/>
  <c r="D53" i="4"/>
  <c r="J52" i="4"/>
  <c r="G52" i="4"/>
  <c r="D52" i="4"/>
  <c r="J51" i="4"/>
  <c r="G51" i="4"/>
  <c r="D51" i="4"/>
  <c r="J50" i="4"/>
  <c r="G50" i="4"/>
  <c r="D50" i="4"/>
  <c r="J49" i="4"/>
  <c r="G49" i="4"/>
  <c r="D49" i="4"/>
  <c r="K47" i="4"/>
  <c r="H47" i="4"/>
  <c r="E47" i="4"/>
  <c r="J46" i="4"/>
  <c r="G46" i="4"/>
  <c r="D46" i="4"/>
  <c r="J45" i="4"/>
  <c r="G45" i="4"/>
  <c r="D45" i="4"/>
  <c r="J44" i="4"/>
  <c r="G44" i="4"/>
  <c r="D44" i="4"/>
  <c r="K42" i="4"/>
  <c r="H42" i="4"/>
  <c r="E42" i="4"/>
  <c r="J41" i="4"/>
  <c r="G41" i="4"/>
  <c r="D41" i="4"/>
  <c r="J40" i="4"/>
  <c r="G40" i="4"/>
  <c r="D40" i="4"/>
  <c r="J39" i="4"/>
  <c r="G39" i="4"/>
  <c r="D39" i="4"/>
  <c r="J38" i="4"/>
  <c r="G38" i="4"/>
  <c r="D38" i="4"/>
  <c r="J37" i="4"/>
  <c r="G37" i="4"/>
  <c r="D37" i="4"/>
  <c r="J36" i="4"/>
  <c r="G36" i="4"/>
  <c r="D36" i="4"/>
  <c r="J35" i="4"/>
  <c r="G35" i="4"/>
  <c r="D35" i="4"/>
  <c r="K33" i="4"/>
  <c r="H33" i="4"/>
  <c r="E33" i="4"/>
  <c r="J30" i="4"/>
  <c r="J28" i="4" s="1"/>
  <c r="G30" i="4"/>
  <c r="G28" i="4" s="1"/>
  <c r="D30" i="4"/>
  <c r="D28" i="4" s="1"/>
  <c r="K28" i="4"/>
  <c r="H28" i="4"/>
  <c r="E28" i="4"/>
  <c r="J27" i="4"/>
  <c r="G27" i="4"/>
  <c r="D27" i="4"/>
  <c r="J26" i="4"/>
  <c r="G26" i="4"/>
  <c r="D26" i="4"/>
  <c r="J25" i="4"/>
  <c r="G25" i="4"/>
  <c r="D25" i="4"/>
  <c r="K23" i="4"/>
  <c r="K21" i="4" s="1"/>
  <c r="H23" i="4"/>
  <c r="H21" i="4" s="1"/>
  <c r="E23" i="4"/>
  <c r="E21" i="4" s="1"/>
  <c r="N315" i="3"/>
  <c r="N313" i="3" s="1"/>
  <c r="M315" i="3"/>
  <c r="M313" i="3" s="1"/>
  <c r="K315" i="3"/>
  <c r="K313" i="3" s="1"/>
  <c r="J315" i="3"/>
  <c r="J313" i="3" s="1"/>
  <c r="H315" i="3"/>
  <c r="H313" i="3" s="1"/>
  <c r="G315" i="3"/>
  <c r="G313" i="3" s="1"/>
  <c r="L312" i="3"/>
  <c r="I312" i="3"/>
  <c r="F312" i="3"/>
  <c r="L311" i="3"/>
  <c r="L309" i="3" s="1"/>
  <c r="I311" i="3"/>
  <c r="F311" i="3"/>
  <c r="N309" i="3"/>
  <c r="M309" i="3"/>
  <c r="K309" i="3"/>
  <c r="J309" i="3"/>
  <c r="H309" i="3"/>
  <c r="G309" i="3"/>
  <c r="L307" i="3"/>
  <c r="L305" i="3" s="1"/>
  <c r="I307" i="3"/>
  <c r="I305" i="3" s="1"/>
  <c r="F307" i="3"/>
  <c r="F305" i="3" s="1"/>
  <c r="N305" i="3"/>
  <c r="M305" i="3"/>
  <c r="K305" i="3"/>
  <c r="J305" i="3"/>
  <c r="H305" i="3"/>
  <c r="G305" i="3"/>
  <c r="L304" i="3"/>
  <c r="L302" i="3" s="1"/>
  <c r="I304" i="3"/>
  <c r="I302" i="3" s="1"/>
  <c r="F304" i="3"/>
  <c r="F302" i="3" s="1"/>
  <c r="N302" i="3"/>
  <c r="M302" i="3"/>
  <c r="K302" i="3"/>
  <c r="J302" i="3"/>
  <c r="H302" i="3"/>
  <c r="G302" i="3"/>
  <c r="L301" i="3"/>
  <c r="L299" i="3" s="1"/>
  <c r="I301" i="3"/>
  <c r="I299" i="3" s="1"/>
  <c r="F301" i="3"/>
  <c r="F299" i="3" s="1"/>
  <c r="N299" i="3"/>
  <c r="M299" i="3"/>
  <c r="K299" i="3"/>
  <c r="J299" i="3"/>
  <c r="H299" i="3"/>
  <c r="G299" i="3"/>
  <c r="L298" i="3"/>
  <c r="L296" i="3" s="1"/>
  <c r="I298" i="3"/>
  <c r="I296" i="3" s="1"/>
  <c r="F298" i="3"/>
  <c r="F296" i="3" s="1"/>
  <c r="N296" i="3"/>
  <c r="M296" i="3"/>
  <c r="K296" i="3"/>
  <c r="J296" i="3"/>
  <c r="H296" i="3"/>
  <c r="G296" i="3"/>
  <c r="L295" i="3"/>
  <c r="L293" i="3" s="1"/>
  <c r="I295" i="3"/>
  <c r="I293" i="3" s="1"/>
  <c r="F295" i="3"/>
  <c r="F293" i="3" s="1"/>
  <c r="N293" i="3"/>
  <c r="M293" i="3"/>
  <c r="K293" i="3"/>
  <c r="J293" i="3"/>
  <c r="H293" i="3"/>
  <c r="G293" i="3"/>
  <c r="L292" i="3"/>
  <c r="L290" i="3" s="1"/>
  <c r="I292" i="3"/>
  <c r="I290" i="3" s="1"/>
  <c r="F292" i="3"/>
  <c r="F290" i="3" s="1"/>
  <c r="N290" i="3"/>
  <c r="M290" i="3"/>
  <c r="K290" i="3"/>
  <c r="J290" i="3"/>
  <c r="H290" i="3"/>
  <c r="G290" i="3"/>
  <c r="L289" i="3"/>
  <c r="L287" i="3" s="1"/>
  <c r="I289" i="3"/>
  <c r="I287" i="3" s="1"/>
  <c r="F289" i="3"/>
  <c r="F287" i="3" s="1"/>
  <c r="N287" i="3"/>
  <c r="M287" i="3"/>
  <c r="K287" i="3"/>
  <c r="J287" i="3"/>
  <c r="H287" i="3"/>
  <c r="G287" i="3"/>
  <c r="L286" i="3"/>
  <c r="I286" i="3"/>
  <c r="F286" i="3"/>
  <c r="L285" i="3"/>
  <c r="I285" i="3"/>
  <c r="F285" i="3"/>
  <c r="N283" i="3"/>
  <c r="M283" i="3"/>
  <c r="K283" i="3"/>
  <c r="J283" i="3"/>
  <c r="H283" i="3"/>
  <c r="G283" i="3"/>
  <c r="L280" i="3"/>
  <c r="L278" i="3" s="1"/>
  <c r="I280" i="3"/>
  <c r="I278" i="3" s="1"/>
  <c r="F280" i="3"/>
  <c r="F278" i="3" s="1"/>
  <c r="N278" i="3"/>
  <c r="M278" i="3"/>
  <c r="K278" i="3"/>
  <c r="J278" i="3"/>
  <c r="H278" i="3"/>
  <c r="G278" i="3"/>
  <c r="L277" i="3"/>
  <c r="L275" i="3" s="1"/>
  <c r="I277" i="3"/>
  <c r="I275" i="3" s="1"/>
  <c r="F277" i="3"/>
  <c r="F275" i="3" s="1"/>
  <c r="N275" i="3"/>
  <c r="M275" i="3"/>
  <c r="K275" i="3"/>
  <c r="J275" i="3"/>
  <c r="H275" i="3"/>
  <c r="G275" i="3"/>
  <c r="L274" i="3"/>
  <c r="L272" i="3" s="1"/>
  <c r="I274" i="3"/>
  <c r="I272" i="3" s="1"/>
  <c r="F274" i="3"/>
  <c r="F272" i="3" s="1"/>
  <c r="N272" i="3"/>
  <c r="M272" i="3"/>
  <c r="K272" i="3"/>
  <c r="J272" i="3"/>
  <c r="H272" i="3"/>
  <c r="G272" i="3"/>
  <c r="L271" i="3"/>
  <c r="I271" i="3"/>
  <c r="F271" i="3"/>
  <c r="L270" i="3"/>
  <c r="I270" i="3"/>
  <c r="F270" i="3"/>
  <c r="N268" i="3"/>
  <c r="M268" i="3"/>
  <c r="K268" i="3"/>
  <c r="J268" i="3"/>
  <c r="H268" i="3"/>
  <c r="G268" i="3"/>
  <c r="L267" i="3"/>
  <c r="I267" i="3"/>
  <c r="F267" i="3"/>
  <c r="L266" i="3"/>
  <c r="I266" i="3"/>
  <c r="F266" i="3"/>
  <c r="N264" i="3"/>
  <c r="M264" i="3"/>
  <c r="K264" i="3"/>
  <c r="J264" i="3"/>
  <c r="H264" i="3"/>
  <c r="G264" i="3"/>
  <c r="L263" i="3"/>
  <c r="I263" i="3"/>
  <c r="F263" i="3"/>
  <c r="L262" i="3"/>
  <c r="I262" i="3"/>
  <c r="F262" i="3"/>
  <c r="N260" i="3"/>
  <c r="M260" i="3"/>
  <c r="K260" i="3"/>
  <c r="J260" i="3"/>
  <c r="H260" i="3"/>
  <c r="G260" i="3"/>
  <c r="L259" i="3"/>
  <c r="I259" i="3"/>
  <c r="F259" i="3"/>
  <c r="L258" i="3"/>
  <c r="I258" i="3"/>
  <c r="F258" i="3"/>
  <c r="N256" i="3"/>
  <c r="M256" i="3"/>
  <c r="K256" i="3"/>
  <c r="J256" i="3"/>
  <c r="H256" i="3"/>
  <c r="G256" i="3"/>
  <c r="L255" i="3"/>
  <c r="I255" i="3"/>
  <c r="F255" i="3"/>
  <c r="L254" i="3"/>
  <c r="I254" i="3"/>
  <c r="F254" i="3"/>
  <c r="N252" i="3"/>
  <c r="M252" i="3"/>
  <c r="K252" i="3"/>
  <c r="J252" i="3"/>
  <c r="H252" i="3"/>
  <c r="G252" i="3"/>
  <c r="L249" i="3"/>
  <c r="L247" i="3" s="1"/>
  <c r="I249" i="3"/>
  <c r="I247" i="3" s="1"/>
  <c r="F249" i="3"/>
  <c r="F247" i="3" s="1"/>
  <c r="N247" i="3"/>
  <c r="M247" i="3"/>
  <c r="K247" i="3"/>
  <c r="J247" i="3"/>
  <c r="H247" i="3"/>
  <c r="G247" i="3"/>
  <c r="L246" i="3"/>
  <c r="L244" i="3" s="1"/>
  <c r="I246" i="3"/>
  <c r="I244" i="3" s="1"/>
  <c r="F246" i="3"/>
  <c r="F244" i="3" s="1"/>
  <c r="N244" i="3"/>
  <c r="M244" i="3"/>
  <c r="K244" i="3"/>
  <c r="J244" i="3"/>
  <c r="H244" i="3"/>
  <c r="G244" i="3"/>
  <c r="L243" i="3"/>
  <c r="I243" i="3"/>
  <c r="F243" i="3"/>
  <c r="L242" i="3"/>
  <c r="I242" i="3"/>
  <c r="F242" i="3"/>
  <c r="L241" i="3"/>
  <c r="I241" i="3"/>
  <c r="F241" i="3"/>
  <c r="N239" i="3"/>
  <c r="M239" i="3"/>
  <c r="K239" i="3"/>
  <c r="J239" i="3"/>
  <c r="H239" i="3"/>
  <c r="G239" i="3"/>
  <c r="L238" i="3"/>
  <c r="I238" i="3"/>
  <c r="F238" i="3"/>
  <c r="L237" i="3"/>
  <c r="I237" i="3"/>
  <c r="F237" i="3"/>
  <c r="L236" i="3"/>
  <c r="I236" i="3"/>
  <c r="F236" i="3"/>
  <c r="N234" i="3"/>
  <c r="M234" i="3"/>
  <c r="K234" i="3"/>
  <c r="J234" i="3"/>
  <c r="H234" i="3"/>
  <c r="G234" i="3"/>
  <c r="L233" i="3"/>
  <c r="I233" i="3"/>
  <c r="F233" i="3"/>
  <c r="L232" i="3"/>
  <c r="I232" i="3"/>
  <c r="F232" i="3"/>
  <c r="L231" i="3"/>
  <c r="I231" i="3"/>
  <c r="F231" i="3"/>
  <c r="L230" i="3"/>
  <c r="I230" i="3"/>
  <c r="F230" i="3"/>
  <c r="L229" i="3"/>
  <c r="I229" i="3"/>
  <c r="F229" i="3"/>
  <c r="L228" i="3"/>
  <c r="I228" i="3"/>
  <c r="F228" i="3"/>
  <c r="L227" i="3"/>
  <c r="I227" i="3"/>
  <c r="F227" i="3"/>
  <c r="N225" i="3"/>
  <c r="M225" i="3"/>
  <c r="K225" i="3"/>
  <c r="J225" i="3"/>
  <c r="H225" i="3"/>
  <c r="G225" i="3"/>
  <c r="L224" i="3"/>
  <c r="L222" i="3" s="1"/>
  <c r="I224" i="3"/>
  <c r="I222" i="3" s="1"/>
  <c r="F224" i="3"/>
  <c r="F222" i="3" s="1"/>
  <c r="N222" i="3"/>
  <c r="M222" i="3"/>
  <c r="K222" i="3"/>
  <c r="J222" i="3"/>
  <c r="H222" i="3"/>
  <c r="G222" i="3"/>
  <c r="L219" i="3"/>
  <c r="I219" i="3"/>
  <c r="F219" i="3"/>
  <c r="L218" i="3"/>
  <c r="I218" i="3"/>
  <c r="F218" i="3"/>
  <c r="N216" i="3"/>
  <c r="M216" i="3"/>
  <c r="K216" i="3"/>
  <c r="J216" i="3"/>
  <c r="H216" i="3"/>
  <c r="G216" i="3"/>
  <c r="L215" i="3"/>
  <c r="L213" i="3" s="1"/>
  <c r="I215" i="3"/>
  <c r="I213" i="3" s="1"/>
  <c r="F215" i="3"/>
  <c r="F213" i="3" s="1"/>
  <c r="N213" i="3"/>
  <c r="M213" i="3"/>
  <c r="K213" i="3"/>
  <c r="J213" i="3"/>
  <c r="H213" i="3"/>
  <c r="G213" i="3"/>
  <c r="L212" i="3"/>
  <c r="L210" i="3" s="1"/>
  <c r="I212" i="3"/>
  <c r="I210" i="3" s="1"/>
  <c r="F212" i="3"/>
  <c r="F210" i="3" s="1"/>
  <c r="N210" i="3"/>
  <c r="M210" i="3"/>
  <c r="K210" i="3"/>
  <c r="J210" i="3"/>
  <c r="H210" i="3"/>
  <c r="G210" i="3"/>
  <c r="L209" i="3"/>
  <c r="I209" i="3"/>
  <c r="F209" i="3"/>
  <c r="L208" i="3"/>
  <c r="I208" i="3"/>
  <c r="F208" i="3"/>
  <c r="L207" i="3"/>
  <c r="I207" i="3"/>
  <c r="F207" i="3"/>
  <c r="L206" i="3"/>
  <c r="I206" i="3"/>
  <c r="F206" i="3"/>
  <c r="N204" i="3"/>
  <c r="M204" i="3"/>
  <c r="K204" i="3"/>
  <c r="J204" i="3"/>
  <c r="H204" i="3"/>
  <c r="G204" i="3"/>
  <c r="L203" i="3"/>
  <c r="I203" i="3"/>
  <c r="F203" i="3"/>
  <c r="L202" i="3"/>
  <c r="I202" i="3"/>
  <c r="F202" i="3"/>
  <c r="L201" i="3"/>
  <c r="I201" i="3"/>
  <c r="F201" i="3"/>
  <c r="L200" i="3"/>
  <c r="I200" i="3"/>
  <c r="F200" i="3"/>
  <c r="N198" i="3"/>
  <c r="M198" i="3"/>
  <c r="K198" i="3"/>
  <c r="J198" i="3"/>
  <c r="H198" i="3"/>
  <c r="G198" i="3"/>
  <c r="L197" i="3"/>
  <c r="I197" i="3"/>
  <c r="F197" i="3"/>
  <c r="L196" i="3"/>
  <c r="I196" i="3"/>
  <c r="F196" i="3"/>
  <c r="L195" i="3"/>
  <c r="I195" i="3"/>
  <c r="F195" i="3"/>
  <c r="N193" i="3"/>
  <c r="M193" i="3"/>
  <c r="K193" i="3"/>
  <c r="J193" i="3"/>
  <c r="H193" i="3"/>
  <c r="G193" i="3"/>
  <c r="L190" i="3"/>
  <c r="L188" i="3" s="1"/>
  <c r="I190" i="3"/>
  <c r="I188" i="3" s="1"/>
  <c r="F190" i="3"/>
  <c r="F188" i="3" s="1"/>
  <c r="N188" i="3"/>
  <c r="M188" i="3"/>
  <c r="K188" i="3"/>
  <c r="J188" i="3"/>
  <c r="H188" i="3"/>
  <c r="G188" i="3"/>
  <c r="L187" i="3"/>
  <c r="L185" i="3" s="1"/>
  <c r="I187" i="3"/>
  <c r="I185" i="3" s="1"/>
  <c r="F187" i="3"/>
  <c r="F185" i="3" s="1"/>
  <c r="N185" i="3"/>
  <c r="M185" i="3"/>
  <c r="K185" i="3"/>
  <c r="J185" i="3"/>
  <c r="H185" i="3"/>
  <c r="G185" i="3"/>
  <c r="L184" i="3"/>
  <c r="L182" i="3" s="1"/>
  <c r="I184" i="3"/>
  <c r="I182" i="3" s="1"/>
  <c r="F184" i="3"/>
  <c r="F182" i="3" s="1"/>
  <c r="N182" i="3"/>
  <c r="M182" i="3"/>
  <c r="K182" i="3"/>
  <c r="J182" i="3"/>
  <c r="H182" i="3"/>
  <c r="G182" i="3"/>
  <c r="L181" i="3"/>
  <c r="L179" i="3" s="1"/>
  <c r="I181" i="3"/>
  <c r="I179" i="3" s="1"/>
  <c r="F181" i="3"/>
  <c r="F179" i="3" s="1"/>
  <c r="N179" i="3"/>
  <c r="M179" i="3"/>
  <c r="K179" i="3"/>
  <c r="J179" i="3"/>
  <c r="H179" i="3"/>
  <c r="G179" i="3"/>
  <c r="L178" i="3"/>
  <c r="L176" i="3" s="1"/>
  <c r="I178" i="3"/>
  <c r="I176" i="3" s="1"/>
  <c r="F178" i="3"/>
  <c r="F176" i="3" s="1"/>
  <c r="N176" i="3"/>
  <c r="M176" i="3"/>
  <c r="K176" i="3"/>
  <c r="J176" i="3"/>
  <c r="H176" i="3"/>
  <c r="G176" i="3"/>
  <c r="L175" i="3"/>
  <c r="L173" i="3" s="1"/>
  <c r="I175" i="3"/>
  <c r="I173" i="3" s="1"/>
  <c r="F175" i="3"/>
  <c r="F173" i="3" s="1"/>
  <c r="N173" i="3"/>
  <c r="M173" i="3"/>
  <c r="K173" i="3"/>
  <c r="J173" i="3"/>
  <c r="H173" i="3"/>
  <c r="G173" i="3"/>
  <c r="L170" i="3"/>
  <c r="L168" i="3" s="1"/>
  <c r="I170" i="3"/>
  <c r="I168" i="3" s="1"/>
  <c r="F170" i="3"/>
  <c r="F168" i="3" s="1"/>
  <c r="N168" i="3"/>
  <c r="M168" i="3"/>
  <c r="K168" i="3"/>
  <c r="J168" i="3"/>
  <c r="H168" i="3"/>
  <c r="G168" i="3"/>
  <c r="L167" i="3"/>
  <c r="L165" i="3" s="1"/>
  <c r="I167" i="3"/>
  <c r="I165" i="3" s="1"/>
  <c r="F167" i="3"/>
  <c r="F165" i="3" s="1"/>
  <c r="N165" i="3"/>
  <c r="M165" i="3"/>
  <c r="K165" i="3"/>
  <c r="J165" i="3"/>
  <c r="H165" i="3"/>
  <c r="G165" i="3"/>
  <c r="L164" i="3"/>
  <c r="L162" i="3" s="1"/>
  <c r="I164" i="3"/>
  <c r="I162" i="3" s="1"/>
  <c r="F164" i="3"/>
  <c r="F162" i="3" s="1"/>
  <c r="N162" i="3"/>
  <c r="M162" i="3"/>
  <c r="K162" i="3"/>
  <c r="J162" i="3"/>
  <c r="H162" i="3"/>
  <c r="G162" i="3"/>
  <c r="L161" i="3"/>
  <c r="L159" i="3" s="1"/>
  <c r="I161" i="3"/>
  <c r="I159" i="3" s="1"/>
  <c r="F161" i="3"/>
  <c r="F159" i="3" s="1"/>
  <c r="N159" i="3"/>
  <c r="M159" i="3"/>
  <c r="K159" i="3"/>
  <c r="J159" i="3"/>
  <c r="H159" i="3"/>
  <c r="G159" i="3"/>
  <c r="L158" i="3"/>
  <c r="L156" i="3" s="1"/>
  <c r="I158" i="3"/>
  <c r="I156" i="3" s="1"/>
  <c r="F158" i="3"/>
  <c r="F156" i="3" s="1"/>
  <c r="N156" i="3"/>
  <c r="M156" i="3"/>
  <c r="K156" i="3"/>
  <c r="J156" i="3"/>
  <c r="H156" i="3"/>
  <c r="G156" i="3"/>
  <c r="L155" i="3"/>
  <c r="L153" i="3" s="1"/>
  <c r="I155" i="3"/>
  <c r="I153" i="3" s="1"/>
  <c r="F155" i="3"/>
  <c r="F153" i="3" s="1"/>
  <c r="N153" i="3"/>
  <c r="M153" i="3"/>
  <c r="K153" i="3"/>
  <c r="J153" i="3"/>
  <c r="H153" i="3"/>
  <c r="G153" i="3"/>
  <c r="L150" i="3"/>
  <c r="L148" i="3" s="1"/>
  <c r="I150" i="3"/>
  <c r="I148" i="3" s="1"/>
  <c r="F150" i="3"/>
  <c r="F148" i="3" s="1"/>
  <c r="N148" i="3"/>
  <c r="M148" i="3"/>
  <c r="K148" i="3"/>
  <c r="J148" i="3"/>
  <c r="H148" i="3"/>
  <c r="G148" i="3"/>
  <c r="L147" i="3"/>
  <c r="I147" i="3"/>
  <c r="F147" i="3"/>
  <c r="L146" i="3"/>
  <c r="I146" i="3"/>
  <c r="F146" i="3"/>
  <c r="L145" i="3"/>
  <c r="I145" i="3"/>
  <c r="F145" i="3"/>
  <c r="L144" i="3"/>
  <c r="I144" i="3"/>
  <c r="F144" i="3"/>
  <c r="L143" i="3"/>
  <c r="I143" i="3"/>
  <c r="F143" i="3"/>
  <c r="L142" i="3"/>
  <c r="I142" i="3"/>
  <c r="F142" i="3"/>
  <c r="L141" i="3"/>
  <c r="I141" i="3"/>
  <c r="F141" i="3"/>
  <c r="N139" i="3"/>
  <c r="M139" i="3"/>
  <c r="K139" i="3"/>
  <c r="J139" i="3"/>
  <c r="H139" i="3"/>
  <c r="G139" i="3"/>
  <c r="L138" i="3"/>
  <c r="I138" i="3"/>
  <c r="F138" i="3"/>
  <c r="L137" i="3"/>
  <c r="I137" i="3"/>
  <c r="F137" i="3"/>
  <c r="L136" i="3"/>
  <c r="I136" i="3"/>
  <c r="F136" i="3"/>
  <c r="L135" i="3"/>
  <c r="I135" i="3"/>
  <c r="F135" i="3"/>
  <c r="N133" i="3"/>
  <c r="M133" i="3"/>
  <c r="K133" i="3"/>
  <c r="J133" i="3"/>
  <c r="H133" i="3"/>
  <c r="G133" i="3"/>
  <c r="L132" i="3"/>
  <c r="L130" i="3" s="1"/>
  <c r="I132" i="3"/>
  <c r="I130" i="3" s="1"/>
  <c r="F132" i="3"/>
  <c r="F130" i="3" s="1"/>
  <c r="N130" i="3"/>
  <c r="M130" i="3"/>
  <c r="K130" i="3"/>
  <c r="J130" i="3"/>
  <c r="H130" i="3"/>
  <c r="G130" i="3"/>
  <c r="L129" i="3"/>
  <c r="I129" i="3"/>
  <c r="F129" i="3"/>
  <c r="L128" i="3"/>
  <c r="I128" i="3"/>
  <c r="F128" i="3"/>
  <c r="L127" i="3"/>
  <c r="I127" i="3"/>
  <c r="F127" i="3"/>
  <c r="L126" i="3"/>
  <c r="I126" i="3"/>
  <c r="F126" i="3"/>
  <c r="L125" i="3"/>
  <c r="I125" i="3"/>
  <c r="F125" i="3"/>
  <c r="N123" i="3"/>
  <c r="M123" i="3"/>
  <c r="K123" i="3"/>
  <c r="J123" i="3"/>
  <c r="H123" i="3"/>
  <c r="G123" i="3"/>
  <c r="L122" i="3"/>
  <c r="I122" i="3"/>
  <c r="F122" i="3"/>
  <c r="L121" i="3"/>
  <c r="I121" i="3"/>
  <c r="F121" i="3"/>
  <c r="L120" i="3"/>
  <c r="I120" i="3"/>
  <c r="F120" i="3"/>
  <c r="N118" i="3"/>
  <c r="M118" i="3"/>
  <c r="K118" i="3"/>
  <c r="J118" i="3"/>
  <c r="H118" i="3"/>
  <c r="G118" i="3"/>
  <c r="L117" i="3"/>
  <c r="I117" i="3"/>
  <c r="F117" i="3"/>
  <c r="L116" i="3"/>
  <c r="I116" i="3"/>
  <c r="F116" i="3"/>
  <c r="L115" i="3"/>
  <c r="I115" i="3"/>
  <c r="F115" i="3"/>
  <c r="L114" i="3"/>
  <c r="I114" i="3"/>
  <c r="F114" i="3"/>
  <c r="L113" i="3"/>
  <c r="I113" i="3"/>
  <c r="F113" i="3"/>
  <c r="L112" i="3"/>
  <c r="I112" i="3"/>
  <c r="F112" i="3"/>
  <c r="N110" i="3"/>
  <c r="M110" i="3"/>
  <c r="K110" i="3"/>
  <c r="J110" i="3"/>
  <c r="H110" i="3"/>
  <c r="G110" i="3"/>
  <c r="L109" i="3"/>
  <c r="I109" i="3"/>
  <c r="F109" i="3"/>
  <c r="L108" i="3"/>
  <c r="I108" i="3"/>
  <c r="F108" i="3"/>
  <c r="L107" i="3"/>
  <c r="I107" i="3"/>
  <c r="F107" i="3"/>
  <c r="L106" i="3"/>
  <c r="I106" i="3"/>
  <c r="F106" i="3"/>
  <c r="N104" i="3"/>
  <c r="M104" i="3"/>
  <c r="K104" i="3"/>
  <c r="J104" i="3"/>
  <c r="H104" i="3"/>
  <c r="G104" i="3"/>
  <c r="L103" i="3"/>
  <c r="I103" i="3"/>
  <c r="F103" i="3"/>
  <c r="L102" i="3"/>
  <c r="I102" i="3"/>
  <c r="F102" i="3"/>
  <c r="N100" i="3"/>
  <c r="M100" i="3"/>
  <c r="K100" i="3"/>
  <c r="J100" i="3"/>
  <c r="H100" i="3"/>
  <c r="G100" i="3"/>
  <c r="L97" i="3"/>
  <c r="L95" i="3" s="1"/>
  <c r="I97" i="3"/>
  <c r="I95" i="3" s="1"/>
  <c r="F97" i="3"/>
  <c r="F95" i="3" s="1"/>
  <c r="N95" i="3"/>
  <c r="M95" i="3"/>
  <c r="K95" i="3"/>
  <c r="J95" i="3"/>
  <c r="H95" i="3"/>
  <c r="G95" i="3"/>
  <c r="L94" i="3"/>
  <c r="L92" i="3" s="1"/>
  <c r="I94" i="3"/>
  <c r="I92" i="3" s="1"/>
  <c r="F94" i="3"/>
  <c r="F92" i="3" s="1"/>
  <c r="N92" i="3"/>
  <c r="M92" i="3"/>
  <c r="K92" i="3"/>
  <c r="J92" i="3"/>
  <c r="H92" i="3"/>
  <c r="G92" i="3"/>
  <c r="L91" i="3"/>
  <c r="L89" i="3" s="1"/>
  <c r="I91" i="3"/>
  <c r="I89" i="3" s="1"/>
  <c r="F91" i="3"/>
  <c r="F89" i="3" s="1"/>
  <c r="N89" i="3"/>
  <c r="M89" i="3"/>
  <c r="K89" i="3"/>
  <c r="J89" i="3"/>
  <c r="H89" i="3"/>
  <c r="G89" i="3"/>
  <c r="L88" i="3"/>
  <c r="L86" i="3" s="1"/>
  <c r="I88" i="3"/>
  <c r="I86" i="3" s="1"/>
  <c r="F88" i="3"/>
  <c r="F86" i="3" s="1"/>
  <c r="N86" i="3"/>
  <c r="M86" i="3"/>
  <c r="K86" i="3"/>
  <c r="J86" i="3"/>
  <c r="H86" i="3"/>
  <c r="G86" i="3"/>
  <c r="L85" i="3"/>
  <c r="L83" i="3" s="1"/>
  <c r="I85" i="3"/>
  <c r="I83" i="3" s="1"/>
  <c r="F85" i="3"/>
  <c r="F83" i="3" s="1"/>
  <c r="N83" i="3"/>
  <c r="M83" i="3"/>
  <c r="K83" i="3"/>
  <c r="J83" i="3"/>
  <c r="H83" i="3"/>
  <c r="G83" i="3"/>
  <c r="L82" i="3"/>
  <c r="I82" i="3"/>
  <c r="F82" i="3"/>
  <c r="L81" i="3"/>
  <c r="I81" i="3"/>
  <c r="F81" i="3"/>
  <c r="N79" i="3"/>
  <c r="M79" i="3"/>
  <c r="K79" i="3"/>
  <c r="J79" i="3"/>
  <c r="H79" i="3"/>
  <c r="G79" i="3"/>
  <c r="L78" i="3"/>
  <c r="L76" i="3" s="1"/>
  <c r="I78" i="3"/>
  <c r="I76" i="3" s="1"/>
  <c r="F78" i="3"/>
  <c r="F76" i="3" s="1"/>
  <c r="N76" i="3"/>
  <c r="M76" i="3"/>
  <c r="K76" i="3"/>
  <c r="J76" i="3"/>
  <c r="H76" i="3"/>
  <c r="G76" i="3"/>
  <c r="L75" i="3"/>
  <c r="I75" i="3"/>
  <c r="F75" i="3"/>
  <c r="L74" i="3"/>
  <c r="I74" i="3"/>
  <c r="F74" i="3"/>
  <c r="L73" i="3"/>
  <c r="I73" i="3"/>
  <c r="F73" i="3"/>
  <c r="N71" i="3"/>
  <c r="M71" i="3"/>
  <c r="K71" i="3"/>
  <c r="J71" i="3"/>
  <c r="H71" i="3"/>
  <c r="G71" i="3"/>
  <c r="L68" i="3"/>
  <c r="L66" i="3" s="1"/>
  <c r="I68" i="3"/>
  <c r="I66" i="3" s="1"/>
  <c r="F68" i="3"/>
  <c r="F66" i="3" s="1"/>
  <c r="N66" i="3"/>
  <c r="M66" i="3"/>
  <c r="K66" i="3"/>
  <c r="J66" i="3"/>
  <c r="H66" i="3"/>
  <c r="G66" i="3"/>
  <c r="L65" i="3"/>
  <c r="L63" i="3" s="1"/>
  <c r="I65" i="3"/>
  <c r="I63" i="3" s="1"/>
  <c r="F65" i="3"/>
  <c r="F63" i="3" s="1"/>
  <c r="N63" i="3"/>
  <c r="M63" i="3"/>
  <c r="K63" i="3"/>
  <c r="J63" i="3"/>
  <c r="H63" i="3"/>
  <c r="G63" i="3"/>
  <c r="L62" i="3"/>
  <c r="L60" i="3" s="1"/>
  <c r="I62" i="3"/>
  <c r="I60" i="3" s="1"/>
  <c r="F62" i="3"/>
  <c r="F60" i="3" s="1"/>
  <c r="N60" i="3"/>
  <c r="M60" i="3"/>
  <c r="K60" i="3"/>
  <c r="J60" i="3"/>
  <c r="H60" i="3"/>
  <c r="G60" i="3"/>
  <c r="L59" i="3"/>
  <c r="L57" i="3" s="1"/>
  <c r="I59" i="3"/>
  <c r="I57" i="3" s="1"/>
  <c r="F59" i="3"/>
  <c r="F57" i="3" s="1"/>
  <c r="N57" i="3"/>
  <c r="M57" i="3"/>
  <c r="K57" i="3"/>
  <c r="J57" i="3"/>
  <c r="H57" i="3"/>
  <c r="G57" i="3"/>
  <c r="L56" i="3"/>
  <c r="L54" i="3" s="1"/>
  <c r="I56" i="3"/>
  <c r="I54" i="3" s="1"/>
  <c r="F56" i="3"/>
  <c r="F54" i="3" s="1"/>
  <c r="N54" i="3"/>
  <c r="M54" i="3"/>
  <c r="K54" i="3"/>
  <c r="J54" i="3"/>
  <c r="H54" i="3"/>
  <c r="G54" i="3"/>
  <c r="L51" i="3"/>
  <c r="I51" i="3"/>
  <c r="F51" i="3"/>
  <c r="L50" i="3"/>
  <c r="I50" i="3"/>
  <c r="F50" i="3"/>
  <c r="N48" i="3"/>
  <c r="N46" i="3" s="1"/>
  <c r="M48" i="3"/>
  <c r="M46" i="3" s="1"/>
  <c r="K48" i="3"/>
  <c r="K46" i="3" s="1"/>
  <c r="J48" i="3"/>
  <c r="J46" i="3" s="1"/>
  <c r="H48" i="3"/>
  <c r="H46" i="3" s="1"/>
  <c r="G48" i="3"/>
  <c r="G46" i="3" s="1"/>
  <c r="L45" i="3"/>
  <c r="L43" i="3" s="1"/>
  <c r="I45" i="3"/>
  <c r="I43" i="3" s="1"/>
  <c r="F45" i="3"/>
  <c r="F43" i="3" s="1"/>
  <c r="N43" i="3"/>
  <c r="M43" i="3"/>
  <c r="K43" i="3"/>
  <c r="J43" i="3"/>
  <c r="H43" i="3"/>
  <c r="G43" i="3"/>
  <c r="L42" i="3"/>
  <c r="L40" i="3" s="1"/>
  <c r="I42" i="3"/>
  <c r="I40" i="3" s="1"/>
  <c r="F42" i="3"/>
  <c r="F40" i="3" s="1"/>
  <c r="N40" i="3"/>
  <c r="M40" i="3"/>
  <c r="K40" i="3"/>
  <c r="J40" i="3"/>
  <c r="H40" i="3"/>
  <c r="G40" i="3"/>
  <c r="L39" i="3"/>
  <c r="L37" i="3" s="1"/>
  <c r="I39" i="3"/>
  <c r="I37" i="3" s="1"/>
  <c r="F39" i="3"/>
  <c r="F37" i="3" s="1"/>
  <c r="N37" i="3"/>
  <c r="M37" i="3"/>
  <c r="K37" i="3"/>
  <c r="J37" i="3"/>
  <c r="H37" i="3"/>
  <c r="G37" i="3"/>
  <c r="L36" i="3"/>
  <c r="L34" i="3" s="1"/>
  <c r="I36" i="3"/>
  <c r="I34" i="3" s="1"/>
  <c r="F36" i="3"/>
  <c r="F34" i="3" s="1"/>
  <c r="N34" i="3"/>
  <c r="M34" i="3"/>
  <c r="K34" i="3"/>
  <c r="J34" i="3"/>
  <c r="H34" i="3"/>
  <c r="G34" i="3"/>
  <c r="L33" i="3"/>
  <c r="I33" i="3"/>
  <c r="F33" i="3"/>
  <c r="L32" i="3"/>
  <c r="I32" i="3"/>
  <c r="F32" i="3"/>
  <c r="L31" i="3"/>
  <c r="I31" i="3"/>
  <c r="F31" i="3"/>
  <c r="N29" i="3"/>
  <c r="M29" i="3"/>
  <c r="K29" i="3"/>
  <c r="J29" i="3"/>
  <c r="H29" i="3"/>
  <c r="G29" i="3"/>
  <c r="L28" i="3"/>
  <c r="I28" i="3"/>
  <c r="F28" i="3"/>
  <c r="L27" i="3"/>
  <c r="I27" i="3"/>
  <c r="F27" i="3"/>
  <c r="N25" i="3"/>
  <c r="M25" i="3"/>
  <c r="K25" i="3"/>
  <c r="J25" i="3"/>
  <c r="H25" i="3"/>
  <c r="G25" i="3"/>
  <c r="L24" i="3"/>
  <c r="I24" i="3"/>
  <c r="F24" i="3"/>
  <c r="L23" i="3"/>
  <c r="I23" i="3"/>
  <c r="F23" i="3"/>
  <c r="L22" i="3"/>
  <c r="I22" i="3"/>
  <c r="F22" i="3"/>
  <c r="N20" i="3"/>
  <c r="M20" i="3"/>
  <c r="K20" i="3"/>
  <c r="J20" i="3"/>
  <c r="H20" i="3"/>
  <c r="G20" i="3"/>
  <c r="J122" i="9"/>
  <c r="G122" i="9"/>
  <c r="D122" i="9"/>
  <c r="J121" i="9"/>
  <c r="G121" i="9"/>
  <c r="D121" i="9"/>
  <c r="J120" i="9"/>
  <c r="G120" i="9"/>
  <c r="D120" i="9"/>
  <c r="L119" i="9"/>
  <c r="K119" i="9"/>
  <c r="I119" i="9"/>
  <c r="H119" i="9"/>
  <c r="F119" i="9"/>
  <c r="E119" i="9"/>
  <c r="J118" i="9"/>
  <c r="G118" i="9"/>
  <c r="D118" i="9"/>
  <c r="J117" i="9"/>
  <c r="G117" i="9"/>
  <c r="D117" i="9"/>
  <c r="L116" i="9"/>
  <c r="I116" i="9"/>
  <c r="F116" i="9"/>
  <c r="J115" i="9"/>
  <c r="G115" i="9"/>
  <c r="D115" i="9"/>
  <c r="J114" i="9"/>
  <c r="G114" i="9"/>
  <c r="D114" i="9"/>
  <c r="K113" i="9"/>
  <c r="H113" i="9"/>
  <c r="E113" i="9"/>
  <c r="J112" i="9"/>
  <c r="G112" i="9"/>
  <c r="D112" i="9"/>
  <c r="J111" i="9"/>
  <c r="G111" i="9"/>
  <c r="D111" i="9"/>
  <c r="K110" i="9"/>
  <c r="H110" i="9"/>
  <c r="E110" i="9"/>
  <c r="J109" i="9"/>
  <c r="G109" i="9"/>
  <c r="D109" i="9"/>
  <c r="J108" i="9"/>
  <c r="G108" i="9"/>
  <c r="D108" i="9"/>
  <c r="J107" i="9"/>
  <c r="G107" i="9"/>
  <c r="D107" i="9"/>
  <c r="J106" i="9"/>
  <c r="G106" i="9"/>
  <c r="D106" i="9"/>
  <c r="J105" i="9"/>
  <c r="G105" i="9"/>
  <c r="D105" i="9"/>
  <c r="J104" i="9"/>
  <c r="G104" i="9"/>
  <c r="D104" i="9"/>
  <c r="J103" i="9"/>
  <c r="G103" i="9"/>
  <c r="D103" i="9"/>
  <c r="J102" i="9"/>
  <c r="G102" i="9"/>
  <c r="D102" i="9"/>
  <c r="J101" i="9"/>
  <c r="G101" i="9"/>
  <c r="D101" i="9"/>
  <c r="J100" i="9"/>
  <c r="G100" i="9"/>
  <c r="D100" i="9"/>
  <c r="J99" i="9"/>
  <c r="G99" i="9"/>
  <c r="D99" i="9"/>
  <c r="J98" i="9"/>
  <c r="G98" i="9"/>
  <c r="D98" i="9"/>
  <c r="J97" i="9"/>
  <c r="G97" i="9"/>
  <c r="D97" i="9"/>
  <c r="J96" i="9"/>
  <c r="G96" i="9"/>
  <c r="D96" i="9"/>
  <c r="J95" i="9"/>
  <c r="G95" i="9"/>
  <c r="D95" i="9"/>
  <c r="J94" i="9"/>
  <c r="G94" i="9"/>
  <c r="D94" i="9"/>
  <c r="J93" i="9"/>
  <c r="G93" i="9"/>
  <c r="D93" i="9"/>
  <c r="J92" i="9"/>
  <c r="G92" i="9"/>
  <c r="D92" i="9"/>
  <c r="J91" i="9"/>
  <c r="G91" i="9"/>
  <c r="D91" i="9"/>
  <c r="J90" i="9"/>
  <c r="G90" i="9"/>
  <c r="D90" i="9"/>
  <c r="J89" i="9"/>
  <c r="G89" i="9"/>
  <c r="D89" i="9"/>
  <c r="J88" i="9"/>
  <c r="G88" i="9"/>
  <c r="D88" i="9"/>
  <c r="K87" i="9"/>
  <c r="K86" i="9" s="1"/>
  <c r="H87" i="9"/>
  <c r="H86" i="9" s="1"/>
  <c r="E87" i="9"/>
  <c r="E86" i="9" s="1"/>
  <c r="J85" i="9"/>
  <c r="G85" i="9"/>
  <c r="D85" i="9"/>
  <c r="J84" i="9"/>
  <c r="G84" i="9"/>
  <c r="D84" i="9"/>
  <c r="J83" i="9"/>
  <c r="G83" i="9"/>
  <c r="D83" i="9"/>
  <c r="K82" i="9"/>
  <c r="H82" i="9"/>
  <c r="E82" i="9"/>
  <c r="J81" i="9"/>
  <c r="G81" i="9"/>
  <c r="D81" i="9"/>
  <c r="J80" i="9"/>
  <c r="G80" i="9"/>
  <c r="D80" i="9"/>
  <c r="J79" i="9"/>
  <c r="G79" i="9"/>
  <c r="D79" i="9"/>
  <c r="J78" i="9"/>
  <c r="G78" i="9"/>
  <c r="D78" i="9"/>
  <c r="K77" i="9"/>
  <c r="H77" i="9"/>
  <c r="E77" i="9"/>
  <c r="J76" i="9"/>
  <c r="J75" i="9" s="1"/>
  <c r="G76" i="9"/>
  <c r="G75" i="9" s="1"/>
  <c r="D76" i="9"/>
  <c r="D75" i="9" s="1"/>
  <c r="K75" i="9"/>
  <c r="H75" i="9"/>
  <c r="E75" i="9"/>
  <c r="J74" i="9"/>
  <c r="J73" i="9" s="1"/>
  <c r="G74" i="9"/>
  <c r="G73" i="9" s="1"/>
  <c r="D74" i="9"/>
  <c r="D73" i="9" s="1"/>
  <c r="L73" i="9"/>
  <c r="I73" i="9"/>
  <c r="F73" i="9"/>
  <c r="J71" i="9"/>
  <c r="G71" i="9"/>
  <c r="D71" i="9"/>
  <c r="J70" i="9"/>
  <c r="G70" i="9"/>
  <c r="D70" i="9"/>
  <c r="L69" i="9"/>
  <c r="I69" i="9"/>
  <c r="F69" i="9"/>
  <c r="J68" i="9"/>
  <c r="G68" i="9"/>
  <c r="D68" i="9"/>
  <c r="J67" i="9"/>
  <c r="G67" i="9"/>
  <c r="D67" i="9"/>
  <c r="J66" i="9"/>
  <c r="G66" i="9"/>
  <c r="D66" i="9"/>
  <c r="J65" i="9"/>
  <c r="G65" i="9"/>
  <c r="D65" i="9"/>
  <c r="K64" i="9"/>
  <c r="K62" i="9"/>
  <c r="H64" i="9"/>
  <c r="H62" i="9" s="1"/>
  <c r="E64" i="9"/>
  <c r="E62" i="9" s="1"/>
  <c r="J63" i="9"/>
  <c r="G63" i="9"/>
  <c r="D63" i="9"/>
  <c r="J61" i="9"/>
  <c r="J60" i="9" s="1"/>
  <c r="G61" i="9"/>
  <c r="G60" i="9" s="1"/>
  <c r="D61" i="9"/>
  <c r="D60" i="9" s="1"/>
  <c r="L60" i="9"/>
  <c r="I60" i="9"/>
  <c r="F60" i="9"/>
  <c r="J59" i="9"/>
  <c r="J58" i="9" s="1"/>
  <c r="G59" i="9"/>
  <c r="G58" i="9" s="1"/>
  <c r="D59" i="9"/>
  <c r="D58" i="9" s="1"/>
  <c r="K58" i="9"/>
  <c r="H58" i="9"/>
  <c r="E58" i="9"/>
  <c r="J57" i="9"/>
  <c r="J56" i="9" s="1"/>
  <c r="G57" i="9"/>
  <c r="G56" i="9" s="1"/>
  <c r="D57" i="9"/>
  <c r="D56" i="9" s="1"/>
  <c r="L56" i="9"/>
  <c r="I56" i="9"/>
  <c r="F56" i="9"/>
  <c r="J55" i="9"/>
  <c r="J54" i="9" s="1"/>
  <c r="G55" i="9"/>
  <c r="G54" i="9" s="1"/>
  <c r="D55" i="9"/>
  <c r="D54" i="9" s="1"/>
  <c r="K54" i="9"/>
  <c r="H54" i="9"/>
  <c r="E54" i="9"/>
  <c r="J52" i="9"/>
  <c r="G52" i="9"/>
  <c r="D52" i="9"/>
  <c r="J51" i="9"/>
  <c r="G51" i="9"/>
  <c r="D51" i="9"/>
  <c r="J50" i="9"/>
  <c r="G50" i="9"/>
  <c r="D50" i="9"/>
  <c r="J49" i="9"/>
  <c r="G49" i="9"/>
  <c r="D49" i="9"/>
  <c r="K48" i="9"/>
  <c r="K47" i="9" s="1"/>
  <c r="H48" i="9"/>
  <c r="H47" i="9" s="1"/>
  <c r="E48" i="9"/>
  <c r="E47" i="9" s="1"/>
  <c r="J46" i="9"/>
  <c r="G46" i="9"/>
  <c r="D46" i="9"/>
  <c r="J45" i="9"/>
  <c r="G45" i="9"/>
  <c r="D45" i="9"/>
  <c r="K44" i="9"/>
  <c r="H44" i="9"/>
  <c r="E44" i="9"/>
  <c r="J43" i="9"/>
  <c r="G43" i="9"/>
  <c r="D43" i="9"/>
  <c r="J42" i="9"/>
  <c r="G42" i="9"/>
  <c r="D42" i="9"/>
  <c r="J41" i="9"/>
  <c r="G41" i="9"/>
  <c r="D41" i="9"/>
  <c r="J40" i="9"/>
  <c r="G40" i="9"/>
  <c r="D40" i="9"/>
  <c r="J39" i="9"/>
  <c r="G39" i="9"/>
  <c r="D39" i="9"/>
  <c r="J38" i="9"/>
  <c r="G38" i="9"/>
  <c r="D38" i="9"/>
  <c r="J37" i="9"/>
  <c r="G37" i="9"/>
  <c r="D37" i="9"/>
  <c r="J36" i="9"/>
  <c r="G36" i="9"/>
  <c r="D36" i="9"/>
  <c r="J35" i="9"/>
  <c r="G35" i="9"/>
  <c r="D35" i="9"/>
  <c r="J34" i="9"/>
  <c r="G34" i="9"/>
  <c r="D34" i="9"/>
  <c r="J33" i="9"/>
  <c r="G33" i="9"/>
  <c r="D33" i="9"/>
  <c r="J32" i="9"/>
  <c r="G32" i="9"/>
  <c r="D32" i="9"/>
  <c r="J31" i="9"/>
  <c r="G31" i="9"/>
  <c r="D31" i="9"/>
  <c r="J30" i="9"/>
  <c r="G30" i="9"/>
  <c r="D30" i="9"/>
  <c r="J29" i="9"/>
  <c r="G29" i="9"/>
  <c r="D29" i="9"/>
  <c r="J28" i="9"/>
  <c r="G28" i="9"/>
  <c r="D28" i="9"/>
  <c r="J27" i="9"/>
  <c r="G27" i="9"/>
  <c r="D27" i="9"/>
  <c r="J26" i="9"/>
  <c r="G26" i="9"/>
  <c r="D26" i="9"/>
  <c r="J25" i="9"/>
  <c r="G25" i="9"/>
  <c r="D25" i="9"/>
  <c r="K24" i="9"/>
  <c r="H24" i="9"/>
  <c r="E24" i="9"/>
  <c r="J23" i="9"/>
  <c r="J22" i="9" s="1"/>
  <c r="G23" i="9"/>
  <c r="G22" i="9" s="1"/>
  <c r="D23" i="9"/>
  <c r="D22" i="9" s="1"/>
  <c r="K22" i="9"/>
  <c r="H22" i="9"/>
  <c r="E22" i="9"/>
  <c r="J20" i="9"/>
  <c r="G20" i="9"/>
  <c r="D20" i="9"/>
  <c r="J19" i="9"/>
  <c r="G19" i="9"/>
  <c r="D19" i="9"/>
  <c r="L315" i="3"/>
  <c r="L313" i="3" s="1"/>
  <c r="L38" i="10"/>
  <c r="J82" i="10" l="1"/>
  <c r="G92" i="10"/>
  <c r="D60" i="4"/>
  <c r="I86" i="10"/>
  <c r="J92" i="10"/>
  <c r="L28" i="10"/>
  <c r="L26" i="10" s="1"/>
  <c r="L20" i="10" s="1"/>
  <c r="D40" i="10"/>
  <c r="D61" i="10"/>
  <c r="D88" i="10"/>
  <c r="F28" i="10"/>
  <c r="J34" i="10"/>
  <c r="G44" i="10"/>
  <c r="J44" i="10"/>
  <c r="F86" i="10"/>
  <c r="F80" i="10" s="1"/>
  <c r="F78" i="10" s="1"/>
  <c r="G88" i="10"/>
  <c r="G86" i="10" s="1"/>
  <c r="G80" i="10" s="1"/>
  <c r="G78" i="10" s="1"/>
  <c r="G30" i="10"/>
  <c r="J179" i="4"/>
  <c r="J60" i="4"/>
  <c r="E74" i="4"/>
  <c r="G101" i="4"/>
  <c r="G143" i="4"/>
  <c r="G218" i="4"/>
  <c r="G215" i="4" s="1"/>
  <c r="J80" i="4"/>
  <c r="D121" i="4"/>
  <c r="I252" i="3"/>
  <c r="I283" i="3"/>
  <c r="L216" i="3"/>
  <c r="I193" i="3"/>
  <c r="F100" i="3"/>
  <c r="I100" i="3"/>
  <c r="J113" i="9"/>
  <c r="G44" i="9"/>
  <c r="D113" i="9"/>
  <c r="J119" i="9"/>
  <c r="G18" i="9"/>
  <c r="J44" i="9"/>
  <c r="G64" i="9"/>
  <c r="G62" i="9" s="1"/>
  <c r="F110" i="3"/>
  <c r="L239" i="3"/>
  <c r="I28" i="10"/>
  <c r="G50" i="10"/>
  <c r="F53" i="9"/>
  <c r="J64" i="9"/>
  <c r="G110" i="9"/>
  <c r="G113" i="9"/>
  <c r="I216" i="3"/>
  <c r="I260" i="3"/>
  <c r="G91" i="4"/>
  <c r="D101" i="4"/>
  <c r="J22" i="10"/>
  <c r="D30" i="10"/>
  <c r="G82" i="10"/>
  <c r="L86" i="10"/>
  <c r="L80" i="10" s="1"/>
  <c r="L78" i="10" s="1"/>
  <c r="K52" i="3"/>
  <c r="F264" i="3"/>
  <c r="G80" i="4"/>
  <c r="J101" i="4"/>
  <c r="G210" i="4"/>
  <c r="D64" i="10"/>
  <c r="D73" i="10" s="1"/>
  <c r="D18" i="9"/>
  <c r="G69" i="9"/>
  <c r="F133" i="3"/>
  <c r="J42" i="4"/>
  <c r="J84" i="4"/>
  <c r="J121" i="4"/>
  <c r="J117" i="4" s="1"/>
  <c r="D92" i="10"/>
  <c r="D82" i="10"/>
  <c r="J69" i="10"/>
  <c r="G69" i="10"/>
  <c r="F67" i="10"/>
  <c r="F59" i="10" s="1"/>
  <c r="F48" i="10" s="1"/>
  <c r="D69" i="10"/>
  <c r="D67" i="10" s="1"/>
  <c r="G61" i="10"/>
  <c r="G64" i="10" s="1"/>
  <c r="G73" i="10" s="1"/>
  <c r="J55" i="10"/>
  <c r="G55" i="10"/>
  <c r="D50" i="10"/>
  <c r="J50" i="10"/>
  <c r="J40" i="10"/>
  <c r="J38" i="10" s="1"/>
  <c r="D34" i="10"/>
  <c r="D22" i="10"/>
  <c r="D210" i="4"/>
  <c r="D199" i="4"/>
  <c r="D179" i="4"/>
  <c r="L172" i="4"/>
  <c r="L170" i="4" s="1"/>
  <c r="G174" i="4"/>
  <c r="J143" i="4"/>
  <c r="D143" i="4"/>
  <c r="K126" i="4"/>
  <c r="G113" i="4"/>
  <c r="G109" i="4" s="1"/>
  <c r="J105" i="4"/>
  <c r="K99" i="4"/>
  <c r="D105" i="4"/>
  <c r="D91" i="4"/>
  <c r="G42" i="4"/>
  <c r="D23" i="4"/>
  <c r="D21" i="4" s="1"/>
  <c r="I309" i="3"/>
  <c r="G281" i="3"/>
  <c r="L268" i="3"/>
  <c r="L264" i="3"/>
  <c r="L260" i="3"/>
  <c r="F260" i="3"/>
  <c r="F256" i="3"/>
  <c r="F252" i="3"/>
  <c r="F193" i="3"/>
  <c r="M171" i="3"/>
  <c r="M151" i="3"/>
  <c r="L118" i="3"/>
  <c r="I118" i="3"/>
  <c r="I110" i="3"/>
  <c r="I104" i="3"/>
  <c r="L79" i="3"/>
  <c r="I79" i="3"/>
  <c r="L48" i="3"/>
  <c r="L46" i="3" s="1"/>
  <c r="F25" i="3"/>
  <c r="G119" i="9"/>
  <c r="D110" i="9"/>
  <c r="D48" i="9"/>
  <c r="D47" i="9" s="1"/>
  <c r="J18" i="9"/>
  <c r="J88" i="10"/>
  <c r="L73" i="10"/>
  <c r="L67" i="10" s="1"/>
  <c r="L59" i="10" s="1"/>
  <c r="K59" i="10"/>
  <c r="K48" i="10" s="1"/>
  <c r="K18" i="10" s="1"/>
  <c r="K16" i="10" s="1"/>
  <c r="J61" i="10"/>
  <c r="J64" i="10" s="1"/>
  <c r="J73" i="10" s="1"/>
  <c r="I67" i="10"/>
  <c r="I59" i="10" s="1"/>
  <c r="I48" i="10" s="1"/>
  <c r="H59" i="10"/>
  <c r="H48" i="10" s="1"/>
  <c r="E59" i="10"/>
  <c r="E48" i="10" s="1"/>
  <c r="E18" i="10" s="1"/>
  <c r="E16" i="10" s="1"/>
  <c r="D55" i="10"/>
  <c r="D44" i="10"/>
  <c r="G40" i="10"/>
  <c r="G34" i="10"/>
  <c r="J30" i="10"/>
  <c r="J226" i="4"/>
  <c r="D218" i="4"/>
  <c r="D215" i="4" s="1"/>
  <c r="L208" i="4"/>
  <c r="J218" i="4"/>
  <c r="J215" i="4" s="1"/>
  <c r="F208" i="4"/>
  <c r="J210" i="4"/>
  <c r="I208" i="4"/>
  <c r="J199" i="4"/>
  <c r="G199" i="4"/>
  <c r="J190" i="4"/>
  <c r="F170" i="4"/>
  <c r="D190" i="4"/>
  <c r="J184" i="4"/>
  <c r="G184" i="4"/>
  <c r="D184" i="4"/>
  <c r="G179" i="4"/>
  <c r="D174" i="4"/>
  <c r="J174" i="4"/>
  <c r="I172" i="4"/>
  <c r="I170" i="4" s="1"/>
  <c r="E141" i="4"/>
  <c r="J156" i="4"/>
  <c r="G156" i="4"/>
  <c r="D156" i="4"/>
  <c r="J147" i="4"/>
  <c r="H141" i="4"/>
  <c r="G147" i="4"/>
  <c r="D132" i="4"/>
  <c r="J132" i="4"/>
  <c r="J128" i="4"/>
  <c r="G128" i="4"/>
  <c r="E126" i="4"/>
  <c r="D117" i="4"/>
  <c r="G121" i="4"/>
  <c r="G117" i="4" s="1"/>
  <c r="D113" i="4"/>
  <c r="D109" i="4" s="1"/>
  <c r="J113" i="4"/>
  <c r="J109" i="4" s="1"/>
  <c r="G105" i="4"/>
  <c r="E99" i="4"/>
  <c r="H99" i="4"/>
  <c r="J95" i="4"/>
  <c r="G95" i="4"/>
  <c r="G89" i="4" s="1"/>
  <c r="D95" i="4"/>
  <c r="K89" i="4"/>
  <c r="H89" i="4"/>
  <c r="E89" i="4"/>
  <c r="J91" i="4"/>
  <c r="G84" i="4"/>
  <c r="D84" i="4"/>
  <c r="H74" i="4"/>
  <c r="D80" i="4"/>
  <c r="J76" i="4"/>
  <c r="J64" i="4"/>
  <c r="G64" i="4"/>
  <c r="G60" i="4"/>
  <c r="H31" i="4"/>
  <c r="J47" i="4"/>
  <c r="E31" i="4"/>
  <c r="D47" i="4"/>
  <c r="D42" i="4"/>
  <c r="K31" i="4"/>
  <c r="D33" i="4"/>
  <c r="J33" i="4"/>
  <c r="G33" i="4"/>
  <c r="J23" i="4"/>
  <c r="J21" i="4" s="1"/>
  <c r="G23" i="4"/>
  <c r="G21" i="4" s="1"/>
  <c r="F309" i="3"/>
  <c r="I281" i="3"/>
  <c r="L283" i="3"/>
  <c r="L281" i="3" s="1"/>
  <c r="N281" i="3"/>
  <c r="K281" i="3"/>
  <c r="J281" i="3"/>
  <c r="H281" i="3"/>
  <c r="F283" i="3"/>
  <c r="H250" i="3"/>
  <c r="I264" i="3"/>
  <c r="L256" i="3"/>
  <c r="I256" i="3"/>
  <c r="L252" i="3"/>
  <c r="G250" i="3"/>
  <c r="N250" i="3"/>
  <c r="K250" i="3"/>
  <c r="F239" i="3"/>
  <c r="I239" i="3"/>
  <c r="L234" i="3"/>
  <c r="K220" i="3"/>
  <c r="I234" i="3"/>
  <c r="F234" i="3"/>
  <c r="I225" i="3"/>
  <c r="F225" i="3"/>
  <c r="M220" i="3"/>
  <c r="J220" i="3"/>
  <c r="F216" i="3"/>
  <c r="M191" i="3"/>
  <c r="L204" i="3"/>
  <c r="I204" i="3"/>
  <c r="F204" i="3"/>
  <c r="J191" i="3"/>
  <c r="I198" i="3"/>
  <c r="F198" i="3"/>
  <c r="N191" i="3"/>
  <c r="H191" i="3"/>
  <c r="L193" i="3"/>
  <c r="K171" i="3"/>
  <c r="N171" i="3"/>
  <c r="L151" i="3"/>
  <c r="K151" i="3"/>
  <c r="J151" i="3"/>
  <c r="H151" i="3"/>
  <c r="F151" i="3"/>
  <c r="I139" i="3"/>
  <c r="L133" i="3"/>
  <c r="I133" i="3"/>
  <c r="L123" i="3"/>
  <c r="I123" i="3"/>
  <c r="F123" i="3"/>
  <c r="N98" i="3"/>
  <c r="F118" i="3"/>
  <c r="L110" i="3"/>
  <c r="F104" i="3"/>
  <c r="L104" i="3"/>
  <c r="L100" i="3"/>
  <c r="M98" i="3"/>
  <c r="K98" i="3"/>
  <c r="J98" i="3"/>
  <c r="K69" i="3"/>
  <c r="J69" i="3"/>
  <c r="F79" i="3"/>
  <c r="H69" i="3"/>
  <c r="G69" i="3"/>
  <c r="M69" i="3"/>
  <c r="F71" i="3"/>
  <c r="N69" i="3"/>
  <c r="J52" i="3"/>
  <c r="L52" i="3"/>
  <c r="N52" i="3"/>
  <c r="I48" i="3"/>
  <c r="I46" i="3" s="1"/>
  <c r="F48" i="3"/>
  <c r="F46" i="3" s="1"/>
  <c r="I29" i="3"/>
  <c r="J18" i="3"/>
  <c r="L29" i="3"/>
  <c r="F29" i="3"/>
  <c r="M18" i="3"/>
  <c r="L25" i="3"/>
  <c r="I25" i="3"/>
  <c r="I20" i="3"/>
  <c r="N18" i="3"/>
  <c r="L20" i="3"/>
  <c r="G18" i="3"/>
  <c r="F20" i="3"/>
  <c r="K18" i="3"/>
  <c r="H18" i="3"/>
  <c r="D119" i="9"/>
  <c r="J116" i="9"/>
  <c r="G116" i="9"/>
  <c r="F72" i="9"/>
  <c r="D116" i="9"/>
  <c r="I72" i="9"/>
  <c r="J110" i="9"/>
  <c r="D87" i="9"/>
  <c r="D86" i="9" s="1"/>
  <c r="G82" i="9"/>
  <c r="E72" i="9"/>
  <c r="K72" i="9"/>
  <c r="D82" i="9"/>
  <c r="G77" i="9"/>
  <c r="J77" i="9"/>
  <c r="H72" i="9"/>
  <c r="L72" i="9"/>
  <c r="J69" i="9"/>
  <c r="D69" i="9"/>
  <c r="J62" i="9"/>
  <c r="D64" i="9"/>
  <c r="D62" i="9" s="1"/>
  <c r="K53" i="9"/>
  <c r="E53" i="9"/>
  <c r="H53" i="9"/>
  <c r="J48" i="9"/>
  <c r="J47" i="9" s="1"/>
  <c r="G48" i="9"/>
  <c r="G47" i="9" s="1"/>
  <c r="D44" i="9"/>
  <c r="J24" i="9"/>
  <c r="G24" i="9"/>
  <c r="H17" i="9"/>
  <c r="D24" i="9"/>
  <c r="K17" i="9"/>
  <c r="I52" i="3"/>
  <c r="I26" i="10"/>
  <c r="I20" i="10" s="1"/>
  <c r="I151" i="3"/>
  <c r="K191" i="3"/>
  <c r="G47" i="4"/>
  <c r="G98" i="3"/>
  <c r="D64" i="4"/>
  <c r="H98" i="3"/>
  <c r="F171" i="3"/>
  <c r="I171" i="3"/>
  <c r="J250" i="3"/>
  <c r="M52" i="3"/>
  <c r="L198" i="3"/>
  <c r="G132" i="4"/>
  <c r="H52" i="3"/>
  <c r="G87" i="9"/>
  <c r="G86" i="9" s="1"/>
  <c r="M281" i="3"/>
  <c r="H126" i="4"/>
  <c r="D77" i="9"/>
  <c r="J87" i="9"/>
  <c r="J86" i="9" s="1"/>
  <c r="I71" i="3"/>
  <c r="N151" i="3"/>
  <c r="L225" i="3"/>
  <c r="D147" i="4"/>
  <c r="I80" i="10"/>
  <c r="I78" i="10" s="1"/>
  <c r="F139" i="3"/>
  <c r="J82" i="9"/>
  <c r="L71" i="3"/>
  <c r="L139" i="3"/>
  <c r="N220" i="3"/>
  <c r="D128" i="4"/>
  <c r="D126" i="4" s="1"/>
  <c r="L171" i="3"/>
  <c r="I53" i="9"/>
  <c r="F52" i="3"/>
  <c r="G171" i="3"/>
  <c r="K74" i="4"/>
  <c r="G226" i="4"/>
  <c r="G22" i="10"/>
  <c r="F38" i="10"/>
  <c r="M250" i="3"/>
  <c r="L53" i="9"/>
  <c r="H171" i="3"/>
  <c r="G220" i="3"/>
  <c r="F268" i="3"/>
  <c r="D76" i="4"/>
  <c r="G190" i="4"/>
  <c r="H38" i="10"/>
  <c r="H26" i="10" s="1"/>
  <c r="H20" i="10" s="1"/>
  <c r="G52" i="3"/>
  <c r="E17" i="9"/>
  <c r="G151" i="3"/>
  <c r="J171" i="3"/>
  <c r="G191" i="3"/>
  <c r="H220" i="3"/>
  <c r="I268" i="3"/>
  <c r="G76" i="4"/>
  <c r="K141" i="4"/>
  <c r="D226" i="4"/>
  <c r="F26" i="10" l="1"/>
  <c r="F20" i="10" s="1"/>
  <c r="J86" i="10"/>
  <c r="J80" i="10" s="1"/>
  <c r="J78" i="10" s="1"/>
  <c r="D86" i="10"/>
  <c r="G67" i="10"/>
  <c r="J28" i="10"/>
  <c r="J26" i="10" s="1"/>
  <c r="J20" i="10" s="1"/>
  <c r="D38" i="10"/>
  <c r="G28" i="10"/>
  <c r="J67" i="10"/>
  <c r="D28" i="10"/>
  <c r="G38" i="10"/>
  <c r="J74" i="4"/>
  <c r="J126" i="4"/>
  <c r="D89" i="4"/>
  <c r="I69" i="3"/>
  <c r="L69" i="3"/>
  <c r="G53" i="9"/>
  <c r="J53" i="9"/>
  <c r="D17" i="9"/>
  <c r="G74" i="4"/>
  <c r="J208" i="4"/>
  <c r="F16" i="9"/>
  <c r="J89" i="4"/>
  <c r="D80" i="10"/>
  <c r="D78" i="10" s="1"/>
  <c r="J59" i="10"/>
  <c r="J48" i="10" s="1"/>
  <c r="F18" i="10"/>
  <c r="F16" i="10" s="1"/>
  <c r="G208" i="4"/>
  <c r="D208" i="4"/>
  <c r="G172" i="4"/>
  <c r="G170" i="4" s="1"/>
  <c r="F17" i="4"/>
  <c r="D172" i="4"/>
  <c r="D170" i="4" s="1"/>
  <c r="G141" i="4"/>
  <c r="D141" i="4"/>
  <c r="J141" i="4"/>
  <c r="G126" i="4"/>
  <c r="D99" i="4"/>
  <c r="J99" i="4"/>
  <c r="J31" i="4"/>
  <c r="F281" i="3"/>
  <c r="L250" i="3"/>
  <c r="F250" i="3"/>
  <c r="L220" i="3"/>
  <c r="L191" i="3"/>
  <c r="I98" i="3"/>
  <c r="F69" i="3"/>
  <c r="G72" i="9"/>
  <c r="D53" i="9"/>
  <c r="J17" i="9"/>
  <c r="G59" i="10"/>
  <c r="G48" i="10" s="1"/>
  <c r="L48" i="10"/>
  <c r="L18" i="10" s="1"/>
  <c r="L16" i="10" s="1"/>
  <c r="D59" i="10"/>
  <c r="D48" i="10" s="1"/>
  <c r="I18" i="10"/>
  <c r="I16" i="10" s="1"/>
  <c r="H18" i="10"/>
  <c r="H16" i="10" s="1"/>
  <c r="L17" i="4"/>
  <c r="I17" i="4"/>
  <c r="J172" i="4"/>
  <c r="J170" i="4" s="1"/>
  <c r="G99" i="4"/>
  <c r="E19" i="4"/>
  <c r="E17" i="4" s="1"/>
  <c r="D74" i="4"/>
  <c r="K19" i="4"/>
  <c r="K17" i="4" s="1"/>
  <c r="H19" i="4"/>
  <c r="H17" i="4" s="1"/>
  <c r="D31" i="4"/>
  <c r="G31" i="4"/>
  <c r="I250" i="3"/>
  <c r="I220" i="3"/>
  <c r="F220" i="3"/>
  <c r="F191" i="3"/>
  <c r="I191" i="3"/>
  <c r="F98" i="3"/>
  <c r="L98" i="3"/>
  <c r="M17" i="3"/>
  <c r="J17" i="3"/>
  <c r="F18" i="3"/>
  <c r="L18" i="3"/>
  <c r="I18" i="3"/>
  <c r="G17" i="3"/>
  <c r="N17" i="3"/>
  <c r="K17" i="3"/>
  <c r="H17" i="3"/>
  <c r="I16" i="9"/>
  <c r="D72" i="9"/>
  <c r="H16" i="9"/>
  <c r="J72" i="9"/>
  <c r="L16" i="9"/>
  <c r="E16" i="9"/>
  <c r="K16" i="9"/>
  <c r="G17" i="9"/>
  <c r="D26" i="10" l="1"/>
  <c r="D20" i="10" s="1"/>
  <c r="E16" i="5"/>
  <c r="G16" i="9"/>
  <c r="G26" i="10"/>
  <c r="G20" i="10" s="1"/>
  <c r="G18" i="10" s="1"/>
  <c r="G16" i="10" s="1"/>
  <c r="D18" i="10"/>
  <c r="D16" i="10" s="1"/>
  <c r="J19" i="4"/>
  <c r="J17" i="4" s="1"/>
  <c r="J16" i="9"/>
  <c r="G19" i="4"/>
  <c r="G17" i="4" s="1"/>
  <c r="J18" i="10"/>
  <c r="J16" i="10" s="1"/>
  <c r="D19" i="4"/>
  <c r="D17" i="4" s="1"/>
  <c r="F17" i="3"/>
  <c r="D16" i="9"/>
  <c r="I17" i="3"/>
  <c r="L17" i="3"/>
  <c r="J16" i="5"/>
  <c r="G16" i="5"/>
  <c r="K16" i="5"/>
  <c r="D16" i="5"/>
  <c r="H16" i="5"/>
  <c r="C16" i="5" l="1"/>
  <c r="I16" i="5"/>
  <c r="F16" i="5"/>
</calcChain>
</file>

<file path=xl/sharedStrings.xml><?xml version="1.0" encoding="utf-8"?>
<sst xmlns="http://schemas.openxmlformats.org/spreadsheetml/2006/main" count="2279" uniqueCount="796">
  <si>
    <t>9121</t>
  </si>
  <si>
    <t>6121</t>
  </si>
  <si>
    <t>9122</t>
  </si>
  <si>
    <t>6122</t>
  </si>
  <si>
    <t>9111</t>
  </si>
  <si>
    <t>6111</t>
  </si>
  <si>
    <t>9112</t>
  </si>
  <si>
    <t>6112</t>
  </si>
  <si>
    <t>9213</t>
  </si>
  <si>
    <t>6213</t>
  </si>
  <si>
    <t>9212</t>
  </si>
  <si>
    <t>6212</t>
  </si>
  <si>
    <t>0</t>
  </si>
  <si>
    <t>1</t>
  </si>
  <si>
    <t>2</t>
  </si>
  <si>
    <t>4712</t>
  </si>
  <si>
    <t xml:space="preserve">     X</t>
  </si>
  <si>
    <t>8111</t>
  </si>
  <si>
    <t>8121</t>
  </si>
  <si>
    <t>8131</t>
  </si>
  <si>
    <t>1110</t>
  </si>
  <si>
    <t>1130</t>
  </si>
  <si>
    <t>8211</t>
  </si>
  <si>
    <t>8221</t>
  </si>
  <si>
    <t>8222</t>
  </si>
  <si>
    <t>8223</t>
  </si>
  <si>
    <t>1310</t>
  </si>
  <si>
    <t>8311</t>
  </si>
  <si>
    <t>8411</t>
  </si>
  <si>
    <t>8412</t>
  </si>
  <si>
    <t>8413</t>
  </si>
  <si>
    <t>8414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</si>
  <si>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</si>
  <si>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</si>
  <si>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</si>
  <si>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</si>
  <si>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</si>
  <si>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</si>
  <si>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</si>
  <si>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</si>
  <si>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</si>
  <si>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7</t>
  </si>
  <si>
    <t>8</t>
  </si>
  <si>
    <t>4729</t>
  </si>
  <si>
    <t>10</t>
  </si>
  <si>
    <t>11</t>
  </si>
  <si>
    <t>4115</t>
  </si>
  <si>
    <t>4111</t>
  </si>
  <si>
    <t>4112</t>
  </si>
  <si>
    <t>4121</t>
  </si>
  <si>
    <t>4211</t>
  </si>
  <si>
    <t>4212</t>
  </si>
  <si>
    <t>4213</t>
  </si>
  <si>
    <t>4214</t>
  </si>
  <si>
    <t>4215</t>
  </si>
  <si>
    <t>4216</t>
  </si>
  <si>
    <t>4217</t>
  </si>
  <si>
    <t>4637</t>
  </si>
  <si>
    <t>4638</t>
  </si>
  <si>
    <t>4639</t>
  </si>
  <si>
    <t>4655</t>
  </si>
  <si>
    <t>4656</t>
  </si>
  <si>
    <t>4657</t>
  </si>
  <si>
    <t>4726</t>
  </si>
  <si>
    <t>4727</t>
  </si>
  <si>
    <t>4728</t>
  </si>
  <si>
    <t>4741</t>
  </si>
  <si>
    <t>4811</t>
  </si>
  <si>
    <t>4819</t>
  </si>
  <si>
    <t>1342</t>
  </si>
  <si>
    <t>1390</t>
  </si>
  <si>
    <t>1391</t>
  </si>
  <si>
    <t>1392</t>
  </si>
  <si>
    <t>1393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</si>
  <si>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</si>
  <si>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</si>
  <si>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</si>
  <si>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</si>
  <si>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</si>
  <si>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</si>
  <si>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</si>
  <si>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</si>
  <si>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</si>
  <si>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</si>
  <si>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</si>
  <si>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</si>
  <si>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</si>
  <si>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</si>
  <si>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</si>
  <si>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</si>
  <si>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</si>
  <si>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5211</t>
  </si>
  <si>
    <t>5221</t>
  </si>
  <si>
    <t>5231</t>
  </si>
  <si>
    <t>5241</t>
  </si>
  <si>
    <t>5133</t>
  </si>
  <si>
    <t>5134</t>
  </si>
  <si>
    <t>5311</t>
  </si>
  <si>
    <t>5411</t>
  </si>
  <si>
    <t>5421</t>
  </si>
  <si>
    <t>5431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</si>
  <si>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</si>
  <si>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</si>
  <si>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</si>
  <si>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</si>
  <si>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</si>
  <si>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</si>
  <si>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</si>
  <si>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</si>
  <si>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</si>
  <si>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</si>
  <si>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</si>
  <si>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</si>
  <si>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</si>
  <si>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</si>
  <si>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</si>
  <si>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</si>
  <si>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</si>
  <si>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</si>
  <si>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</si>
  <si>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</si>
  <si>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</si>
  <si>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</si>
  <si>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</si>
  <si>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</si>
  <si>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</si>
  <si>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</si>
  <si>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</si>
  <si>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</si>
  <si>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</si>
  <si>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</si>
  <si>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</si>
  <si>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</si>
  <si>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</si>
  <si>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</si>
  <si>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</si>
  <si>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</si>
  <si>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 xml:space="preserve">        X</t>
  </si>
  <si>
    <t>x</t>
  </si>
  <si>
    <t>1000</t>
  </si>
  <si>
    <t>1100</t>
  </si>
  <si>
    <t>1300</t>
  </si>
  <si>
    <t xml:space="preserve"> X</t>
  </si>
  <si>
    <t>X</t>
  </si>
  <si>
    <t>1334</t>
  </si>
  <si>
    <t>1340</t>
  </si>
  <si>
    <t>1341</t>
  </si>
  <si>
    <t>1111</t>
  </si>
  <si>
    <t>1121</t>
  </si>
  <si>
    <t>1140</t>
  </si>
  <si>
    <t>1141</t>
  </si>
  <si>
    <t>1142</t>
  </si>
  <si>
    <t>1311</t>
  </si>
  <si>
    <t>1320</t>
  </si>
  <si>
    <t>1321</t>
  </si>
  <si>
    <t>1330</t>
  </si>
  <si>
    <t>1331</t>
  </si>
  <si>
    <t>1332</t>
  </si>
  <si>
    <t>1333</t>
  </si>
  <si>
    <t>1350</t>
  </si>
  <si>
    <t>1351</t>
  </si>
  <si>
    <t>1352</t>
  </si>
  <si>
    <t>1360</t>
  </si>
  <si>
    <t>1362</t>
  </si>
  <si>
    <t>1370</t>
  </si>
  <si>
    <t>1371</t>
  </si>
  <si>
    <t>1380</t>
  </si>
  <si>
    <t>1381</t>
  </si>
  <si>
    <t>1382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</si>
  <si>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</si>
  <si>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</si>
  <si>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</si>
  <si>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</si>
  <si>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</si>
  <si>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</si>
  <si>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</si>
  <si>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</si>
  <si>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</si>
  <si>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</si>
  <si>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</si>
  <si>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</si>
  <si>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</si>
  <si>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</si>
  <si>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</si>
  <si>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</si>
  <si>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>6420</t>
  </si>
  <si>
    <t>6430</t>
  </si>
  <si>
    <t>6440</t>
  </si>
  <si>
    <t xml:space="preserve"> NN </t>
  </si>
  <si>
    <t>3</t>
  </si>
  <si>
    <t>1343</t>
  </si>
  <si>
    <t>1372</t>
  </si>
  <si>
    <t>11301</t>
  </si>
  <si>
    <t>11302</t>
  </si>
  <si>
    <t>11303</t>
  </si>
  <si>
    <t>11304</t>
  </si>
  <si>
    <t>11305</t>
  </si>
  <si>
    <t>11306</t>
  </si>
  <si>
    <t>11307</t>
  </si>
  <si>
    <t>11308</t>
  </si>
  <si>
    <t>11309</t>
  </si>
  <si>
    <t>11310</t>
  </si>
  <si>
    <t>11311</t>
  </si>
  <si>
    <t>11312</t>
  </si>
  <si>
    <t>11313</t>
  </si>
  <si>
    <t>11314</t>
  </si>
  <si>
    <t>11315</t>
  </si>
  <si>
    <t>11316</t>
  </si>
  <si>
    <t>11317</t>
  </si>
  <si>
    <t>11318</t>
  </si>
  <si>
    <t>11319</t>
  </si>
  <si>
    <t>13501</t>
  </si>
  <si>
    <t>13502</t>
  </si>
  <si>
    <t>13503</t>
  </si>
  <si>
    <t>13504</t>
  </si>
  <si>
    <t>13505</t>
  </si>
  <si>
    <t>13506</t>
  </si>
  <si>
    <t>13507</t>
  </si>
  <si>
    <t>13508</t>
  </si>
  <si>
    <t>13509</t>
  </si>
  <si>
    <t>13510</t>
  </si>
  <si>
    <t>13511</t>
  </si>
  <si>
    <t>13512</t>
  </si>
  <si>
    <t>13513</t>
  </si>
  <si>
    <t>13514</t>
  </si>
  <si>
    <t>13515</t>
  </si>
  <si>
    <t>13516</t>
  </si>
  <si>
    <t>13517</t>
  </si>
  <si>
    <t>13518</t>
  </si>
  <si>
    <t>13519</t>
  </si>
  <si>
    <t>13520</t>
  </si>
  <si>
    <t>1353</t>
  </si>
  <si>
    <t>1361</t>
  </si>
  <si>
    <t>ՀԱՇՎԵՏՎՈՒԹՅՈՒՆ</t>
  </si>
  <si>
    <t xml:space="preserve"> ՀԱՇՎԵՏՎՈՒԹՅՈՒՆ
</t>
  </si>
  <si>
    <t>ՀԱՄԱՅՆՔԻ ԲՅՈՒՋԵԻ ԵԿԱՄՈՒՏՆԵՐԻ ԿԱՏԱՐՄԱՆ ՎԵՐԱԲԵՐՅԱԼ</t>
  </si>
  <si>
    <t xml:space="preserve"> (հազար դրամ)</t>
  </si>
  <si>
    <t>Տարեկան հաստատված պլան</t>
  </si>
  <si>
    <t>Տարեկան ճշտված պլան</t>
  </si>
  <si>
    <t>Փաստացի</t>
  </si>
  <si>
    <t>Տողի
 NN</t>
  </si>
  <si>
    <t>Եկամտատեսակները</t>
  </si>
  <si>
    <t>Հոդվածի NN</t>
  </si>
  <si>
    <t>Ընդամենը (ս.5+ս.6)</t>
  </si>
  <si>
    <t>այդ թվում`</t>
  </si>
  <si>
    <t>Ընդամենը (ս.8+ս.9)</t>
  </si>
  <si>
    <t>Ընդամենը (ս.11+ս.12)</t>
  </si>
  <si>
    <t>վարչական մաս</t>
  </si>
  <si>
    <t>ֆոնդային մաս</t>
  </si>
  <si>
    <r>
      <t>ԸՆԴԱՄԵՆԸ ԵԿԱՄՈՒՏՆԵՐ
(տող 1100 + տող 1200+տող 1300)</t>
    </r>
    <r>
      <rPr>
        <sz val="12"/>
        <rFont val="GHEA Grapalat"/>
        <family val="3"/>
      </rPr>
      <t xml:space="preserve">
</t>
    </r>
    <r>
      <rPr>
        <b/>
        <sz val="12"/>
        <rFont val="GHEA Grapalat"/>
        <family val="3"/>
      </rPr>
      <t>այդ թվում՝</t>
    </r>
  </si>
  <si>
    <r>
      <t xml:space="preserve">1. ՀԱՐԿԵՐ ԵՎ ՏՈՒՐՔԵՐ
</t>
    </r>
    <r>
      <rPr>
        <sz val="10"/>
        <rFont val="GHEA Grapalat"/>
        <family val="3"/>
      </rPr>
      <t>(տող 1110 + տող 1120 + տող 1130 + տող 1140 + տող 1150),</t>
    </r>
    <r>
      <rPr>
        <b/>
        <sz val="10"/>
        <rFont val="GHEA Grapalat"/>
        <family val="3"/>
      </rPr>
      <t xml:space="preserve">
</t>
    </r>
    <r>
      <rPr>
        <sz val="10"/>
        <rFont val="GHEA Grapalat"/>
        <family val="3"/>
      </rPr>
      <t>այդ թվում</t>
    </r>
    <r>
      <rPr>
        <b/>
        <sz val="10"/>
        <rFont val="GHEA Grapalat"/>
        <family val="3"/>
      </rPr>
      <t>`</t>
    </r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</si>
  <si>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</si>
  <si>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</si>
  <si>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r>
      <t xml:space="preserve"> 1.2 Գույքային հարկեր այլ գույքից
</t>
    </r>
    <r>
      <rPr>
        <sz val="10"/>
        <rFont val="GHEA Grapalat"/>
        <family val="3"/>
      </rPr>
      <t>այդ թվում`</t>
    </r>
  </si>
  <si>
    <t>Գույքահարկ փոխադրամիջոցների համար</t>
  </si>
  <si>
    <r>
      <t xml:space="preserve">1.3 Տեղական տուրքեր
</t>
    </r>
    <r>
      <rPr>
        <sz val="10"/>
        <rFont val="GHEA Grapalat"/>
        <family val="3"/>
      </rPr>
      <t>(տող 11301 + տող 11302 + տող 11303 + տող 11304 + տող 11305 + տող 11306 + տող 11307 + տող 11308 + տող 11309 + տող 11310 + տող 11311+տող 11312+ տող 11313 + տող 11314+տող 11315+ տող 11316 + տող 11317+ տող 11318 + տող 11319)</t>
    </r>
    <r>
      <rPr>
        <b/>
        <sz val="10"/>
        <rFont val="GHEA Grapalat"/>
        <family val="3"/>
      </rPr>
      <t xml:space="preserve">,
</t>
    </r>
    <r>
      <rPr>
        <sz val="10"/>
        <rFont val="GHEA Grapalat"/>
        <family val="3"/>
      </rPr>
      <t>այդ թվում`</t>
    </r>
  </si>
  <si>
    <t xml:space="preserve">Համայնքի վարչական տարածքում նոր շենքերի, շինությունների և ոչ հիմնական  շինությունների շինարարության (տեղադրման) թույլտվության համար 
                          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</si>
  <si>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
</t>
  </si>
  <si>
    <t xml:space="preserve">Համայնքի վարչական տարածքում շենքերի, շինությունների և քաղաքաշինական այլ օբյեկտների  քանդման թույլտվության համար </t>
  </si>
  <si>
    <t>Համայնքի վարչական տարածքում, սահմանամերձ և բարձրլեռնային համայնքների վարչական տարածքում, բացառությամբ միջպետական և հանրապետական նշանակության ավտոմոբիլային ճանապարհների կողեզրում, խանութներում և կրպակներում հեղուկ վառելիքի, սեղմված բնական կամ հեղուկացված նավթային գազերի վաճառքի   թույլտվության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</si>
  <si>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</si>
  <si>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իրերի՝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</si>
  <si>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</si>
  <si>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«Առևտրի և ծառայությունների մասին» Հայաստանի Հանրապետության օրենքով սահմանված՝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</si>
  <si>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</si>
  <si>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</si>
  <si>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</si>
  <si>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սահմանված կարգին ու պայմաններին համապատասխան՝ համայնքի վարչական տարածքում արտաքին գովազդ տեղադրելու թույլտվության համար, բացառությամբ միջպետական ու հանրապետական նշանակության ավտոմոբիլային ճանապարհների օտարման շերտերում և պաշտպանական գոտիներում տեղադրվող գովազդների թույլտվությունների (բացառությամբ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</si>
  <si>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 </t>
  </si>
  <si>
    <t xml:space="preserve">Համայնքի վարչական տարածքում մարդատար տաքսու (բացառությամբ երթուղային տաքսիների՝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</si>
  <si>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</si>
  <si>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</si>
  <si>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</si>
  <si>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</si>
  <si>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</si>
  <si>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r>
      <t xml:space="preserve">1.4 Համայնքի բյուջե վճարվող պետական տուրքեր
</t>
    </r>
    <r>
      <rPr>
        <sz val="10"/>
        <rFont val="GHEA Grapalat"/>
        <family val="3"/>
      </rPr>
      <t>(տող 1141 + տող 1142)</t>
    </r>
    <r>
      <rPr>
        <b/>
        <sz val="10"/>
        <rFont val="GHEA Grapalat"/>
        <family val="3"/>
      </rPr>
      <t xml:space="preserve">,
</t>
    </r>
    <r>
      <rPr>
        <sz val="10"/>
        <rFont val="GHEA Grapalat"/>
        <family val="3"/>
      </rPr>
      <t>այդ թվում`</t>
    </r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</si>
  <si>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</si>
  <si>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</si>
  <si>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r>
      <t xml:space="preserve"> 1.5 Այլ հարկային եկամուտներ
</t>
    </r>
    <r>
      <rPr>
        <sz val="10"/>
        <rFont val="GHEA Grapalat"/>
        <family val="3"/>
      </rPr>
      <t>(տող 1151 + տող 1155)</t>
    </r>
    <r>
      <rPr>
        <b/>
        <sz val="10"/>
        <rFont val="GHEA Grapalat"/>
        <family val="3"/>
      </rPr>
      <t xml:space="preserve">,
</t>
    </r>
    <r>
      <rPr>
        <sz val="10"/>
        <rFont val="GHEA Grapalat"/>
        <family val="3"/>
      </rPr>
      <t>այդ թվում`</t>
    </r>
  </si>
  <si>
    <t>Օրենքով պետական բյուջե ամրագրվող հարկերից և այլ պարտադիր վճարներից մասհանումներ համայնքների բյուջեներ
(տող 1152 + տող 1153 + տող 1154),
որից`</t>
  </si>
  <si>
    <t>Եկամտային հարկ</t>
  </si>
  <si>
    <t>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</si>
  <si>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</si>
  <si>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</si>
  <si>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r>
      <t xml:space="preserve">2. ՊԱՇՏՈՆԱԿԱՆ ԴՐԱՄԱՇՆՈՐՀՆԵՐ_x000D_
</t>
    </r>
    <r>
      <rPr>
        <sz val="10"/>
        <rFont val="GHEA Grapalat"/>
        <family val="3"/>
      </rPr>
      <t>(տող 1210 + տող 1220 + տող 1230 + տող 1240 + տող 1250 + տող 1260)</t>
    </r>
    <r>
      <rPr>
        <b/>
        <sz val="10"/>
        <rFont val="GHEA Grapalat"/>
        <family val="3"/>
      </rPr>
      <t>,</t>
    </r>
    <r>
      <rPr>
        <sz val="10"/>
        <rFont val="GHEA Grapalat"/>
        <family val="3"/>
      </rPr>
      <t xml:space="preserve"> այդ թվում`</t>
    </r>
  </si>
  <si>
    <r>
      <t xml:space="preserve"> 2.1  Ընթացիկ արտաքին պաշտոնական դրամաշնորհներ` ստացված այլ պետություններից, </t>
    </r>
    <r>
      <rPr>
        <sz val="10"/>
        <rFont val="GHEA Grapalat"/>
        <family val="3"/>
      </rPr>
      <t>այդ թվում`</t>
    </r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</si>
  <si>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</si>
  <si>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r>
      <t xml:space="preserve">2.2 Կապիտալ արտաքին պաշտոնական դրամաշնորհներ` ստացված այլ պետություններից, </t>
    </r>
    <r>
      <rPr>
        <sz val="10"/>
        <rFont val="GHEA Grapalat"/>
        <family val="3"/>
      </rPr>
      <t>այդ թվում`</t>
    </r>
  </si>
  <si>
    <t xml:space="preserve">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
</t>
  </si>
  <si>
    <r>
      <t xml:space="preserve">2.3 Ընթացիկ արտաքին պաշտոնական դրամաշնորհներ` ստացված միջազգային կազմակերպություններից,_x000D_
</t>
    </r>
    <r>
      <rPr>
        <sz val="10"/>
        <rFont val="GHEA Grapalat"/>
        <family val="3"/>
      </rPr>
      <t>այդ թվում`</t>
    </r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</si>
  <si>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</si>
  <si>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r>
      <t xml:space="preserve">2.4 Կապիտալ արտաքին պաշտոնական դրամաշնորհներ` ստացված միջազգային կազմակերպություններից,_x000D_
</t>
    </r>
    <r>
      <rPr>
        <sz val="10"/>
        <rFont val="GHEA Grapalat"/>
        <family val="3"/>
      </rPr>
      <t>այդ թվում`</t>
    </r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</si>
  <si>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</si>
  <si>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r>
      <t xml:space="preserve">2.5 Ընթացիկ ներքին պաշտոնական դրամաշնորհներ` ստացված կառավարման այլ մակարդակներից
</t>
    </r>
    <r>
      <rPr>
        <sz val="10"/>
        <rFont val="GHEA Grapalat"/>
        <family val="3"/>
      </rPr>
      <t>(տող 1251 + տող 1252 + տող 1255 + տող 1256)</t>
    </r>
    <r>
      <rPr>
        <b/>
        <sz val="10"/>
        <rFont val="GHEA Grapalat"/>
        <family val="3"/>
      </rPr>
      <t xml:space="preserve">,
</t>
    </r>
    <r>
      <rPr>
        <sz val="10"/>
        <rFont val="GHEA Grapalat"/>
        <family val="3"/>
      </rPr>
      <t>որից`</t>
    </r>
  </si>
  <si>
    <t>Պետական բյուջեից ֆինանսական համահարթեցման սկզբունքով տրամադրվող դոտացիաներ</t>
  </si>
  <si>
    <t>Պետական բյուջեից տրամադրվող այլ դոտացիաներ (տող 1253 + տող 1254),  այդ թվում`</t>
  </si>
  <si>
    <t>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</si>
  <si>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</si>
  <si>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</si>
  <si>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>ՀՀ այլ համայնքների բյուջեներից ընթացիկ ծախսերի ֆինանսավորման նպատակով ստացվող պաշտոնական դրամաշնորհներ</t>
  </si>
  <si>
    <r>
      <t xml:space="preserve"> 2.6 Կապիտալ ներքին պաշտոնական դրամաշնորհներ` ստացված կառավարման այլ մակարդակներից</t>
    </r>
    <r>
      <rPr>
        <sz val="10"/>
        <rFont val="GHEA Grapalat"/>
        <family val="3"/>
      </rPr>
      <t xml:space="preserve"> (տող 1261 + տող 1262)</t>
    </r>
    <r>
      <rPr>
        <b/>
        <sz val="10"/>
        <rFont val="GHEA Grapalat"/>
        <family val="3"/>
      </rPr>
      <t xml:space="preserve">,_x000D_
</t>
    </r>
    <r>
      <rPr>
        <sz val="10"/>
        <rFont val="GHEA Grapalat"/>
        <family val="3"/>
      </rPr>
      <t>այդ թվում`</t>
    </r>
  </si>
  <si>
    <t>Պետական բյուջեից կապիտալ ծախսերի ֆինանսավորման նպատակային հատկացումներ (սուբվենցիաներ)</t>
  </si>
  <si>
    <t>ՀՀ այլ համայնքներից կապիտալ ծախսերի ֆինանսավորման նպատակով ստացվող պաշտոնական դրամաշնորհներ</t>
  </si>
  <si>
    <r>
      <t xml:space="preserve">3. ԱՅԼ ԵԿԱՄՈՒՏՆԵՐ </t>
    </r>
    <r>
      <rPr>
        <sz val="10"/>
        <rFont val="GHEA Grapalat"/>
        <family val="3"/>
      </rPr>
      <t>(տող 1310 + տող 1320 + տող 1330 + տող 1340 + տող 1350 + տող 1360 + տող 1370 + տող 1380 + տող 1390)</t>
    </r>
    <r>
      <rPr>
        <b/>
        <sz val="10"/>
        <rFont val="GHEA Grapalat"/>
        <family val="3"/>
      </rPr>
      <t xml:space="preserve">,
</t>
    </r>
    <r>
      <rPr>
        <sz val="10"/>
        <rFont val="GHEA Grapalat"/>
        <family val="3"/>
      </rPr>
      <t xml:space="preserve"> այդ թվում`</t>
    </r>
  </si>
  <si>
    <r>
      <t xml:space="preserve">3.1 Տոկոսներ
</t>
    </r>
    <r>
      <rPr>
        <sz val="10"/>
        <rFont val="GHEA Grapalat"/>
        <family val="3"/>
      </rPr>
      <t>այդ թվում`</t>
    </r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</si>
  <si>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</si>
  <si>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>3.2 Շահաբաժիններ
 այդ թվում`</t>
  </si>
  <si>
    <t>Բաժնետիրական ընկերություններում համայնքի մասնակցության դիմաց համայնքի բյուջե կատարվող մասհանումներ (շահաբաժիններ)</t>
  </si>
  <si>
    <r>
      <t xml:space="preserve">3.3 Գույքի վարձակալությունից եկամուտներ
</t>
    </r>
    <r>
      <rPr>
        <sz val="10"/>
        <rFont val="GHEA Grapalat"/>
        <family val="3"/>
      </rPr>
      <t>(տող 1331 + տող 1332 + տող 1333 +  տող 1334)
այդ թվում`</t>
    </r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</si>
  <si>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</si>
  <si>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</si>
  <si>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</si>
  <si>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</si>
  <si>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r>
      <t xml:space="preserve">3.4 Համայնքի բյուջեի եկամուտներ ապրանքների մատակարարումից և ծառայությունների մատուցումից
</t>
    </r>
    <r>
      <rPr>
        <sz val="10"/>
        <rFont val="GHEA Grapalat"/>
        <family val="3"/>
      </rPr>
      <t>(տող 1341 + տող 1342 + տող 1343)
այդ թվում`</t>
    </r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</si>
  <si>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</si>
  <si>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
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</si>
  <si>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</si>
  <si>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r>
      <t xml:space="preserve">3.5 Վարչական գանձումներ_x000D_
</t>
    </r>
    <r>
      <rPr>
        <sz val="10"/>
        <rFont val="GHEA Grapalat"/>
        <family val="3"/>
      </rPr>
      <t>(տող 1351 + տող 1352 + տող 1353)</t>
    </r>
    <r>
      <rPr>
        <b/>
        <sz val="10"/>
        <rFont val="GHEA Grapalat"/>
        <family val="3"/>
      </rPr>
      <t xml:space="preserve">,_x000D_
</t>
    </r>
    <r>
      <rPr>
        <sz val="10"/>
        <rFont val="GHEA Grapalat"/>
        <family val="3"/>
      </rPr>
      <t>այդ թվում`</t>
    </r>
  </si>
  <si>
    <t>Տեղական վճարներ (տող 13501 + տող 13502 + տող 13503 + տող 13504 + տող 13505 + տող 13506 + տող 13507 + տող 13508 + տող 13509 + տող 13510 + տող 13511 + տող 13512 + տող 13513 + տող 13514 + տող 13515 + տող 13516 + տող 13517 + տող 13518 + տող 13519 + տող 13520), 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</si>
  <si>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</si>
  <si>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Ճարտարապետաշինարարական նախագծային փաստաթղթերով նախատեսված՝ շինարարության թույլտվություն պահանջող, բոլոր շինարարական աշխատանքներն իրականացնելուց հետո շենքերի և շինությունների (այդ թվում՝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</si>
  <si>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</si>
  <si>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</si>
  <si>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</si>
  <si>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</si>
  <si>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</si>
  <si>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 xml:space="preserve"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
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</si>
  <si>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</si>
  <si>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մառուցող կազմակերպությունների սպասարկման տարածքներում</t>
  </si>
  <si>
    <t>Ոռոգման ջրի մատակարարման համար այն համայնքներում, որոնք ներառված չեն «Ջրօգտագործողների ընկերությունների և  ջրօգտագործողների ընկերությունների միությունների մասին» Հայաստանի Հանրապետության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</si>
  <si>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</si>
  <si>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</si>
  <si>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 xml:space="preserve"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
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</si>
  <si>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</si>
  <si>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</si>
  <si>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Համայնքային սեփականություն հանդիսացող ընդհանուր օգտագործման փողոցներում և հրապարակներում (բացառությամբ բակային տարածքների, ուսումնական, կրթական, մշակութային և առողջապահական հաստատությունների, պետական կառավարման և տեղական ինքնակառավարման մարմինների վարչական շենքերի հարակից տարածքների) ավտոտրանսպորտային միջոցն ավտոկայանատեղում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</si>
  <si>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</si>
  <si>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</si>
  <si>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</si>
  <si>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>Համայնքի վարչական տարածքում ինքնակամ կառուցված շենքերի, շինությունների օրինականացման համար վճարներ</t>
  </si>
  <si>
    <t>Համայնքի բյուջե մուտքագրվող այլ վարչական գանձումներ</t>
  </si>
  <si>
    <r>
      <t xml:space="preserve">3.6 Մուտքեր տույժերից, տուգանքներից_x000D_
</t>
    </r>
    <r>
      <rPr>
        <sz val="10"/>
        <rFont val="GHEA Grapalat"/>
        <family val="3"/>
      </rPr>
      <t>(տող 1361 + տող 1362)</t>
    </r>
    <r>
      <rPr>
        <b/>
        <sz val="10"/>
        <rFont val="GHEA Grapalat"/>
        <family val="3"/>
      </rPr>
      <t xml:space="preserve">_x000D_
</t>
    </r>
    <r>
      <rPr>
        <sz val="10"/>
        <rFont val="GHEA Grapalat"/>
        <family val="3"/>
      </rPr>
      <t>այդ թվում`</t>
    </r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</si>
  <si>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</si>
  <si>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</si>
  <si>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r>
      <t xml:space="preserve">3.7 Ընթացիկ ոչ պաշտոնական դրամաշնորհներ
 </t>
    </r>
    <r>
      <rPr>
        <sz val="10"/>
        <rFont val="GHEA Grapalat"/>
        <family val="3"/>
      </rPr>
      <t>(տող 1371 + տող 1372)</t>
    </r>
    <r>
      <rPr>
        <b/>
        <sz val="10"/>
        <rFont val="GHEA Grapalat"/>
        <family val="3"/>
      </rPr>
      <t xml:space="preserve">   </t>
    </r>
    <r>
      <rPr>
        <sz val="10"/>
        <rFont val="GHEA Grapalat"/>
        <family val="3"/>
      </rPr>
      <t>այդ թվում`</t>
    </r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</si>
  <si>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</si>
  <si>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</si>
  <si>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r>
      <t xml:space="preserve">3.8 Կապիտալ ոչ պաշտոնական դրամաշնորհներ
</t>
    </r>
    <r>
      <rPr>
        <sz val="10"/>
        <rFont val="GHEA Grapalat"/>
        <family val="3"/>
      </rPr>
      <t>(տող 1381 + տող 1382)
այդ թվում`</t>
    </r>
  </si>
  <si>
    <t xml:space="preserve">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</si>
  <si>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</si>
  <si>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r>
      <t xml:space="preserve">3.9 Այլ եկամուտներ
</t>
    </r>
    <r>
      <rPr>
        <sz val="10"/>
        <rFont val="GHEA Grapalat"/>
        <family val="3"/>
      </rPr>
      <t>(տող 1391 + տող 1392 + տող 1393)</t>
    </r>
    <r>
      <rPr>
        <b/>
        <sz val="10"/>
        <rFont val="GHEA Grapalat"/>
        <family val="3"/>
      </rPr>
      <t xml:space="preserve">  </t>
    </r>
    <r>
      <rPr>
        <sz val="10"/>
        <rFont val="GHEA Grapalat"/>
        <family val="3"/>
      </rPr>
      <t>այդ թվում`</t>
    </r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</si>
  <si>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</si>
  <si>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</si>
  <si>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</si>
  <si>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 xml:space="preserve">ՀԱՄԱՅՆՔԻ ԲՅՈՒՋԵԻ ԾԱԽՍԵՐԻ ԿԱՏԱՐՄԱՆ ՎԵՐԱԲԵՐՅԱԼ </t>
  </si>
  <si>
    <t>(գործառական դասակարգմամբ)</t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</si>
  <si>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</si>
  <si>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</si>
  <si>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</si>
  <si>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</si>
  <si>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</si>
  <si>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>Ընդամենը</t>
  </si>
  <si>
    <t xml:space="preserve">   այդ թվում</t>
  </si>
  <si>
    <t>այդ թվում</t>
  </si>
  <si>
    <t>(ս.7 + ս8)</t>
  </si>
  <si>
    <t>վարչական բյուջե</t>
  </si>
  <si>
    <t>ֆոնդային բյուջե</t>
  </si>
  <si>
    <t>(ս.10 + ս11)</t>
  </si>
  <si>
    <t>(ս.13 + ս14)</t>
  </si>
  <si>
    <t xml:space="preserve">ԸՆԴԱՄԵՆԸ ԾԱԽՍԵՐ  (տող2100+տող2200+տող2300+տող2400+տող2500+տող2600+ տող2700+տող2800+տող2900+տող3000+տող3100)
</t>
  </si>
  <si>
    <t xml:space="preserve">ԸՆԴՀԱՆՈՒՐ ԲՆՈՒՅԹԻ ՀԱՆՐԱՅԻՆ ԾԱՌԱՅՈՒԹՅՈՒՆՆԵՐ (տող2110+տող2120+տող2130+տող2140+տող2150+տող2160+տող2170+տող2180)         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</si>
  <si>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</si>
  <si>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</si>
  <si>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</si>
  <si>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</si>
  <si>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Արտաքին հարաբերություններ</t>
  </si>
  <si>
    <t>Արտաքին տնտեսական օգնություն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</si>
  <si>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</si>
  <si>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</si>
  <si>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</si>
  <si>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</si>
  <si>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</si>
  <si>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</si>
  <si>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</si>
  <si>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հանրային ծառայությունների գծով հետազոտական և նախագծային աշխատանքներ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</si>
  <si>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</si>
  <si>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</si>
  <si>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</si>
  <si>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</si>
  <si>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</si>
  <si>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</si>
  <si>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</si>
  <si>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</si>
  <si>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>Քաղաքացիական պաշտպանություն</t>
  </si>
  <si>
    <t>Արտաքին ռազմական օգնություն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</si>
  <si>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</si>
  <si>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</si>
  <si>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</si>
  <si>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</si>
  <si>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</si>
  <si>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</si>
  <si>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</si>
  <si>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</si>
  <si>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>Դատական գործունեություն և իրավական պաշտպանություն</t>
  </si>
  <si>
    <t xml:space="preserve">Դատարաններ 
Դատարաններ 
</t>
  </si>
  <si>
    <t>Իրավական պաշտպանություն</t>
  </si>
  <si>
    <t>Դատախազություն</t>
  </si>
  <si>
    <t>Կալանավայրեր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</si>
  <si>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</si>
  <si>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</si>
  <si>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</si>
  <si>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</si>
  <si>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</si>
  <si>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</si>
  <si>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</si>
  <si>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</si>
  <si>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</si>
  <si>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</si>
  <si>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</si>
  <si>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</si>
  <si>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</si>
  <si>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</si>
  <si>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</si>
  <si>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</si>
  <si>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</si>
  <si>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</si>
  <si>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</si>
  <si>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</si>
  <si>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</si>
  <si>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</si>
  <si>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</si>
  <si>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</si>
  <si>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</si>
  <si>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</si>
  <si>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</si>
  <si>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</si>
  <si>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</si>
  <si>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</si>
  <si>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</si>
  <si>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</si>
  <si>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</si>
  <si>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</si>
  <si>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</si>
  <si>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</si>
  <si>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</si>
  <si>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</si>
  <si>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</si>
  <si>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</si>
  <si>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</si>
  <si>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</si>
  <si>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</si>
  <si>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</si>
  <si>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</si>
  <si>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</si>
  <si>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</si>
  <si>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</si>
  <si>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</si>
  <si>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</si>
  <si>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</si>
  <si>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</si>
  <si>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</si>
  <si>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(տող2610+տող2620+տող2630+տող2640+տող2650+տող2660)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</si>
  <si>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</si>
  <si>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</si>
  <si>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</si>
  <si>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</si>
  <si>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</si>
  <si>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</si>
  <si>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</si>
  <si>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</si>
  <si>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</si>
  <si>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 xml:space="preserve">Այլ բժշկական ապրանքներ
</t>
  </si>
  <si>
    <t xml:space="preserve">Բժշկական սարքեր և սարքավորումներ
</t>
  </si>
  <si>
    <t>Արտահիվանդանոցային ծառայություններ</t>
  </si>
  <si>
    <t>Ընդհանուր բնույթի բժշկական ծառայություններ</t>
  </si>
  <si>
    <t xml:space="preserve">Մասնագիտացված բժշկական ծառայություններ
</t>
  </si>
  <si>
    <t>Ստոմատոլոգիական ծառայություններ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</si>
  <si>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</si>
  <si>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</si>
  <si>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</si>
  <si>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</si>
  <si>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</si>
  <si>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</si>
  <si>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</si>
  <si>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</si>
  <si>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</si>
  <si>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</si>
  <si>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</si>
  <si>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</si>
  <si>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</si>
  <si>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</si>
  <si>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</si>
  <si>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</si>
  <si>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</si>
  <si>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</si>
  <si>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</si>
  <si>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</si>
  <si>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</si>
  <si>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</si>
  <si>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</si>
  <si>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</si>
  <si>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</si>
  <si>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</si>
  <si>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</si>
  <si>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</si>
  <si>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</si>
  <si>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</si>
  <si>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</si>
  <si>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</si>
  <si>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>Տարրական ընդհանուր կրթություն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</si>
  <si>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</si>
  <si>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</si>
  <si>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</si>
  <si>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</si>
  <si>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</si>
  <si>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</si>
  <si>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</si>
  <si>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</si>
  <si>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</si>
  <si>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</si>
  <si>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</si>
  <si>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</si>
  <si>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</si>
  <si>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</si>
  <si>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</si>
  <si>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>ՍՈՑԻԱԼԱԿԱՆ ՊԱՇՏՊԱՆՈՒԹՅՈՒՆ (տող3010+տող3020+տող3030+տող3040+տող3050+տող3060+տող3070+տող3080+տող3090)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</si>
  <si>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</si>
  <si>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</si>
  <si>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</si>
  <si>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</si>
  <si>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</si>
  <si>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</si>
  <si>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</si>
  <si>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</si>
  <si>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</si>
  <si>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</si>
  <si>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</si>
  <si>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</si>
  <si>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</si>
  <si>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</si>
  <si>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</si>
  <si>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(տնտեսագիտական դասակարգմամբ)</t>
  </si>
  <si>
    <t xml:space="preserve"> Տողի NN  </t>
  </si>
  <si>
    <t xml:space="preserve">Բյուջետային ծախսերի տնտեսագիտական դասակարգման հոդվածների  </t>
  </si>
  <si>
    <t>անվանումները</t>
  </si>
  <si>
    <r>
      <t xml:space="preserve"> ԸՆԴԱՄԵՆԸ ԾԱԽՍԵՐ
(</t>
    </r>
    <r>
      <rPr>
        <sz val="10"/>
        <rFont val="GHEA Grapalat"/>
        <family val="3"/>
      </rPr>
      <t>տող4050+տող5000+տող 6000</t>
    </r>
    <r>
      <rPr>
        <b/>
        <sz val="10"/>
        <rFont val="GHEA Grapalat"/>
        <family val="3"/>
      </rPr>
      <t>)</t>
    </r>
  </si>
  <si>
    <t xml:space="preserve">այդ թվում` </t>
  </si>
  <si>
    <r>
      <t>Ա.ԸՆԹԱՑԻԿ  ԾԱԽՍԵՐ՝ (</t>
    </r>
    <r>
      <rPr>
        <sz val="10"/>
        <rFont val="GHEA Grapalat"/>
        <family val="3"/>
      </rPr>
      <t>տող4100+տող4200+տող4300+տող4400+տող4500+ տող4600+տող4700</t>
    </r>
    <r>
      <rPr>
        <b/>
        <sz val="10"/>
        <rFont val="GHEA Grapalat"/>
        <family val="3"/>
      </rPr>
      <t>)</t>
    </r>
  </si>
  <si>
    <r>
      <t>1.1 ԱՇԽԱՏԱՆՔԻ ՎԱՐՁԱՏՐՈՒԹՅՈՒՆ (</t>
    </r>
    <r>
      <rPr>
        <sz val="10"/>
        <rFont val="GHEA Grapalat"/>
        <family val="3"/>
      </rPr>
      <t>տող4110+տող4120</t>
    </r>
    <r>
      <rPr>
        <b/>
        <sz val="10"/>
        <rFont val="GHEA Grapalat"/>
        <family val="3"/>
      </rPr>
      <t>)</t>
    </r>
  </si>
  <si>
    <r>
      <t>ԴՐԱՄՈՎ ՎՃԱՐՎՈՂ ԱՇԽԱՏԱՎԱՐՁԵՐ ԵՎ ՀԱՎԵԼԱՎՃԱՐՆԵՐ (</t>
    </r>
    <r>
      <rPr>
        <i/>
        <sz val="9"/>
        <rFont val="GHEA Grapalat"/>
        <family val="3"/>
      </rPr>
      <t>տող4111+տող4112+ տող4114</t>
    </r>
    <r>
      <rPr>
        <b/>
        <i/>
        <sz val="9"/>
        <rFont val="GHEA Grapalat"/>
        <family val="3"/>
      </rPr>
      <t>)</t>
    </r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</si>
  <si>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</si>
  <si>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</si>
  <si>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</si>
  <si>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r>
      <t xml:space="preserve">ԲՆԵՂԵՆ ԱՇԽԱՏԱՎԱՐՁԵՐ ԵՎ ՀԱՎԵԼԱՎՃԱՐՆԵՐ </t>
    </r>
    <r>
      <rPr>
        <i/>
        <sz val="9"/>
        <rFont val="GHEA Grapalat"/>
        <family val="3"/>
      </rPr>
      <t>(տող4121</t>
    </r>
    <r>
      <rPr>
        <b/>
        <i/>
        <sz val="9"/>
        <rFont val="GHEA Grapalat"/>
        <family val="3"/>
      </rPr>
      <t>)</t>
    </r>
  </si>
  <si>
    <t xml:space="preserve"> -Բնեղեն աշխատավարձեր և հավելավճարներ</t>
  </si>
  <si>
    <r>
      <t>1.2 ԾԱՌԱՅՈՒԹՅՈՒՆՆԵՐԻ ԵՎ ԱՊՐԱՆՔՆԵՐԻ ՁԵՌՔ ԲԵՐՈՒՄ (</t>
    </r>
    <r>
      <rPr>
        <sz val="9"/>
        <rFont val="GHEA Grapalat"/>
        <family val="3"/>
      </rPr>
      <t>տող4210+տող4220+տող4230+տող4240+տող4250+տող4260</t>
    </r>
    <r>
      <rPr>
        <b/>
        <sz val="9"/>
        <rFont val="GHEA Grapalat"/>
        <family val="3"/>
      </rPr>
      <t>)</t>
    </r>
  </si>
  <si>
    <r>
      <t>ՇԱՐՈՒՆԱԿԱԿԱՆ ԾԱԽՍԵՐ (</t>
    </r>
    <r>
      <rPr>
        <i/>
        <sz val="9"/>
        <rFont val="GHEA Grapalat"/>
        <family val="3"/>
      </rPr>
      <t>տող4211+տող4212+տող4213+տող4214+տող4215+տող4216+տող4217</t>
    </r>
    <r>
      <rPr>
        <b/>
        <i/>
        <sz val="9"/>
        <rFont val="GHEA Grapalat"/>
        <family val="3"/>
      </rPr>
      <t>)</t>
    </r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</si>
  <si>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</si>
  <si>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</si>
  <si>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</si>
  <si>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</si>
  <si>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</si>
  <si>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 </t>
  </si>
  <si>
    <t xml:space="preserve"> -Արտագերատեսչական ծախսեր</t>
  </si>
  <si>
    <t>ԾԱՌԱՅՈՂԱԿԱՆ ԳՈՐԾՈՒՂՈՒՄՆԵՐԻ ԳԾՈՎ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</si>
  <si>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</si>
  <si>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</si>
  <si>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 -Այլ տրանսպորտային ծախսեր</t>
  </si>
  <si>
    <r>
      <t>ՊԱՅՄԱՆԱԳՐԱՅԻՆ ԱՅԼ ԾԱՌԱՅՈՒԹՅՈՒՆՆԵՐԻ ՁԵՌՔ ԲԵՐՈՒՄ (</t>
    </r>
    <r>
      <rPr>
        <i/>
        <sz val="9"/>
        <rFont val="GHEA Grapalat"/>
        <family val="3"/>
      </rPr>
      <t>տող4231+տող4232+տող4233+տող4234+տող4235+տող4236+տող4237+տող4238</t>
    </r>
    <r>
      <rPr>
        <b/>
        <i/>
        <sz val="9"/>
        <rFont val="GHEA Grapalat"/>
        <family val="3"/>
      </rPr>
      <t>)</t>
    </r>
  </si>
  <si>
    <t xml:space="preserve"> -Վարչական ծառայություններ</t>
  </si>
  <si>
    <t xml:space="preserve"> -Համակարգչային ծառայություններ</t>
  </si>
  <si>
    <t xml:space="preserve"> 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</si>
  <si>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</si>
  <si>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</si>
  <si>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</si>
  <si>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 -Ներկայացուցչական ծախսեր</t>
  </si>
  <si>
    <t xml:space="preserve">  -Ընդհանուր բնույթի այլ ծառայություններ</t>
  </si>
  <si>
    <r>
      <t xml:space="preserve"> ԱՅԼ ՄԱՍՆԱԳԻՏԱԿԱՆ ԾԱՌԱՅՈՒԹՅՈՒՆՆԵՐԻ ՁԵՌՔ ԲԵՐՈՒՄ  </t>
    </r>
    <r>
      <rPr>
        <sz val="9"/>
        <rFont val="GHEA Grapalat"/>
        <family val="3"/>
      </rPr>
      <t>(տող 4241)</t>
    </r>
  </si>
  <si>
    <t xml:space="preserve"> -Մասնագիտական ծառայություններ</t>
  </si>
  <si>
    <r>
      <t xml:space="preserve">ԸՆԹԱՑԻԿ ՆՈՐՈԳՈՒՄ ԵՎ ՊԱՀՊԱՆՈՒՄ (ծառայություններ և նյութեր) </t>
    </r>
    <r>
      <rPr>
        <sz val="8"/>
        <rFont val="GHEA Grapalat"/>
        <family val="3"/>
      </rPr>
      <t>(տող4251+տող4252)</t>
    </r>
  </si>
  <si>
    <t xml:space="preserve"> -Շենքերի և կառույցների ընթացիկ նորոգում և պահպանում</t>
  </si>
  <si>
    <t xml:space="preserve">  -Մեքենաների և սարքավորումների ընթացիկ նորոգում և պահպանում</t>
  </si>
  <si>
    <r>
      <t xml:space="preserve"> ՆՅՈՒԹԵՐ </t>
    </r>
    <r>
      <rPr>
        <i/>
        <sz val="9"/>
        <rFont val="GHEA Grapalat"/>
        <family val="3"/>
      </rPr>
      <t>(տող4261+տող4262+տող4263+տող4264+տող4265+տող4266+տող4267+տող4268</t>
    </r>
    <r>
      <rPr>
        <b/>
        <i/>
        <sz val="9"/>
        <rFont val="GHEA Grapalat"/>
        <family val="3"/>
      </rPr>
      <t>)</t>
    </r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</si>
  <si>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</si>
  <si>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</si>
  <si>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</si>
  <si>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</si>
  <si>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</si>
  <si>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 -Առողջապահական  և լաբորատոր նյութեր</t>
  </si>
  <si>
    <t xml:space="preserve">  -Կենցաղային և հանրային սննդի նյութեր</t>
  </si>
  <si>
    <t xml:space="preserve"> -Հատուկ նպատակային այլ նյութեր</t>
  </si>
  <si>
    <r>
      <t xml:space="preserve"> 1.3 ՏՈԿՈՍԱՎՃԱՐՆԵՐ (</t>
    </r>
    <r>
      <rPr>
        <i/>
        <sz val="9"/>
        <rFont val="GHEA Grapalat"/>
        <family val="3"/>
      </rPr>
      <t>տող4310+տող 4320+տող4330</t>
    </r>
    <r>
      <rPr>
        <b/>
        <i/>
        <sz val="9"/>
        <rFont val="GHEA Grapalat"/>
        <family val="3"/>
      </rPr>
      <t>)</t>
    </r>
  </si>
  <si>
    <r>
      <t>ՆԵՐՔԻՆ ՏՈԿՈՍԱՎՃԱՐՆԵՐ (</t>
    </r>
    <r>
      <rPr>
        <i/>
        <sz val="9"/>
        <rFont val="GHEA Grapalat"/>
        <family val="3"/>
      </rPr>
      <t>տող4311+տող4312</t>
    </r>
    <r>
      <rPr>
        <b/>
        <i/>
        <sz val="9"/>
        <rFont val="GHEA Grapalat"/>
        <family val="3"/>
      </rPr>
      <t>)</t>
    </r>
  </si>
  <si>
    <t xml:space="preserve"> -Ներքին արժեթղթերի տոկոսավճարներ</t>
  </si>
  <si>
    <t xml:space="preserve"> -Ներքին վարկերի տոկոսավճարներ</t>
  </si>
  <si>
    <r>
      <t>ԱՐՏԱՔԻՆ ՏՈԿՈՍԱՎՃԱՐՆԵՐ (</t>
    </r>
    <r>
      <rPr>
        <i/>
        <sz val="9"/>
        <rFont val="GHEA Grapalat"/>
        <family val="3"/>
      </rPr>
      <t>տող4321+տող4322</t>
    </r>
    <r>
      <rPr>
        <b/>
        <i/>
        <sz val="9"/>
        <rFont val="GHEA Grapalat"/>
        <family val="3"/>
      </rPr>
      <t>)</t>
    </r>
  </si>
  <si>
    <t xml:space="preserve">  -Արտաքին արժեթղթերի գծով տոկոսավճարներ</t>
  </si>
  <si>
    <t xml:space="preserve"> -Արտաքին վարկերի գծով տոկոսավճարներ</t>
  </si>
  <si>
    <r>
      <t xml:space="preserve"> ՓՈԽԱՌՈՒԹՅՈՒՆՆԵՐԻ ՀԵՏ ԿԱՊՎԱԾ ՎՃԱՐՆԵՐ (</t>
    </r>
    <r>
      <rPr>
        <i/>
        <sz val="9"/>
        <rFont val="GHEA Grapalat"/>
        <family val="3"/>
      </rPr>
      <t>տող4331+տող4332+տող4333</t>
    </r>
    <r>
      <rPr>
        <b/>
        <i/>
        <sz val="9"/>
        <rFont val="GHEA Grapalat"/>
        <family val="3"/>
      </rPr>
      <t>)</t>
    </r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</si>
  <si>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</si>
  <si>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</si>
  <si>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</si>
  <si>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r>
      <t xml:space="preserve">1.4 ՍՈՒԲՍԻԴԻԱՆԵՐ  </t>
    </r>
    <r>
      <rPr>
        <sz val="9"/>
        <rFont val="GHEA Grapalat"/>
        <family val="3"/>
      </rPr>
      <t>(տող4410+տող4420</t>
    </r>
    <r>
      <rPr>
        <b/>
        <sz val="9"/>
        <rFont val="GHEA Grapalat"/>
        <family val="3"/>
      </rPr>
      <t>)</t>
    </r>
  </si>
  <si>
    <r>
      <t>ՍՈՒԲՍԻԴԻԱՆԵՐ ՊԵՏԱԿԱՆ (ՀԱՄԱՅՆՔԱՅԻՆ) ԿԱԶՄԱԿԵՐՊՈՒԹՅՈՒՆՆԵՐԻՆ (</t>
    </r>
    <r>
      <rPr>
        <i/>
        <sz val="9"/>
        <rFont val="GHEA Grapalat"/>
        <family val="3"/>
      </rPr>
      <t>տող4411+տող4412</t>
    </r>
    <r>
      <rPr>
        <b/>
        <i/>
        <sz val="9"/>
        <rFont val="GHEA Grapalat"/>
        <family val="3"/>
      </rPr>
      <t>)</t>
    </r>
  </si>
  <si>
    <t xml:space="preserve"> -Սուբսիդիաներ ոչ ֆինանսական պետական (hամայնքային) կազմակերպություններին</t>
  </si>
  <si>
    <t xml:space="preserve"> -Սուբսիդիաներ ֆինանսական պետական (hամայնքային) կազմակերպություններին </t>
  </si>
  <si>
    <r>
      <t>ՍՈՒԲՍԻԴԻԱՆԵՐ ՈՉ ՊԵՏԱԿԱՆ (ՈՉ ՀԱՄԱՅՆՔԱՅԻՆ) ԿԱԶՄԱԿԵՐՊՈՒԹՅՈՒՆՆԵՐԻՆ (</t>
    </r>
    <r>
      <rPr>
        <i/>
        <sz val="9"/>
        <rFont val="GHEA Grapalat"/>
        <family val="3"/>
      </rPr>
      <t>տող4421+տող4422</t>
    </r>
    <r>
      <rPr>
        <b/>
        <i/>
        <sz val="9"/>
        <rFont val="GHEA Grapalat"/>
        <family val="3"/>
      </rPr>
      <t>)</t>
    </r>
  </si>
  <si>
    <t xml:space="preserve"> -Սուբսիդիաներ ոչ պետական (ոչ hամայնքային) ոչ ֆինանսական կազմակերպություններին </t>
  </si>
  <si>
    <t xml:space="preserve">  -Սուբսիդիաներ ոչ պետական (ոչ hամայնքային) ֆինանսական  կազմակերպություններին </t>
  </si>
  <si>
    <r>
      <t>1.5 ԴՐԱՄԱՇՆՈՐՀՆԵՐ (</t>
    </r>
    <r>
      <rPr>
        <sz val="9"/>
        <rFont val="GHEA Grapalat"/>
        <family val="3"/>
      </rPr>
      <t>տող4510+տող4520+տող4530+տող4540</t>
    </r>
    <r>
      <rPr>
        <b/>
        <sz val="9"/>
        <rFont val="GHEA Grapalat"/>
        <family val="3"/>
      </rPr>
      <t>)</t>
    </r>
  </si>
  <si>
    <r>
      <t>ԴՐԱՄԱՇՆՈՐՀՆԵՐ ՕՏԱՐԵՐԿՐՅԱ ԿԱՌԱՎԱՐՈՒԹՅՈՒՆՆԵՐԻՆ (</t>
    </r>
    <r>
      <rPr>
        <i/>
        <sz val="9"/>
        <rFont val="GHEA Grapalat"/>
        <family val="3"/>
      </rPr>
      <t>տող4511+տող4512</t>
    </r>
    <r>
      <rPr>
        <b/>
        <i/>
        <sz val="9"/>
        <rFont val="GHEA Grapalat"/>
        <family val="3"/>
      </rPr>
      <t>)</t>
    </r>
  </si>
  <si>
    <t xml:space="preserve"> -Ընթացիկ դրամաշնորհներ օտարերկրյա կառավարություններին</t>
  </si>
  <si>
    <t>-Կապիտալ դրամաշնորհներ օտարերկրյա կառավարություններին</t>
  </si>
  <si>
    <r>
      <t xml:space="preserve">ԴՐԱՄԱՇՆՈՐՀՆԵՐ ՄԻՋԱԶԳԱՅԻՆ ԿԱԶՄԱԿԵՐՊՈՒԹՅՈՒՆՆԵՐԻՆ </t>
    </r>
    <r>
      <rPr>
        <i/>
        <sz val="9"/>
        <rFont val="GHEA Grapalat"/>
        <family val="3"/>
      </rPr>
      <t>(տող4521+տող4522</t>
    </r>
    <r>
      <rPr>
        <b/>
        <i/>
        <sz val="9"/>
        <rFont val="GHEA Grapalat"/>
        <family val="3"/>
      </rPr>
      <t>)</t>
    </r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</si>
  <si>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</si>
  <si>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</si>
  <si>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r>
      <t>ԸՆԹԱՑԻԿ ԴՐԱՄԱՇՆՈՐՀՆԵՐ ՊԵՏԱԿԱՆ ՀԱՏՎԱԾԻ ԱՅԼ ՄԱԿԱՐԴԱԿՆԵՐԻՆ (</t>
    </r>
    <r>
      <rPr>
        <i/>
        <sz val="9"/>
        <rFont val="GHEA Grapalat"/>
        <family val="3"/>
      </rPr>
      <t>տող4531+տող4532+տող4533</t>
    </r>
    <r>
      <rPr>
        <b/>
        <i/>
        <sz val="9"/>
        <rFont val="GHEA Grapalat"/>
        <family val="3"/>
      </rPr>
      <t>)</t>
    </r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</si>
  <si>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</si>
  <si>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</si>
  <si>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r>
      <t xml:space="preserve"> - Այլ ընթացիկ դրամաշնորհներ
(</t>
    </r>
    <r>
      <rPr>
        <sz val="9"/>
        <rFont val="GHEA Grapalat"/>
        <family val="3"/>
      </rPr>
      <t>տող 4534+տող 4535 +տող 4536</t>
    </r>
    <r>
      <rPr>
        <b/>
        <sz val="9"/>
        <rFont val="GHEA Grapalat"/>
        <family val="3"/>
      </rPr>
      <t>)</t>
    </r>
  </si>
  <si>
    <t xml:space="preserve">-ՀՀ այլ համայնքներին </t>
  </si>
  <si>
    <t xml:space="preserve"> - ՀՀ պետական բյուջեին</t>
  </si>
  <si>
    <t xml:space="preserve"> - այլ</t>
  </si>
  <si>
    <r>
      <t>ԿԱՊԻՏԱԼ ԴՐԱՄԱՇՆՈՐՀՆԵՐ ՊԵՏԱԿԱՆ ՀԱՏՎԱԾԻ ԱՅԼ ՄԱԿԱՐԴԱԿՆԵՐԻՆ (</t>
    </r>
    <r>
      <rPr>
        <i/>
        <sz val="9"/>
        <rFont val="GHEA Grapalat"/>
        <family val="3"/>
      </rPr>
      <t>տող4541+տող4542+տող4543</t>
    </r>
    <r>
      <rPr>
        <b/>
        <i/>
        <sz val="9"/>
        <rFont val="GHEA Grapalat"/>
        <family val="3"/>
      </rPr>
      <t>)</t>
    </r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</si>
  <si>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</si>
  <si>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</si>
  <si>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r>
      <t xml:space="preserve"> -Այլ կապիտալ դրամաշնորհներ
(</t>
    </r>
    <r>
      <rPr>
        <sz val="9"/>
        <rFont val="GHEA Grapalat"/>
        <family val="3"/>
      </rPr>
      <t>տող 4544+տող 4545 +տող 4546</t>
    </r>
    <r>
      <rPr>
        <b/>
        <sz val="9"/>
        <rFont val="GHEA Grapalat"/>
        <family val="3"/>
      </rPr>
      <t>)</t>
    </r>
  </si>
  <si>
    <r>
      <t xml:space="preserve">1.6 ՍՈՑԻԱԼԱԿԱՆ ՆՊԱՍՏՆԵՐ ԵՎ ԿԵՆՍԱԹՈՇԱԿՆԵՐ </t>
    </r>
    <r>
      <rPr>
        <i/>
        <sz val="9"/>
        <rFont val="GHEA Grapalat"/>
        <family val="3"/>
      </rPr>
      <t>(տող4610+տող4630+տող4640</t>
    </r>
    <r>
      <rPr>
        <b/>
        <i/>
        <sz val="9"/>
        <rFont val="GHEA Grapalat"/>
        <family val="3"/>
      </rPr>
      <t>)</t>
    </r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</si>
  <si>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</si>
  <si>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</si>
  <si>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</si>
  <si>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r>
      <t xml:space="preserve"> ՍՈՑԻԱԼԱԿԱՆ ՕԳՆՈՒԹՅԱՆ ԴՐԱՄԱԿԱՆ ԱՐՏԱՀԱՅՏՈՒԹՅԱՄԲ ՆՊԱՍՏՆԵՐ (ԲՅՈՒՋԵԻՑ) (</t>
    </r>
    <r>
      <rPr>
        <i/>
        <sz val="9"/>
        <rFont val="GHEA Grapalat"/>
        <family val="3"/>
      </rPr>
      <t>տող4631+տող4632+տող4633+տող4634</t>
    </r>
    <r>
      <rPr>
        <b/>
        <i/>
        <sz val="9"/>
        <rFont val="GHEA Grapalat"/>
        <family val="3"/>
      </rPr>
      <t>)</t>
    </r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</si>
  <si>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</si>
  <si>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</si>
  <si>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</si>
  <si>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</si>
  <si>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r>
      <t xml:space="preserve"> ԿԵՆՍԱԹՈՇԱԿՆԵՐ (</t>
    </r>
    <r>
      <rPr>
        <i/>
        <sz val="9"/>
        <rFont val="GHEA Grapalat"/>
        <family val="3"/>
      </rPr>
      <t>տող4641)</t>
    </r>
  </si>
  <si>
    <t xml:space="preserve"> -Կենսաթոշակներ</t>
  </si>
  <si>
    <r>
      <t>1.7 ԱՅԼ ԾԱԽՍԵՐ (</t>
    </r>
    <r>
      <rPr>
        <i/>
        <sz val="9"/>
        <rFont val="GHEA Grapalat"/>
        <family val="3"/>
      </rPr>
      <t>տող4710+տող4720+տող4730+տող4740+տող4750+տող4760+տող4770</t>
    </r>
    <r>
      <rPr>
        <b/>
        <i/>
        <sz val="9"/>
        <rFont val="GHEA Grapalat"/>
        <family val="3"/>
      </rPr>
      <t>)</t>
    </r>
  </si>
  <si>
    <r>
      <t>ՆՎԻՐԱՏՎՈՒԹՅՈՒՆՆԵՐ ՈՉ ԿԱՌԱՎԱՐԱԿԱՆ (ՀԱՍԱՐԱԿԱԿԱՆ) ԿԱԶՄԱԿԵՐՊՈՒԹՅՈՒՆՆԵՐԻՆ (</t>
    </r>
    <r>
      <rPr>
        <i/>
        <sz val="9"/>
        <rFont val="GHEA Grapalat"/>
        <family val="3"/>
      </rPr>
      <t>տող4711+տող4712</t>
    </r>
    <r>
      <rPr>
        <b/>
        <i/>
        <sz val="9"/>
        <rFont val="GHEA Grapalat"/>
        <family val="3"/>
      </rPr>
      <t>)</t>
    </r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</si>
  <si>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</si>
  <si>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</si>
  <si>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r>
      <t>ՀԱՐԿԵՐ, ՊԱՐՏԱԴԻՐ ՎՃԱՐՆԵՐ ԵՎ ՏՈՒՅԺԵՐ, ՈՐՈՆՔ ԿԱՌԱՎԱՐՄԱՆ ՏԱՐԲԵՐ ՄԱԿԱՐԴԱԿՆԵՐԻ ԿՈՂՄԻՑ ԿԻՐԱՌՎՈՒՄ ԵՆ ՄԻՄՅԱՆՑ ՆԿԱՏՄԱՄԲ (</t>
    </r>
    <r>
      <rPr>
        <i/>
        <sz val="9"/>
        <rFont val="GHEA Grapalat"/>
        <family val="3"/>
      </rPr>
      <t>տող4721+տող4722+տող4723+տող4724</t>
    </r>
    <r>
      <rPr>
        <b/>
        <i/>
        <sz val="9"/>
        <rFont val="GHEA Grapalat"/>
        <family val="3"/>
      </rPr>
      <t>)</t>
    </r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</si>
  <si>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</si>
  <si>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</si>
  <si>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</si>
  <si>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</si>
  <si>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r>
      <t>ԴԱՏԱՐԱՆՆԵՐԻ ԿՈՂՄԻՑ ՆՇԱՆԱԿՎԱԾ ՏՈՒՅԺԵՐ ԵՎ ՏՈՒԳԱՆՔՆԵՐ (</t>
    </r>
    <r>
      <rPr>
        <i/>
        <sz val="9"/>
        <rFont val="GHEA Grapalat"/>
        <family val="3"/>
      </rPr>
      <t>տող4731</t>
    </r>
    <r>
      <rPr>
        <b/>
        <i/>
        <sz val="9"/>
        <rFont val="GHEA Grapalat"/>
        <family val="3"/>
      </rPr>
      <t>)</t>
    </r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</si>
  <si>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</si>
  <si>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</si>
  <si>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</si>
  <si>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</si>
  <si>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r>
      <t>ԿԱՌԱՎԱՐՄԱՆ ՄԱՐՄԻՆՆԵՐԻ ԳՈՐԾՈՒՆԵՈՒԹՅԱՆ ՀԵՏԵՎԱՆՔՈՎ ԱՌԱՋԱՑԱԾ ՎՆԱՍՆԵՐԻ ԿԱՄ ՎՆԱՍՎԱԾՔՆԵՐԻ  ՎԵՐԱԿԱՆԳՆՈՒՄ (</t>
    </r>
    <r>
      <rPr>
        <i/>
        <sz val="9"/>
        <rFont val="GHEA Grapalat"/>
        <family val="3"/>
      </rPr>
      <t>տող4751)</t>
    </r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</si>
  <si>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</si>
  <si>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</si>
  <si>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</si>
  <si>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r>
      <t xml:space="preserve">ՊԱՀՈՒՍՏԱՅԻՆ ՄԻՋՈՑՆԵՐ </t>
    </r>
    <r>
      <rPr>
        <i/>
        <sz val="9"/>
        <rFont val="GHEA Grapalat"/>
        <family val="3"/>
      </rPr>
      <t>(տող4771</t>
    </r>
    <r>
      <rPr>
        <b/>
        <i/>
        <sz val="9"/>
        <rFont val="GHEA Grapalat"/>
        <family val="3"/>
      </rPr>
      <t>)</t>
    </r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</si>
  <si>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</si>
  <si>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</si>
  <si>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r>
      <t>Բ. ՈՉ ՖԻՆԱՆՍԱԿԱՆ ԱԿՏԻՎՆԵՐԻ ԳԾՈՎ ԾԱԽՍԵՐ
(</t>
    </r>
    <r>
      <rPr>
        <sz val="10"/>
        <rFont val="GHEA Grapalat"/>
        <family val="3"/>
      </rPr>
      <t>տող5100+տող5200+տող5300+տող5400</t>
    </r>
    <r>
      <rPr>
        <b/>
        <sz val="10"/>
        <rFont val="GHEA Grapalat"/>
        <family val="3"/>
      </rPr>
      <t>)</t>
    </r>
  </si>
  <si>
    <r>
      <t>1.1. ՀԻՄՆԱԿԱՆ ՄԻՋՈՑՆԵՐ
(</t>
    </r>
    <r>
      <rPr>
        <sz val="9"/>
        <rFont val="GHEA Grapalat"/>
        <family val="3"/>
      </rPr>
      <t>տող5110+տող5120+տող5130</t>
    </r>
    <r>
      <rPr>
        <b/>
        <sz val="9"/>
        <rFont val="GHEA Grapalat"/>
        <family val="3"/>
      </rPr>
      <t>)</t>
    </r>
  </si>
  <si>
    <r>
      <t>ՇԵՆՔԵՐ ԵՎ ՇԻՆՈՒԹՅՈՒՆՆԵՐ
(</t>
    </r>
    <r>
      <rPr>
        <sz val="9"/>
        <rFont val="GHEA Grapalat"/>
        <family val="3"/>
      </rPr>
      <t>տող5111+տող5112+տող5113</t>
    </r>
    <r>
      <rPr>
        <b/>
        <sz val="9"/>
        <rFont val="GHEA Grapalat"/>
        <family val="3"/>
      </rPr>
      <t>)</t>
    </r>
  </si>
  <si>
    <t xml:space="preserve"> - Շենքերի և շինությունների ձեռք բերում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</si>
  <si>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</si>
  <si>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</si>
  <si>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r>
      <t>ՄԵՔԵՆԱՆԵՐ ԵՎ ՍԱՐՔԱՎՈՐՈՒՄՆԵՐ
(</t>
    </r>
    <r>
      <rPr>
        <sz val="9"/>
        <rFont val="GHEA Grapalat"/>
        <family val="3"/>
      </rPr>
      <t>տող5121+ տող5122+տող5123</t>
    </r>
    <r>
      <rPr>
        <b/>
        <sz val="9"/>
        <rFont val="GHEA Grapalat"/>
        <family val="3"/>
      </rPr>
      <t>)</t>
    </r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</si>
  <si>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</si>
  <si>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</si>
  <si>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</si>
  <si>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r>
      <t xml:space="preserve"> ԱՅԼ ՀԻՄՆԱԿԱՆ ՄԻՋՈՑՆԵՐ
</t>
    </r>
    <r>
      <rPr>
        <sz val="9"/>
        <rFont val="GHEA Grapalat"/>
        <family val="3"/>
      </rPr>
      <t>(տող 5131+տող 5132+տող 5133+ տող5134)</t>
    </r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</si>
  <si>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</si>
  <si>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</si>
  <si>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</si>
  <si>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</si>
  <si>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r>
      <t xml:space="preserve">1.2 ՊԱՇԱՐՆԵՐ </t>
    </r>
    <r>
      <rPr>
        <sz val="9"/>
        <rFont val="GHEA Grapalat"/>
        <family val="3"/>
      </rPr>
      <t>(տող5211+տող5221+տող5231+տող5241</t>
    </r>
    <r>
      <rPr>
        <b/>
        <sz val="9"/>
        <rFont val="GHEA Grapalat"/>
        <family val="3"/>
      </rPr>
      <t>)</t>
    </r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</si>
  <si>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</si>
  <si>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</si>
  <si>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</si>
  <si>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</si>
  <si>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r>
      <t>1.3 ԲԱՐՁՐԱՐԺԵՔ ԱԿՏԻՎՆԵՐ (</t>
    </r>
    <r>
      <rPr>
        <sz val="9"/>
        <rFont val="GHEA Grapalat"/>
        <family val="3"/>
      </rPr>
      <t>տող 5311</t>
    </r>
    <r>
      <rPr>
        <b/>
        <sz val="9"/>
        <rFont val="GHEA Grapalat"/>
        <family val="3"/>
      </rPr>
      <t>)</t>
    </r>
  </si>
  <si>
    <t xml:space="preserve"> -Բարձրարժեք ակտիվներ</t>
  </si>
  <si>
    <r>
      <t>1.4 ՉԱՐՏԱԴՐՎԱԾ ԱԿՏԻՎՆԵՐ
(</t>
    </r>
    <r>
      <rPr>
        <sz val="9"/>
        <rFont val="GHEA Grapalat"/>
        <family val="3"/>
      </rPr>
      <t>տող 5411+տող 5421+տող 5431+տող5441</t>
    </r>
    <r>
      <rPr>
        <b/>
        <sz val="9"/>
        <rFont val="GHEA Grapalat"/>
        <family val="3"/>
      </rPr>
      <t>)</t>
    </r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</si>
  <si>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</si>
  <si>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</si>
  <si>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</si>
  <si>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</si>
  <si>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 Գ. ՈՉ ՖԻՆԱՆՍԱԿԱՆ ԱԿՏԻՎՆԵՐԻ ԻՐԱՑՈՒՄԻՑ ՄՈՒՏՔԵՐ (</t>
    </r>
    <r>
      <rPr>
        <sz val="10"/>
        <rFont val="GHEA Grapalat"/>
        <family val="3"/>
      </rPr>
      <t>տող6100+տող6200+տող6300+տող6400</t>
    </r>
    <r>
      <rPr>
        <b/>
        <sz val="10"/>
        <rFont val="GHEA Grapalat"/>
        <family val="3"/>
      </rPr>
      <t>)</t>
    </r>
  </si>
  <si>
    <r>
      <t>ՀԻՄՆԱԿԱՆ ՄԻՋՈՑՆԵՐԻ ԻՐԱՑՈՒՄԻՑ ՄՈՒՏՔԵՐ (</t>
    </r>
    <r>
      <rPr>
        <sz val="10"/>
        <rFont val="GHEA Grapalat"/>
        <family val="3"/>
      </rPr>
      <t>տող6110+տող6120+տող6130</t>
    </r>
    <r>
      <rPr>
        <b/>
        <sz val="10"/>
        <rFont val="GHEA Grapalat"/>
        <family val="3"/>
      </rPr>
      <t>)</t>
    </r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</si>
  <si>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</si>
  <si>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</si>
  <si>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</si>
  <si>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</si>
  <si>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</si>
  <si>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r>
      <t xml:space="preserve">ԱՅԼ ՊԱՇԱՐՆԵՐԻ ԻՐԱՑՈՒՄԻՑ ՄՈՒՏՔԵՐ </t>
    </r>
    <r>
      <rPr>
        <sz val="10"/>
        <rFont val="GHEA Grapalat"/>
        <family val="3"/>
      </rPr>
      <t>(տող6221+տող6222+տող6223</t>
    </r>
    <r>
      <rPr>
        <b/>
        <sz val="10"/>
        <rFont val="GHEA Grapalat"/>
        <family val="3"/>
      </rPr>
      <t>)</t>
    </r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</si>
  <si>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</si>
  <si>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</si>
  <si>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</si>
  <si>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r>
      <t>ԲԱՐՁՐԱՐԺԵՔ ԱԿՏԻՎՆԵՐԻ ԻՐԱՑՈՒՄԻՑ ՄՈՒՏՔԵՐ   (</t>
    </r>
    <r>
      <rPr>
        <sz val="10"/>
        <rFont val="GHEA Grapalat"/>
        <family val="3"/>
      </rPr>
      <t>տող 6310)</t>
    </r>
  </si>
  <si>
    <t>ԲԱՐՁՐԱՐԺԵՔ ԱԿՏԻՎՆԵՐԻ ԻՐԱՑՈՒՄԻՑ ՄՈՒՏՔԵՐ</t>
  </si>
  <si>
    <r>
      <t>ՉԱՐՏԱԴՐՎԱԾ ԱԿՏԻՎՆԵՐԻ ԻՐԱՑՈՒՄԻՑ ՄՈՒՏՔԵՐ`
(</t>
    </r>
    <r>
      <rPr>
        <sz val="10"/>
        <rFont val="GHEA Grapalat"/>
        <family val="3"/>
      </rPr>
      <t>տող6410+տող6420+տող6430+տող6440</t>
    </r>
    <r>
      <rPr>
        <b/>
        <sz val="10"/>
        <rFont val="GHEA Grapalat"/>
        <family val="3"/>
      </rPr>
      <t>)</t>
    </r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</si>
  <si>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</si>
  <si>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</si>
  <si>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</si>
  <si>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</si>
  <si>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>ՀԱՄԱՅՆՔԻ ԲՅՈՒՋԵԻ  ՀԱՎԵԼՈՒՐԴԻ ԿԱՄ ՊԱԿԱՍՈՒՐԴԻ (ԴԵՖԻՑԻՏԻ)   ԿԱՏԱՐՄԱՆ ՎԵՐԱԲԵՐՅԱԼ</t>
  </si>
  <si>
    <t xml:space="preserve">Տողի NN  </t>
  </si>
  <si>
    <t xml:space="preserve">Տարեկան ճշտված պլան </t>
  </si>
  <si>
    <t xml:space="preserve">     այդ թվում</t>
  </si>
  <si>
    <t xml:space="preserve">    այդ թվում</t>
  </si>
  <si>
    <t>(ս.4 + ս5)</t>
  </si>
  <si>
    <t>ԸՆԴԱՄԵՆԸ ՀԱՎԵԼՈՒՐԴԸ ԿԱՄ ԴԵՖԻՑԻՏԸ (ՊԱԿԱՍՈՒՐԴԸ)</t>
  </si>
  <si>
    <t>ՀԱՄԱՅՆՔԻ ԲՅՈՒՋԵԻ ՀԱՎԵԼՈՒՐԴԻ ՕԳՏԱԳՈՐԾՄԱՆ ՈՒՂՂՈՒԹՅՈՒՆՆԵՐԻ ԿԱՄ ՊԱԿԱՍՈՒՐԴԻ (ԴԵՖԻՑԻՏԻ) ՖԻՆԱՆՍԱՎՈՐՄԱՆ  ԱՂԲՅՈՒՐՆԵՐԻ  ԿԱՏԱՐՄԱՆ ՎԵՐԱԲԵՐՅԱԼ</t>
  </si>
  <si>
    <t xml:space="preserve">Բյուջետային ծախսերի տնտեսագիտական դասակարգման հոդվածների </t>
  </si>
  <si>
    <t xml:space="preserve">Տարեկան հաստատված պլան </t>
  </si>
  <si>
    <t>Ընդամենը    (ս.8+ս9)</t>
  </si>
  <si>
    <r>
      <t>ԸՆԴԱՄԵՆԸ`
(</t>
    </r>
    <r>
      <rPr>
        <sz val="11"/>
        <rFont val="GHEA Grapalat"/>
        <family val="3"/>
      </rPr>
      <t>տող 8100+տող 8200), (տող 7000 հակառակ նշանով</t>
    </r>
    <r>
      <rPr>
        <b/>
        <sz val="11"/>
        <rFont val="GHEA Grapalat"/>
        <family val="3"/>
      </rPr>
      <t>)</t>
    </r>
  </si>
  <si>
    <r>
      <t>Ա. ՆԵՐՔԻՆ ԱՂԲՅՈՒՐՆԵՐ
(</t>
    </r>
    <r>
      <rPr>
        <sz val="11"/>
        <rFont val="GHEA Grapalat"/>
        <family val="3"/>
      </rPr>
      <t>տող 8110+տող 8160), (տող 8000-տող 8300</t>
    </r>
    <r>
      <rPr>
        <b/>
        <sz val="11"/>
        <rFont val="GHEA Grapalat"/>
        <family val="3"/>
      </rPr>
      <t>)</t>
    </r>
  </si>
  <si>
    <r>
      <t xml:space="preserve">1. ՓՈԽԱՌՈՒ ՄԻՋՈՑՆԵՐ
</t>
    </r>
    <r>
      <rPr>
        <i/>
        <sz val="11"/>
        <rFont val="GHEA Grapalat"/>
        <family val="3"/>
      </rPr>
      <t>(տող 8111+տող 8120</t>
    </r>
    <r>
      <rPr>
        <b/>
        <i/>
        <sz val="11"/>
        <rFont val="GHEA Grapalat"/>
        <family val="3"/>
      </rPr>
      <t>)</t>
    </r>
  </si>
  <si>
    <r>
      <t xml:space="preserve"> 1.1. Արժեթղթեր (բացառությամբ բաժնետոմսերի և կապիտալում այլ մասնակցության)
(</t>
    </r>
    <r>
      <rPr>
        <sz val="11"/>
        <rFont val="GHEA Grapalat"/>
        <family val="3"/>
      </rPr>
      <t>տող 8112+տող 8113</t>
    </r>
    <r>
      <rPr>
        <b/>
        <sz val="11"/>
        <rFont val="GHEA Grapalat"/>
        <family val="3"/>
      </rPr>
      <t>)</t>
    </r>
  </si>
  <si>
    <t xml:space="preserve">որից` </t>
  </si>
  <si>
    <t xml:space="preserve">  - թողարկումից և տեղաբաշխումից մուտքեր</t>
  </si>
  <si>
    <t xml:space="preserve">  - հիմնական գումարի մարում</t>
  </si>
  <si>
    <r>
      <t xml:space="preserve">1.2. Վարկեր և փոխատվություններ (ստացում և մարում)
</t>
    </r>
    <r>
      <rPr>
        <sz val="11"/>
        <rFont val="GHEA Grapalat"/>
        <family val="3"/>
      </rPr>
      <t>(տող 8121+տող8140)</t>
    </r>
  </si>
  <si>
    <r>
      <t xml:space="preserve">1.2.1. Վարկեր
</t>
    </r>
    <r>
      <rPr>
        <sz val="11"/>
        <rFont val="GHEA Grapalat"/>
        <family val="3"/>
      </rPr>
      <t>(տող 8122+տող 8130)</t>
    </r>
  </si>
  <si>
    <r>
      <t xml:space="preserve">  - վարկերի ստացում
</t>
    </r>
    <r>
      <rPr>
        <i/>
        <sz val="11"/>
        <rFont val="GHEA Grapalat"/>
        <family val="3"/>
      </rPr>
      <t>(տող 8123+տող 8124)</t>
    </r>
  </si>
  <si>
    <t>պետական բյուջեից</t>
  </si>
  <si>
    <t>այլ աղբյուրներից</t>
  </si>
  <si>
    <r>
      <t xml:space="preserve">  - ստացված վարկերի հիմնական  գումարի մարում
</t>
    </r>
    <r>
      <rPr>
        <i/>
        <sz val="11"/>
        <rFont val="GHEA Grapalat"/>
        <family val="3"/>
      </rPr>
      <t>(տող 8131+տող 8132)</t>
    </r>
  </si>
  <si>
    <t>ՀՀ պետական բյուջեին</t>
  </si>
  <si>
    <t>այլ աղբյուրներին</t>
  </si>
  <si>
    <r>
      <t xml:space="preserve">1.2.2. Փոխատվություններ
</t>
    </r>
    <r>
      <rPr>
        <i/>
        <sz val="11"/>
        <rFont val="GHEA Grapalat"/>
        <family val="3"/>
      </rPr>
      <t>(տող 8141+տող 8150)</t>
    </r>
  </si>
  <si>
    <r>
      <t xml:space="preserve">  - բյուջետային փոխատվությունների ստացում
</t>
    </r>
    <r>
      <rPr>
        <i/>
        <sz val="11"/>
        <rFont val="GHEA Grapalat"/>
        <family val="3"/>
      </rPr>
      <t>(տող 8142+տող 8143)</t>
    </r>
  </si>
  <si>
    <t>ՀՀ պետական բյուջեից</t>
  </si>
  <si>
    <t xml:space="preserve">ՀՀ այլ համայնքների բյուջեներից
</t>
  </si>
  <si>
    <r>
      <t xml:space="preserve">  - ստացված փոխատվությունների գումարի մարում
</t>
    </r>
    <r>
      <rPr>
        <i/>
        <sz val="11"/>
        <rFont val="GHEA Grapalat"/>
        <family val="3"/>
      </rPr>
      <t>(տող 8151+տող 8152)</t>
    </r>
  </si>
  <si>
    <t>ՀՀ այլ համայնքների բյուջեներին</t>
  </si>
  <si>
    <r>
      <t xml:space="preserve">2. ՖԻՆԱՆՍԱԿԱՆ ԱԿՏԻՎՆԵՐ
</t>
    </r>
    <r>
      <rPr>
        <i/>
        <sz val="11"/>
        <rFont val="GHEA Grapalat"/>
        <family val="3"/>
      </rPr>
      <t>(տող8161+տող8170+տող8190+տող8201+տող8202+տող8203)</t>
    </r>
  </si>
  <si>
    <r>
      <t xml:space="preserve">2.1. Բաժնետոմսեր և կապիտալում այլ մասնակցություն </t>
    </r>
    <r>
      <rPr>
        <sz val="11"/>
        <rFont val="GHEA Grapalat"/>
        <family val="3"/>
      </rPr>
      <t>(տող 8162+տող 8163 + տող 8164)</t>
    </r>
  </si>
  <si>
    <t xml:space="preserve"> - համայնքային սեփականության բաժնետոմսերի և կապիտալում համայնքի մասնակցության իրացումից մուտքեր</t>
  </si>
  <si>
    <t xml:space="preserve"> - իրավ. անձ. կանոնադր. կապիտալում պետ. մասնակց, պետ.  սեփակ. հանդիսացող անշարժ գույքի (բացառ. հողերի), այդ թվում՝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</si>
  <si>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մասնակցության ձեռքբերում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</si>
  <si>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</si>
  <si>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</si>
  <si>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 xml:space="preserve"> - փոխատվությունների տրամադրում</t>
  </si>
  <si>
    <r>
      <t xml:space="preserve">2.3. Համայնքի բյուջեի միջոցների տարեսկզբի ազատ  մնացորդը`
</t>
    </r>
    <r>
      <rPr>
        <sz val="11"/>
        <rFont val="GHEA Grapalat"/>
        <family val="3"/>
      </rPr>
      <t>(տող 8191+տող 8196-տող 8193)</t>
    </r>
  </si>
  <si>
    <t xml:space="preserve"> 2.3.1. Համայնքի բյուջեի վարչական մասի միջոցների տարեսկզբի ազատ մնացորդ
 (տող 8194+տող 8195)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</si>
  <si>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</si>
  <si>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
(տող 8191 - տող 8192)</t>
  </si>
  <si>
    <t>2.3.1.1  Համայնքի բյուջեի վարչական մասի տարեսկիզբի ազատ  մնացորդ` հաշվետվու տարվա հունվարի 1-ի դրությամբ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</si>
  <si>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</si>
  <si>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 xml:space="preserve"> 2.3.2. Համայնքի բյուջեի ֆոնդային մասի միջոցների տարեսկզբի մնացորդ
(տող 8197 + տող 8200)</t>
  </si>
  <si>
    <t xml:space="preserve">  - առանց վարչական մասի միջոցների տարեսկզբի ազատ մնացորդից ֆոնդային  մաս մուտքագրման ենթակա գումարի (տող 8198+ տող 8199)</t>
  </si>
  <si>
    <t xml:space="preserve"> Համայնքի բյուջեի ֆոնդային մասի տարեսկիզբի ազատ  մնացորդ` հաշվետվու տարվա հունվարի 1-ի դրությամբ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</si>
  <si>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</si>
  <si>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 xml:space="preserve"> - վարչական մասի միջոցների տարեսկզբի ազատ մնացորդից ֆոնդային  մաս մուտքագրման ենթակա գումարը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</si>
  <si>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</si>
  <si>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</si>
  <si>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r>
      <t xml:space="preserve">2.6. Համայնքի բյուջեի հաշվում միջոցների մնացորդները հաշվետու ժամանակահատվածում
</t>
    </r>
    <r>
      <rPr>
        <sz val="11"/>
        <rFont val="GHEA Grapalat"/>
        <family val="3"/>
      </rPr>
      <t>(տող8000- տող 8110 - տող 8161 - տող 8170- տող 8190- տող 8201- տող 8202 - տող 8310)</t>
    </r>
  </si>
  <si>
    <t>որից` ծախսերի ֆինանսավորմանը չուղղված համայնքի բյուջեի միջոցների տարեսկզբի ազատ մնացորդի գումարը</t>
  </si>
  <si>
    <r>
      <t xml:space="preserve">Բ. ԱՐՏԱՔԻՆ ԱՂԲՅՈՒՐՆԵՐ
</t>
    </r>
    <r>
      <rPr>
        <sz val="11"/>
        <rFont val="GHEA Grapalat"/>
        <family val="3"/>
      </rPr>
      <t>(տող 8310)</t>
    </r>
  </si>
  <si>
    <r>
      <t xml:space="preserve">1. ՓՈԽԱՌՈՒ ՄԻՋՈՑՆԵՐ
</t>
    </r>
    <r>
      <rPr>
        <i/>
        <sz val="11"/>
        <rFont val="GHEA Grapalat"/>
        <family val="3"/>
      </rPr>
      <t>(տող 8311+տող 8320)</t>
    </r>
  </si>
  <si>
    <r>
      <t xml:space="preserve"> 1.1. Արժեթղթեր (բացառությամբ բաժնետոմսերի և կապիտալում այլ մասնակցության)
</t>
    </r>
    <r>
      <rPr>
        <sz val="11"/>
        <rFont val="GHEA Grapalat"/>
        <family val="3"/>
      </rPr>
      <t>(տող 8312+տող 8313)</t>
    </r>
  </si>
  <si>
    <r>
      <t>1.2. Վարկեր և փոխատվություններ (ստացում և մարում)
(</t>
    </r>
    <r>
      <rPr>
        <sz val="11"/>
        <rFont val="GHEA Grapalat"/>
        <family val="3"/>
      </rPr>
      <t>տող 8321+տող 8340)</t>
    </r>
  </si>
  <si>
    <r>
      <t>1.2.1. Վարկեր
(</t>
    </r>
    <r>
      <rPr>
        <sz val="11"/>
        <rFont val="GHEA Grapalat"/>
        <family val="3"/>
      </rPr>
      <t>տող 8322+տող 8330</t>
    </r>
    <r>
      <rPr>
        <b/>
        <sz val="11"/>
        <rFont val="GHEA Grapalat"/>
        <family val="3"/>
      </rPr>
      <t>)</t>
    </r>
  </si>
  <si>
    <t xml:space="preserve">  - վարկերի ստացում</t>
  </si>
  <si>
    <t xml:space="preserve">  - ստացված վարկերի հիմնական  գումարի մարում</t>
  </si>
  <si>
    <r>
      <t>1.2.2. Փոխատվություններ
(</t>
    </r>
    <r>
      <rPr>
        <sz val="11"/>
        <rFont val="GHEA Grapalat"/>
        <family val="3"/>
      </rPr>
      <t>տող 8341+տող 8350</t>
    </r>
    <r>
      <rPr>
        <b/>
        <sz val="11"/>
        <rFont val="GHEA Grapalat"/>
        <family val="3"/>
      </rPr>
      <t>)</t>
    </r>
  </si>
  <si>
    <t xml:space="preserve">  - փոխատվությունների ստացում</t>
  </si>
  <si>
    <t xml:space="preserve">  - ստացված փոխատվությունների գումարի մարում</t>
  </si>
  <si>
    <t>ժամանակահատվածի համար</t>
  </si>
  <si>
    <r>
      <t xml:space="preserve">1.1 Գույքային հարկեր անշարժ գույքից
</t>
    </r>
    <r>
      <rPr>
        <sz val="10"/>
        <rFont val="GHEA Grapalat"/>
        <family val="3"/>
      </rPr>
      <t>(տող 1111 + տող 1112 + տող 1113),
այդ թվում`</t>
    </r>
  </si>
  <si>
    <t>Համայնքի բյուջե մուտքագրվող անշարժ գույքի հարկ</t>
  </si>
  <si>
    <t xml:space="preserve"> 1.5 Համաֆինասնսավորմամբ իրականացվող ծրագրեր եւ /կամ/կապիտալ ակտիվի ձեռք բերում</t>
  </si>
  <si>
    <t>Համաֆինասնսավորմամբ իրականացվող ծրագրեր եւ /կամ/կապիտալ ակտիվի ձեռք բերում</t>
  </si>
  <si>
    <t>5511</t>
  </si>
  <si>
    <t>02.01.2025</t>
  </si>
  <si>
    <t>31.12.2025</t>
  </si>
  <si>
    <t xml:space="preserve">             Հավելված N 1   
</t>
  </si>
  <si>
    <t>Երևան քաղաքի ավագանու</t>
  </si>
  <si>
    <t>Հ Ա Շ Վ Ե Տ Վ ՈՒ Թ Յ ՈՒ Ն</t>
  </si>
  <si>
    <t> ՀԱՄԱՅՆՔԻ ԲՅՈՒՋԵԻ ԿԱՏԱՐՄԱՆ ՎԵՐԱԲԵՐՅԱԼ</t>
  </si>
  <si>
    <t>1. Համայնքի անվանումը՝</t>
  </si>
  <si>
    <t>Երևան</t>
  </si>
  <si>
    <t>2. Փոստային հասցեն՝</t>
  </si>
  <si>
    <t>Արգիշտի 1</t>
  </si>
  <si>
    <t>3. Համայնքի տեղաբաշխման մարզի և համայնքի կոդը՝</t>
  </si>
  <si>
    <t>4. Ֆինանսական ցուցանիշների չափման միավորը՝</t>
  </si>
  <si>
    <t>հազար դրամ</t>
  </si>
  <si>
    <t>(01.01.2025թ. -31.12.2025 թ. ժամանակահատվածի համար)</t>
  </si>
  <si>
    <t xml:space="preserve"> 2026 թվականի մարտի __-ի</t>
  </si>
  <si>
    <t xml:space="preserve"> N ___-Ն որոշման</t>
  </si>
  <si>
    <t xml:space="preserve">             Հավելված N 2
</t>
  </si>
  <si>
    <t xml:space="preserve">             Հավելված N 3
</t>
  </si>
  <si>
    <t xml:space="preserve">             Հավելված N 4
</t>
  </si>
  <si>
    <t xml:space="preserve">             Հավելված N 5
</t>
  </si>
  <si>
    <t xml:space="preserve">             Հավելված 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</si>
</sst>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&quot;$&quot;* #,##0_);_(&quot;$&quot;* \(#,##0\);_(&quot;$&quot;* &quot;-&quot;_);_(@_)"/>
    <numFmt numFmtId="165" formatCode="0000"/>
    <numFmt numFmtId="166" formatCode="000"/>
    <numFmt numFmtId="167" formatCode="#,##0.0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GHEA Grapalat"/>
      <family val="3"/>
    </font>
    <font>
      <sz val="10"/>
      <name val="GHEA Grapalat"/>
      <family val="3"/>
    </font>
    <font>
      <u/>
      <sz val="11"/>
      <name val="GHEA Grapalat"/>
      <family val="3"/>
    </font>
    <font>
      <b/>
      <sz val="12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sz val="8"/>
      <name val="GHEA Grapalat"/>
      <family val="3"/>
    </font>
    <font>
      <b/>
      <sz val="10.5"/>
      <name val="GHEA Grapalat"/>
      <family val="3"/>
    </font>
    <font>
      <sz val="12"/>
      <name val="GHEA Grapalat"/>
      <family val="3"/>
    </font>
    <font>
      <b/>
      <i/>
      <sz val="10"/>
      <name val="GHEA Grapalat"/>
      <family val="3"/>
    </font>
    <font>
      <b/>
      <sz val="8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2"/>
      <name val="GHEA Grapalat"/>
      <family val="3"/>
    </font>
    <font>
      <i/>
      <sz val="9"/>
      <name val="GHEA Grapalat"/>
      <family val="3"/>
    </font>
    <font>
      <b/>
      <sz val="9"/>
      <name val="GHEA Grapalat"/>
      <family val="3"/>
    </font>
    <font>
      <b/>
      <sz val="11"/>
      <name val="GHEA Grapalat"/>
      <family val="3"/>
    </font>
    <font>
      <b/>
      <i/>
      <sz val="11"/>
      <name val="GHEA Grapalat"/>
      <family val="3"/>
    </font>
    <font>
      <i/>
      <sz val="11"/>
      <name val="GHEA Grapalat"/>
      <family val="3"/>
    </font>
    <font>
      <sz val="11"/>
      <color indexed="10"/>
      <name val="GHEA Grapalat"/>
      <family val="3"/>
    </font>
    <font>
      <sz val="10"/>
      <color theme="0"/>
      <name val="GHEA Grapalat"/>
      <family val="3"/>
    </font>
    <font>
      <sz val="11"/>
      <color rgb="FF000000"/>
      <name val="GHEA Grapalat"/>
      <family val="3"/>
    </font>
    <font>
      <sz val="11"/>
      <color rgb="FF000000"/>
      <name val="Arial Unicode"/>
      <family val="2"/>
    </font>
    <font>
      <b/>
      <sz val="11"/>
      <color rgb="FF000000"/>
      <name val="GHEA Grapalat"/>
      <family val="3"/>
    </font>
    <font>
      <i/>
      <sz val="11"/>
      <color rgb="FF000000"/>
      <name val="GHEA Grapalat"/>
      <family val="3"/>
    </font>
    <font>
      <sz val="12"/>
      <color rgb="FF000000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5D3D3"/>
        <bgColor indexed="64"/>
      </patternFill>
    </fill>
    <fill>
      <patternFill patternType="solid">
        <fgColor rgb="FFFFFFFF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</cellStyleXfs>
  <cellXfs count="41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Continuous" vertical="center" wrapText="1"/>
    </xf>
    <xf numFmtId="0" fontId="5" fillId="0" borderId="8" xfId="0" applyFont="1" applyBorder="1" applyAlignment="1">
      <alignment horizontal="centerContinuous" vertical="center" wrapText="1"/>
    </xf>
    <xf numFmtId="0" fontId="5" fillId="0" borderId="9" xfId="0" applyFont="1" applyBorder="1" applyAlignment="1">
      <alignment horizontal="centerContinuous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11" fillId="0" borderId="17" xfId="0" quotePrefix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7" fontId="8" fillId="0" borderId="7" xfId="0" applyNumberFormat="1" applyFont="1" applyBorder="1" applyAlignment="1">
      <alignment horizontal="center" vertical="center" wrapText="1"/>
    </xf>
    <xf numFmtId="167" fontId="8" fillId="0" borderId="20" xfId="0" applyNumberFormat="1" applyFont="1" applyBorder="1" applyAlignment="1">
      <alignment horizontal="center" vertical="center" wrapText="1"/>
    </xf>
    <xf numFmtId="0" fontId="8" fillId="0" borderId="17" xfId="0" quotePrefix="1" applyFont="1" applyBorder="1" applyAlignment="1">
      <alignment horizontal="center" vertical="center"/>
    </xf>
    <xf numFmtId="0" fontId="8" fillId="0" borderId="21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167" fontId="8" fillId="0" borderId="22" xfId="0" applyNumberFormat="1" applyFont="1" applyBorder="1" applyAlignment="1">
      <alignment horizontal="center" vertical="center"/>
    </xf>
    <xf numFmtId="167" fontId="8" fillId="0" borderId="23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22" xfId="0" applyFont="1" applyBorder="1" applyAlignment="1">
      <alignment vertical="center" wrapText="1"/>
    </xf>
    <xf numFmtId="167" fontId="8" fillId="0" borderId="22" xfId="0" applyNumberFormat="1" applyFont="1" applyBorder="1" applyAlignment="1">
      <alignment horizontal="center" vertical="center" wrapText="1"/>
    </xf>
    <xf numFmtId="49" fontId="5" fillId="0" borderId="24" xfId="0" quotePrefix="1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167" fontId="5" fillId="0" borderId="20" xfId="0" applyNumberFormat="1" applyFont="1" applyBorder="1" applyAlignment="1">
      <alignment horizontal="center" vertical="center"/>
    </xf>
    <xf numFmtId="0" fontId="5" fillId="0" borderId="24" xfId="0" quotePrefix="1" applyFont="1" applyBorder="1" applyAlignment="1">
      <alignment horizontal="center" vertical="center"/>
    </xf>
    <xf numFmtId="49" fontId="5" fillId="0" borderId="17" xfId="0" quotePrefix="1" applyNumberFormat="1" applyFont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167" fontId="5" fillId="0" borderId="22" xfId="0" applyNumberFormat="1" applyFont="1" applyBorder="1" applyAlignment="1">
      <alignment horizontal="center" vertical="center"/>
    </xf>
    <xf numFmtId="167" fontId="5" fillId="0" borderId="23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49" fontId="8" fillId="0" borderId="24" xfId="0" quotePrefix="1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167" fontId="8" fillId="0" borderId="7" xfId="0" applyNumberFormat="1" applyFont="1" applyBorder="1" applyAlignment="1">
      <alignment horizontal="center" vertical="center"/>
    </xf>
    <xf numFmtId="167" fontId="8" fillId="0" borderId="20" xfId="0" applyNumberFormat="1" applyFont="1" applyBorder="1" applyAlignment="1">
      <alignment horizontal="center" vertical="center"/>
    </xf>
    <xf numFmtId="0" fontId="5" fillId="0" borderId="17" xfId="0" quotePrefix="1" applyFont="1" applyBorder="1" applyAlignment="1">
      <alignment horizontal="center" vertical="center"/>
    </xf>
    <xf numFmtId="167" fontId="5" fillId="0" borderId="22" xfId="0" applyNumberFormat="1" applyFont="1" applyBorder="1" applyAlignment="1">
      <alignment horizontal="center" vertical="center" wrapText="1"/>
    </xf>
    <xf numFmtId="167" fontId="8" fillId="0" borderId="23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8" fillId="0" borderId="22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8" fillId="0" borderId="24" xfId="0" quotePrefix="1" applyFont="1" applyBorder="1" applyAlignment="1">
      <alignment horizontal="center" vertical="center"/>
    </xf>
    <xf numFmtId="0" fontId="8" fillId="3" borderId="7" xfId="0" applyFont="1" applyFill="1" applyBorder="1" applyAlignment="1">
      <alignment vertical="center" wrapText="1"/>
    </xf>
    <xf numFmtId="1" fontId="8" fillId="0" borderId="7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167" fontId="5" fillId="3" borderId="7" xfId="0" applyNumberFormat="1" applyFont="1" applyFill="1" applyBorder="1" applyAlignment="1">
      <alignment horizontal="center" vertical="center"/>
    </xf>
    <xf numFmtId="49" fontId="5" fillId="0" borderId="14" xfId="0" quotePrefix="1" applyNumberFormat="1" applyFont="1" applyBorder="1" applyAlignment="1">
      <alignment horizontal="center" vertical="center"/>
    </xf>
    <xf numFmtId="167" fontId="8" fillId="3" borderId="7" xfId="0" applyNumberFormat="1" applyFont="1" applyFill="1" applyBorder="1" applyAlignment="1">
      <alignment horizontal="center" vertical="center" wrapText="1"/>
    </xf>
    <xf numFmtId="167" fontId="8" fillId="3" borderId="7" xfId="0" applyNumberFormat="1" applyFont="1" applyFill="1" applyBorder="1" applyAlignment="1">
      <alignment horizontal="center" vertical="center"/>
    </xf>
    <xf numFmtId="167" fontId="8" fillId="3" borderId="20" xfId="0" applyNumberFormat="1" applyFont="1" applyFill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49" fontId="5" fillId="0" borderId="17" xfId="0" quotePrefix="1" applyNumberFormat="1" applyFont="1" applyBorder="1" applyAlignment="1">
      <alignment vertical="center"/>
    </xf>
    <xf numFmtId="49" fontId="5" fillId="0" borderId="12" xfId="0" quotePrefix="1" applyNumberFormat="1" applyFont="1" applyBorder="1" applyAlignment="1">
      <alignment horizontal="center" vertical="center"/>
    </xf>
    <xf numFmtId="0" fontId="5" fillId="0" borderId="26" xfId="0" applyFont="1" applyBorder="1" applyAlignment="1">
      <alignment vertical="center" wrapText="1"/>
    </xf>
    <xf numFmtId="1" fontId="5" fillId="0" borderId="26" xfId="0" applyNumberFormat="1" applyFont="1" applyBorder="1" applyAlignment="1">
      <alignment horizontal="center" vertical="center" wrapText="1"/>
    </xf>
    <xf numFmtId="167" fontId="5" fillId="0" borderId="26" xfId="0" applyNumberFormat="1" applyFont="1" applyBorder="1" applyAlignment="1">
      <alignment horizontal="center" vertical="center"/>
    </xf>
    <xf numFmtId="167" fontId="5" fillId="0" borderId="26" xfId="2" applyNumberFormat="1" applyFont="1" applyFill="1" applyBorder="1" applyAlignment="1">
      <alignment horizontal="center" vertical="center"/>
    </xf>
    <xf numFmtId="167" fontId="5" fillId="0" borderId="1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wrapText="1"/>
    </xf>
    <xf numFmtId="49" fontId="7" fillId="0" borderId="0" xfId="0" applyNumberFormat="1" applyFont="1"/>
    <xf numFmtId="49" fontId="8" fillId="0" borderId="0" xfId="0" applyNumberFormat="1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12" fillId="0" borderId="0" xfId="0" applyFont="1"/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Continuous" wrapText="1"/>
    </xf>
    <xf numFmtId="0" fontId="12" fillId="0" borderId="0" xfId="0" applyFont="1" applyAlignment="1">
      <alignment vertical="center"/>
    </xf>
    <xf numFmtId="0" fontId="8" fillId="0" borderId="26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31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32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0" fontId="7" fillId="0" borderId="0" xfId="0" applyFont="1" applyAlignment="1">
      <alignment vertical="center" wrapText="1"/>
    </xf>
    <xf numFmtId="0" fontId="10" fillId="0" borderId="24" xfId="0" applyFont="1" applyBorder="1" applyAlignment="1">
      <alignment horizontal="center" vertical="center" wrapText="1"/>
    </xf>
    <xf numFmtId="49" fontId="15" fillId="0" borderId="34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49" fontId="14" fillId="0" borderId="34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0" fillId="0" borderId="34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 readingOrder="1"/>
    </xf>
    <xf numFmtId="0" fontId="17" fillId="0" borderId="0" xfId="0" applyFont="1"/>
    <xf numFmtId="0" fontId="18" fillId="0" borderId="7" xfId="0" applyFont="1" applyBorder="1" applyAlignment="1">
      <alignment horizontal="center" vertical="center" wrapText="1" readingOrder="1"/>
    </xf>
    <xf numFmtId="0" fontId="14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 wrapText="1" readingOrder="1"/>
    </xf>
    <xf numFmtId="0" fontId="1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0" fillId="0" borderId="0" xfId="0" applyFont="1"/>
    <xf numFmtId="49" fontId="10" fillId="0" borderId="0" xfId="0" applyNumberFormat="1" applyFont="1" applyAlignment="1">
      <alignment horizontal="center" vertical="top"/>
    </xf>
    <xf numFmtId="166" fontId="15" fillId="0" borderId="0" xfId="0" applyNumberFormat="1" applyFont="1" applyAlignment="1">
      <alignment horizontal="center" vertical="top"/>
    </xf>
    <xf numFmtId="166" fontId="10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165" fontId="10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165" fontId="9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49" fontId="5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8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5" fillId="3" borderId="0" xfId="0" applyFont="1" applyFill="1"/>
    <xf numFmtId="0" fontId="5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8" fillId="3" borderId="35" xfId="0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49" fontId="19" fillId="3" borderId="15" xfId="0" applyNumberFormat="1" applyFont="1" applyFill="1" applyBorder="1" applyAlignment="1">
      <alignment horizontal="center" vertical="center"/>
    </xf>
    <xf numFmtId="167" fontId="8" fillId="3" borderId="15" xfId="0" applyNumberFormat="1" applyFont="1" applyFill="1" applyBorder="1" applyAlignment="1">
      <alignment horizontal="center" vertical="center"/>
    </xf>
    <xf numFmtId="167" fontId="8" fillId="3" borderId="16" xfId="0" applyNumberFormat="1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 wrapText="1"/>
    </xf>
    <xf numFmtId="49" fontId="19" fillId="3" borderId="7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/>
    </xf>
    <xf numFmtId="167" fontId="5" fillId="3" borderId="20" xfId="0" applyNumberFormat="1" applyFont="1" applyFill="1" applyBorder="1" applyAlignment="1">
      <alignment horizontal="center" vertical="center"/>
    </xf>
    <xf numFmtId="49" fontId="9" fillId="3" borderId="7" xfId="0" applyNumberFormat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 readingOrder="1"/>
    </xf>
    <xf numFmtId="49" fontId="9" fillId="3" borderId="7" xfId="0" applyNumberFormat="1" applyFont="1" applyFill="1" applyBorder="1" applyAlignment="1">
      <alignment vertical="center" wrapText="1"/>
    </xf>
    <xf numFmtId="49" fontId="16" fillId="3" borderId="7" xfId="0" applyNumberFormat="1" applyFont="1" applyFill="1" applyBorder="1" applyAlignment="1">
      <alignment vertical="center" wrapText="1"/>
    </xf>
    <xf numFmtId="49" fontId="19" fillId="3" borderId="7" xfId="0" applyNumberFormat="1" applyFont="1" applyFill="1" applyBorder="1" applyAlignment="1">
      <alignment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vertical="center" wrapText="1"/>
    </xf>
    <xf numFmtId="49" fontId="19" fillId="3" borderId="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49" fontId="5" fillId="3" borderId="24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49" fontId="5" fillId="3" borderId="24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left" vertical="center" wrapText="1"/>
    </xf>
    <xf numFmtId="49" fontId="5" fillId="3" borderId="12" xfId="0" applyNumberFormat="1" applyFont="1" applyFill="1" applyBorder="1" applyAlignment="1">
      <alignment horizontal="center" vertical="center"/>
    </xf>
    <xf numFmtId="49" fontId="5" fillId="3" borderId="26" xfId="0" applyNumberFormat="1" applyFont="1" applyFill="1" applyBorder="1" applyAlignment="1">
      <alignment vertical="center" wrapText="1"/>
    </xf>
    <xf numFmtId="49" fontId="5" fillId="3" borderId="26" xfId="0" applyNumberFormat="1" applyFont="1" applyFill="1" applyBorder="1" applyAlignment="1">
      <alignment horizontal="center" vertical="center" wrapText="1"/>
    </xf>
    <xf numFmtId="167" fontId="5" fillId="3" borderId="26" xfId="0" applyNumberFormat="1" applyFont="1" applyFill="1" applyBorder="1" applyAlignment="1">
      <alignment horizontal="center" vertical="center"/>
    </xf>
    <xf numFmtId="167" fontId="5" fillId="3" borderId="13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49" fontId="5" fillId="0" borderId="0" xfId="0" applyNumberFormat="1" applyFont="1" applyAlignment="1">
      <alignment horizontal="centerContinuous" vertical="center" wrapText="1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Continuous" vertical="center" wrapText="1"/>
    </xf>
    <xf numFmtId="0" fontId="5" fillId="0" borderId="38" xfId="0" applyFont="1" applyBorder="1" applyAlignment="1">
      <alignment vertical="center" wrapText="1"/>
    </xf>
    <xf numFmtId="0" fontId="5" fillId="0" borderId="39" xfId="0" applyFont="1" applyBorder="1" applyAlignment="1">
      <alignment horizontal="centerContinuous" vertical="center" wrapText="1"/>
    </xf>
    <xf numFmtId="0" fontId="5" fillId="0" borderId="3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0" fontId="8" fillId="0" borderId="40" xfId="0" applyFont="1" applyBorder="1" applyAlignment="1">
      <alignment horizontal="center" vertical="center" wrapText="1"/>
    </xf>
    <xf numFmtId="167" fontId="8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20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40" xfId="0" applyFont="1" applyBorder="1" applyAlignment="1">
      <alignment wrapText="1"/>
    </xf>
    <xf numFmtId="0" fontId="4" fillId="0" borderId="41" xfId="0" applyFont="1" applyBorder="1" applyAlignment="1">
      <alignment horizontal="centerContinuous" vertical="center" wrapText="1"/>
    </xf>
    <xf numFmtId="0" fontId="4" fillId="0" borderId="8" xfId="0" applyFont="1" applyBorder="1" applyAlignment="1">
      <alignment horizontal="centerContinuous" vertical="center" wrapText="1"/>
    </xf>
    <xf numFmtId="49" fontId="20" fillId="0" borderId="4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vertical="center"/>
    </xf>
    <xf numFmtId="167" fontId="20" fillId="0" borderId="7" xfId="0" applyNumberFormat="1" applyFont="1" applyBorder="1" applyAlignment="1">
      <alignment horizontal="center" vertical="center"/>
    </xf>
    <xf numFmtId="167" fontId="20" fillId="0" borderId="20" xfId="0" applyNumberFormat="1" applyFont="1" applyBorder="1" applyAlignment="1">
      <alignment horizontal="center" vertical="center"/>
    </xf>
    <xf numFmtId="0" fontId="20" fillId="0" borderId="0" xfId="0" applyFont="1"/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167" fontId="4" fillId="0" borderId="7" xfId="0" applyNumberFormat="1" applyFont="1" applyBorder="1" applyAlignment="1">
      <alignment horizontal="center" vertical="center"/>
    </xf>
    <xf numFmtId="167" fontId="4" fillId="0" borderId="20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 vertical="center" wrapText="1"/>
    </xf>
    <xf numFmtId="167" fontId="4" fillId="0" borderId="20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3" fillId="0" borderId="0" xfId="0" applyFont="1"/>
    <xf numFmtId="49" fontId="20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vertical="center"/>
    </xf>
    <xf numFmtId="0" fontId="20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22" fillId="0" borderId="26" xfId="0" applyFont="1" applyBorder="1" applyAlignment="1">
      <alignment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167" fontId="4" fillId="0" borderId="26" xfId="0" applyNumberFormat="1" applyFont="1" applyBorder="1" applyAlignment="1">
      <alignment horizontal="center" vertical="center"/>
    </xf>
    <xf numFmtId="167" fontId="4" fillId="0" borderId="26" xfId="0" applyNumberFormat="1" applyFont="1" applyBorder="1" applyAlignment="1">
      <alignment horizontal="center" vertical="center" wrapText="1"/>
    </xf>
    <xf numFmtId="167" fontId="4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2" borderId="0" xfId="0" applyFont="1" applyFill="1" applyAlignment="1">
      <alignment horizontal="left" vertical="top"/>
    </xf>
    <xf numFmtId="167" fontId="5" fillId="0" borderId="0" xfId="0" applyNumberFormat="1" applyFont="1" applyAlignment="1">
      <alignment horizontal="center" vertical="center"/>
    </xf>
    <xf numFmtId="0" fontId="19" fillId="3" borderId="7" xfId="0" applyFont="1" applyFill="1" applyBorder="1" applyAlignment="1">
      <alignment horizontal="left" vertical="center" wrapText="1"/>
    </xf>
    <xf numFmtId="0" fontId="24" fillId="4" borderId="0" xfId="0" applyFont="1" applyFill="1" applyAlignment="1">
      <alignment vertical="center"/>
    </xf>
    <xf numFmtId="0" fontId="5" fillId="0" borderId="0" xfId="0" applyFont="1"/>
    <xf numFmtId="0" fontId="8" fillId="2" borderId="0" xfId="0" applyFont="1" applyFill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/>
    </xf>
    <xf numFmtId="14" fontId="8" fillId="3" borderId="0" xfId="0" applyNumberFormat="1" applyFont="1" applyFill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/>
    <xf numFmtId="0" fontId="5" fillId="0" borderId="48" xfId="0" applyFont="1" applyBorder="1"/>
    <xf numFmtId="0" fontId="5" fillId="0" borderId="49" xfId="0" applyFont="1" applyBorder="1"/>
    <xf numFmtId="0" fontId="5" fillId="0" borderId="50" xfId="0" applyFont="1" applyBorder="1"/>
    <xf numFmtId="0" fontId="5" fillId="0" borderId="51" xfId="0" applyFont="1" applyBorder="1"/>
    <xf numFmtId="0" fontId="5" fillId="0" borderId="52" xfId="0" applyFont="1" applyBorder="1"/>
    <xf numFmtId="0" fontId="5" fillId="0" borderId="53" xfId="0" applyFont="1" applyBorder="1"/>
    <xf numFmtId="0" fontId="5" fillId="0" borderId="54" xfId="0" applyFont="1" applyBorder="1"/>
    <xf numFmtId="0" fontId="5" fillId="0" borderId="55" xfId="0" applyFont="1" applyBorder="1"/>
    <xf numFmtId="0" fontId="5" fillId="0" borderId="56" xfId="0" applyFont="1" applyBorder="1"/>
    <xf numFmtId="0" fontId="28" fillId="6" borderId="0" xfId="0" applyFont="1" applyFill="1" applyAlignment="1">
      <alignment vertical="center" wrapText="1"/>
    </xf>
    <xf numFmtId="0" fontId="29" fillId="6" borderId="0" xfId="0" applyFont="1" applyFill="1" applyAlignment="1">
      <alignment horizontal="right" vertical="center" wrapText="1"/>
    </xf>
    <xf numFmtId="0" fontId="25" fillId="6" borderId="0" xfId="0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5" fillId="0" borderId="57" xfId="0" applyFont="1" applyBorder="1"/>
    <xf numFmtId="0" fontId="5" fillId="0" borderId="58" xfId="0" applyFont="1" applyBorder="1"/>
    <xf numFmtId="0" fontId="5" fillId="0" borderId="59" xfId="0" applyFont="1" applyBorder="1"/>
    <xf numFmtId="0" fontId="10" fillId="0" borderId="60" xfId="0" applyFont="1" applyBorder="1" applyAlignment="1">
      <alignment horizontal="center"/>
    </xf>
    <xf numFmtId="0" fontId="5" fillId="0" borderId="61" xfId="0" applyFont="1" applyBorder="1"/>
    <xf numFmtId="0" fontId="10" fillId="0" borderId="0" xfId="0" applyFont="1" applyAlignment="1">
      <alignment horizontal="center"/>
    </xf>
    <xf numFmtId="0" fontId="4" fillId="2" borderId="0" xfId="0" applyFont="1" applyFill="1" applyAlignment="1">
      <alignment horizontal="right"/>
    </xf>
    <xf numFmtId="49" fontId="4" fillId="2" borderId="0" xfId="0" applyNumberFormat="1" applyFont="1" applyFill="1" applyAlignment="1">
      <alignment horizontal="right" vertical="center" wrapText="1"/>
    </xf>
    <xf numFmtId="0" fontId="4" fillId="0" borderId="0" xfId="0" applyFont="1" applyAlignment="1">
      <alignment horizontal="right" wrapText="1"/>
    </xf>
    <xf numFmtId="0" fontId="25" fillId="0" borderId="0" xfId="0" applyFont="1" applyAlignment="1">
      <alignment horizontal="right" vertical="center" wrapText="1"/>
    </xf>
    <xf numFmtId="49" fontId="4" fillId="2" borderId="0" xfId="0" applyNumberFormat="1" applyFont="1" applyFill="1" applyAlignment="1">
      <alignment vertical="center" wrapText="1"/>
    </xf>
    <xf numFmtId="0" fontId="25" fillId="0" borderId="0" xfId="0" applyFont="1" applyAlignment="1">
      <alignment vertical="center" wrapText="1"/>
    </xf>
    <xf numFmtId="14" fontId="8" fillId="0" borderId="0" xfId="0" applyNumberFormat="1" applyFont="1" applyAlignment="1" applyProtection="1">
      <alignment horizontal="left" vertical="center"/>
      <protection locked="0"/>
    </xf>
    <xf numFmtId="14" fontId="8" fillId="0" borderId="0" xfId="0" applyNumberFormat="1" applyFont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left"/>
    </xf>
    <xf numFmtId="0" fontId="4" fillId="2" borderId="0" xfId="0" applyFont="1" applyFill="1"/>
    <xf numFmtId="14" fontId="8" fillId="0" borderId="0" xfId="0" applyNumberFormat="1" applyFont="1" applyAlignment="1" applyProtection="1">
      <alignment vertical="top"/>
      <protection locked="0"/>
    </xf>
    <xf numFmtId="0" fontId="12" fillId="2" borderId="0" xfId="0" applyFont="1" applyFill="1" applyAlignment="1">
      <alignment wrapText="1"/>
    </xf>
    <xf numFmtId="14" fontId="7" fillId="0" borderId="0" xfId="0" applyNumberFormat="1" applyFont="1" applyAlignment="1" applyProtection="1">
      <alignment vertical="top"/>
      <protection locked="0"/>
    </xf>
    <xf numFmtId="0" fontId="7" fillId="2" borderId="0" xfId="0" applyFont="1" applyFill="1" applyAlignment="1">
      <alignment horizontal="left" vertical="top"/>
    </xf>
    <xf numFmtId="0" fontId="27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5" borderId="45" xfId="0" applyFont="1" applyFill="1" applyBorder="1" applyAlignment="1">
      <alignment horizontal="center" vertical="center" wrapText="1"/>
    </xf>
    <xf numFmtId="0" fontId="25" fillId="5" borderId="46" xfId="0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right" wrapText="1"/>
    </xf>
    <xf numFmtId="0" fontId="25" fillId="0" borderId="0" xfId="0" applyFont="1" applyAlignment="1">
      <alignment horizontal="right" vertical="center" wrapText="1"/>
    </xf>
    <xf numFmtId="0" fontId="25" fillId="6" borderId="46" xfId="0" applyFont="1" applyFill="1" applyBorder="1" applyAlignment="1">
      <alignment horizontal="center" vertical="center" wrapText="1"/>
    </xf>
    <xf numFmtId="0" fontId="25" fillId="6" borderId="47" xfId="0" applyFont="1" applyFill="1" applyBorder="1" applyAlignment="1">
      <alignment horizontal="center" vertical="center" wrapText="1"/>
    </xf>
    <xf numFmtId="0" fontId="29" fillId="6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66" fontId="13" fillId="0" borderId="29" xfId="0" applyNumberFormat="1" applyFont="1" applyBorder="1" applyAlignment="1">
      <alignment horizontal="center" vertical="center" wrapText="1"/>
    </xf>
    <xf numFmtId="166" fontId="13" fillId="0" borderId="7" xfId="0" applyNumberFormat="1" applyFont="1" applyBorder="1" applyAlignment="1">
      <alignment horizontal="center" vertical="center" wrapText="1"/>
    </xf>
    <xf numFmtId="166" fontId="13" fillId="0" borderId="26" xfId="0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 readingOrder="1"/>
    </xf>
    <xf numFmtId="0" fontId="8" fillId="0" borderId="20" xfId="0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center" vertical="center" wrapText="1" readingOrder="1"/>
    </xf>
    <xf numFmtId="0" fontId="8" fillId="0" borderId="2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  <xf numFmtId="14" fontId="8" fillId="3" borderId="0" xfId="0" applyNumberFormat="1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</cellXfs>
  <cellStyles count="5">
    <cellStyle name="Comma 2" xfId="1" xr:uid="{00000000-0005-0000-0000-000000000000}"/>
    <cellStyle name="Currency [0]" xfId="2" builtinId="7"/>
    <cellStyle name="Currency [0]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view="pageBreakPreview" zoomScale="98" zoomScaleNormal="100" zoomScaleSheetLayoutView="98" workbookViewId="0">
      <selection activeCell="A11" sqref="A11:C11"/>
    </sheetView>
  </sheetViews>
  <sheetFormatPr defaultColWidth="9.109375" defaultRowHeight="15" x14ac:dyDescent="0.35"/>
  <cols>
    <col min="1" max="1" width="29.88671875" style="280" customWidth="1"/>
    <col min="2" max="2" width="13.44140625" style="280" customWidth="1"/>
    <col min="3" max="3" width="11" style="280" customWidth="1"/>
    <col min="4" max="4" width="13.33203125" style="280" customWidth="1"/>
    <col min="5" max="5" width="20.109375" style="280" customWidth="1"/>
    <col min="6" max="16384" width="9.109375" style="280"/>
  </cols>
  <sheetData>
    <row r="1" spans="1:12" s="1" customFormat="1" ht="16.5" customHeight="1" x14ac:dyDescent="0.35">
      <c r="A1" s="332" t="s">
        <v>777</v>
      </c>
      <c r="B1" s="332"/>
      <c r="C1" s="332"/>
      <c r="D1" s="332"/>
      <c r="E1" s="332"/>
      <c r="F1" s="280"/>
      <c r="L1" s="2"/>
    </row>
    <row r="2" spans="1:12" s="1" customFormat="1" ht="15.6" x14ac:dyDescent="0.35">
      <c r="A2" s="333" t="s">
        <v>778</v>
      </c>
      <c r="B2" s="333"/>
      <c r="C2" s="333"/>
      <c r="D2" s="333"/>
      <c r="E2" s="333"/>
      <c r="F2" s="3"/>
      <c r="L2" s="3"/>
    </row>
    <row r="3" spans="1:12" s="1" customFormat="1" ht="15.75" customHeight="1" x14ac:dyDescent="0.35">
      <c r="C3" s="334" t="s">
        <v>789</v>
      </c>
      <c r="D3" s="334"/>
      <c r="E3" s="334"/>
      <c r="F3" s="4"/>
      <c r="G3" s="5"/>
      <c r="L3" s="4"/>
    </row>
    <row r="4" spans="1:12" ht="19.2" customHeight="1" x14ac:dyDescent="0.35">
      <c r="A4" s="335" t="s">
        <v>790</v>
      </c>
      <c r="B4" s="335"/>
      <c r="C4" s="335"/>
      <c r="D4" s="335"/>
      <c r="E4" s="335"/>
      <c r="F4"/>
      <c r="G4"/>
    </row>
    <row r="5" spans="1:12" x14ac:dyDescent="0.35">
      <c r="A5" s="292"/>
      <c r="B5"/>
      <c r="C5"/>
      <c r="D5"/>
      <c r="E5"/>
      <c r="F5"/>
      <c r="G5"/>
    </row>
    <row r="6" spans="1:12" ht="26.25" customHeight="1" x14ac:dyDescent="0.35">
      <c r="A6" s="328" t="s">
        <v>779</v>
      </c>
      <c r="B6" s="328"/>
      <c r="C6" s="328"/>
      <c r="D6" s="328"/>
      <c r="E6" s="328"/>
    </row>
    <row r="7" spans="1:12" ht="28.5" customHeight="1" x14ac:dyDescent="0.35">
      <c r="A7" s="328" t="s">
        <v>780</v>
      </c>
      <c r="B7" s="328"/>
      <c r="C7" s="328"/>
      <c r="D7" s="328"/>
      <c r="E7" s="328"/>
    </row>
    <row r="8" spans="1:12" ht="20.25" customHeight="1" x14ac:dyDescent="0.35">
      <c r="A8" s="329" t="s">
        <v>788</v>
      </c>
      <c r="B8" s="329"/>
      <c r="C8" s="329"/>
      <c r="D8" s="329"/>
      <c r="E8" s="329"/>
    </row>
    <row r="9" spans="1:12" ht="15.6" x14ac:dyDescent="0.35">
      <c r="A9" s="293"/>
    </row>
    <row r="10" spans="1:12" ht="16.2" thickBot="1" x14ac:dyDescent="0.4">
      <c r="A10" s="294"/>
    </row>
    <row r="11" spans="1:12" ht="30" customHeight="1" thickBot="1" x14ac:dyDescent="0.4">
      <c r="A11" s="330" t="s">
        <v>781</v>
      </c>
      <c r="B11" s="331"/>
      <c r="C11" s="331"/>
      <c r="D11" s="336" t="s">
        <v>782</v>
      </c>
      <c r="E11" s="337"/>
    </row>
    <row r="12" spans="1:12" ht="12.75" customHeight="1" thickBot="1" x14ac:dyDescent="0.4">
      <c r="B12" s="295"/>
      <c r="C12" s="295"/>
      <c r="D12" s="296"/>
    </row>
    <row r="13" spans="1:12" ht="26.25" customHeight="1" thickBot="1" x14ac:dyDescent="0.4">
      <c r="A13" s="330" t="s">
        <v>783</v>
      </c>
      <c r="B13" s="331"/>
      <c r="C13" s="331"/>
      <c r="D13" s="336" t="s">
        <v>784</v>
      </c>
      <c r="E13" s="337"/>
    </row>
    <row r="14" spans="1:12" ht="17.25" customHeight="1" thickBot="1" x14ac:dyDescent="0.4">
      <c r="B14" s="297"/>
      <c r="D14" s="296"/>
    </row>
    <row r="15" spans="1:12" ht="37.5" customHeight="1" thickBot="1" x14ac:dyDescent="0.4">
      <c r="A15" s="330" t="s">
        <v>785</v>
      </c>
      <c r="B15" s="331"/>
      <c r="C15" s="331"/>
      <c r="D15" s="336">
        <v>106001</v>
      </c>
      <c r="E15" s="337"/>
    </row>
    <row r="16" spans="1:12" ht="12.75" customHeight="1" thickBot="1" x14ac:dyDescent="0.4">
      <c r="B16" s="295"/>
      <c r="C16" s="297"/>
      <c r="E16" s="295"/>
    </row>
    <row r="17" spans="1:7" ht="30.75" customHeight="1" thickBot="1" x14ac:dyDescent="0.4">
      <c r="A17" s="330" t="s">
        <v>786</v>
      </c>
      <c r="B17" s="331"/>
      <c r="C17" s="331"/>
      <c r="D17" s="336" t="s">
        <v>787</v>
      </c>
      <c r="E17" s="337"/>
    </row>
    <row r="18" spans="1:7" x14ac:dyDescent="0.35">
      <c r="B18" s="298"/>
      <c r="C18" s="299"/>
      <c r="D18" s="300"/>
      <c r="E18" s="299"/>
    </row>
    <row r="19" spans="1:7" x14ac:dyDescent="0.35">
      <c r="A19" s="301"/>
      <c r="B19" s="302"/>
      <c r="C19" s="303"/>
      <c r="D19" s="303"/>
    </row>
    <row r="20" spans="1:7" ht="17.399999999999999" customHeight="1" x14ac:dyDescent="0.35">
      <c r="A20" s="304"/>
      <c r="C20" s="338"/>
      <c r="D20" s="338"/>
      <c r="E20" s="305"/>
      <c r="F20" s="306"/>
      <c r="G20" s="307"/>
    </row>
    <row r="21" spans="1:7" ht="10.95" customHeight="1" x14ac:dyDescent="0.35">
      <c r="A21" s="308"/>
      <c r="B21" s="309"/>
      <c r="C21" s="310"/>
      <c r="D21" s="311"/>
    </row>
    <row r="22" spans="1:7" x14ac:dyDescent="0.35">
      <c r="B22" s="312"/>
    </row>
    <row r="23" spans="1:7" x14ac:dyDescent="0.35">
      <c r="D23" s="313"/>
    </row>
  </sheetData>
  <mergeCells count="16">
    <mergeCell ref="A17:C17"/>
    <mergeCell ref="D17:E17"/>
    <mergeCell ref="C20:D20"/>
    <mergeCell ref="D11:E11"/>
    <mergeCell ref="A13:C13"/>
    <mergeCell ref="D13:E13"/>
    <mergeCell ref="A15:C15"/>
    <mergeCell ref="D15:E15"/>
    <mergeCell ref="A7:E7"/>
    <mergeCell ref="A8:E8"/>
    <mergeCell ref="A11:C11"/>
    <mergeCell ref="A1:E1"/>
    <mergeCell ref="A2:E2"/>
    <mergeCell ref="C3:E3"/>
    <mergeCell ref="A4:E4"/>
    <mergeCell ref="A6:E6"/>
  </mergeCells>
  <phoneticPr fontId="2" type="noConversion"/>
  <pageMargins left="0.75" right="0.23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57"/>
  <sheetViews>
    <sheetView view="pageBreakPreview" topLeftCell="A119" zoomScaleNormal="100" zoomScaleSheetLayoutView="100" workbookViewId="0">
      <selection activeCell="A124" sqref="A124:XFD127"/>
    </sheetView>
  </sheetViews>
  <sheetFormatPr defaultColWidth="9.109375" defaultRowHeight="15" x14ac:dyDescent="0.25"/>
  <cols>
    <col min="1" max="1" width="7.6640625" style="285" bestFit="1" customWidth="1"/>
    <col min="2" max="2" width="48.109375" style="7" customWidth="1"/>
    <col min="3" max="3" width="8.6640625" style="285" customWidth="1"/>
    <col min="4" max="4" width="14.109375" style="8" customWidth="1"/>
    <col min="5" max="5" width="14.109375" style="80" customWidth="1"/>
    <col min="6" max="6" width="21.88671875" style="80" customWidth="1"/>
    <col min="7" max="7" width="14.109375" style="8" customWidth="1"/>
    <col min="8" max="9" width="14.109375" style="80" customWidth="1"/>
    <col min="10" max="10" width="14.109375" style="8" customWidth="1"/>
    <col min="11" max="12" width="14.109375" style="80" customWidth="1"/>
    <col min="13" max="16384" width="9.109375" style="6"/>
  </cols>
  <sheetData>
    <row r="1" spans="1:14" ht="15.6" customHeight="1" x14ac:dyDescent="0.25">
      <c r="A1" s="6"/>
      <c r="C1" s="6"/>
      <c r="E1" s="9"/>
      <c r="F1" s="8"/>
      <c r="H1" s="8"/>
      <c r="I1" s="8"/>
      <c r="K1" s="332" t="s">
        <v>791</v>
      </c>
      <c r="L1" s="332"/>
      <c r="M1" s="315"/>
      <c r="N1" s="315"/>
    </row>
    <row r="2" spans="1:14" ht="15.6" x14ac:dyDescent="0.35">
      <c r="A2" s="6"/>
      <c r="C2" s="6"/>
      <c r="E2" s="9"/>
      <c r="F2" s="8"/>
      <c r="H2" s="8"/>
      <c r="I2" s="8"/>
      <c r="K2" s="6"/>
      <c r="L2" s="314" t="s">
        <v>778</v>
      </c>
      <c r="M2" s="12"/>
      <c r="N2" s="314"/>
    </row>
    <row r="3" spans="1:14" ht="15.6" customHeight="1" x14ac:dyDescent="0.35">
      <c r="A3" s="6"/>
      <c r="C3" s="6"/>
      <c r="E3" s="9"/>
      <c r="F3" s="8"/>
      <c r="H3" s="8"/>
      <c r="I3" s="8"/>
      <c r="J3" s="334" t="s">
        <v>789</v>
      </c>
      <c r="K3" s="334"/>
      <c r="L3" s="334"/>
      <c r="M3" s="316"/>
      <c r="N3" s="316"/>
    </row>
    <row r="4" spans="1:14" ht="15.6" customHeight="1" x14ac:dyDescent="0.25">
      <c r="A4" s="6"/>
      <c r="C4" s="6"/>
      <c r="E4" s="9"/>
      <c r="F4" s="8"/>
      <c r="H4" s="8"/>
      <c r="I4" s="8"/>
      <c r="K4" s="335" t="s">
        <v>790</v>
      </c>
      <c r="L4" s="335"/>
      <c r="M4" s="317"/>
      <c r="N4" s="317"/>
    </row>
    <row r="5" spans="1:14" ht="15.6" customHeight="1" x14ac:dyDescent="0.25">
      <c r="A5" s="6"/>
      <c r="C5" s="6"/>
      <c r="E5" s="9"/>
      <c r="F5" s="8"/>
      <c r="H5" s="8"/>
      <c r="I5" s="8"/>
      <c r="K5" s="317"/>
      <c r="L5" s="317"/>
      <c r="M5" s="317"/>
      <c r="N5" s="317"/>
    </row>
    <row r="6" spans="1:14" ht="18" customHeight="1" x14ac:dyDescent="0.25">
      <c r="A6" s="339" t="s">
        <v>234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</row>
    <row r="7" spans="1:14" s="8" customFormat="1" ht="21" customHeight="1" x14ac:dyDescent="0.25">
      <c r="A7" s="340" t="s">
        <v>235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</row>
    <row r="8" spans="1:14" s="8" customFormat="1" ht="21" customHeight="1" x14ac:dyDescent="0.35">
      <c r="A8" s="281"/>
      <c r="B8" s="281"/>
      <c r="C8" s="281"/>
      <c r="E8" s="320" t="s">
        <v>775</v>
      </c>
      <c r="F8" s="321" t="s">
        <v>776</v>
      </c>
      <c r="G8" s="322" t="s">
        <v>769</v>
      </c>
      <c r="H8" s="281"/>
      <c r="I8" s="281"/>
      <c r="J8" s="281"/>
      <c r="K8" s="281"/>
      <c r="L8" s="281"/>
    </row>
    <row r="9" spans="1:14" s="9" customFormat="1" ht="18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4" x14ac:dyDescent="0.25">
      <c r="A10" s="11"/>
      <c r="B10" s="6"/>
      <c r="C10" s="11"/>
      <c r="D10" s="6"/>
      <c r="E10" s="6"/>
      <c r="F10" s="6"/>
      <c r="G10" s="6"/>
      <c r="H10" s="6"/>
      <c r="I10" s="6"/>
      <c r="J10" s="6"/>
      <c r="K10" s="6"/>
      <c r="L10" s="6"/>
    </row>
    <row r="11" spans="1:14" ht="15.6" thickBot="1" x14ac:dyDescent="0.4">
      <c r="B11" s="285"/>
      <c r="D11" s="6"/>
      <c r="E11" s="6"/>
      <c r="F11" s="12"/>
      <c r="G11" s="6"/>
      <c r="H11" s="6"/>
      <c r="I11" s="12"/>
      <c r="J11" s="6"/>
      <c r="K11" s="280" t="s">
        <v>236</v>
      </c>
      <c r="L11" s="12"/>
    </row>
    <row r="12" spans="1:14" ht="21" customHeight="1" thickBot="1" x14ac:dyDescent="0.3">
      <c r="A12" s="289"/>
      <c r="B12" s="289"/>
      <c r="C12" s="289"/>
      <c r="D12" s="347" t="s">
        <v>237</v>
      </c>
      <c r="E12" s="347"/>
      <c r="F12" s="348"/>
      <c r="G12" s="349" t="s">
        <v>238</v>
      </c>
      <c r="H12" s="347"/>
      <c r="I12" s="348"/>
      <c r="J12" s="347" t="s">
        <v>239</v>
      </c>
      <c r="K12" s="347"/>
      <c r="L12" s="348"/>
    </row>
    <row r="13" spans="1:14" ht="12.75" customHeight="1" x14ac:dyDescent="0.25">
      <c r="A13" s="345" t="s">
        <v>240</v>
      </c>
      <c r="B13" s="345" t="s">
        <v>241</v>
      </c>
      <c r="C13" s="345" t="s">
        <v>242</v>
      </c>
      <c r="D13" s="343" t="s">
        <v>243</v>
      </c>
      <c r="E13" s="13" t="s">
        <v>244</v>
      </c>
      <c r="F13" s="13"/>
      <c r="G13" s="341" t="s">
        <v>245</v>
      </c>
      <c r="H13" s="13" t="s">
        <v>244</v>
      </c>
      <c r="I13" s="14"/>
      <c r="J13" s="343" t="s">
        <v>246</v>
      </c>
      <c r="K13" s="13" t="s">
        <v>244</v>
      </c>
      <c r="L13" s="15"/>
    </row>
    <row r="14" spans="1:14" ht="30.6" thickBot="1" x14ac:dyDescent="0.3">
      <c r="A14" s="346"/>
      <c r="B14" s="346"/>
      <c r="C14" s="346"/>
      <c r="D14" s="344"/>
      <c r="E14" s="16" t="s">
        <v>247</v>
      </c>
      <c r="F14" s="17" t="s">
        <v>248</v>
      </c>
      <c r="G14" s="342"/>
      <c r="H14" s="16" t="s">
        <v>247</v>
      </c>
      <c r="I14" s="18" t="s">
        <v>248</v>
      </c>
      <c r="J14" s="344"/>
      <c r="K14" s="16" t="s">
        <v>247</v>
      </c>
      <c r="L14" s="18" t="s">
        <v>248</v>
      </c>
    </row>
    <row r="15" spans="1:14" s="285" customFormat="1" x14ac:dyDescent="0.25">
      <c r="A15" s="19">
        <v>1</v>
      </c>
      <c r="B15" s="20">
        <v>2</v>
      </c>
      <c r="C15" s="21">
        <v>3</v>
      </c>
      <c r="D15" s="21">
        <v>4</v>
      </c>
      <c r="E15" s="21">
        <v>5</v>
      </c>
      <c r="F15" s="20">
        <v>6</v>
      </c>
      <c r="G15" s="21">
        <v>7</v>
      </c>
      <c r="H15" s="21">
        <v>8</v>
      </c>
      <c r="I15" s="20">
        <v>9</v>
      </c>
      <c r="J15" s="21">
        <v>10</v>
      </c>
      <c r="K15" s="21">
        <v>11</v>
      </c>
      <c r="L15" s="22">
        <v>12</v>
      </c>
    </row>
    <row r="16" spans="1:14" ht="56.25" customHeight="1" x14ac:dyDescent="0.25">
      <c r="A16" s="23" t="s">
        <v>139</v>
      </c>
      <c r="B16" s="24" t="s">
        <v>249</v>
      </c>
      <c r="C16" s="25"/>
      <c r="D16" s="26">
        <f t="shared" ref="D16:L16" si="0">SUM(D17,D53,D72)</f>
        <v>159399554.19999999</v>
      </c>
      <c r="E16" s="26">
        <f t="shared" si="0"/>
        <v>158656840.69999999</v>
      </c>
      <c r="F16" s="26">
        <f t="shared" si="0"/>
        <v>9828623.5</v>
      </c>
      <c r="G16" s="26">
        <f t="shared" si="0"/>
        <v>147815228.69999999</v>
      </c>
      <c r="H16" s="26">
        <f t="shared" si="0"/>
        <v>147499133.39999998</v>
      </c>
      <c r="I16" s="26">
        <f t="shared" si="0"/>
        <v>5742606.2999999998</v>
      </c>
      <c r="J16" s="26">
        <f t="shared" si="0"/>
        <v>148517551.6469</v>
      </c>
      <c r="K16" s="26">
        <f t="shared" si="0"/>
        <v>148243871.19479999</v>
      </c>
      <c r="L16" s="27">
        <f t="shared" si="0"/>
        <v>946680.45209999999</v>
      </c>
    </row>
    <row r="17" spans="1:18" s="33" customFormat="1" ht="60" x14ac:dyDescent="0.25">
      <c r="A17" s="28" t="s">
        <v>140</v>
      </c>
      <c r="B17" s="29" t="s">
        <v>250</v>
      </c>
      <c r="C17" s="30">
        <v>7100</v>
      </c>
      <c r="D17" s="26">
        <f>SUM(D18,D22,D24,D44,D47)</f>
        <v>49152293.299999997</v>
      </c>
      <c r="E17" s="26">
        <f>SUM(E18,E22,E24,E44,E47)</f>
        <v>49152293.299999997</v>
      </c>
      <c r="F17" s="31" t="s">
        <v>143</v>
      </c>
      <c r="G17" s="26">
        <f>SUM(G18,G22,G24,G44,G47)</f>
        <v>50326198</v>
      </c>
      <c r="H17" s="26">
        <f>SUM(H18,H22,H24,H44,H47)</f>
        <v>50326198</v>
      </c>
      <c r="I17" s="31" t="s">
        <v>143</v>
      </c>
      <c r="J17" s="26">
        <f>SUM(J18,J22,J24,J44,J47)</f>
        <v>57119992.880999997</v>
      </c>
      <c r="K17" s="26">
        <f>SUM(K18,K22,K24,K44,K47)</f>
        <v>57119992.880999997</v>
      </c>
      <c r="L17" s="32" t="s">
        <v>143</v>
      </c>
    </row>
    <row r="18" spans="1:18" s="33" customFormat="1" ht="45" x14ac:dyDescent="0.25">
      <c r="A18" s="28" t="s">
        <v>20</v>
      </c>
      <c r="B18" s="34" t="s">
        <v>770</v>
      </c>
      <c r="C18" s="284">
        <v>7131</v>
      </c>
      <c r="D18" s="35">
        <f>SUM(D19:D21)</f>
        <v>19591476.5</v>
      </c>
      <c r="E18" s="35">
        <f>SUM(E19:E21)</f>
        <v>19591476.5</v>
      </c>
      <c r="F18" s="31" t="s">
        <v>143</v>
      </c>
      <c r="G18" s="35">
        <f>SUM(G19:G21)</f>
        <v>19591476.5</v>
      </c>
      <c r="H18" s="35">
        <f>SUM(H19:H21)</f>
        <v>19591476.5</v>
      </c>
      <c r="I18" s="31" t="s">
        <v>143</v>
      </c>
      <c r="J18" s="35">
        <f>SUM(J19:J21)</f>
        <v>23038659.0583</v>
      </c>
      <c r="K18" s="35">
        <f>SUM(K19:K21)</f>
        <v>23038659.0583</v>
      </c>
      <c r="L18" s="32" t="s">
        <v>143</v>
      </c>
    </row>
    <row r="19" spans="1:18" ht="45" x14ac:dyDescent="0.25">
      <c r="A19" s="36" t="s">
        <v>147</v>
      </c>
      <c r="B19" s="37" t="s">
        <v>251</v>
      </c>
      <c r="C19" s="38"/>
      <c r="D19" s="39">
        <f>SUM(E19:F19)</f>
        <v>321463.90000000002</v>
      </c>
      <c r="E19" s="39">
        <v>321463.90000000002</v>
      </c>
      <c r="F19" s="39" t="s">
        <v>143</v>
      </c>
      <c r="G19" s="39">
        <f>SUM(H19:I19)</f>
        <v>321463.90000000002</v>
      </c>
      <c r="H19" s="39">
        <v>321463.90000000002</v>
      </c>
      <c r="I19" s="39" t="s">
        <v>143</v>
      </c>
      <c r="J19" s="39">
        <f>SUM(K19:L19)</f>
        <v>209172.1299</v>
      </c>
      <c r="K19" s="39">
        <v>209172.1299</v>
      </c>
      <c r="L19" s="40" t="s">
        <v>143</v>
      </c>
    </row>
    <row r="20" spans="1:18" ht="30" x14ac:dyDescent="0.25">
      <c r="A20" s="41">
        <v>1112</v>
      </c>
      <c r="B20" s="37" t="s">
        <v>252</v>
      </c>
      <c r="C20" s="38"/>
      <c r="D20" s="39">
        <f>SUM(E20:F20)</f>
        <v>75012.7</v>
      </c>
      <c r="E20" s="39">
        <v>75012.7</v>
      </c>
      <c r="F20" s="39" t="s">
        <v>143</v>
      </c>
      <c r="G20" s="39">
        <f>SUM(H20:I20)</f>
        <v>75012.7</v>
      </c>
      <c r="H20" s="39">
        <v>75012.7</v>
      </c>
      <c r="I20" s="39" t="s">
        <v>143</v>
      </c>
      <c r="J20" s="39">
        <f>SUM(K20:L20)</f>
        <v>29416.712</v>
      </c>
      <c r="K20" s="39">
        <v>29416.712</v>
      </c>
      <c r="L20" s="40" t="s">
        <v>143</v>
      </c>
    </row>
    <row r="21" spans="1:18" x14ac:dyDescent="0.25">
      <c r="A21" s="53">
        <v>1113</v>
      </c>
      <c r="B21" s="43" t="s">
        <v>771</v>
      </c>
      <c r="D21" s="39">
        <f>SUM(E21:F21)</f>
        <v>19194999.899999999</v>
      </c>
      <c r="E21" s="39">
        <v>19194999.899999999</v>
      </c>
      <c r="F21" s="39" t="s">
        <v>143</v>
      </c>
      <c r="G21" s="39">
        <f>SUM(H21:I21)</f>
        <v>19194999.899999999</v>
      </c>
      <c r="H21" s="39">
        <v>19194999.899999999</v>
      </c>
      <c r="I21" s="39" t="s">
        <v>143</v>
      </c>
      <c r="J21" s="39">
        <f>SUM(K21:L21)</f>
        <v>22800070.216400001</v>
      </c>
      <c r="K21" s="39">
        <v>22800070.216400001</v>
      </c>
      <c r="L21" s="40" t="s">
        <v>143</v>
      </c>
      <c r="M21" s="277"/>
      <c r="N21" s="277"/>
      <c r="O21" s="277"/>
      <c r="P21" s="277"/>
      <c r="Q21" s="277"/>
      <c r="R21" s="277"/>
    </row>
    <row r="22" spans="1:18" s="33" customFormat="1" ht="30" x14ac:dyDescent="0.25">
      <c r="A22" s="28">
        <v>1120</v>
      </c>
      <c r="B22" s="34" t="s">
        <v>253</v>
      </c>
      <c r="C22" s="284">
        <v>7136</v>
      </c>
      <c r="D22" s="35">
        <f>SUM(D23)</f>
        <v>13980727.800000001</v>
      </c>
      <c r="E22" s="35">
        <f>SUM(E23)</f>
        <v>13980727.800000001</v>
      </c>
      <c r="F22" s="31" t="s">
        <v>143</v>
      </c>
      <c r="G22" s="35">
        <f>SUM(G23)</f>
        <v>13980727.800000001</v>
      </c>
      <c r="H22" s="35">
        <f>SUM(H23)</f>
        <v>13980727.800000001</v>
      </c>
      <c r="I22" s="31" t="s">
        <v>143</v>
      </c>
      <c r="J22" s="35">
        <f>SUM(J23)</f>
        <v>14418917.160399999</v>
      </c>
      <c r="K22" s="35">
        <f>SUM(K23)</f>
        <v>14418917.160399999</v>
      </c>
      <c r="L22" s="32" t="s">
        <v>143</v>
      </c>
    </row>
    <row r="23" spans="1:18" x14ac:dyDescent="0.25">
      <c r="A23" s="36" t="s">
        <v>148</v>
      </c>
      <c r="B23" s="37" t="s">
        <v>254</v>
      </c>
      <c r="C23" s="38"/>
      <c r="D23" s="39">
        <f>SUM(E23:F23)</f>
        <v>13980727.800000001</v>
      </c>
      <c r="E23" s="39">
        <v>13980727.800000001</v>
      </c>
      <c r="F23" s="39" t="s">
        <v>143</v>
      </c>
      <c r="G23" s="39">
        <f>SUM(H23:I23)</f>
        <v>13980727.800000001</v>
      </c>
      <c r="H23" s="39">
        <v>13980727.800000001</v>
      </c>
      <c r="I23" s="39" t="s">
        <v>143</v>
      </c>
      <c r="J23" s="39">
        <f>SUM(K23:L23)</f>
        <v>14418917.160399999</v>
      </c>
      <c r="K23" s="39">
        <v>14418917.160399999</v>
      </c>
      <c r="L23" s="40" t="s">
        <v>143</v>
      </c>
    </row>
    <row r="24" spans="1:18" s="33" customFormat="1" ht="105" x14ac:dyDescent="0.25">
      <c r="A24" s="28" t="s">
        <v>21</v>
      </c>
      <c r="B24" s="34" t="s">
        <v>255</v>
      </c>
      <c r="C24" s="30">
        <v>7145</v>
      </c>
      <c r="D24" s="35">
        <f>SUM(D25:D43)</f>
        <v>14990089</v>
      </c>
      <c r="E24" s="35">
        <f>SUM(E25:E43)</f>
        <v>14990089</v>
      </c>
      <c r="F24" s="31" t="s">
        <v>143</v>
      </c>
      <c r="G24" s="35">
        <f>SUM(G25:G43)</f>
        <v>16163993.699999999</v>
      </c>
      <c r="H24" s="35">
        <f>SUM(H25:H43)</f>
        <v>16163993.699999999</v>
      </c>
      <c r="I24" s="31" t="s">
        <v>143</v>
      </c>
      <c r="J24" s="35">
        <f>SUM(J25:J43)</f>
        <v>18899699.835299999</v>
      </c>
      <c r="K24" s="35">
        <f>SUM(K25:K43)</f>
        <v>18899699.835299999</v>
      </c>
      <c r="L24" s="32" t="s">
        <v>143</v>
      </c>
    </row>
    <row r="25" spans="1:18" ht="60" x14ac:dyDescent="0.25">
      <c r="A25" s="42" t="s">
        <v>192</v>
      </c>
      <c r="B25" s="43" t="s">
        <v>256</v>
      </c>
      <c r="D25" s="39">
        <f t="shared" ref="D25:D43" si="1">SUM(E25:F25)</f>
        <v>11703725</v>
      </c>
      <c r="E25" s="39">
        <v>11703725</v>
      </c>
      <c r="F25" s="44" t="s">
        <v>143</v>
      </c>
      <c r="G25" s="39">
        <f>SUM(H25:I25)</f>
        <v>12877629.699999999</v>
      </c>
      <c r="H25" s="44">
        <v>12877629.699999999</v>
      </c>
      <c r="I25" s="44" t="s">
        <v>143</v>
      </c>
      <c r="J25" s="39">
        <f>SUM(K25:L25)</f>
        <v>15615041.472999999</v>
      </c>
      <c r="K25" s="44">
        <v>15615041.472999999</v>
      </c>
      <c r="L25" s="45" t="s">
        <v>143</v>
      </c>
    </row>
    <row r="26" spans="1:18" ht="75" x14ac:dyDescent="0.25">
      <c r="A26" s="42" t="s">
        <v>193</v>
      </c>
      <c r="B26" s="43" t="s">
        <v>257</v>
      </c>
      <c r="C26" s="46"/>
      <c r="D26" s="39">
        <f t="shared" si="1"/>
        <v>48944</v>
      </c>
      <c r="E26" s="44">
        <v>48944</v>
      </c>
      <c r="F26" s="44" t="s">
        <v>143</v>
      </c>
      <c r="G26" s="39">
        <f>SUM(H26:I26)</f>
        <v>48944</v>
      </c>
      <c r="H26" s="44">
        <v>48944</v>
      </c>
      <c r="I26" s="44" t="s">
        <v>143</v>
      </c>
      <c r="J26" s="39">
        <f>SUM(K26:L26)</f>
        <v>26103.54</v>
      </c>
      <c r="K26" s="44">
        <v>26103.54</v>
      </c>
      <c r="L26" s="45" t="s">
        <v>143</v>
      </c>
    </row>
    <row r="27" spans="1:18" ht="45" x14ac:dyDescent="0.25">
      <c r="A27" s="36" t="s">
        <v>194</v>
      </c>
      <c r="B27" s="37" t="s">
        <v>258</v>
      </c>
      <c r="C27" s="38"/>
      <c r="D27" s="39">
        <f t="shared" si="1"/>
        <v>12550</v>
      </c>
      <c r="E27" s="39">
        <v>12550</v>
      </c>
      <c r="F27" s="39" t="s">
        <v>143</v>
      </c>
      <c r="G27" s="39">
        <f t="shared" ref="G27:G46" si="2">SUM(H27:I27)</f>
        <v>12550</v>
      </c>
      <c r="H27" s="39">
        <v>12550</v>
      </c>
      <c r="I27" s="39" t="s">
        <v>143</v>
      </c>
      <c r="J27" s="39">
        <f t="shared" ref="J27:J46" si="3">SUM(K27:L27)</f>
        <v>6965.1</v>
      </c>
      <c r="K27" s="39">
        <v>6965.1</v>
      </c>
      <c r="L27" s="40" t="s">
        <v>143</v>
      </c>
    </row>
    <row r="28" spans="1:18" ht="120" x14ac:dyDescent="0.25">
      <c r="A28" s="36" t="s">
        <v>195</v>
      </c>
      <c r="B28" s="37" t="s">
        <v>259</v>
      </c>
      <c r="C28" s="38"/>
      <c r="D28" s="39">
        <f t="shared" si="1"/>
        <v>196850</v>
      </c>
      <c r="E28" s="39">
        <v>196850</v>
      </c>
      <c r="F28" s="39" t="s">
        <v>143</v>
      </c>
      <c r="G28" s="39">
        <f t="shared" si="2"/>
        <v>196850</v>
      </c>
      <c r="H28" s="39">
        <v>196850</v>
      </c>
      <c r="I28" s="39" t="s">
        <v>143</v>
      </c>
      <c r="J28" s="39">
        <f t="shared" si="3"/>
        <v>216536.31</v>
      </c>
      <c r="K28" s="39">
        <v>216536.31</v>
      </c>
      <c r="L28" s="40" t="s">
        <v>143</v>
      </c>
    </row>
    <row r="29" spans="1:18" ht="105" x14ac:dyDescent="0.25">
      <c r="A29" s="36" t="s">
        <v>196</v>
      </c>
      <c r="B29" s="37" t="s">
        <v>260</v>
      </c>
      <c r="C29" s="38"/>
      <c r="D29" s="39">
        <f t="shared" si="1"/>
        <v>79735</v>
      </c>
      <c r="E29" s="39">
        <v>79735</v>
      </c>
      <c r="F29" s="39" t="s">
        <v>143</v>
      </c>
      <c r="G29" s="39">
        <f t="shared" si="2"/>
        <v>79735</v>
      </c>
      <c r="H29" s="39">
        <v>79735</v>
      </c>
      <c r="I29" s="39" t="s">
        <v>143</v>
      </c>
      <c r="J29" s="39">
        <f t="shared" si="3"/>
        <v>86991.347999999998</v>
      </c>
      <c r="K29" s="39">
        <v>86991.347999999998</v>
      </c>
      <c r="L29" s="40" t="s">
        <v>143</v>
      </c>
    </row>
    <row r="30" spans="1:18" ht="60" x14ac:dyDescent="0.25">
      <c r="A30" s="47" t="s">
        <v>197</v>
      </c>
      <c r="B30" s="37" t="s">
        <v>261</v>
      </c>
      <c r="C30" s="38"/>
      <c r="D30" s="39">
        <f t="shared" si="1"/>
        <v>53100</v>
      </c>
      <c r="E30" s="39">
        <v>53100</v>
      </c>
      <c r="F30" s="39" t="s">
        <v>143</v>
      </c>
      <c r="G30" s="39">
        <f t="shared" si="2"/>
        <v>53100</v>
      </c>
      <c r="H30" s="39">
        <v>53100</v>
      </c>
      <c r="I30" s="39" t="s">
        <v>143</v>
      </c>
      <c r="J30" s="39">
        <f t="shared" si="3"/>
        <v>54237.608</v>
      </c>
      <c r="K30" s="39">
        <v>54237.608</v>
      </c>
      <c r="L30" s="40" t="s">
        <v>143</v>
      </c>
    </row>
    <row r="31" spans="1:18" ht="45" x14ac:dyDescent="0.25">
      <c r="A31" s="36" t="s">
        <v>198</v>
      </c>
      <c r="B31" s="37" t="s">
        <v>262</v>
      </c>
      <c r="C31" s="38"/>
      <c r="D31" s="39">
        <f t="shared" si="1"/>
        <v>592900</v>
      </c>
      <c r="E31" s="39">
        <v>592900</v>
      </c>
      <c r="F31" s="39" t="s">
        <v>143</v>
      </c>
      <c r="G31" s="39">
        <f t="shared" si="2"/>
        <v>592900</v>
      </c>
      <c r="H31" s="39">
        <v>592900</v>
      </c>
      <c r="I31" s="39" t="s">
        <v>143</v>
      </c>
      <c r="J31" s="39">
        <f t="shared" si="3"/>
        <v>654776.74</v>
      </c>
      <c r="K31" s="39">
        <v>654776.74</v>
      </c>
      <c r="L31" s="40" t="s">
        <v>143</v>
      </c>
    </row>
    <row r="32" spans="1:18" ht="90" x14ac:dyDescent="0.25">
      <c r="A32" s="36" t="s">
        <v>199</v>
      </c>
      <c r="B32" s="48" t="s">
        <v>263</v>
      </c>
      <c r="C32" s="38"/>
      <c r="D32" s="39">
        <f t="shared" si="1"/>
        <v>161100</v>
      </c>
      <c r="E32" s="39">
        <v>161100</v>
      </c>
      <c r="F32" s="39" t="s">
        <v>143</v>
      </c>
      <c r="G32" s="39">
        <f t="shared" si="2"/>
        <v>161100</v>
      </c>
      <c r="H32" s="39">
        <v>161100</v>
      </c>
      <c r="I32" s="39" t="s">
        <v>143</v>
      </c>
      <c r="J32" s="39">
        <f t="shared" si="3"/>
        <v>161293.872</v>
      </c>
      <c r="K32" s="39">
        <v>161293.872</v>
      </c>
      <c r="L32" s="40" t="s">
        <v>143</v>
      </c>
    </row>
    <row r="33" spans="1:12" ht="75" x14ac:dyDescent="0.25">
      <c r="A33" s="36" t="s">
        <v>200</v>
      </c>
      <c r="B33" s="37" t="s">
        <v>264</v>
      </c>
      <c r="C33" s="38"/>
      <c r="D33" s="39">
        <f t="shared" si="1"/>
        <v>348440</v>
      </c>
      <c r="E33" s="39">
        <v>348440</v>
      </c>
      <c r="F33" s="39" t="s">
        <v>143</v>
      </c>
      <c r="G33" s="39">
        <f t="shared" si="2"/>
        <v>348440</v>
      </c>
      <c r="H33" s="39">
        <v>348440</v>
      </c>
      <c r="I33" s="39" t="s">
        <v>143</v>
      </c>
      <c r="J33" s="39">
        <f t="shared" si="3"/>
        <v>371572.52399999998</v>
      </c>
      <c r="K33" s="39">
        <v>371572.52399999998</v>
      </c>
      <c r="L33" s="40" t="s">
        <v>143</v>
      </c>
    </row>
    <row r="34" spans="1:12" ht="45" x14ac:dyDescent="0.25">
      <c r="A34" s="36" t="s">
        <v>201</v>
      </c>
      <c r="B34" s="37" t="s">
        <v>265</v>
      </c>
      <c r="C34" s="38"/>
      <c r="D34" s="39">
        <f t="shared" si="1"/>
        <v>236700</v>
      </c>
      <c r="E34" s="39">
        <v>236700</v>
      </c>
      <c r="F34" s="39" t="s">
        <v>143</v>
      </c>
      <c r="G34" s="39">
        <f t="shared" si="2"/>
        <v>236700</v>
      </c>
      <c r="H34" s="39">
        <v>236700</v>
      </c>
      <c r="I34" s="39" t="s">
        <v>143</v>
      </c>
      <c r="J34" s="39">
        <f t="shared" si="3"/>
        <v>291531.47700000001</v>
      </c>
      <c r="K34" s="39">
        <v>291531.47700000001</v>
      </c>
      <c r="L34" s="40" t="s">
        <v>143</v>
      </c>
    </row>
    <row r="35" spans="1:12" ht="45" hidden="1" x14ac:dyDescent="0.25">
      <c r="A35" s="36" t="s">
        <v>202</v>
      </c>
      <c r="B35" s="37" t="s">
        <v>266</v>
      </c>
      <c r="C35" s="38"/>
      <c r="D35" s="39">
        <f t="shared" si="1"/>
        <v>0</v>
      </c>
      <c r="E35" s="39">
        <v>0</v>
      </c>
      <c r="F35" s="39" t="s">
        <v>143</v>
      </c>
      <c r="G35" s="39">
        <f>SUM(H35:I35)</f>
        <v>0</v>
      </c>
      <c r="H35" s="39">
        <v>0</v>
      </c>
      <c r="I35" s="39" t="s">
        <v>143</v>
      </c>
      <c r="J35" s="39">
        <f>SUM(K35:L35)</f>
        <v>0</v>
      </c>
      <c r="K35" s="39">
        <v>0</v>
      </c>
      <c r="L35" s="40" t="s">
        <v>143</v>
      </c>
    </row>
    <row r="36" spans="1:12" ht="135" x14ac:dyDescent="0.25">
      <c r="A36" s="36" t="s">
        <v>203</v>
      </c>
      <c r="B36" s="37" t="s">
        <v>267</v>
      </c>
      <c r="C36" s="38"/>
      <c r="D36" s="39">
        <f t="shared" si="1"/>
        <v>1200500</v>
      </c>
      <c r="E36" s="39">
        <v>1200500</v>
      </c>
      <c r="F36" s="39" t="s">
        <v>143</v>
      </c>
      <c r="G36" s="39">
        <f t="shared" ref="G36:G43" si="4">SUM(H36:I36)</f>
        <v>1200500</v>
      </c>
      <c r="H36" s="39">
        <v>1200500</v>
      </c>
      <c r="I36" s="39" t="s">
        <v>143</v>
      </c>
      <c r="J36" s="39">
        <f t="shared" ref="J36:J43" si="5">SUM(K36:L36)</f>
        <v>1058221.9453</v>
      </c>
      <c r="K36" s="39">
        <v>1058221.9453</v>
      </c>
      <c r="L36" s="40" t="s">
        <v>143</v>
      </c>
    </row>
    <row r="37" spans="1:12" ht="105" x14ac:dyDescent="0.25">
      <c r="A37" s="36" t="s">
        <v>204</v>
      </c>
      <c r="B37" s="37" t="s">
        <v>268</v>
      </c>
      <c r="C37" s="38"/>
      <c r="D37" s="39">
        <f t="shared" si="1"/>
        <v>18300</v>
      </c>
      <c r="E37" s="39">
        <v>18300</v>
      </c>
      <c r="F37" s="39" t="s">
        <v>143</v>
      </c>
      <c r="G37" s="39">
        <f t="shared" si="4"/>
        <v>18300</v>
      </c>
      <c r="H37" s="39">
        <v>18300</v>
      </c>
      <c r="I37" s="39" t="s">
        <v>143</v>
      </c>
      <c r="J37" s="39">
        <f t="shared" si="5"/>
        <v>15600</v>
      </c>
      <c r="K37" s="39">
        <v>15600</v>
      </c>
      <c r="L37" s="40" t="s">
        <v>143</v>
      </c>
    </row>
    <row r="38" spans="1:12" ht="60" x14ac:dyDescent="0.25">
      <c r="A38" s="36" t="s">
        <v>205</v>
      </c>
      <c r="B38" s="37" t="s">
        <v>269</v>
      </c>
      <c r="C38" s="38"/>
      <c r="D38" s="39">
        <f t="shared" si="1"/>
        <v>50</v>
      </c>
      <c r="E38" s="39">
        <v>50</v>
      </c>
      <c r="F38" s="39" t="s">
        <v>143</v>
      </c>
      <c r="G38" s="39">
        <f t="shared" si="4"/>
        <v>50</v>
      </c>
      <c r="H38" s="39">
        <v>50</v>
      </c>
      <c r="I38" s="39" t="s">
        <v>143</v>
      </c>
      <c r="J38" s="39">
        <f t="shared" si="5"/>
        <v>0</v>
      </c>
      <c r="K38" s="39">
        <v>0</v>
      </c>
      <c r="L38" s="40" t="s">
        <v>143</v>
      </c>
    </row>
    <row r="39" spans="1:12" ht="60" x14ac:dyDescent="0.25">
      <c r="A39" s="36" t="s">
        <v>206</v>
      </c>
      <c r="B39" s="37" t="s">
        <v>270</v>
      </c>
      <c r="C39" s="38"/>
      <c r="D39" s="39">
        <f t="shared" si="1"/>
        <v>31500</v>
      </c>
      <c r="E39" s="39">
        <v>31500</v>
      </c>
      <c r="F39" s="39" t="s">
        <v>143</v>
      </c>
      <c r="G39" s="39">
        <f t="shared" si="4"/>
        <v>31500</v>
      </c>
      <c r="H39" s="39">
        <v>31500</v>
      </c>
      <c r="I39" s="39" t="s">
        <v>143</v>
      </c>
      <c r="J39" s="39">
        <f t="shared" si="5"/>
        <v>31500</v>
      </c>
      <c r="K39" s="39">
        <v>31500</v>
      </c>
      <c r="L39" s="40" t="s">
        <v>143</v>
      </c>
    </row>
    <row r="40" spans="1:12" ht="45" hidden="1" x14ac:dyDescent="0.25">
      <c r="A40" s="36" t="s">
        <v>207</v>
      </c>
      <c r="B40" s="37" t="s">
        <v>271</v>
      </c>
      <c r="C40" s="38"/>
      <c r="D40" s="39">
        <f t="shared" si="1"/>
        <v>0</v>
      </c>
      <c r="E40" s="39">
        <v>0</v>
      </c>
      <c r="F40" s="39" t="s">
        <v>143</v>
      </c>
      <c r="G40" s="39">
        <f t="shared" si="4"/>
        <v>0</v>
      </c>
      <c r="H40" s="39">
        <v>0</v>
      </c>
      <c r="I40" s="39" t="s">
        <v>143</v>
      </c>
      <c r="J40" s="39">
        <f t="shared" si="5"/>
        <v>0</v>
      </c>
      <c r="K40" s="39">
        <v>0</v>
      </c>
      <c r="L40" s="40" t="s">
        <v>143</v>
      </c>
    </row>
    <row r="41" spans="1:12" ht="45" hidden="1" x14ac:dyDescent="0.25">
      <c r="A41" s="36" t="s">
        <v>208</v>
      </c>
      <c r="B41" s="37" t="s">
        <v>272</v>
      </c>
      <c r="C41" s="38"/>
      <c r="D41" s="39">
        <f t="shared" si="1"/>
        <v>0</v>
      </c>
      <c r="E41" s="39">
        <v>0</v>
      </c>
      <c r="F41" s="39" t="s">
        <v>143</v>
      </c>
      <c r="G41" s="39">
        <f t="shared" si="4"/>
        <v>0</v>
      </c>
      <c r="H41" s="39">
        <v>0</v>
      </c>
      <c r="I41" s="39" t="s">
        <v>143</v>
      </c>
      <c r="J41" s="39">
        <f t="shared" si="5"/>
        <v>0</v>
      </c>
      <c r="K41" s="39">
        <v>0</v>
      </c>
      <c r="L41" s="40" t="s">
        <v>143</v>
      </c>
    </row>
    <row r="42" spans="1:12" ht="45" x14ac:dyDescent="0.25">
      <c r="A42" s="36" t="s">
        <v>209</v>
      </c>
      <c r="B42" s="37" t="s">
        <v>273</v>
      </c>
      <c r="C42" s="38"/>
      <c r="D42" s="39">
        <f t="shared" si="1"/>
        <v>3000</v>
      </c>
      <c r="E42" s="39">
        <v>3000</v>
      </c>
      <c r="F42" s="39" t="s">
        <v>143</v>
      </c>
      <c r="G42" s="39">
        <f t="shared" si="4"/>
        <v>3000</v>
      </c>
      <c r="H42" s="39">
        <v>3000</v>
      </c>
      <c r="I42" s="39" t="s">
        <v>143</v>
      </c>
      <c r="J42" s="39">
        <f t="shared" si="5"/>
        <v>1675.068</v>
      </c>
      <c r="K42" s="39">
        <v>1675.068</v>
      </c>
      <c r="L42" s="40" t="s">
        <v>143</v>
      </c>
    </row>
    <row r="43" spans="1:12" x14ac:dyDescent="0.25">
      <c r="A43" s="36" t="s">
        <v>210</v>
      </c>
      <c r="B43" s="37" t="s">
        <v>274</v>
      </c>
      <c r="C43" s="38"/>
      <c r="D43" s="39">
        <f t="shared" si="1"/>
        <v>302695</v>
      </c>
      <c r="E43" s="39">
        <v>302695</v>
      </c>
      <c r="F43" s="39" t="s">
        <v>143</v>
      </c>
      <c r="G43" s="39">
        <f t="shared" si="4"/>
        <v>302695</v>
      </c>
      <c r="H43" s="39">
        <v>302695</v>
      </c>
      <c r="I43" s="39" t="s">
        <v>143</v>
      </c>
      <c r="J43" s="39">
        <f t="shared" si="5"/>
        <v>307652.83</v>
      </c>
      <c r="K43" s="39">
        <v>307652.83</v>
      </c>
      <c r="L43" s="40" t="s">
        <v>143</v>
      </c>
    </row>
    <row r="44" spans="1:12" ht="45" x14ac:dyDescent="0.25">
      <c r="A44" s="49" t="s">
        <v>149</v>
      </c>
      <c r="B44" s="50" t="s">
        <v>275</v>
      </c>
      <c r="C44" s="30">
        <v>7146</v>
      </c>
      <c r="D44" s="51">
        <f>SUM(D45:D46)</f>
        <v>590000</v>
      </c>
      <c r="E44" s="51">
        <f>SUM(E45:E46)</f>
        <v>590000</v>
      </c>
      <c r="F44" s="51" t="s">
        <v>143</v>
      </c>
      <c r="G44" s="51">
        <f>SUM(G45:G46)</f>
        <v>590000</v>
      </c>
      <c r="H44" s="51">
        <f>SUM(H45:H46)</f>
        <v>590000</v>
      </c>
      <c r="I44" s="51" t="s">
        <v>143</v>
      </c>
      <c r="J44" s="51">
        <f>SUM(J45:J46)</f>
        <v>762716.82700000005</v>
      </c>
      <c r="K44" s="51">
        <f>SUM(K45:K46)</f>
        <v>762716.82700000005</v>
      </c>
      <c r="L44" s="52" t="s">
        <v>143</v>
      </c>
    </row>
    <row r="45" spans="1:12" ht="105" x14ac:dyDescent="0.25">
      <c r="A45" s="36" t="s">
        <v>150</v>
      </c>
      <c r="B45" s="37" t="s">
        <v>276</v>
      </c>
      <c r="C45" s="38"/>
      <c r="D45" s="39">
        <f>SUM(E45:F45)</f>
        <v>100000</v>
      </c>
      <c r="E45" s="39">
        <v>100000</v>
      </c>
      <c r="F45" s="39" t="s">
        <v>143</v>
      </c>
      <c r="G45" s="39">
        <f t="shared" si="2"/>
        <v>100000</v>
      </c>
      <c r="H45" s="39">
        <v>100000</v>
      </c>
      <c r="I45" s="39" t="s">
        <v>143</v>
      </c>
      <c r="J45" s="39">
        <f t="shared" si="3"/>
        <v>142488.429</v>
      </c>
      <c r="K45" s="39">
        <v>142488.429</v>
      </c>
      <c r="L45" s="40" t="s">
        <v>143</v>
      </c>
    </row>
    <row r="46" spans="1:12" ht="105" x14ac:dyDescent="0.25">
      <c r="A46" s="36" t="s">
        <v>151</v>
      </c>
      <c r="B46" s="37" t="s">
        <v>277</v>
      </c>
      <c r="C46" s="46"/>
      <c r="D46" s="39">
        <f>SUM(E46:F46)</f>
        <v>490000</v>
      </c>
      <c r="E46" s="39">
        <v>490000</v>
      </c>
      <c r="F46" s="39" t="s">
        <v>143</v>
      </c>
      <c r="G46" s="39">
        <f t="shared" si="2"/>
        <v>490000</v>
      </c>
      <c r="H46" s="39">
        <v>490000</v>
      </c>
      <c r="I46" s="39" t="s">
        <v>143</v>
      </c>
      <c r="J46" s="39">
        <f t="shared" si="3"/>
        <v>620228.39800000004</v>
      </c>
      <c r="K46" s="39">
        <v>620228.39800000004</v>
      </c>
      <c r="L46" s="40" t="s">
        <v>143</v>
      </c>
    </row>
    <row r="47" spans="1:12" ht="45" hidden="1" x14ac:dyDescent="0.25">
      <c r="A47" s="28">
        <v>1150</v>
      </c>
      <c r="B47" s="50" t="s">
        <v>278</v>
      </c>
      <c r="C47" s="30">
        <v>7161</v>
      </c>
      <c r="D47" s="26">
        <f>SUM(D48,D52)</f>
        <v>0</v>
      </c>
      <c r="E47" s="26">
        <f>SUM(E48,E52)</f>
        <v>0</v>
      </c>
      <c r="F47" s="39" t="s">
        <v>143</v>
      </c>
      <c r="G47" s="26">
        <f>SUM(G48,G52)</f>
        <v>0</v>
      </c>
      <c r="H47" s="26">
        <f>SUM(H48,H52)</f>
        <v>0</v>
      </c>
      <c r="I47" s="39" t="s">
        <v>143</v>
      </c>
      <c r="J47" s="26">
        <f>SUM(J48,J52)</f>
        <v>0</v>
      </c>
      <c r="K47" s="26">
        <f>SUM(K48,K52)</f>
        <v>0</v>
      </c>
      <c r="L47" s="40" t="s">
        <v>143</v>
      </c>
    </row>
    <row r="48" spans="1:12" ht="75" hidden="1" x14ac:dyDescent="0.25">
      <c r="A48" s="53">
        <v>1151</v>
      </c>
      <c r="B48" s="37" t="s">
        <v>279</v>
      </c>
      <c r="C48" s="38"/>
      <c r="D48" s="39">
        <f>SUM(D49:D51)</f>
        <v>0</v>
      </c>
      <c r="E48" s="39">
        <f>SUM(E49:E51)</f>
        <v>0</v>
      </c>
      <c r="F48" s="39" t="s">
        <v>143</v>
      </c>
      <c r="G48" s="39">
        <f>SUM(G49:G51)</f>
        <v>0</v>
      </c>
      <c r="H48" s="39">
        <f>SUM(H49:H51)</f>
        <v>0</v>
      </c>
      <c r="I48" s="39" t="s">
        <v>143</v>
      </c>
      <c r="J48" s="39">
        <f>SUM(J49:J51)</f>
        <v>0</v>
      </c>
      <c r="K48" s="39">
        <f>SUM(K49:K51)</f>
        <v>0</v>
      </c>
      <c r="L48" s="40" t="s">
        <v>143</v>
      </c>
    </row>
    <row r="49" spans="1:12" hidden="1" x14ac:dyDescent="0.25">
      <c r="A49" s="53">
        <v>1152</v>
      </c>
      <c r="B49" s="37" t="s">
        <v>280</v>
      </c>
      <c r="C49" s="38"/>
      <c r="D49" s="39">
        <f>SUM(E49:F49)</f>
        <v>0</v>
      </c>
      <c r="E49" s="54">
        <v>0</v>
      </c>
      <c r="F49" s="39" t="s">
        <v>143</v>
      </c>
      <c r="G49" s="39">
        <f>SUM(H49:I49)</f>
        <v>0</v>
      </c>
      <c r="H49" s="54">
        <v>0</v>
      </c>
      <c r="I49" s="39" t="s">
        <v>143</v>
      </c>
      <c r="J49" s="39">
        <f>SUM(K49:L49)</f>
        <v>0</v>
      </c>
      <c r="K49" s="54">
        <v>0</v>
      </c>
      <c r="L49" s="40" t="s">
        <v>143</v>
      </c>
    </row>
    <row r="50" spans="1:12" hidden="1" x14ac:dyDescent="0.25">
      <c r="A50" s="53">
        <v>1153</v>
      </c>
      <c r="B50" s="48" t="s">
        <v>281</v>
      </c>
      <c r="C50" s="38"/>
      <c r="D50" s="39">
        <f>SUM(E50:F50)</f>
        <v>0</v>
      </c>
      <c r="E50" s="54">
        <v>0</v>
      </c>
      <c r="F50" s="39" t="s">
        <v>143</v>
      </c>
      <c r="G50" s="39">
        <f>SUM(H50:I50)</f>
        <v>0</v>
      </c>
      <c r="H50" s="54">
        <v>0</v>
      </c>
      <c r="I50" s="39" t="s">
        <v>143</v>
      </c>
      <c r="J50" s="39">
        <f>SUM(K50:L50)</f>
        <v>0</v>
      </c>
      <c r="K50" s="54">
        <v>0</v>
      </c>
      <c r="L50" s="40" t="s">
        <v>143</v>
      </c>
    </row>
    <row r="51" spans="1:12" ht="30" hidden="1" x14ac:dyDescent="0.25">
      <c r="A51" s="53">
        <v>1154</v>
      </c>
      <c r="B51" s="37" t="s">
        <v>282</v>
      </c>
      <c r="C51" s="38"/>
      <c r="D51" s="39">
        <f>SUM(E51:F51)</f>
        <v>0</v>
      </c>
      <c r="E51" s="54">
        <v>0</v>
      </c>
      <c r="F51" s="39" t="s">
        <v>143</v>
      </c>
      <c r="G51" s="39">
        <f>SUM(H51:I51)</f>
        <v>0</v>
      </c>
      <c r="H51" s="54">
        <v>0</v>
      </c>
      <c r="I51" s="39" t="s">
        <v>143</v>
      </c>
      <c r="J51" s="39">
        <f>SUM(K51:L51)</f>
        <v>0</v>
      </c>
      <c r="K51" s="54">
        <v>0</v>
      </c>
      <c r="L51" s="40" t="s">
        <v>143</v>
      </c>
    </row>
    <row r="52" spans="1:12" ht="90" hidden="1" x14ac:dyDescent="0.25">
      <c r="A52" s="53">
        <v>1155</v>
      </c>
      <c r="B52" s="37" t="s">
        <v>283</v>
      </c>
      <c r="C52" s="38"/>
      <c r="D52" s="39">
        <f>SUM(E52:F52)</f>
        <v>0</v>
      </c>
      <c r="E52" s="54">
        <v>0</v>
      </c>
      <c r="F52" s="39" t="s">
        <v>143</v>
      </c>
      <c r="G52" s="39">
        <f>SUM(H52:I52)</f>
        <v>0</v>
      </c>
      <c r="H52" s="54">
        <v>0</v>
      </c>
      <c r="I52" s="39" t="s">
        <v>143</v>
      </c>
      <c r="J52" s="39">
        <f>SUM(K52:L52)</f>
        <v>0</v>
      </c>
      <c r="K52" s="54">
        <v>0</v>
      </c>
      <c r="L52" s="40" t="s">
        <v>143</v>
      </c>
    </row>
    <row r="53" spans="1:12" s="33" customFormat="1" ht="45" x14ac:dyDescent="0.25">
      <c r="A53" s="28">
        <v>1200</v>
      </c>
      <c r="B53" s="50" t="s">
        <v>284</v>
      </c>
      <c r="C53" s="30">
        <v>7300</v>
      </c>
      <c r="D53" s="26">
        <f t="shared" ref="D53:L53" si="6">SUM(D54,D56,D58,D60,D62,D69)</f>
        <v>11110520.800000001</v>
      </c>
      <c r="E53" s="35">
        <f t="shared" si="6"/>
        <v>10382807.300000001</v>
      </c>
      <c r="F53" s="35">
        <f t="shared" si="6"/>
        <v>727713.5</v>
      </c>
      <c r="G53" s="35">
        <f t="shared" si="6"/>
        <v>13726562.600000001</v>
      </c>
      <c r="H53" s="35">
        <f t="shared" si="6"/>
        <v>13425467.300000001</v>
      </c>
      <c r="I53" s="35">
        <f t="shared" si="6"/>
        <v>301095.3</v>
      </c>
      <c r="J53" s="35">
        <f t="shared" si="6"/>
        <v>13653676.6841</v>
      </c>
      <c r="K53" s="35">
        <f t="shared" si="6"/>
        <v>13425467.300000001</v>
      </c>
      <c r="L53" s="55">
        <f t="shared" si="6"/>
        <v>228209.3841</v>
      </c>
    </row>
    <row r="54" spans="1:12" s="33" customFormat="1" ht="45" hidden="1" x14ac:dyDescent="0.25">
      <c r="A54" s="28">
        <v>1210</v>
      </c>
      <c r="B54" s="50" t="s">
        <v>285</v>
      </c>
      <c r="C54" s="284">
        <v>7311</v>
      </c>
      <c r="D54" s="51">
        <f>SUM(D55)</f>
        <v>0</v>
      </c>
      <c r="E54" s="51">
        <f>SUM(E55)</f>
        <v>0</v>
      </c>
      <c r="F54" s="31" t="s">
        <v>143</v>
      </c>
      <c r="G54" s="51">
        <f>SUM(G55)</f>
        <v>0</v>
      </c>
      <c r="H54" s="51">
        <f>SUM(H55)</f>
        <v>0</v>
      </c>
      <c r="I54" s="31" t="s">
        <v>143</v>
      </c>
      <c r="J54" s="51">
        <f>SUM(J55)</f>
        <v>0</v>
      </c>
      <c r="K54" s="51">
        <f>SUM(K55)</f>
        <v>0</v>
      </c>
      <c r="L54" s="32" t="s">
        <v>143</v>
      </c>
    </row>
    <row r="55" spans="1:12" ht="75" hidden="1" x14ac:dyDescent="0.25">
      <c r="A55" s="41">
        <v>1211</v>
      </c>
      <c r="B55" s="43" t="s">
        <v>286</v>
      </c>
      <c r="C55" s="56"/>
      <c r="D55" s="39">
        <f>SUM(E55:F55)</f>
        <v>0</v>
      </c>
      <c r="E55" s="39">
        <v>0</v>
      </c>
      <c r="F55" s="39" t="s">
        <v>143</v>
      </c>
      <c r="G55" s="39">
        <f>SUM(H55:I55)</f>
        <v>0</v>
      </c>
      <c r="H55" s="39">
        <v>0</v>
      </c>
      <c r="I55" s="39" t="s">
        <v>143</v>
      </c>
      <c r="J55" s="39">
        <f>SUM(K55:L55)</f>
        <v>0</v>
      </c>
      <c r="K55" s="39">
        <v>0</v>
      </c>
      <c r="L55" s="40" t="s">
        <v>143</v>
      </c>
    </row>
    <row r="56" spans="1:12" s="33" customFormat="1" ht="45" hidden="1" x14ac:dyDescent="0.25">
      <c r="A56" s="28">
        <v>1220</v>
      </c>
      <c r="B56" s="50" t="s">
        <v>287</v>
      </c>
      <c r="C56" s="57">
        <v>7312</v>
      </c>
      <c r="D56" s="51">
        <f>SUM(D57)</f>
        <v>0</v>
      </c>
      <c r="E56" s="31" t="s">
        <v>143</v>
      </c>
      <c r="F56" s="51">
        <f>SUM(F57)</f>
        <v>0</v>
      </c>
      <c r="G56" s="51">
        <f>SUM(G57)</f>
        <v>0</v>
      </c>
      <c r="H56" s="31" t="s">
        <v>143</v>
      </c>
      <c r="I56" s="51">
        <f>SUM(I57)</f>
        <v>0</v>
      </c>
      <c r="J56" s="51">
        <f>SUM(J57)</f>
        <v>0</v>
      </c>
      <c r="K56" s="31" t="s">
        <v>143</v>
      </c>
      <c r="L56" s="52">
        <f>SUM(L57)</f>
        <v>0</v>
      </c>
    </row>
    <row r="57" spans="1:12" ht="75" hidden="1" x14ac:dyDescent="0.25">
      <c r="A57" s="58">
        <v>1221</v>
      </c>
      <c r="B57" s="43" t="s">
        <v>288</v>
      </c>
      <c r="C57" s="56"/>
      <c r="D57" s="39">
        <f>SUM(E57:F57)</f>
        <v>0</v>
      </c>
      <c r="E57" s="39" t="s">
        <v>143</v>
      </c>
      <c r="F57" s="39">
        <v>0</v>
      </c>
      <c r="G57" s="39">
        <f>SUM(H57:I57)</f>
        <v>0</v>
      </c>
      <c r="H57" s="39" t="s">
        <v>143</v>
      </c>
      <c r="I57" s="39">
        <v>0</v>
      </c>
      <c r="J57" s="39">
        <f>SUM(K57:L57)</f>
        <v>0</v>
      </c>
      <c r="K57" s="39" t="s">
        <v>143</v>
      </c>
      <c r="L57" s="40">
        <v>0</v>
      </c>
    </row>
    <row r="58" spans="1:12" s="33" customFormat="1" ht="60" hidden="1" x14ac:dyDescent="0.25">
      <c r="A58" s="28">
        <v>1230</v>
      </c>
      <c r="B58" s="50" t="s">
        <v>289</v>
      </c>
      <c r="C58" s="57">
        <v>7321</v>
      </c>
      <c r="D58" s="51">
        <f>SUM(D59)</f>
        <v>0</v>
      </c>
      <c r="E58" s="51">
        <f>SUM(E59)</f>
        <v>0</v>
      </c>
      <c r="F58" s="31" t="s">
        <v>143</v>
      </c>
      <c r="G58" s="51">
        <f>SUM(G59)</f>
        <v>0</v>
      </c>
      <c r="H58" s="51">
        <f>SUM(H59)</f>
        <v>0</v>
      </c>
      <c r="I58" s="31" t="s">
        <v>143</v>
      </c>
      <c r="J58" s="51">
        <f>SUM(J59)</f>
        <v>0</v>
      </c>
      <c r="K58" s="51">
        <f>SUM(K59)</f>
        <v>0</v>
      </c>
      <c r="L58" s="32" t="s">
        <v>143</v>
      </c>
    </row>
    <row r="59" spans="1:12" ht="60" hidden="1" x14ac:dyDescent="0.25">
      <c r="A59" s="41">
        <v>1231</v>
      </c>
      <c r="B59" s="37" t="s">
        <v>290</v>
      </c>
      <c r="C59" s="56"/>
      <c r="D59" s="39">
        <f>SUM(E59:F59)</f>
        <v>0</v>
      </c>
      <c r="E59" s="39">
        <v>0</v>
      </c>
      <c r="F59" s="39" t="s">
        <v>143</v>
      </c>
      <c r="G59" s="39">
        <f>SUM(H59:I59)</f>
        <v>0</v>
      </c>
      <c r="H59" s="39">
        <v>0</v>
      </c>
      <c r="I59" s="39" t="s">
        <v>143</v>
      </c>
      <c r="J59" s="39">
        <f>SUM(K59:L59)</f>
        <v>0</v>
      </c>
      <c r="K59" s="39">
        <v>0</v>
      </c>
      <c r="L59" s="40" t="s">
        <v>143</v>
      </c>
    </row>
    <row r="60" spans="1:12" s="33" customFormat="1" ht="60" x14ac:dyDescent="0.25">
      <c r="A60" s="59">
        <v>1240</v>
      </c>
      <c r="B60" s="60" t="s">
        <v>291</v>
      </c>
      <c r="C60" s="61">
        <v>7322</v>
      </c>
      <c r="D60" s="51">
        <f>SUM(D61)</f>
        <v>426653.2</v>
      </c>
      <c r="E60" s="51" t="s">
        <v>143</v>
      </c>
      <c r="F60" s="51">
        <f>SUM(F61)</f>
        <v>426653.2</v>
      </c>
      <c r="G60" s="51">
        <f>SUM(G61)</f>
        <v>11035</v>
      </c>
      <c r="H60" s="51" t="s">
        <v>143</v>
      </c>
      <c r="I60" s="51">
        <f>SUM(I61)</f>
        <v>11035</v>
      </c>
      <c r="J60" s="51">
        <f>SUM(J61)</f>
        <v>23260.285100000001</v>
      </c>
      <c r="K60" s="51" t="s">
        <v>143</v>
      </c>
      <c r="L60" s="52">
        <f>SUM(L61)</f>
        <v>23260.285100000001</v>
      </c>
    </row>
    <row r="61" spans="1:12" ht="60" x14ac:dyDescent="0.25">
      <c r="A61" s="41">
        <v>1241</v>
      </c>
      <c r="B61" s="37" t="s">
        <v>292</v>
      </c>
      <c r="C61" s="56"/>
      <c r="D61" s="39">
        <f>SUM(E61:F61)</f>
        <v>426653.2</v>
      </c>
      <c r="E61" s="39" t="s">
        <v>143</v>
      </c>
      <c r="F61" s="39">
        <v>426653.2</v>
      </c>
      <c r="G61" s="39">
        <f>SUM(H61:I61)</f>
        <v>11035</v>
      </c>
      <c r="H61" s="39" t="s">
        <v>143</v>
      </c>
      <c r="I61" s="39">
        <v>11035</v>
      </c>
      <c r="J61" s="39">
        <f>SUM(K61:L61)</f>
        <v>23260.285100000001</v>
      </c>
      <c r="K61" s="39" t="s">
        <v>143</v>
      </c>
      <c r="L61" s="40">
        <v>23260.285100000001</v>
      </c>
    </row>
    <row r="62" spans="1:12" s="33" customFormat="1" ht="75" x14ac:dyDescent="0.25">
      <c r="A62" s="59">
        <v>1250</v>
      </c>
      <c r="B62" s="50" t="s">
        <v>293</v>
      </c>
      <c r="C62" s="30">
        <v>7331</v>
      </c>
      <c r="D62" s="26">
        <f>SUM(D63,D64,D67,D68)</f>
        <v>10382807.300000001</v>
      </c>
      <c r="E62" s="26">
        <f>SUM(E63,E64,E67,E68)</f>
        <v>10382807.300000001</v>
      </c>
      <c r="F62" s="51" t="s">
        <v>143</v>
      </c>
      <c r="G62" s="26">
        <f>SUM(G63,G64,G67,G68)</f>
        <v>13425467.300000001</v>
      </c>
      <c r="H62" s="26">
        <f>SUM(H63,H64,H67,H68)</f>
        <v>13425467.300000001</v>
      </c>
      <c r="I62" s="51" t="s">
        <v>143</v>
      </c>
      <c r="J62" s="26">
        <f>SUM(J63,J64,J67,J68)</f>
        <v>13425467.300000001</v>
      </c>
      <c r="K62" s="26">
        <f>SUM(K63,K64,K67,K68)</f>
        <v>13425467.300000001</v>
      </c>
      <c r="L62" s="52" t="s">
        <v>143</v>
      </c>
    </row>
    <row r="63" spans="1:12" ht="30" x14ac:dyDescent="0.25">
      <c r="A63" s="41">
        <v>1251</v>
      </c>
      <c r="B63" s="37" t="s">
        <v>294</v>
      </c>
      <c r="C63" s="38"/>
      <c r="D63" s="39">
        <f>SUM(E63:F63)</f>
        <v>9550014.8000000007</v>
      </c>
      <c r="E63" s="39">
        <v>9550014.8000000007</v>
      </c>
      <c r="F63" s="39" t="s">
        <v>143</v>
      </c>
      <c r="G63" s="39">
        <f t="shared" ref="G63:G68" si="7">SUM(H63:I63)</f>
        <v>9550014.8000000007</v>
      </c>
      <c r="H63" s="39">
        <v>9550014.8000000007</v>
      </c>
      <c r="I63" s="39" t="s">
        <v>143</v>
      </c>
      <c r="J63" s="39">
        <f t="shared" ref="J63:J68" si="8">SUM(K63:L63)</f>
        <v>9550014.8000000007</v>
      </c>
      <c r="K63" s="39">
        <v>9550014.8000000007</v>
      </c>
      <c r="L63" s="40" t="s">
        <v>143</v>
      </c>
    </row>
    <row r="64" spans="1:12" ht="30" x14ac:dyDescent="0.25">
      <c r="A64" s="41">
        <v>1252</v>
      </c>
      <c r="B64" s="37" t="s">
        <v>295</v>
      </c>
      <c r="C64" s="38"/>
      <c r="D64" s="39">
        <f>SUM(D65:D66)</f>
        <v>0</v>
      </c>
      <c r="E64" s="39">
        <f>SUM(E65:E66)</f>
        <v>0</v>
      </c>
      <c r="F64" s="39" t="s">
        <v>143</v>
      </c>
      <c r="G64" s="39">
        <f>SUM(G65:G66)</f>
        <v>3028410</v>
      </c>
      <c r="H64" s="39">
        <f>SUM(H65:H66)</f>
        <v>3028410</v>
      </c>
      <c r="I64" s="39" t="s">
        <v>143</v>
      </c>
      <c r="J64" s="39">
        <f>SUM(J65:J66)</f>
        <v>3028410</v>
      </c>
      <c r="K64" s="39">
        <f>SUM(K65:K66)</f>
        <v>3028410</v>
      </c>
      <c r="L64" s="40" t="s">
        <v>143</v>
      </c>
    </row>
    <row r="65" spans="1:12" ht="60" hidden="1" x14ac:dyDescent="0.25">
      <c r="A65" s="41">
        <v>1253</v>
      </c>
      <c r="B65" s="37" t="s">
        <v>296</v>
      </c>
      <c r="C65" s="38"/>
      <c r="D65" s="39">
        <f>SUM(E65:F65)</f>
        <v>0</v>
      </c>
      <c r="E65" s="39">
        <v>0</v>
      </c>
      <c r="F65" s="39" t="s">
        <v>143</v>
      </c>
      <c r="G65" s="39">
        <f>SUM(H65:I65)</f>
        <v>0</v>
      </c>
      <c r="H65" s="39">
        <v>0</v>
      </c>
      <c r="I65" s="39" t="s">
        <v>143</v>
      </c>
      <c r="J65" s="39">
        <f>SUM(K65:L65)</f>
        <v>0</v>
      </c>
      <c r="K65" s="39">
        <v>0</v>
      </c>
      <c r="L65" s="40" t="s">
        <v>143</v>
      </c>
    </row>
    <row r="66" spans="1:12" x14ac:dyDescent="0.25">
      <c r="A66" s="41">
        <v>1254</v>
      </c>
      <c r="B66" s="37" t="s">
        <v>297</v>
      </c>
      <c r="C66" s="56"/>
      <c r="D66" s="39">
        <f>SUM(E66:F66)</f>
        <v>0</v>
      </c>
      <c r="E66" s="39">
        <v>0</v>
      </c>
      <c r="F66" s="39" t="s">
        <v>143</v>
      </c>
      <c r="G66" s="39">
        <f>SUM(H66:I66)</f>
        <v>3028410</v>
      </c>
      <c r="H66" s="39">
        <v>3028410</v>
      </c>
      <c r="I66" s="39" t="s">
        <v>143</v>
      </c>
      <c r="J66" s="39">
        <f>SUM(K66:L66)</f>
        <v>3028410</v>
      </c>
      <c r="K66" s="39">
        <v>3028410</v>
      </c>
      <c r="L66" s="40" t="s">
        <v>143</v>
      </c>
    </row>
    <row r="67" spans="1:12" ht="30" x14ac:dyDescent="0.25">
      <c r="A67" s="41">
        <v>1255</v>
      </c>
      <c r="B67" s="37" t="s">
        <v>298</v>
      </c>
      <c r="C67" s="38"/>
      <c r="D67" s="39">
        <f>SUM(E67:F67)</f>
        <v>832792.5</v>
      </c>
      <c r="E67" s="39">
        <v>832792.5</v>
      </c>
      <c r="F67" s="39" t="s">
        <v>143</v>
      </c>
      <c r="G67" s="39">
        <f t="shared" si="7"/>
        <v>847042.5</v>
      </c>
      <c r="H67" s="39">
        <v>847042.5</v>
      </c>
      <c r="I67" s="39" t="s">
        <v>143</v>
      </c>
      <c r="J67" s="39">
        <f t="shared" si="8"/>
        <v>847042.5</v>
      </c>
      <c r="K67" s="39">
        <v>847042.5</v>
      </c>
      <c r="L67" s="40" t="s">
        <v>143</v>
      </c>
    </row>
    <row r="68" spans="1:12" ht="45" hidden="1" x14ac:dyDescent="0.25">
      <c r="A68" s="41">
        <v>1256</v>
      </c>
      <c r="B68" s="37" t="s">
        <v>299</v>
      </c>
      <c r="C68" s="38"/>
      <c r="D68" s="39">
        <f>SUM(E68:F68)</f>
        <v>0</v>
      </c>
      <c r="E68" s="39">
        <v>0</v>
      </c>
      <c r="F68" s="39" t="s">
        <v>143</v>
      </c>
      <c r="G68" s="39">
        <f t="shared" si="7"/>
        <v>0</v>
      </c>
      <c r="H68" s="39">
        <v>0</v>
      </c>
      <c r="I68" s="39" t="s">
        <v>143</v>
      </c>
      <c r="J68" s="39">
        <f t="shared" si="8"/>
        <v>0</v>
      </c>
      <c r="K68" s="39">
        <v>0</v>
      </c>
      <c r="L68" s="40" t="s">
        <v>143</v>
      </c>
    </row>
    <row r="69" spans="1:12" s="33" customFormat="1" ht="60" x14ac:dyDescent="0.25">
      <c r="A69" s="59">
        <v>1260</v>
      </c>
      <c r="B69" s="50" t="s">
        <v>300</v>
      </c>
      <c r="C69" s="30">
        <v>7332</v>
      </c>
      <c r="D69" s="35">
        <f>SUM(D70:D71)</f>
        <v>301060.3</v>
      </c>
      <c r="E69" s="51" t="s">
        <v>143</v>
      </c>
      <c r="F69" s="35">
        <f>SUM(F70:F71)</f>
        <v>301060.3</v>
      </c>
      <c r="G69" s="35">
        <f>SUM(G70:G71)</f>
        <v>290060.3</v>
      </c>
      <c r="H69" s="51" t="s">
        <v>143</v>
      </c>
      <c r="I69" s="35">
        <f>SUM(I70:I71)</f>
        <v>290060.3</v>
      </c>
      <c r="J69" s="35">
        <f>SUM(J70:J71)</f>
        <v>204949.09899999999</v>
      </c>
      <c r="K69" s="51" t="s">
        <v>143</v>
      </c>
      <c r="L69" s="55">
        <f>SUM(L70:L71)</f>
        <v>204949.09899999999</v>
      </c>
    </row>
    <row r="70" spans="1:12" ht="45" x14ac:dyDescent="0.25">
      <c r="A70" s="41">
        <v>1261</v>
      </c>
      <c r="B70" s="37" t="s">
        <v>301</v>
      </c>
      <c r="C70" s="56"/>
      <c r="D70" s="39">
        <f>SUM(E70:F70)</f>
        <v>301060.3</v>
      </c>
      <c r="E70" s="39" t="s">
        <v>143</v>
      </c>
      <c r="F70" s="39">
        <v>301060.3</v>
      </c>
      <c r="G70" s="39">
        <f>SUM(H70:I70)</f>
        <v>290060.3</v>
      </c>
      <c r="H70" s="39" t="s">
        <v>143</v>
      </c>
      <c r="I70" s="39">
        <v>290060.3</v>
      </c>
      <c r="J70" s="39">
        <f>SUM(K70:L70)</f>
        <v>204949.09899999999</v>
      </c>
      <c r="K70" s="39" t="s">
        <v>143</v>
      </c>
      <c r="L70" s="40">
        <v>204949.09899999999</v>
      </c>
    </row>
    <row r="71" spans="1:12" ht="45" hidden="1" x14ac:dyDescent="0.25">
      <c r="A71" s="41">
        <v>1262</v>
      </c>
      <c r="B71" s="37" t="s">
        <v>302</v>
      </c>
      <c r="C71" s="56"/>
      <c r="D71" s="39">
        <f>SUM(E71:F71)</f>
        <v>0</v>
      </c>
      <c r="E71" s="39" t="s">
        <v>143</v>
      </c>
      <c r="F71" s="39">
        <v>0</v>
      </c>
      <c r="G71" s="39">
        <f>SUM(H71:I71)</f>
        <v>0</v>
      </c>
      <c r="H71" s="39" t="s">
        <v>143</v>
      </c>
      <c r="I71" s="39">
        <v>0</v>
      </c>
      <c r="J71" s="39">
        <f>SUM(K71:L71)</f>
        <v>0</v>
      </c>
      <c r="K71" s="39" t="s">
        <v>143</v>
      </c>
      <c r="L71" s="40">
        <v>0</v>
      </c>
    </row>
    <row r="72" spans="1:12" s="33" customFormat="1" ht="60" x14ac:dyDescent="0.25">
      <c r="A72" s="59" t="s">
        <v>141</v>
      </c>
      <c r="B72" s="60" t="s">
        <v>303</v>
      </c>
      <c r="C72" s="30">
        <v>7400</v>
      </c>
      <c r="D72" s="35">
        <f t="shared" ref="D72:L72" si="9">SUM(D73,D75,D77,D82,D86,D110,D113,D116,D119)</f>
        <v>99136740.099999994</v>
      </c>
      <c r="E72" s="35">
        <f t="shared" si="9"/>
        <v>99121740.099999994</v>
      </c>
      <c r="F72" s="35">
        <f t="shared" si="9"/>
        <v>9100910</v>
      </c>
      <c r="G72" s="35">
        <f t="shared" si="9"/>
        <v>83762468.099999994</v>
      </c>
      <c r="H72" s="35">
        <f t="shared" si="9"/>
        <v>83747468.099999994</v>
      </c>
      <c r="I72" s="35">
        <f t="shared" si="9"/>
        <v>5441511</v>
      </c>
      <c r="J72" s="35">
        <f t="shared" si="9"/>
        <v>77743882.081799999</v>
      </c>
      <c r="K72" s="35">
        <f t="shared" si="9"/>
        <v>77698411.013799995</v>
      </c>
      <c r="L72" s="55">
        <f t="shared" si="9"/>
        <v>718471.06799999997</v>
      </c>
    </row>
    <row r="73" spans="1:12" s="33" customFormat="1" ht="30" hidden="1" x14ac:dyDescent="0.25">
      <c r="A73" s="59" t="s">
        <v>26</v>
      </c>
      <c r="B73" s="50" t="s">
        <v>304</v>
      </c>
      <c r="C73" s="30">
        <v>7411</v>
      </c>
      <c r="D73" s="35">
        <f>SUM(D74)</f>
        <v>0</v>
      </c>
      <c r="E73" s="51" t="s">
        <v>143</v>
      </c>
      <c r="F73" s="35">
        <f>SUM(F74)</f>
        <v>0</v>
      </c>
      <c r="G73" s="35">
        <f>SUM(G74)</f>
        <v>0</v>
      </c>
      <c r="H73" s="51" t="s">
        <v>143</v>
      </c>
      <c r="I73" s="35">
        <f>SUM(I74)</f>
        <v>0</v>
      </c>
      <c r="J73" s="35">
        <f>SUM(J74)</f>
        <v>0</v>
      </c>
      <c r="K73" s="51" t="s">
        <v>143</v>
      </c>
      <c r="L73" s="55">
        <f>SUM(L74)</f>
        <v>0</v>
      </c>
    </row>
    <row r="74" spans="1:12" ht="60" hidden="1" x14ac:dyDescent="0.25">
      <c r="A74" s="36" t="s">
        <v>152</v>
      </c>
      <c r="B74" s="37" t="s">
        <v>305</v>
      </c>
      <c r="C74" s="56"/>
      <c r="D74" s="39">
        <f t="shared" ref="D74:D81" si="10">SUM(E74:F74)</f>
        <v>0</v>
      </c>
      <c r="E74" s="39" t="s">
        <v>143</v>
      </c>
      <c r="F74" s="39">
        <v>0</v>
      </c>
      <c r="G74" s="39">
        <f>SUM(H74:I74)</f>
        <v>0</v>
      </c>
      <c r="H74" s="39" t="s">
        <v>143</v>
      </c>
      <c r="I74" s="39">
        <v>0</v>
      </c>
      <c r="J74" s="39">
        <f>SUM(K74:L74)</f>
        <v>0</v>
      </c>
      <c r="K74" s="39" t="s">
        <v>143</v>
      </c>
      <c r="L74" s="40">
        <v>0</v>
      </c>
    </row>
    <row r="75" spans="1:12" s="33" customFormat="1" ht="30" x14ac:dyDescent="0.25">
      <c r="A75" s="59" t="s">
        <v>153</v>
      </c>
      <c r="B75" s="50" t="s">
        <v>306</v>
      </c>
      <c r="C75" s="30">
        <v>7412</v>
      </c>
      <c r="D75" s="35">
        <f>SUM(D76)</f>
        <v>235134.5</v>
      </c>
      <c r="E75" s="35">
        <f>SUM(E76)</f>
        <v>235134.5</v>
      </c>
      <c r="F75" s="51" t="s">
        <v>143</v>
      </c>
      <c r="G75" s="35">
        <f>SUM(G76)</f>
        <v>235134.5</v>
      </c>
      <c r="H75" s="35">
        <f>SUM(H76)</f>
        <v>235134.5</v>
      </c>
      <c r="I75" s="51" t="s">
        <v>143</v>
      </c>
      <c r="J75" s="35">
        <f>SUM(J76)</f>
        <v>305364.98599999998</v>
      </c>
      <c r="K75" s="35">
        <f>SUM(K76)</f>
        <v>305364.98599999998</v>
      </c>
      <c r="L75" s="52" t="s">
        <v>143</v>
      </c>
    </row>
    <row r="76" spans="1:12" ht="45" x14ac:dyDescent="0.25">
      <c r="A76" s="36" t="s">
        <v>154</v>
      </c>
      <c r="B76" s="37" t="s">
        <v>307</v>
      </c>
      <c r="C76" s="56"/>
      <c r="D76" s="39">
        <f t="shared" si="10"/>
        <v>235134.5</v>
      </c>
      <c r="E76" s="39">
        <v>235134.5</v>
      </c>
      <c r="F76" s="39" t="s">
        <v>143</v>
      </c>
      <c r="G76" s="39">
        <f>SUM(H76:I76)</f>
        <v>235134.5</v>
      </c>
      <c r="H76" s="39">
        <v>235134.5</v>
      </c>
      <c r="I76" s="39" t="s">
        <v>143</v>
      </c>
      <c r="J76" s="39">
        <f>SUM(K76:L76)</f>
        <v>305364.98599999998</v>
      </c>
      <c r="K76" s="39">
        <v>305364.98599999998</v>
      </c>
      <c r="L76" s="40" t="s">
        <v>143</v>
      </c>
    </row>
    <row r="77" spans="1:12" s="33" customFormat="1" ht="45" x14ac:dyDescent="0.25">
      <c r="A77" s="59" t="s">
        <v>155</v>
      </c>
      <c r="B77" s="50" t="s">
        <v>308</v>
      </c>
      <c r="C77" s="30">
        <v>7415</v>
      </c>
      <c r="D77" s="35">
        <f>SUM(D78:D81)</f>
        <v>2270988.7999999998</v>
      </c>
      <c r="E77" s="35">
        <f>SUM(E78:E81)</f>
        <v>2270988.7999999998</v>
      </c>
      <c r="F77" s="51" t="s">
        <v>143</v>
      </c>
      <c r="G77" s="35">
        <f>SUM(G78:G81)</f>
        <v>2270988.7999999998</v>
      </c>
      <c r="H77" s="35">
        <f>SUM(H78:H81)</f>
        <v>2270988.7999999998</v>
      </c>
      <c r="I77" s="51" t="s">
        <v>143</v>
      </c>
      <c r="J77" s="35">
        <f>SUM(J78:J81)</f>
        <v>2315524.2950999998</v>
      </c>
      <c r="K77" s="35">
        <f>SUM(K78:K81)</f>
        <v>2315524.2950999998</v>
      </c>
      <c r="L77" s="52" t="s">
        <v>143</v>
      </c>
    </row>
    <row r="78" spans="1:12" ht="30" x14ac:dyDescent="0.25">
      <c r="A78" s="36" t="s">
        <v>156</v>
      </c>
      <c r="B78" s="37" t="s">
        <v>309</v>
      </c>
      <c r="C78" s="56"/>
      <c r="D78" s="39">
        <f t="shared" si="10"/>
        <v>1790072.6</v>
      </c>
      <c r="E78" s="39">
        <v>1790072.6</v>
      </c>
      <c r="F78" s="39" t="s">
        <v>143</v>
      </c>
      <c r="G78" s="39">
        <f>SUM(H78:I78)</f>
        <v>1790072.6</v>
      </c>
      <c r="H78" s="39">
        <v>1790072.6</v>
      </c>
      <c r="I78" s="39" t="s">
        <v>143</v>
      </c>
      <c r="J78" s="39">
        <f>SUM(K78:L78)</f>
        <v>1860487.8467999999</v>
      </c>
      <c r="K78" s="39">
        <v>1860487.8467999999</v>
      </c>
      <c r="L78" s="40" t="s">
        <v>143</v>
      </c>
    </row>
    <row r="79" spans="1:12" ht="45" hidden="1" x14ac:dyDescent="0.25">
      <c r="A79" s="36" t="s">
        <v>157</v>
      </c>
      <c r="B79" s="37" t="s">
        <v>310</v>
      </c>
      <c r="C79" s="56"/>
      <c r="D79" s="39">
        <f t="shared" si="10"/>
        <v>0</v>
      </c>
      <c r="E79" s="39">
        <v>0</v>
      </c>
      <c r="F79" s="39" t="s">
        <v>143</v>
      </c>
      <c r="G79" s="39">
        <f>SUM(H79:I79)</f>
        <v>0</v>
      </c>
      <c r="H79" s="39">
        <v>0</v>
      </c>
      <c r="I79" s="39" t="s">
        <v>143</v>
      </c>
      <c r="J79" s="39">
        <f>SUM(K79:L79)</f>
        <v>0</v>
      </c>
      <c r="K79" s="39">
        <v>0</v>
      </c>
      <c r="L79" s="40" t="s">
        <v>143</v>
      </c>
    </row>
    <row r="80" spans="1:12" ht="60" x14ac:dyDescent="0.25">
      <c r="A80" s="36" t="s">
        <v>158</v>
      </c>
      <c r="B80" s="37" t="s">
        <v>311</v>
      </c>
      <c r="C80" s="56"/>
      <c r="D80" s="39">
        <f t="shared" si="10"/>
        <v>151716.20000000001</v>
      </c>
      <c r="E80" s="39">
        <v>151716.20000000001</v>
      </c>
      <c r="F80" s="39" t="s">
        <v>143</v>
      </c>
      <c r="G80" s="39">
        <f>SUM(H80:I80)</f>
        <v>151716.20000000001</v>
      </c>
      <c r="H80" s="39">
        <v>151716.20000000001</v>
      </c>
      <c r="I80" s="39" t="s">
        <v>143</v>
      </c>
      <c r="J80" s="39">
        <f>SUM(K80:L80)</f>
        <v>135139.52830000001</v>
      </c>
      <c r="K80" s="39">
        <v>135139.52830000001</v>
      </c>
      <c r="L80" s="40" t="s">
        <v>143</v>
      </c>
    </row>
    <row r="81" spans="1:12" x14ac:dyDescent="0.25">
      <c r="A81" s="47" t="s">
        <v>144</v>
      </c>
      <c r="B81" s="37" t="s">
        <v>312</v>
      </c>
      <c r="C81" s="56"/>
      <c r="D81" s="39">
        <f t="shared" si="10"/>
        <v>329200</v>
      </c>
      <c r="E81" s="39">
        <v>329200</v>
      </c>
      <c r="F81" s="39" t="s">
        <v>143</v>
      </c>
      <c r="G81" s="39">
        <f>SUM(H81:I81)</f>
        <v>329200</v>
      </c>
      <c r="H81" s="39">
        <v>329200</v>
      </c>
      <c r="I81" s="39" t="s">
        <v>143</v>
      </c>
      <c r="J81" s="39">
        <f>SUM(K81:L81)</f>
        <v>319896.92</v>
      </c>
      <c r="K81" s="39">
        <v>319896.92</v>
      </c>
      <c r="L81" s="40" t="s">
        <v>143</v>
      </c>
    </row>
    <row r="82" spans="1:12" s="33" customFormat="1" ht="75" x14ac:dyDescent="0.25">
      <c r="A82" s="59" t="s">
        <v>145</v>
      </c>
      <c r="B82" s="50" t="s">
        <v>313</v>
      </c>
      <c r="C82" s="30">
        <v>7421</v>
      </c>
      <c r="D82" s="35">
        <f>SUM(D83:D85)</f>
        <v>79358788.200000003</v>
      </c>
      <c r="E82" s="35">
        <f>SUM(E83:E85)</f>
        <v>79358788.200000003</v>
      </c>
      <c r="F82" s="51" t="s">
        <v>143</v>
      </c>
      <c r="G82" s="35">
        <f>SUM(G83:G85)</f>
        <v>54329073</v>
      </c>
      <c r="H82" s="35">
        <f>SUM(H83:H85)</f>
        <v>54329073</v>
      </c>
      <c r="I82" s="51" t="s">
        <v>143</v>
      </c>
      <c r="J82" s="35">
        <f>SUM(J83:J85)</f>
        <v>47243432.989299998</v>
      </c>
      <c r="K82" s="35">
        <f>SUM(K83:K85)</f>
        <v>47243432.989299998</v>
      </c>
      <c r="L82" s="52" t="s">
        <v>143</v>
      </c>
    </row>
    <row r="83" spans="1:12" ht="120" hidden="1" x14ac:dyDescent="0.25">
      <c r="A83" s="36" t="s">
        <v>146</v>
      </c>
      <c r="B83" s="37" t="s">
        <v>314</v>
      </c>
      <c r="C83" s="56"/>
      <c r="D83" s="39">
        <f>SUM(E83:F83)</f>
        <v>0</v>
      </c>
      <c r="E83" s="39">
        <v>0</v>
      </c>
      <c r="F83" s="39" t="s">
        <v>143</v>
      </c>
      <c r="G83" s="39">
        <f>SUM(H83:I83)</f>
        <v>0</v>
      </c>
      <c r="H83" s="39">
        <v>0</v>
      </c>
      <c r="I83" s="39" t="s">
        <v>143</v>
      </c>
      <c r="J83" s="39">
        <f>SUM(K83:L83)</f>
        <v>0</v>
      </c>
      <c r="K83" s="39">
        <v>0</v>
      </c>
      <c r="L83" s="40" t="s">
        <v>143</v>
      </c>
    </row>
    <row r="84" spans="1:12" s="33" customFormat="1" ht="75" x14ac:dyDescent="0.25">
      <c r="A84" s="36" t="s">
        <v>69</v>
      </c>
      <c r="B84" s="37" t="s">
        <v>315</v>
      </c>
      <c r="C84" s="38"/>
      <c r="D84" s="39">
        <f>SUM(E84:F84)</f>
        <v>58054973.5</v>
      </c>
      <c r="E84" s="39">
        <v>58054973.5</v>
      </c>
      <c r="F84" s="39" t="s">
        <v>143</v>
      </c>
      <c r="G84" s="39">
        <f>SUM(H84:I84)</f>
        <v>45433016.200000003</v>
      </c>
      <c r="H84" s="39">
        <v>45433016.200000003</v>
      </c>
      <c r="I84" s="39" t="s">
        <v>143</v>
      </c>
      <c r="J84" s="39">
        <f>SUM(K84:L84)</f>
        <v>38267279.621299997</v>
      </c>
      <c r="K84" s="39">
        <v>38267279.621299997</v>
      </c>
      <c r="L84" s="40" t="s">
        <v>143</v>
      </c>
    </row>
    <row r="85" spans="1:12" s="33" customFormat="1" ht="75" x14ac:dyDescent="0.25">
      <c r="A85" s="47" t="s">
        <v>190</v>
      </c>
      <c r="B85" s="37" t="s">
        <v>316</v>
      </c>
      <c r="C85" s="38"/>
      <c r="D85" s="39">
        <f>SUM(E85:F85)</f>
        <v>21303814.699999999</v>
      </c>
      <c r="E85" s="39">
        <v>21303814.699999999</v>
      </c>
      <c r="F85" s="39" t="s">
        <v>143</v>
      </c>
      <c r="G85" s="39">
        <f>SUM(H85:I85)</f>
        <v>8896056.8000000007</v>
      </c>
      <c r="H85" s="39">
        <v>8896056.8000000007</v>
      </c>
      <c r="I85" s="39" t="s">
        <v>143</v>
      </c>
      <c r="J85" s="39">
        <f>SUM(K85:L85)</f>
        <v>8976153.3680000007</v>
      </c>
      <c r="K85" s="39">
        <v>8976153.3680000007</v>
      </c>
      <c r="L85" s="40" t="s">
        <v>143</v>
      </c>
    </row>
    <row r="86" spans="1:12" s="33" customFormat="1" ht="45" x14ac:dyDescent="0.25">
      <c r="A86" s="59" t="s">
        <v>159</v>
      </c>
      <c r="B86" s="62" t="s">
        <v>317</v>
      </c>
      <c r="C86" s="30">
        <v>7422</v>
      </c>
      <c r="D86" s="26">
        <f>SUM(D87,D108,D109)</f>
        <v>15272558.6</v>
      </c>
      <c r="E86" s="26">
        <f>SUM(E87,E108,E109)</f>
        <v>15272558.6</v>
      </c>
      <c r="F86" s="51" t="s">
        <v>143</v>
      </c>
      <c r="G86" s="26">
        <f>SUM(G87,G108,G109)</f>
        <v>23478001.799999997</v>
      </c>
      <c r="H86" s="26">
        <f>SUM(H87,H108,H109)</f>
        <v>23478001.799999997</v>
      </c>
      <c r="I86" s="51" t="s">
        <v>143</v>
      </c>
      <c r="J86" s="26">
        <f>SUM(J87,J108,J109)</f>
        <v>25219282.030099995</v>
      </c>
      <c r="K86" s="26">
        <f>SUM(K87,K108,K109)</f>
        <v>25219282.030099995</v>
      </c>
      <c r="L86" s="52" t="s">
        <v>143</v>
      </c>
    </row>
    <row r="87" spans="1:12" s="33" customFormat="1" ht="90" x14ac:dyDescent="0.25">
      <c r="A87" s="36" t="s">
        <v>160</v>
      </c>
      <c r="B87" s="63" t="s">
        <v>318</v>
      </c>
      <c r="C87" s="50"/>
      <c r="D87" s="64">
        <f>SUM(D88:D107)</f>
        <v>14972558.6</v>
      </c>
      <c r="E87" s="64">
        <f>SUM(E88:E107)</f>
        <v>14972558.6</v>
      </c>
      <c r="F87" s="39" t="s">
        <v>143</v>
      </c>
      <c r="G87" s="64">
        <f>SUM(G88:G107)</f>
        <v>23178001.799999997</v>
      </c>
      <c r="H87" s="64">
        <f>SUM(H88:H107)</f>
        <v>23178001.799999997</v>
      </c>
      <c r="I87" s="39" t="s">
        <v>143</v>
      </c>
      <c r="J87" s="64">
        <f>SUM(J88:J107)</f>
        <v>24934255.654699996</v>
      </c>
      <c r="K87" s="64">
        <f>SUM(K88:K107)</f>
        <v>24934255.654699996</v>
      </c>
      <c r="L87" s="40" t="s">
        <v>143</v>
      </c>
    </row>
    <row r="88" spans="1:12" s="33" customFormat="1" ht="75" x14ac:dyDescent="0.25">
      <c r="A88" s="65" t="s">
        <v>211</v>
      </c>
      <c r="B88" s="37" t="s">
        <v>319</v>
      </c>
      <c r="C88" s="62"/>
      <c r="D88" s="39">
        <f>SUM(E88:F88)</f>
        <v>0</v>
      </c>
      <c r="E88" s="64">
        <v>0</v>
      </c>
      <c r="F88" s="39" t="s">
        <v>143</v>
      </c>
      <c r="G88" s="39">
        <f t="shared" ref="G88:G109" si="11">SUM(H88:I88)</f>
        <v>0</v>
      </c>
      <c r="H88" s="64">
        <v>0</v>
      </c>
      <c r="I88" s="39" t="s">
        <v>143</v>
      </c>
      <c r="J88" s="39">
        <f>SUM(K88:L88)</f>
        <v>21</v>
      </c>
      <c r="K88" s="64">
        <v>21</v>
      </c>
      <c r="L88" s="40" t="s">
        <v>143</v>
      </c>
    </row>
    <row r="89" spans="1:12" s="33" customFormat="1" ht="135" x14ac:dyDescent="0.25">
      <c r="A89" s="65" t="s">
        <v>212</v>
      </c>
      <c r="B89" s="37" t="s">
        <v>320</v>
      </c>
      <c r="C89" s="62"/>
      <c r="D89" s="39">
        <f>SUM(E89:F89)</f>
        <v>106000</v>
      </c>
      <c r="E89" s="64">
        <v>106000</v>
      </c>
      <c r="F89" s="39" t="s">
        <v>143</v>
      </c>
      <c r="G89" s="39">
        <f t="shared" si="11"/>
        <v>106000</v>
      </c>
      <c r="H89" s="64">
        <v>106000</v>
      </c>
      <c r="I89" s="39" t="s">
        <v>143</v>
      </c>
      <c r="J89" s="39">
        <f t="shared" ref="J89:J107" si="12">SUM(K89:L89)</f>
        <v>142494</v>
      </c>
      <c r="K89" s="64">
        <v>142494</v>
      </c>
      <c r="L89" s="40" t="s">
        <v>143</v>
      </c>
    </row>
    <row r="90" spans="1:12" s="33" customFormat="1" ht="60" x14ac:dyDescent="0.25">
      <c r="A90" s="65" t="s">
        <v>213</v>
      </c>
      <c r="B90" s="37" t="s">
        <v>321</v>
      </c>
      <c r="C90" s="62"/>
      <c r="D90" s="39">
        <f>SUM(E90:F90)</f>
        <v>52000</v>
      </c>
      <c r="E90" s="64">
        <v>52000</v>
      </c>
      <c r="F90" s="39" t="s">
        <v>143</v>
      </c>
      <c r="G90" s="39">
        <f t="shared" si="11"/>
        <v>52000</v>
      </c>
      <c r="H90" s="64">
        <v>52000</v>
      </c>
      <c r="I90" s="39" t="s">
        <v>143</v>
      </c>
      <c r="J90" s="39">
        <f t="shared" si="12"/>
        <v>67737</v>
      </c>
      <c r="K90" s="64">
        <v>67737</v>
      </c>
      <c r="L90" s="40" t="s">
        <v>143</v>
      </c>
    </row>
    <row r="91" spans="1:12" s="33" customFormat="1" ht="75" x14ac:dyDescent="0.25">
      <c r="A91" s="65" t="s">
        <v>214</v>
      </c>
      <c r="B91" s="37" t="s">
        <v>322</v>
      </c>
      <c r="C91" s="62"/>
      <c r="D91" s="39">
        <f>SUM(E91:F91)</f>
        <v>13840</v>
      </c>
      <c r="E91" s="64">
        <v>13840</v>
      </c>
      <c r="F91" s="39" t="s">
        <v>143</v>
      </c>
      <c r="G91" s="39">
        <f t="shared" si="11"/>
        <v>13840</v>
      </c>
      <c r="H91" s="64">
        <v>13840</v>
      </c>
      <c r="I91" s="39" t="s">
        <v>143</v>
      </c>
      <c r="J91" s="39">
        <f t="shared" si="12"/>
        <v>15999.996999999999</v>
      </c>
      <c r="K91" s="64">
        <v>15999.996999999999</v>
      </c>
      <c r="L91" s="40" t="s">
        <v>143</v>
      </c>
    </row>
    <row r="92" spans="1:12" s="33" customFormat="1" ht="30" x14ac:dyDescent="0.25">
      <c r="A92" s="65" t="s">
        <v>215</v>
      </c>
      <c r="B92" s="37" t="s">
        <v>323</v>
      </c>
      <c r="C92" s="62"/>
      <c r="D92" s="39">
        <f t="shared" ref="D92:D109" si="13">SUM(E92:F92)</f>
        <v>400</v>
      </c>
      <c r="E92" s="64">
        <v>400</v>
      </c>
      <c r="F92" s="39" t="s">
        <v>143</v>
      </c>
      <c r="G92" s="39">
        <f t="shared" si="11"/>
        <v>400</v>
      </c>
      <c r="H92" s="64">
        <v>400</v>
      </c>
      <c r="I92" s="39" t="s">
        <v>143</v>
      </c>
      <c r="J92" s="39">
        <f t="shared" si="12"/>
        <v>1325.308</v>
      </c>
      <c r="K92" s="64">
        <v>1325.308</v>
      </c>
      <c r="L92" s="40" t="s">
        <v>143</v>
      </c>
    </row>
    <row r="93" spans="1:12" s="33" customFormat="1" ht="45" hidden="1" x14ac:dyDescent="0.25">
      <c r="A93" s="65" t="s">
        <v>216</v>
      </c>
      <c r="B93" s="37" t="s">
        <v>324</v>
      </c>
      <c r="C93" s="62"/>
      <c r="D93" s="39">
        <f t="shared" si="13"/>
        <v>0</v>
      </c>
      <c r="E93" s="64">
        <v>0</v>
      </c>
      <c r="F93" s="39" t="s">
        <v>143</v>
      </c>
      <c r="G93" s="39">
        <f t="shared" si="11"/>
        <v>0</v>
      </c>
      <c r="H93" s="64">
        <v>0</v>
      </c>
      <c r="I93" s="39" t="s">
        <v>143</v>
      </c>
      <c r="J93" s="39">
        <f t="shared" si="12"/>
        <v>0</v>
      </c>
      <c r="K93" s="64">
        <v>0</v>
      </c>
      <c r="L93" s="40" t="s">
        <v>143</v>
      </c>
    </row>
    <row r="94" spans="1:12" s="33" customFormat="1" ht="45" x14ac:dyDescent="0.25">
      <c r="A94" s="65" t="s">
        <v>217</v>
      </c>
      <c r="B94" s="37" t="s">
        <v>325</v>
      </c>
      <c r="C94" s="62"/>
      <c r="D94" s="39">
        <f t="shared" si="13"/>
        <v>3962205.1</v>
      </c>
      <c r="E94" s="64">
        <v>3962205.1</v>
      </c>
      <c r="F94" s="39" t="s">
        <v>143</v>
      </c>
      <c r="G94" s="39">
        <f t="shared" si="11"/>
        <v>5403705.0999999996</v>
      </c>
      <c r="H94" s="64">
        <v>5403705.0999999996</v>
      </c>
      <c r="I94" s="39" t="s">
        <v>143</v>
      </c>
      <c r="J94" s="39">
        <f t="shared" si="12"/>
        <v>5947477.1327999998</v>
      </c>
      <c r="K94" s="64">
        <v>5947477.1327999998</v>
      </c>
      <c r="L94" s="40" t="s">
        <v>143</v>
      </c>
    </row>
    <row r="95" spans="1:12" s="33" customFormat="1" ht="120" hidden="1" x14ac:dyDescent="0.25">
      <c r="A95" s="65" t="s">
        <v>218</v>
      </c>
      <c r="B95" s="37" t="s">
        <v>326</v>
      </c>
      <c r="C95" s="62"/>
      <c r="D95" s="39">
        <f t="shared" si="13"/>
        <v>0</v>
      </c>
      <c r="E95" s="64">
        <v>0</v>
      </c>
      <c r="F95" s="39" t="s">
        <v>143</v>
      </c>
      <c r="G95" s="39">
        <f t="shared" si="11"/>
        <v>0</v>
      </c>
      <c r="H95" s="64">
        <v>0</v>
      </c>
      <c r="I95" s="39" t="s">
        <v>143</v>
      </c>
      <c r="J95" s="39">
        <f t="shared" si="12"/>
        <v>0</v>
      </c>
      <c r="K95" s="64">
        <v>0</v>
      </c>
      <c r="L95" s="40" t="s">
        <v>143</v>
      </c>
    </row>
    <row r="96" spans="1:12" s="33" customFormat="1" hidden="1" x14ac:dyDescent="0.25">
      <c r="A96" s="65" t="s">
        <v>219</v>
      </c>
      <c r="B96" s="37" t="s">
        <v>327</v>
      </c>
      <c r="C96" s="62"/>
      <c r="D96" s="39">
        <f t="shared" si="13"/>
        <v>0</v>
      </c>
      <c r="E96" s="64">
        <v>0</v>
      </c>
      <c r="F96" s="39" t="s">
        <v>143</v>
      </c>
      <c r="G96" s="39">
        <f t="shared" si="11"/>
        <v>0</v>
      </c>
      <c r="H96" s="64">
        <v>0</v>
      </c>
      <c r="I96" s="39" t="s">
        <v>143</v>
      </c>
      <c r="J96" s="39">
        <f t="shared" si="12"/>
        <v>0</v>
      </c>
      <c r="K96" s="64">
        <v>0</v>
      </c>
      <c r="L96" s="40" t="s">
        <v>143</v>
      </c>
    </row>
    <row r="97" spans="1:12" s="33" customFormat="1" ht="60" hidden="1" x14ac:dyDescent="0.25">
      <c r="A97" s="65" t="s">
        <v>220</v>
      </c>
      <c r="B97" s="37" t="s">
        <v>328</v>
      </c>
      <c r="C97" s="62"/>
      <c r="D97" s="39">
        <f t="shared" si="13"/>
        <v>0</v>
      </c>
      <c r="E97" s="64">
        <v>0</v>
      </c>
      <c r="F97" s="39" t="s">
        <v>143</v>
      </c>
      <c r="G97" s="39">
        <f t="shared" si="11"/>
        <v>0</v>
      </c>
      <c r="H97" s="64">
        <v>0</v>
      </c>
      <c r="I97" s="39" t="s">
        <v>143</v>
      </c>
      <c r="J97" s="39">
        <f t="shared" si="12"/>
        <v>0</v>
      </c>
      <c r="K97" s="64">
        <v>0</v>
      </c>
      <c r="L97" s="40" t="s">
        <v>143</v>
      </c>
    </row>
    <row r="98" spans="1:12" s="33" customFormat="1" ht="105" hidden="1" x14ac:dyDescent="0.25">
      <c r="A98" s="65" t="s">
        <v>221</v>
      </c>
      <c r="B98" s="37" t="s">
        <v>329</v>
      </c>
      <c r="C98" s="62"/>
      <c r="D98" s="39">
        <f t="shared" si="13"/>
        <v>0</v>
      </c>
      <c r="E98" s="64">
        <v>0</v>
      </c>
      <c r="F98" s="39" t="s">
        <v>143</v>
      </c>
      <c r="G98" s="39">
        <f t="shared" si="11"/>
        <v>0</v>
      </c>
      <c r="H98" s="64">
        <v>0</v>
      </c>
      <c r="I98" s="39" t="s">
        <v>143</v>
      </c>
      <c r="J98" s="39">
        <f t="shared" si="12"/>
        <v>0</v>
      </c>
      <c r="K98" s="64">
        <v>0</v>
      </c>
      <c r="L98" s="40" t="s">
        <v>143</v>
      </c>
    </row>
    <row r="99" spans="1:12" s="33" customFormat="1" ht="60" hidden="1" x14ac:dyDescent="0.25">
      <c r="A99" s="65" t="s">
        <v>222</v>
      </c>
      <c r="B99" s="37" t="s">
        <v>330</v>
      </c>
      <c r="C99" s="62"/>
      <c r="D99" s="39">
        <f t="shared" si="13"/>
        <v>0</v>
      </c>
      <c r="E99" s="64">
        <v>0</v>
      </c>
      <c r="F99" s="39" t="s">
        <v>143</v>
      </c>
      <c r="G99" s="39">
        <f t="shared" si="11"/>
        <v>0</v>
      </c>
      <c r="H99" s="64">
        <v>0</v>
      </c>
      <c r="I99" s="39" t="s">
        <v>143</v>
      </c>
      <c r="J99" s="39">
        <f t="shared" si="12"/>
        <v>0</v>
      </c>
      <c r="K99" s="64">
        <v>0</v>
      </c>
      <c r="L99" s="40" t="s">
        <v>143</v>
      </c>
    </row>
    <row r="100" spans="1:12" s="33" customFormat="1" ht="30" x14ac:dyDescent="0.25">
      <c r="A100" s="65" t="s">
        <v>223</v>
      </c>
      <c r="B100" s="37" t="s">
        <v>331</v>
      </c>
      <c r="C100" s="62"/>
      <c r="D100" s="39">
        <f t="shared" si="13"/>
        <v>50000</v>
      </c>
      <c r="E100" s="64">
        <v>50000</v>
      </c>
      <c r="F100" s="39" t="s">
        <v>143</v>
      </c>
      <c r="G100" s="39">
        <f t="shared" si="11"/>
        <v>50000</v>
      </c>
      <c r="H100" s="64">
        <v>50000</v>
      </c>
      <c r="I100" s="39" t="s">
        <v>143</v>
      </c>
      <c r="J100" s="39">
        <f t="shared" si="12"/>
        <v>146421.78200000001</v>
      </c>
      <c r="K100" s="64">
        <v>146421.78200000001</v>
      </c>
      <c r="L100" s="40" t="s">
        <v>143</v>
      </c>
    </row>
    <row r="101" spans="1:12" s="33" customFormat="1" ht="75" x14ac:dyDescent="0.25">
      <c r="A101" s="65" t="s">
        <v>224</v>
      </c>
      <c r="B101" s="37" t="s">
        <v>332</v>
      </c>
      <c r="C101" s="62"/>
      <c r="D101" s="39">
        <f t="shared" si="13"/>
        <v>625000</v>
      </c>
      <c r="E101" s="64">
        <v>625000</v>
      </c>
      <c r="F101" s="39" t="s">
        <v>143</v>
      </c>
      <c r="G101" s="39">
        <f t="shared" si="11"/>
        <v>625000</v>
      </c>
      <c r="H101" s="64">
        <v>625000</v>
      </c>
      <c r="I101" s="39" t="s">
        <v>143</v>
      </c>
      <c r="J101" s="39">
        <f t="shared" si="12"/>
        <v>723179.70039999997</v>
      </c>
      <c r="K101" s="64">
        <v>723179.70039999997</v>
      </c>
      <c r="L101" s="40" t="s">
        <v>143</v>
      </c>
    </row>
    <row r="102" spans="1:12" s="33" customFormat="1" ht="105" hidden="1" x14ac:dyDescent="0.25">
      <c r="A102" s="65" t="s">
        <v>225</v>
      </c>
      <c r="B102" s="37" t="s">
        <v>333</v>
      </c>
      <c r="C102" s="62"/>
      <c r="D102" s="39">
        <f t="shared" si="13"/>
        <v>0</v>
      </c>
      <c r="E102" s="64">
        <v>0</v>
      </c>
      <c r="F102" s="39" t="s">
        <v>143</v>
      </c>
      <c r="G102" s="39">
        <f t="shared" si="11"/>
        <v>0</v>
      </c>
      <c r="H102" s="64">
        <v>0</v>
      </c>
      <c r="I102" s="39" t="s">
        <v>143</v>
      </c>
      <c r="J102" s="39">
        <f t="shared" si="12"/>
        <v>0</v>
      </c>
      <c r="K102" s="64">
        <v>0</v>
      </c>
      <c r="L102" s="40" t="s">
        <v>143</v>
      </c>
    </row>
    <row r="103" spans="1:12" s="33" customFormat="1" ht="60" x14ac:dyDescent="0.25">
      <c r="A103" s="65" t="s">
        <v>226</v>
      </c>
      <c r="B103" s="37" t="s">
        <v>334</v>
      </c>
      <c r="C103" s="62"/>
      <c r="D103" s="39">
        <f t="shared" si="13"/>
        <v>45500</v>
      </c>
      <c r="E103" s="64">
        <v>45500</v>
      </c>
      <c r="F103" s="39" t="s">
        <v>143</v>
      </c>
      <c r="G103" s="39">
        <f t="shared" si="11"/>
        <v>45500</v>
      </c>
      <c r="H103" s="64">
        <v>45500</v>
      </c>
      <c r="I103" s="39" t="s">
        <v>143</v>
      </c>
      <c r="J103" s="39">
        <f t="shared" si="12"/>
        <v>42646.203999999998</v>
      </c>
      <c r="K103" s="64">
        <v>42646.203999999998</v>
      </c>
      <c r="L103" s="40" t="s">
        <v>143</v>
      </c>
    </row>
    <row r="104" spans="1:12" s="33" customFormat="1" ht="150" x14ac:dyDescent="0.25">
      <c r="A104" s="65" t="s">
        <v>227</v>
      </c>
      <c r="B104" s="37" t="s">
        <v>335</v>
      </c>
      <c r="C104" s="62"/>
      <c r="D104" s="39">
        <f t="shared" si="13"/>
        <v>2140000</v>
      </c>
      <c r="E104" s="64">
        <v>2140000</v>
      </c>
      <c r="F104" s="39" t="s">
        <v>143</v>
      </c>
      <c r="G104" s="39">
        <f t="shared" si="11"/>
        <v>2140000</v>
      </c>
      <c r="H104" s="64">
        <v>2140000</v>
      </c>
      <c r="I104" s="39" t="s">
        <v>143</v>
      </c>
      <c r="J104" s="39">
        <f t="shared" si="12"/>
        <v>2103241.1793999998</v>
      </c>
      <c r="K104" s="64">
        <v>2103241.1793999998</v>
      </c>
      <c r="L104" s="40" t="s">
        <v>143</v>
      </c>
    </row>
    <row r="105" spans="1:12" s="33" customFormat="1" ht="30" x14ac:dyDescent="0.25">
      <c r="A105" s="65" t="s">
        <v>228</v>
      </c>
      <c r="B105" s="37" t="s">
        <v>336</v>
      </c>
      <c r="C105" s="62"/>
      <c r="D105" s="39">
        <f t="shared" si="13"/>
        <v>1814</v>
      </c>
      <c r="E105" s="64">
        <v>1814</v>
      </c>
      <c r="F105" s="39" t="s">
        <v>143</v>
      </c>
      <c r="G105" s="39">
        <f t="shared" si="11"/>
        <v>1814</v>
      </c>
      <c r="H105" s="64">
        <v>1814</v>
      </c>
      <c r="I105" s="39" t="s">
        <v>143</v>
      </c>
      <c r="J105" s="39">
        <f t="shared" si="12"/>
        <v>1574.78</v>
      </c>
      <c r="K105" s="64">
        <v>1574.78</v>
      </c>
      <c r="L105" s="40" t="s">
        <v>143</v>
      </c>
    </row>
    <row r="106" spans="1:12" s="33" customFormat="1" ht="30" x14ac:dyDescent="0.25">
      <c r="A106" s="65" t="s">
        <v>229</v>
      </c>
      <c r="B106" s="37" t="s">
        <v>337</v>
      </c>
      <c r="C106" s="62"/>
      <c r="D106" s="39">
        <f t="shared" si="13"/>
        <v>500</v>
      </c>
      <c r="E106" s="64">
        <v>500</v>
      </c>
      <c r="F106" s="39" t="s">
        <v>143</v>
      </c>
      <c r="G106" s="39">
        <f t="shared" si="11"/>
        <v>500</v>
      </c>
      <c r="H106" s="64">
        <v>500</v>
      </c>
      <c r="I106" s="39" t="s">
        <v>143</v>
      </c>
      <c r="J106" s="39">
        <f t="shared" si="12"/>
        <v>0</v>
      </c>
      <c r="K106" s="64">
        <v>0</v>
      </c>
      <c r="L106" s="40" t="s">
        <v>143</v>
      </c>
    </row>
    <row r="107" spans="1:12" s="33" customFormat="1" x14ac:dyDescent="0.25">
      <c r="A107" s="65" t="s">
        <v>230</v>
      </c>
      <c r="B107" s="37" t="s">
        <v>338</v>
      </c>
      <c r="C107" s="62"/>
      <c r="D107" s="39">
        <f t="shared" si="13"/>
        <v>7975299.5</v>
      </c>
      <c r="E107" s="64">
        <v>7975299.5</v>
      </c>
      <c r="F107" s="39" t="s">
        <v>143</v>
      </c>
      <c r="G107" s="39">
        <f t="shared" si="11"/>
        <v>14739242.699999999</v>
      </c>
      <c r="H107" s="64">
        <v>14739242.699999999</v>
      </c>
      <c r="I107" s="39" t="s">
        <v>143</v>
      </c>
      <c r="J107" s="39">
        <f t="shared" si="12"/>
        <v>15742137.5711</v>
      </c>
      <c r="K107" s="64">
        <v>15742137.5711</v>
      </c>
      <c r="L107" s="40" t="s">
        <v>143</v>
      </c>
    </row>
    <row r="108" spans="1:12" ht="45" x14ac:dyDescent="0.25">
      <c r="A108" s="36" t="s">
        <v>161</v>
      </c>
      <c r="B108" s="37" t="s">
        <v>339</v>
      </c>
      <c r="C108" s="38"/>
      <c r="D108" s="39">
        <f t="shared" si="13"/>
        <v>300000</v>
      </c>
      <c r="E108" s="64">
        <v>300000</v>
      </c>
      <c r="F108" s="39" t="s">
        <v>143</v>
      </c>
      <c r="G108" s="39">
        <f t="shared" si="11"/>
        <v>300000</v>
      </c>
      <c r="H108" s="64">
        <v>300000</v>
      </c>
      <c r="I108" s="39" t="s">
        <v>143</v>
      </c>
      <c r="J108" s="39">
        <f>SUM(K108:L108)</f>
        <v>285026.37540000002</v>
      </c>
      <c r="K108" s="64">
        <v>285026.37540000002</v>
      </c>
      <c r="L108" s="40" t="s">
        <v>143</v>
      </c>
    </row>
    <row r="109" spans="1:12" ht="30" hidden="1" x14ac:dyDescent="0.25">
      <c r="A109" s="36" t="s">
        <v>231</v>
      </c>
      <c r="B109" s="43" t="s">
        <v>340</v>
      </c>
      <c r="C109" s="38"/>
      <c r="D109" s="39">
        <f t="shared" si="13"/>
        <v>0</v>
      </c>
      <c r="E109" s="64">
        <v>0</v>
      </c>
      <c r="F109" s="39" t="s">
        <v>143</v>
      </c>
      <c r="G109" s="39">
        <f t="shared" si="11"/>
        <v>0</v>
      </c>
      <c r="H109" s="64">
        <v>0</v>
      </c>
      <c r="I109" s="39" t="s">
        <v>143</v>
      </c>
      <c r="J109" s="39">
        <f>SUM(K109:L109)</f>
        <v>0</v>
      </c>
      <c r="K109" s="64">
        <v>0</v>
      </c>
      <c r="L109" s="40" t="s">
        <v>143</v>
      </c>
    </row>
    <row r="110" spans="1:12" ht="45" x14ac:dyDescent="0.25">
      <c r="A110" s="49" t="s">
        <v>162</v>
      </c>
      <c r="B110" s="60" t="s">
        <v>341</v>
      </c>
      <c r="C110" s="30">
        <v>7431</v>
      </c>
      <c r="D110" s="66">
        <f>SUM(D111:D112)</f>
        <v>1153600</v>
      </c>
      <c r="E110" s="66">
        <f>SUM(E111:E112)</f>
        <v>1153600</v>
      </c>
      <c r="F110" s="67" t="s">
        <v>143</v>
      </c>
      <c r="G110" s="66">
        <f>SUM(G111:G112)</f>
        <v>2603600</v>
      </c>
      <c r="H110" s="66">
        <f>SUM(H111:H112)</f>
        <v>2603600</v>
      </c>
      <c r="I110" s="67" t="s">
        <v>143</v>
      </c>
      <c r="J110" s="66">
        <f>SUM(J111:J112)</f>
        <v>2689346.8496999997</v>
      </c>
      <c r="K110" s="66">
        <f>SUM(K111:K112)</f>
        <v>2689346.8496999997</v>
      </c>
      <c r="L110" s="68" t="s">
        <v>143</v>
      </c>
    </row>
    <row r="111" spans="1:12" s="33" customFormat="1" ht="60" x14ac:dyDescent="0.25">
      <c r="A111" s="36" t="s">
        <v>232</v>
      </c>
      <c r="B111" s="37" t="s">
        <v>342</v>
      </c>
      <c r="C111" s="56"/>
      <c r="D111" s="39">
        <f>SUM(E111:F111)</f>
        <v>1134600</v>
      </c>
      <c r="E111" s="39">
        <v>1134600</v>
      </c>
      <c r="F111" s="39" t="s">
        <v>143</v>
      </c>
      <c r="G111" s="39">
        <f>SUM(H111:I111)</f>
        <v>2584600</v>
      </c>
      <c r="H111" s="39">
        <v>2584600</v>
      </c>
      <c r="I111" s="39" t="s">
        <v>143</v>
      </c>
      <c r="J111" s="39">
        <f>SUM(K111:L111)</f>
        <v>2605672.7966999998</v>
      </c>
      <c r="K111" s="39">
        <v>2605672.7966999998</v>
      </c>
      <c r="L111" s="40" t="s">
        <v>143</v>
      </c>
    </row>
    <row r="112" spans="1:12" s="33" customFormat="1" ht="45" x14ac:dyDescent="0.25">
      <c r="A112" s="69" t="s">
        <v>163</v>
      </c>
      <c r="B112" s="37" t="s">
        <v>343</v>
      </c>
      <c r="C112" s="56"/>
      <c r="D112" s="39">
        <f>SUM(E112:F112)</f>
        <v>19000</v>
      </c>
      <c r="E112" s="39">
        <v>19000</v>
      </c>
      <c r="F112" s="39" t="s">
        <v>143</v>
      </c>
      <c r="G112" s="39">
        <f>SUM(H112:I112)</f>
        <v>19000</v>
      </c>
      <c r="H112" s="39">
        <v>19000</v>
      </c>
      <c r="I112" s="39" t="s">
        <v>143</v>
      </c>
      <c r="J112" s="39">
        <f>SUM(K112:L112)</f>
        <v>83674.053</v>
      </c>
      <c r="K112" s="39">
        <v>83674.053</v>
      </c>
      <c r="L112" s="40" t="s">
        <v>143</v>
      </c>
    </row>
    <row r="113" spans="1:13" s="33" customFormat="1" ht="30" x14ac:dyDescent="0.25">
      <c r="A113" s="28" t="s">
        <v>164</v>
      </c>
      <c r="B113" s="34" t="s">
        <v>344</v>
      </c>
      <c r="C113" s="284">
        <v>7441</v>
      </c>
      <c r="D113" s="35">
        <f>SUM(D114:D115)</f>
        <v>4550</v>
      </c>
      <c r="E113" s="35">
        <f>SUM(E114:E115)</f>
        <v>4550</v>
      </c>
      <c r="F113" s="31" t="s">
        <v>143</v>
      </c>
      <c r="G113" s="35">
        <f>SUM(G114:G115)</f>
        <v>4550</v>
      </c>
      <c r="H113" s="35">
        <f>SUM(H114:H115)</f>
        <v>4550</v>
      </c>
      <c r="I113" s="31" t="s">
        <v>143</v>
      </c>
      <c r="J113" s="35">
        <f>SUM(J114:J115)</f>
        <v>1250</v>
      </c>
      <c r="K113" s="35">
        <f>SUM(K114:K115)</f>
        <v>1250</v>
      </c>
      <c r="L113" s="32" t="s">
        <v>143</v>
      </c>
    </row>
    <row r="114" spans="1:13" s="33" customFormat="1" ht="120" hidden="1" x14ac:dyDescent="0.25">
      <c r="A114" s="70" t="s">
        <v>165</v>
      </c>
      <c r="B114" s="37" t="s">
        <v>345</v>
      </c>
      <c r="C114" s="56"/>
      <c r="D114" s="39">
        <f>SUM(E114:F114)</f>
        <v>0</v>
      </c>
      <c r="E114" s="44">
        <v>0</v>
      </c>
      <c r="F114" s="39" t="s">
        <v>143</v>
      </c>
      <c r="G114" s="39">
        <f>SUM(H114:I114)</f>
        <v>0</v>
      </c>
      <c r="H114" s="44">
        <v>0</v>
      </c>
      <c r="I114" s="39" t="s">
        <v>143</v>
      </c>
      <c r="J114" s="39">
        <f>SUM(K114:L114)</f>
        <v>0</v>
      </c>
      <c r="K114" s="44">
        <v>0</v>
      </c>
      <c r="L114" s="40" t="s">
        <v>143</v>
      </c>
    </row>
    <row r="115" spans="1:13" s="33" customFormat="1" ht="120" x14ac:dyDescent="0.25">
      <c r="A115" s="47" t="s">
        <v>191</v>
      </c>
      <c r="B115" s="37" t="s">
        <v>346</v>
      </c>
      <c r="C115" s="71"/>
      <c r="D115" s="39">
        <f>SUM(E115:F115)</f>
        <v>4550</v>
      </c>
      <c r="E115" s="44">
        <v>4550</v>
      </c>
      <c r="F115" s="39" t="s">
        <v>143</v>
      </c>
      <c r="G115" s="39">
        <f>SUM(H115:I115)</f>
        <v>4550</v>
      </c>
      <c r="H115" s="44">
        <v>4550</v>
      </c>
      <c r="I115" s="39" t="s">
        <v>143</v>
      </c>
      <c r="J115" s="39">
        <f>SUM(K115:L115)</f>
        <v>1250</v>
      </c>
      <c r="K115" s="44">
        <v>1250</v>
      </c>
      <c r="L115" s="40" t="s">
        <v>143</v>
      </c>
    </row>
    <row r="116" spans="1:13" s="33" customFormat="1" ht="45" hidden="1" x14ac:dyDescent="0.25">
      <c r="A116" s="28" t="s">
        <v>166</v>
      </c>
      <c r="B116" s="34" t="s">
        <v>347</v>
      </c>
      <c r="C116" s="284">
        <v>7442</v>
      </c>
      <c r="D116" s="35">
        <f>SUM(D117:D118)</f>
        <v>0</v>
      </c>
      <c r="E116" s="31" t="s">
        <v>143</v>
      </c>
      <c r="F116" s="35">
        <f>SUM(F117:F118)</f>
        <v>0</v>
      </c>
      <c r="G116" s="35">
        <f>SUM(G117:G118)</f>
        <v>0</v>
      </c>
      <c r="H116" s="31" t="s">
        <v>143</v>
      </c>
      <c r="I116" s="35">
        <f>SUM(I117:I118)</f>
        <v>0</v>
      </c>
      <c r="J116" s="35">
        <f>SUM(J117:J118)</f>
        <v>0</v>
      </c>
      <c r="K116" s="31" t="s">
        <v>143</v>
      </c>
      <c r="L116" s="55">
        <f>SUM(L117:L118)</f>
        <v>0</v>
      </c>
    </row>
    <row r="117" spans="1:13" ht="135" hidden="1" x14ac:dyDescent="0.25">
      <c r="A117" s="36" t="s">
        <v>167</v>
      </c>
      <c r="B117" s="72" t="s">
        <v>348</v>
      </c>
      <c r="C117" s="56"/>
      <c r="D117" s="39">
        <f>SUM(E117:F117)</f>
        <v>0</v>
      </c>
      <c r="E117" s="39" t="s">
        <v>143</v>
      </c>
      <c r="F117" s="39">
        <v>0</v>
      </c>
      <c r="G117" s="39">
        <f>SUM(H117:I117)</f>
        <v>0</v>
      </c>
      <c r="H117" s="39" t="s">
        <v>143</v>
      </c>
      <c r="I117" s="39">
        <v>0</v>
      </c>
      <c r="J117" s="39">
        <f>SUM(K117:L117)</f>
        <v>0</v>
      </c>
      <c r="K117" s="39" t="s">
        <v>143</v>
      </c>
      <c r="L117" s="40">
        <v>0</v>
      </c>
    </row>
    <row r="118" spans="1:13" s="33" customFormat="1" ht="135" hidden="1" x14ac:dyDescent="0.25">
      <c r="A118" s="36" t="s">
        <v>168</v>
      </c>
      <c r="B118" s="43" t="s">
        <v>349</v>
      </c>
      <c r="C118" s="56"/>
      <c r="D118" s="39">
        <f>SUM(E118:F118)</f>
        <v>0</v>
      </c>
      <c r="E118" s="39" t="s">
        <v>143</v>
      </c>
      <c r="F118" s="39">
        <v>0</v>
      </c>
      <c r="G118" s="39">
        <f>SUM(H118:I118)</f>
        <v>0</v>
      </c>
      <c r="H118" s="39" t="s">
        <v>143</v>
      </c>
      <c r="I118" s="39">
        <v>0</v>
      </c>
      <c r="J118" s="39">
        <f>SUM(K118:L118)</f>
        <v>0</v>
      </c>
      <c r="K118" s="39" t="s">
        <v>143</v>
      </c>
      <c r="L118" s="40">
        <v>0</v>
      </c>
    </row>
    <row r="119" spans="1:13" s="33" customFormat="1" ht="30" x14ac:dyDescent="0.25">
      <c r="A119" s="73" t="s">
        <v>70</v>
      </c>
      <c r="B119" s="34" t="s">
        <v>350</v>
      </c>
      <c r="C119" s="284">
        <v>7452</v>
      </c>
      <c r="D119" s="35">
        <f>SUM(D120,D122)</f>
        <v>841120</v>
      </c>
      <c r="E119" s="35">
        <f>SUM(E120:E122)</f>
        <v>826120</v>
      </c>
      <c r="F119" s="35">
        <f t="shared" ref="F119:L119" si="14">SUM(F120:F122)</f>
        <v>9100910</v>
      </c>
      <c r="G119" s="35">
        <f>SUM(G120,G122)</f>
        <v>841120</v>
      </c>
      <c r="H119" s="35">
        <f t="shared" si="14"/>
        <v>826120</v>
      </c>
      <c r="I119" s="35">
        <f t="shared" si="14"/>
        <v>5441511</v>
      </c>
      <c r="J119" s="35">
        <f>SUM(J120,J122)</f>
        <v>-30319.068400000004</v>
      </c>
      <c r="K119" s="35">
        <f t="shared" si="14"/>
        <v>-75790.136400000003</v>
      </c>
      <c r="L119" s="55">
        <f t="shared" si="14"/>
        <v>718471.06799999997</v>
      </c>
    </row>
    <row r="120" spans="1:13" ht="30" x14ac:dyDescent="0.25">
      <c r="A120" s="36" t="s">
        <v>71</v>
      </c>
      <c r="B120" s="43" t="s">
        <v>351</v>
      </c>
      <c r="C120" s="56"/>
      <c r="D120" s="39">
        <f>SUM(E120:F120)</f>
        <v>15000</v>
      </c>
      <c r="E120" s="39" t="s">
        <v>143</v>
      </c>
      <c r="F120" s="39">
        <v>15000</v>
      </c>
      <c r="G120" s="39">
        <f>SUM(H120:I120)</f>
        <v>15000</v>
      </c>
      <c r="H120" s="39" t="s">
        <v>143</v>
      </c>
      <c r="I120" s="39">
        <v>15000</v>
      </c>
      <c r="J120" s="39">
        <f>SUM(K120:L120)</f>
        <v>45471.067999999999</v>
      </c>
      <c r="K120" s="39" t="s">
        <v>143</v>
      </c>
      <c r="L120" s="40">
        <v>45471.067999999999</v>
      </c>
    </row>
    <row r="121" spans="1:13" ht="30" x14ac:dyDescent="0.25">
      <c r="A121" s="36" t="s">
        <v>72</v>
      </c>
      <c r="B121" s="43" t="s">
        <v>352</v>
      </c>
      <c r="C121" s="56"/>
      <c r="D121" s="39">
        <f>SUM(E121:F121)</f>
        <v>9085910</v>
      </c>
      <c r="E121" s="39" t="s">
        <v>143</v>
      </c>
      <c r="F121" s="39">
        <v>9085910</v>
      </c>
      <c r="G121" s="39">
        <f>SUM(H121:I121)</f>
        <v>5426511</v>
      </c>
      <c r="H121" s="39" t="s">
        <v>143</v>
      </c>
      <c r="I121" s="39">
        <v>5426511</v>
      </c>
      <c r="J121" s="39">
        <f>SUM(K121:L121)</f>
        <v>673000</v>
      </c>
      <c r="K121" s="39" t="s">
        <v>143</v>
      </c>
      <c r="L121" s="40">
        <v>673000</v>
      </c>
    </row>
    <row r="122" spans="1:13" ht="45.6" thickBot="1" x14ac:dyDescent="0.3">
      <c r="A122" s="74" t="s">
        <v>73</v>
      </c>
      <c r="B122" s="75" t="s">
        <v>353</v>
      </c>
      <c r="C122" s="76"/>
      <c r="D122" s="77">
        <f>SUM(E122:F122)</f>
        <v>826120</v>
      </c>
      <c r="E122" s="78">
        <v>826120</v>
      </c>
      <c r="F122" s="78">
        <v>0</v>
      </c>
      <c r="G122" s="77">
        <f>SUM(H122:I122)</f>
        <v>826120</v>
      </c>
      <c r="H122" s="77">
        <v>826120</v>
      </c>
      <c r="I122" s="77">
        <v>0</v>
      </c>
      <c r="J122" s="77">
        <f>SUM(K122:L122)</f>
        <v>-75790.136400000003</v>
      </c>
      <c r="K122" s="77">
        <v>-75790.136400000003</v>
      </c>
      <c r="L122" s="79">
        <v>0</v>
      </c>
    </row>
    <row r="123" spans="1:13" x14ac:dyDescent="0.25">
      <c r="B123" s="285"/>
      <c r="D123" s="285"/>
      <c r="E123" s="285"/>
      <c r="F123" s="285"/>
      <c r="G123" s="285"/>
      <c r="H123" s="285"/>
      <c r="I123" s="285"/>
      <c r="J123" s="285"/>
      <c r="K123" s="285"/>
      <c r="L123" s="285"/>
      <c r="M123" s="285"/>
    </row>
    <row r="124" spans="1:13" x14ac:dyDescent="0.25">
      <c r="B124" s="285"/>
      <c r="D124" s="285"/>
      <c r="E124" s="285"/>
      <c r="F124" s="285"/>
      <c r="G124" s="285"/>
      <c r="H124" s="285"/>
      <c r="I124" s="285"/>
      <c r="J124" s="285"/>
      <c r="K124" s="285"/>
      <c r="L124" s="285"/>
      <c r="M124" s="285"/>
    </row>
    <row r="125" spans="1:13" x14ac:dyDescent="0.25">
      <c r="B125" s="285"/>
      <c r="D125" s="285"/>
      <c r="E125" s="285"/>
      <c r="F125" s="285"/>
      <c r="G125" s="285"/>
      <c r="H125" s="285"/>
      <c r="I125" s="285"/>
      <c r="J125" s="285"/>
      <c r="K125" s="285"/>
      <c r="L125" s="285"/>
      <c r="M125" s="285"/>
    </row>
    <row r="126" spans="1:13" x14ac:dyDescent="0.25">
      <c r="B126" s="285"/>
      <c r="D126" s="285"/>
      <c r="E126" s="285"/>
      <c r="F126" s="285"/>
      <c r="G126" s="285"/>
      <c r="H126" s="285"/>
      <c r="I126" s="285"/>
      <c r="J126" s="285"/>
      <c r="K126" s="285"/>
      <c r="L126" s="285"/>
      <c r="M126" s="285"/>
    </row>
    <row r="127" spans="1:13" x14ac:dyDescent="0.25">
      <c r="B127" s="285"/>
      <c r="D127" s="285"/>
      <c r="E127" s="285"/>
      <c r="F127" s="285"/>
      <c r="G127" s="285"/>
      <c r="H127" s="285"/>
      <c r="I127" s="285"/>
      <c r="J127" s="285"/>
      <c r="K127" s="285"/>
      <c r="L127" s="285"/>
      <c r="M127" s="285"/>
    </row>
    <row r="128" spans="1:13" x14ac:dyDescent="0.25">
      <c r="B128" s="285"/>
      <c r="D128" s="285"/>
      <c r="E128" s="285"/>
      <c r="F128" s="285"/>
      <c r="G128" s="285"/>
      <c r="H128" s="285"/>
      <c r="I128" s="285"/>
      <c r="J128" s="285"/>
      <c r="K128" s="285"/>
      <c r="L128" s="285"/>
      <c r="M128" s="285"/>
    </row>
    <row r="129" spans="2:13" x14ac:dyDescent="0.25">
      <c r="B129" s="285"/>
      <c r="D129" s="285"/>
      <c r="E129" s="285"/>
      <c r="F129" s="285"/>
      <c r="G129" s="285"/>
      <c r="H129" s="285"/>
      <c r="I129" s="285"/>
      <c r="J129" s="285"/>
      <c r="K129" s="285"/>
      <c r="L129" s="285"/>
      <c r="M129" s="285"/>
    </row>
    <row r="130" spans="2:13" x14ac:dyDescent="0.25">
      <c r="B130" s="285"/>
      <c r="D130" s="285"/>
      <c r="E130" s="285"/>
      <c r="F130" s="285"/>
      <c r="G130" s="285"/>
      <c r="H130" s="285"/>
      <c r="I130" s="285"/>
      <c r="J130" s="285"/>
      <c r="K130" s="285"/>
      <c r="L130" s="285"/>
      <c r="M130" s="285"/>
    </row>
    <row r="131" spans="2:13" x14ac:dyDescent="0.25">
      <c r="B131" s="285"/>
      <c r="D131" s="285"/>
      <c r="E131" s="285"/>
      <c r="F131" s="285"/>
      <c r="G131" s="285"/>
      <c r="H131" s="285"/>
      <c r="I131" s="285"/>
      <c r="J131" s="285"/>
      <c r="K131" s="285"/>
      <c r="L131" s="285"/>
      <c r="M131" s="285"/>
    </row>
    <row r="132" spans="2:13" x14ac:dyDescent="0.25">
      <c r="B132" s="285"/>
      <c r="D132" s="285"/>
      <c r="E132" s="285"/>
      <c r="F132" s="285"/>
      <c r="G132" s="285"/>
      <c r="H132" s="285"/>
      <c r="I132" s="285"/>
      <c r="J132" s="285"/>
      <c r="K132" s="285"/>
      <c r="L132" s="285"/>
      <c r="M132" s="285"/>
    </row>
    <row r="133" spans="2:13" x14ac:dyDescent="0.25">
      <c r="B133" s="285"/>
      <c r="D133" s="285"/>
      <c r="E133" s="285"/>
      <c r="F133" s="285"/>
      <c r="G133" s="285"/>
      <c r="H133" s="285"/>
      <c r="I133" s="285"/>
      <c r="J133" s="285"/>
      <c r="K133" s="285"/>
      <c r="L133" s="285"/>
      <c r="M133" s="285"/>
    </row>
    <row r="134" spans="2:13" x14ac:dyDescent="0.25">
      <c r="B134" s="285"/>
      <c r="D134" s="285"/>
      <c r="E134" s="285"/>
      <c r="F134" s="285"/>
      <c r="G134" s="285"/>
      <c r="H134" s="285"/>
      <c r="I134" s="285"/>
      <c r="J134" s="285"/>
      <c r="K134" s="285"/>
      <c r="L134" s="285"/>
      <c r="M134" s="285"/>
    </row>
    <row r="135" spans="2:13" x14ac:dyDescent="0.25">
      <c r="B135" s="285"/>
      <c r="D135" s="285"/>
      <c r="E135" s="285"/>
      <c r="F135" s="285"/>
      <c r="G135" s="285"/>
      <c r="H135" s="285"/>
      <c r="I135" s="285"/>
      <c r="J135" s="285"/>
      <c r="K135" s="285"/>
      <c r="L135" s="285"/>
      <c r="M135" s="285"/>
    </row>
    <row r="136" spans="2:13" x14ac:dyDescent="0.25">
      <c r="B136" s="285"/>
      <c r="D136" s="285"/>
      <c r="E136" s="285"/>
      <c r="F136" s="285"/>
      <c r="G136" s="285"/>
      <c r="H136" s="285"/>
      <c r="I136" s="285"/>
      <c r="J136" s="285"/>
      <c r="K136" s="285"/>
      <c r="L136" s="285"/>
      <c r="M136" s="285"/>
    </row>
    <row r="137" spans="2:13" x14ac:dyDescent="0.25">
      <c r="B137" s="285"/>
      <c r="D137" s="285"/>
      <c r="E137" s="285"/>
      <c r="F137" s="285"/>
      <c r="G137" s="285"/>
      <c r="H137" s="285"/>
      <c r="I137" s="285"/>
      <c r="J137" s="285"/>
      <c r="K137" s="285"/>
      <c r="L137" s="285"/>
      <c r="M137" s="285"/>
    </row>
    <row r="138" spans="2:13" x14ac:dyDescent="0.25">
      <c r="B138" s="285"/>
      <c r="D138" s="285"/>
      <c r="E138" s="285"/>
      <c r="F138" s="285"/>
      <c r="G138" s="285"/>
      <c r="H138" s="285"/>
      <c r="I138" s="285"/>
      <c r="J138" s="285"/>
      <c r="K138" s="285"/>
      <c r="L138" s="285"/>
      <c r="M138" s="285"/>
    </row>
    <row r="139" spans="2:13" x14ac:dyDescent="0.25">
      <c r="B139" s="285"/>
      <c r="D139" s="285"/>
      <c r="E139" s="285"/>
      <c r="F139" s="285"/>
      <c r="G139" s="285"/>
      <c r="H139" s="285"/>
      <c r="I139" s="285"/>
      <c r="J139" s="285"/>
      <c r="K139" s="285"/>
      <c r="L139" s="285"/>
      <c r="M139" s="285"/>
    </row>
    <row r="140" spans="2:13" x14ac:dyDescent="0.25">
      <c r="B140" s="285"/>
      <c r="D140" s="285"/>
      <c r="E140" s="285"/>
      <c r="F140" s="285"/>
      <c r="G140" s="285"/>
      <c r="H140" s="285"/>
      <c r="I140" s="285"/>
      <c r="J140" s="285"/>
      <c r="K140" s="285"/>
      <c r="L140" s="285"/>
      <c r="M140" s="285"/>
    </row>
    <row r="141" spans="2:13" x14ac:dyDescent="0.25">
      <c r="B141" s="285"/>
      <c r="D141" s="285"/>
      <c r="E141" s="285"/>
      <c r="F141" s="285"/>
      <c r="G141" s="285"/>
      <c r="H141" s="285"/>
      <c r="I141" s="285"/>
      <c r="J141" s="285"/>
      <c r="K141" s="285"/>
      <c r="L141" s="285"/>
      <c r="M141" s="285"/>
    </row>
    <row r="142" spans="2:13" x14ac:dyDescent="0.25">
      <c r="B142" s="285"/>
      <c r="D142" s="285"/>
      <c r="E142" s="285"/>
      <c r="F142" s="285"/>
      <c r="G142" s="285"/>
      <c r="H142" s="285"/>
      <c r="I142" s="285"/>
      <c r="J142" s="285"/>
      <c r="K142" s="285"/>
      <c r="L142" s="285"/>
      <c r="M142" s="285"/>
    </row>
    <row r="143" spans="2:13" x14ac:dyDescent="0.25">
      <c r="B143" s="285"/>
      <c r="D143" s="285"/>
      <c r="E143" s="285"/>
      <c r="F143" s="285"/>
      <c r="G143" s="285"/>
      <c r="H143" s="285"/>
      <c r="I143" s="285"/>
      <c r="J143" s="285"/>
      <c r="K143" s="285"/>
      <c r="L143" s="285"/>
      <c r="M143" s="285"/>
    </row>
    <row r="144" spans="2:13" x14ac:dyDescent="0.25">
      <c r="B144" s="285"/>
      <c r="D144" s="285"/>
      <c r="E144" s="285"/>
      <c r="F144" s="285"/>
      <c r="G144" s="285"/>
      <c r="H144" s="285"/>
      <c r="I144" s="285"/>
      <c r="J144" s="285"/>
      <c r="K144" s="285"/>
      <c r="L144" s="285"/>
      <c r="M144" s="285"/>
    </row>
    <row r="145" spans="2:13" x14ac:dyDescent="0.25">
      <c r="B145" s="285"/>
      <c r="D145" s="285"/>
      <c r="E145" s="285"/>
      <c r="F145" s="285"/>
      <c r="G145" s="285"/>
      <c r="H145" s="285"/>
      <c r="I145" s="285"/>
      <c r="J145" s="285"/>
      <c r="K145" s="285"/>
      <c r="L145" s="285"/>
      <c r="M145" s="285"/>
    </row>
    <row r="146" spans="2:13" x14ac:dyDescent="0.25">
      <c r="B146" s="285"/>
      <c r="D146" s="285"/>
      <c r="E146" s="285"/>
      <c r="F146" s="285"/>
      <c r="G146" s="285"/>
      <c r="H146" s="285"/>
      <c r="I146" s="285"/>
      <c r="J146" s="285"/>
      <c r="K146" s="285"/>
      <c r="L146" s="285"/>
      <c r="M146" s="285"/>
    </row>
    <row r="147" spans="2:13" x14ac:dyDescent="0.25">
      <c r="B147" s="285"/>
      <c r="D147" s="285"/>
      <c r="E147" s="285"/>
      <c r="F147" s="285"/>
      <c r="G147" s="285"/>
      <c r="H147" s="285"/>
      <c r="I147" s="285"/>
      <c r="J147" s="285"/>
      <c r="K147" s="285"/>
      <c r="L147" s="285"/>
      <c r="M147" s="285"/>
    </row>
    <row r="148" spans="2:13" x14ac:dyDescent="0.25">
      <c r="B148" s="285"/>
      <c r="D148" s="285"/>
      <c r="E148" s="285"/>
      <c r="F148" s="285"/>
      <c r="G148" s="285"/>
      <c r="H148" s="285"/>
      <c r="I148" s="285"/>
      <c r="J148" s="285"/>
      <c r="K148" s="285"/>
      <c r="L148" s="285"/>
      <c r="M148" s="285"/>
    </row>
    <row r="149" spans="2:13" x14ac:dyDescent="0.25">
      <c r="B149" s="285"/>
      <c r="D149" s="285"/>
      <c r="E149" s="285"/>
      <c r="F149" s="285"/>
      <c r="G149" s="285"/>
      <c r="H149" s="285"/>
      <c r="I149" s="285"/>
      <c r="J149" s="285"/>
      <c r="K149" s="285"/>
      <c r="L149" s="285"/>
      <c r="M149" s="285"/>
    </row>
    <row r="150" spans="2:13" x14ac:dyDescent="0.25">
      <c r="B150" s="285"/>
      <c r="D150" s="285"/>
      <c r="E150" s="285"/>
      <c r="F150" s="285"/>
      <c r="G150" s="285"/>
      <c r="H150" s="285"/>
      <c r="I150" s="285"/>
      <c r="J150" s="285"/>
      <c r="K150" s="285"/>
      <c r="L150" s="285"/>
      <c r="M150" s="285"/>
    </row>
    <row r="151" spans="2:13" x14ac:dyDescent="0.25">
      <c r="B151" s="285"/>
      <c r="D151" s="285"/>
      <c r="E151" s="285"/>
      <c r="F151" s="285"/>
      <c r="G151" s="285"/>
      <c r="H151" s="285"/>
      <c r="I151" s="285"/>
      <c r="J151" s="285"/>
      <c r="K151" s="285"/>
      <c r="L151" s="285"/>
      <c r="M151" s="285"/>
    </row>
    <row r="152" spans="2:13" x14ac:dyDescent="0.25">
      <c r="B152" s="285"/>
      <c r="D152" s="285"/>
      <c r="E152" s="285"/>
      <c r="F152" s="285"/>
      <c r="G152" s="285"/>
      <c r="H152" s="285"/>
      <c r="I152" s="285"/>
      <c r="J152" s="285"/>
      <c r="K152" s="285"/>
      <c r="L152" s="285"/>
      <c r="M152" s="285"/>
    </row>
    <row r="153" spans="2:13" x14ac:dyDescent="0.25">
      <c r="B153" s="285"/>
      <c r="D153" s="285"/>
      <c r="E153" s="285"/>
      <c r="F153" s="285"/>
      <c r="G153" s="285"/>
      <c r="H153" s="285"/>
      <c r="I153" s="285"/>
      <c r="J153" s="285"/>
      <c r="K153" s="285"/>
      <c r="L153" s="285"/>
      <c r="M153" s="285"/>
    </row>
    <row r="154" spans="2:13" x14ac:dyDescent="0.25">
      <c r="B154" s="285"/>
      <c r="D154" s="285"/>
      <c r="E154" s="285"/>
      <c r="F154" s="285"/>
      <c r="G154" s="285"/>
      <c r="H154" s="285"/>
      <c r="I154" s="285"/>
      <c r="J154" s="285"/>
      <c r="K154" s="285"/>
      <c r="L154" s="285"/>
      <c r="M154" s="285"/>
    </row>
    <row r="155" spans="2:13" x14ac:dyDescent="0.25">
      <c r="B155" s="285"/>
      <c r="D155" s="285"/>
      <c r="E155" s="285"/>
      <c r="F155" s="285"/>
      <c r="G155" s="285"/>
      <c r="H155" s="285"/>
      <c r="I155" s="285"/>
      <c r="J155" s="285"/>
      <c r="K155" s="285"/>
      <c r="L155" s="285"/>
      <c r="M155" s="285"/>
    </row>
    <row r="156" spans="2:13" x14ac:dyDescent="0.25">
      <c r="B156" s="285"/>
      <c r="D156" s="285"/>
      <c r="E156" s="285"/>
      <c r="F156" s="285"/>
      <c r="G156" s="285"/>
      <c r="H156" s="285"/>
      <c r="I156" s="285"/>
      <c r="J156" s="285"/>
      <c r="K156" s="285"/>
      <c r="L156" s="285"/>
      <c r="M156" s="285"/>
    </row>
    <row r="157" spans="2:13" x14ac:dyDescent="0.25">
      <c r="B157" s="285"/>
      <c r="D157" s="285"/>
      <c r="E157" s="285"/>
      <c r="F157" s="285"/>
      <c r="G157" s="285"/>
      <c r="H157" s="285"/>
      <c r="I157" s="285"/>
      <c r="J157" s="285"/>
      <c r="K157" s="285"/>
      <c r="L157" s="285"/>
      <c r="M157" s="285"/>
    </row>
  </sheetData>
  <protectedRanges>
    <protectedRange sqref="E21 H21 K21" name="Range14"/>
    <protectedRange sqref="E1:E5" name="Range12_1"/>
    <protectedRange sqref="E99 H99 K99" name="Range10_1"/>
    <protectedRange sqref="F121 I121 L121 E122:F122 H122:I122 K122:L122" name="Range8"/>
    <protectedRange sqref="O21 R21 E20:E21 H20:H21 K20:K21" name="Range6_1"/>
    <protectedRange sqref="E78:E81 H78:H81 K78:K81 E83:E85 H83:H85 K83:K85 K88:K90 E88:E97 H88:H95" name="Range4"/>
    <protectedRange sqref="E37:E43 H37:H43 K37:K43 E45:E46 H45:H46 K45:K46 E49:E52 H49:H52 K49:K52" name="Range2"/>
    <protectedRange sqref="E19 H19 K19 E23 H23 K23 E25:E36 H25:H36 K25:K36" name="Range1"/>
    <protectedRange sqref="E55 H55 K55 F57 I57 L57 E59 H59 K59 F61 I61 L61 E63 H63 K63 E65:E68 H65:H68 K65:K68 F70:F71 I70:I71 L70:L71 F74 I74 L74 E76 H76 K76" name="Range3"/>
    <protectedRange sqref="E102:E106 E108:E109 H102:H109 K101:K109 E111:E112 H111:H112 K111:K112 E114:E115 H114:H115 K114:K115 F117 I117" name="Range5_1"/>
    <protectedRange sqref="K91:K94 K100 E100:E101 H100:H101" name="Range7"/>
    <protectedRange sqref="E107" name="Range9"/>
    <protectedRange sqref="E98 H96:H98 K95:K98 F118 I118 L117:L118 F120 I120 L120" name="Range11_1"/>
    <protectedRange sqref="E21 H21 K21" name="Range13"/>
  </protectedRanges>
  <mergeCells count="14">
    <mergeCell ref="J3:L3"/>
    <mergeCell ref="K1:L1"/>
    <mergeCell ref="K4:L4"/>
    <mergeCell ref="A6:L6"/>
    <mergeCell ref="A7:L7"/>
    <mergeCell ref="G13:G14"/>
    <mergeCell ref="J13:J14"/>
    <mergeCell ref="A13:A14"/>
    <mergeCell ref="B13:B14"/>
    <mergeCell ref="C13:C14"/>
    <mergeCell ref="D13:D14"/>
    <mergeCell ref="D12:F12"/>
    <mergeCell ref="G12:I12"/>
    <mergeCell ref="J12:L12"/>
  </mergeCells>
  <phoneticPr fontId="2" type="noConversion"/>
  <pageMargins left="0.6" right="0.25" top="0.2" bottom="0.21" header="0.17" footer="0.16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1"/>
  <sheetViews>
    <sheetView view="pageBreakPreview" topLeftCell="A290" zoomScale="85" zoomScaleNormal="85" zoomScaleSheetLayoutView="85" workbookViewId="0">
      <selection activeCell="A319" sqref="A319:XFD320"/>
    </sheetView>
  </sheetViews>
  <sheetFormatPr defaultColWidth="9.109375" defaultRowHeight="17.399999999999999" x14ac:dyDescent="0.4"/>
  <cols>
    <col min="1" max="1" width="5.109375" style="132" customWidth="1"/>
    <col min="2" max="2" width="5.33203125" style="140" customWidth="1"/>
    <col min="3" max="3" width="5.6640625" style="141" customWidth="1"/>
    <col min="4" max="4" width="5.6640625" style="142" customWidth="1"/>
    <col min="5" max="5" width="58" style="136" customWidth="1"/>
    <col min="6" max="6" width="14.88671875" style="90" customWidth="1"/>
    <col min="7" max="7" width="14" style="90" customWidth="1"/>
    <col min="8" max="8" width="14.88671875" style="90" customWidth="1"/>
    <col min="9" max="9" width="16.33203125" style="90" customWidth="1"/>
    <col min="10" max="11" width="14.33203125" style="90" customWidth="1"/>
    <col min="12" max="12" width="13.6640625" style="90" customWidth="1"/>
    <col min="13" max="13" width="16.5546875" style="90" customWidth="1"/>
    <col min="14" max="14" width="15.109375" style="90" customWidth="1"/>
    <col min="15" max="16384" width="9.109375" style="90"/>
  </cols>
  <sheetData>
    <row r="1" spans="1:15" s="280" customFormat="1" ht="15.6" x14ac:dyDescent="0.35">
      <c r="F1" s="81"/>
      <c r="M1" s="332" t="s">
        <v>792</v>
      </c>
      <c r="N1" s="332"/>
      <c r="O1" s="318"/>
    </row>
    <row r="2" spans="1:15" s="280" customFormat="1" ht="15.6" x14ac:dyDescent="0.35">
      <c r="F2" s="81"/>
      <c r="M2" s="333" t="s">
        <v>778</v>
      </c>
      <c r="N2" s="333"/>
      <c r="O2" s="323"/>
    </row>
    <row r="3" spans="1:15" s="280" customFormat="1" ht="15.6" x14ac:dyDescent="0.35">
      <c r="F3" s="81"/>
      <c r="L3" s="334" t="s">
        <v>789</v>
      </c>
      <c r="M3" s="334"/>
      <c r="N3" s="334"/>
      <c r="O3" s="226"/>
    </row>
    <row r="4" spans="1:15" s="280" customFormat="1" ht="15.6" x14ac:dyDescent="0.35">
      <c r="F4" s="81"/>
      <c r="M4" s="335" t="s">
        <v>790</v>
      </c>
      <c r="N4" s="335"/>
      <c r="O4" s="319"/>
    </row>
    <row r="5" spans="1:15" s="280" customFormat="1" ht="15" x14ac:dyDescent="0.35">
      <c r="F5" s="81"/>
    </row>
    <row r="6" spans="1:15" s="280" customFormat="1" ht="18" x14ac:dyDescent="0.4">
      <c r="A6" s="82"/>
      <c r="B6" s="364" t="s">
        <v>233</v>
      </c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</row>
    <row r="7" spans="1:15" s="280" customFormat="1" ht="18" x14ac:dyDescent="0.4">
      <c r="A7" s="83"/>
      <c r="B7" s="350" t="s">
        <v>354</v>
      </c>
      <c r="C7" s="350"/>
      <c r="D7" s="350"/>
      <c r="E7" s="350"/>
      <c r="F7" s="350"/>
      <c r="G7" s="350"/>
      <c r="H7" s="350"/>
      <c r="I7" s="350"/>
      <c r="J7" s="350"/>
      <c r="K7" s="350"/>
      <c r="L7" s="350"/>
      <c r="M7" s="350"/>
      <c r="N7" s="350"/>
    </row>
    <row r="8" spans="1:15" s="280" customFormat="1" ht="15" x14ac:dyDescent="0.35">
      <c r="A8" s="84"/>
      <c r="B8" s="351" t="s">
        <v>355</v>
      </c>
      <c r="C8" s="351"/>
      <c r="D8" s="351"/>
      <c r="E8" s="351"/>
      <c r="F8" s="351"/>
      <c r="G8" s="351"/>
      <c r="H8" s="351"/>
      <c r="I8" s="351"/>
      <c r="J8" s="351"/>
      <c r="K8" s="351"/>
      <c r="L8" s="351"/>
      <c r="M8" s="351"/>
      <c r="N8" s="351"/>
    </row>
    <row r="9" spans="1:15" s="280" customFormat="1" ht="15" x14ac:dyDescent="0.35">
      <c r="A9" s="84"/>
      <c r="B9" s="285"/>
      <c r="C9" s="285"/>
      <c r="D9" s="285"/>
      <c r="E9" s="285"/>
      <c r="G9" s="324" t="s">
        <v>775</v>
      </c>
      <c r="H9" s="324" t="s">
        <v>776</v>
      </c>
      <c r="I9" s="276" t="s">
        <v>769</v>
      </c>
      <c r="J9" s="285"/>
      <c r="K9" s="285"/>
      <c r="L9" s="285"/>
      <c r="M9" s="285"/>
      <c r="N9" s="285"/>
    </row>
    <row r="10" spans="1:15" s="280" customFormat="1" ht="15" x14ac:dyDescent="0.35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6"/>
    </row>
    <row r="11" spans="1:15" s="280" customFormat="1" ht="15" x14ac:dyDescent="0.35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6"/>
    </row>
    <row r="12" spans="1:15" ht="15.75" customHeight="1" thickBot="1" x14ac:dyDescent="0.45">
      <c r="A12" s="280"/>
      <c r="B12" s="87"/>
      <c r="C12" s="88"/>
      <c r="D12" s="88"/>
      <c r="E12" s="89"/>
      <c r="F12" s="280"/>
      <c r="L12" s="6"/>
      <c r="M12" s="280" t="s">
        <v>236</v>
      </c>
    </row>
    <row r="13" spans="1:15" ht="33.75" customHeight="1" thickBot="1" x14ac:dyDescent="0.45">
      <c r="A13" s="361" t="s">
        <v>356</v>
      </c>
      <c r="B13" s="352" t="s">
        <v>357</v>
      </c>
      <c r="C13" s="355" t="s">
        <v>358</v>
      </c>
      <c r="D13" s="355" t="s">
        <v>359</v>
      </c>
      <c r="E13" s="358" t="s">
        <v>360</v>
      </c>
      <c r="F13" s="347" t="s">
        <v>237</v>
      </c>
      <c r="G13" s="347"/>
      <c r="H13" s="348"/>
      <c r="I13" s="349" t="s">
        <v>238</v>
      </c>
      <c r="J13" s="347"/>
      <c r="K13" s="348"/>
      <c r="L13" s="349" t="s">
        <v>239</v>
      </c>
      <c r="M13" s="347"/>
      <c r="N13" s="348"/>
    </row>
    <row r="14" spans="1:15" s="94" customFormat="1" ht="26.25" customHeight="1" x14ac:dyDescent="0.35">
      <c r="A14" s="362"/>
      <c r="B14" s="353"/>
      <c r="C14" s="356"/>
      <c r="D14" s="356"/>
      <c r="E14" s="359"/>
      <c r="F14" s="91" t="s">
        <v>361</v>
      </c>
      <c r="G14" s="92" t="s">
        <v>362</v>
      </c>
      <c r="H14" s="93"/>
      <c r="I14" s="286" t="s">
        <v>361</v>
      </c>
      <c r="J14" s="92" t="s">
        <v>363</v>
      </c>
      <c r="K14" s="93"/>
      <c r="L14" s="286" t="s">
        <v>361</v>
      </c>
      <c r="M14" s="92" t="s">
        <v>363</v>
      </c>
      <c r="N14" s="93"/>
    </row>
    <row r="15" spans="1:15" s="97" customFormat="1" ht="43.5" customHeight="1" thickBot="1" x14ac:dyDescent="0.3">
      <c r="A15" s="363"/>
      <c r="B15" s="354"/>
      <c r="C15" s="357"/>
      <c r="D15" s="357"/>
      <c r="E15" s="360"/>
      <c r="F15" s="16" t="s">
        <v>364</v>
      </c>
      <c r="G15" s="95" t="s">
        <v>365</v>
      </c>
      <c r="H15" s="96" t="s">
        <v>366</v>
      </c>
      <c r="I15" s="282" t="s">
        <v>367</v>
      </c>
      <c r="J15" s="95" t="s">
        <v>365</v>
      </c>
      <c r="K15" s="96" t="s">
        <v>366</v>
      </c>
      <c r="L15" s="282" t="s">
        <v>368</v>
      </c>
      <c r="M15" s="95" t="s">
        <v>365</v>
      </c>
      <c r="N15" s="96" t="s">
        <v>366</v>
      </c>
    </row>
    <row r="16" spans="1:15" s="106" customFormat="1" ht="18" x14ac:dyDescent="0.35">
      <c r="A16" s="98">
        <v>1</v>
      </c>
      <c r="B16" s="99">
        <v>2</v>
      </c>
      <c r="C16" s="100">
        <v>3</v>
      </c>
      <c r="D16" s="101">
        <v>4</v>
      </c>
      <c r="E16" s="102">
        <v>5</v>
      </c>
      <c r="F16" s="103">
        <v>6</v>
      </c>
      <c r="G16" s="104">
        <v>7</v>
      </c>
      <c r="H16" s="105">
        <v>8</v>
      </c>
      <c r="I16" s="103">
        <v>9</v>
      </c>
      <c r="J16" s="104">
        <v>10</v>
      </c>
      <c r="K16" s="105">
        <v>11</v>
      </c>
      <c r="L16" s="103">
        <v>12</v>
      </c>
      <c r="M16" s="104">
        <v>13</v>
      </c>
      <c r="N16" s="105">
        <v>14</v>
      </c>
    </row>
    <row r="17" spans="1:14" s="112" customFormat="1" ht="60" x14ac:dyDescent="0.25">
      <c r="A17" s="107">
        <v>2000</v>
      </c>
      <c r="B17" s="108" t="s">
        <v>142</v>
      </c>
      <c r="C17" s="109" t="s">
        <v>143</v>
      </c>
      <c r="D17" s="110" t="s">
        <v>143</v>
      </c>
      <c r="E17" s="111" t="s">
        <v>369</v>
      </c>
      <c r="F17" s="51">
        <f t="shared" ref="F17:N17" si="0">SUM(F18,F52,F69,F98,F151,F171,F191,F220,F250,F281,F313)</f>
        <v>159487359.70000002</v>
      </c>
      <c r="G17" s="51">
        <f t="shared" si="0"/>
        <v>158656840.69999999</v>
      </c>
      <c r="H17" s="51">
        <f t="shared" si="0"/>
        <v>9916429</v>
      </c>
      <c r="I17" s="51">
        <f t="shared" si="0"/>
        <v>156562364.20000005</v>
      </c>
      <c r="J17" s="51">
        <f t="shared" si="0"/>
        <v>147742578.09999999</v>
      </c>
      <c r="K17" s="51">
        <f t="shared" si="0"/>
        <v>14246297.1</v>
      </c>
      <c r="L17" s="51">
        <f t="shared" si="0"/>
        <v>140825881.3926</v>
      </c>
      <c r="M17" s="51">
        <f t="shared" si="0"/>
        <v>132883376.34899998</v>
      </c>
      <c r="N17" s="52">
        <f t="shared" si="0"/>
        <v>8615505.0436000004</v>
      </c>
    </row>
    <row r="18" spans="1:14" s="116" customFormat="1" ht="60" x14ac:dyDescent="0.25">
      <c r="A18" s="113">
        <v>2100</v>
      </c>
      <c r="B18" s="114" t="s">
        <v>32</v>
      </c>
      <c r="C18" s="115" t="s">
        <v>12</v>
      </c>
      <c r="D18" s="115" t="s">
        <v>12</v>
      </c>
      <c r="E18" s="111" t="s">
        <v>370</v>
      </c>
      <c r="F18" s="51">
        <f t="shared" ref="F18:N18" si="1">SUM(F20,F25,F29,F34,F37,F40,F43,F46)</f>
        <v>14617191.700000001</v>
      </c>
      <c r="G18" s="51">
        <f t="shared" si="1"/>
        <v>12377749.800000001</v>
      </c>
      <c r="H18" s="51">
        <f t="shared" si="1"/>
        <v>2239441.9</v>
      </c>
      <c r="I18" s="51">
        <f t="shared" si="1"/>
        <v>16344914.199999999</v>
      </c>
      <c r="J18" s="51">
        <f t="shared" si="1"/>
        <v>13973822.699999999</v>
      </c>
      <c r="K18" s="51">
        <f t="shared" si="1"/>
        <v>2371091.5</v>
      </c>
      <c r="L18" s="51">
        <f t="shared" si="1"/>
        <v>14779088.502899999</v>
      </c>
      <c r="M18" s="51">
        <f t="shared" si="1"/>
        <v>13470795.8807</v>
      </c>
      <c r="N18" s="52">
        <f t="shared" si="1"/>
        <v>1308292.6222000001</v>
      </c>
    </row>
    <row r="19" spans="1:14" x14ac:dyDescent="0.4">
      <c r="A19" s="113"/>
      <c r="B19" s="117"/>
      <c r="C19" s="118"/>
      <c r="D19" s="118"/>
      <c r="E19" s="119" t="s">
        <v>244</v>
      </c>
      <c r="F19" s="39"/>
      <c r="G19" s="39"/>
      <c r="H19" s="39"/>
      <c r="I19" s="39"/>
      <c r="J19" s="39"/>
      <c r="K19" s="39"/>
      <c r="L19" s="39"/>
      <c r="M19" s="39"/>
      <c r="N19" s="40"/>
    </row>
    <row r="20" spans="1:14" s="120" customFormat="1" ht="39.6" x14ac:dyDescent="0.4">
      <c r="A20" s="113">
        <v>2110</v>
      </c>
      <c r="B20" s="117" t="s">
        <v>32</v>
      </c>
      <c r="C20" s="118" t="s">
        <v>13</v>
      </c>
      <c r="D20" s="118" t="s">
        <v>12</v>
      </c>
      <c r="E20" s="119" t="s">
        <v>371</v>
      </c>
      <c r="F20" s="39">
        <f>SUM(F22:F24)</f>
        <v>12868142.700000001</v>
      </c>
      <c r="G20" s="39">
        <f t="shared" ref="G20:N20" si="2">SUM(G22:G24)</f>
        <v>12132016.800000001</v>
      </c>
      <c r="H20" s="39">
        <f t="shared" si="2"/>
        <v>736125.9</v>
      </c>
      <c r="I20" s="39">
        <f t="shared" si="2"/>
        <v>14472868.999999998</v>
      </c>
      <c r="J20" s="39">
        <f t="shared" si="2"/>
        <v>13622259.399999999</v>
      </c>
      <c r="K20" s="39">
        <f t="shared" si="2"/>
        <v>850609.6</v>
      </c>
      <c r="L20" s="39">
        <f t="shared" si="2"/>
        <v>13926159.9702</v>
      </c>
      <c r="M20" s="39">
        <f t="shared" si="2"/>
        <v>13201882.254000001</v>
      </c>
      <c r="N20" s="40">
        <f t="shared" si="2"/>
        <v>724277.71620000002</v>
      </c>
    </row>
    <row r="21" spans="1:14" s="120" customFormat="1" ht="18" x14ac:dyDescent="0.4">
      <c r="A21" s="113"/>
      <c r="B21" s="117"/>
      <c r="C21" s="118"/>
      <c r="D21" s="118"/>
      <c r="E21" s="119" t="s">
        <v>372</v>
      </c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4">
      <c r="A22" s="113">
        <v>2111</v>
      </c>
      <c r="B22" s="117" t="s">
        <v>32</v>
      </c>
      <c r="C22" s="118" t="s">
        <v>13</v>
      </c>
      <c r="D22" s="118" t="s">
        <v>13</v>
      </c>
      <c r="E22" s="119" t="s">
        <v>373</v>
      </c>
      <c r="F22" s="39">
        <f>SUM(G22:H22)</f>
        <v>12841247.700000001</v>
      </c>
      <c r="G22" s="39">
        <v>12105121.800000001</v>
      </c>
      <c r="H22" s="39">
        <v>736125.9</v>
      </c>
      <c r="I22" s="39">
        <f>SUM(J22:K22)</f>
        <v>14449213.299999999</v>
      </c>
      <c r="J22" s="39">
        <v>13598603.699999999</v>
      </c>
      <c r="K22" s="39">
        <v>850609.6</v>
      </c>
      <c r="L22" s="39">
        <f>SUM(M22:N22)</f>
        <v>13909759.2764</v>
      </c>
      <c r="M22" s="39">
        <v>13185481.5602</v>
      </c>
      <c r="N22" s="40">
        <v>724277.71620000002</v>
      </c>
    </row>
    <row r="23" spans="1:14" hidden="1" x14ac:dyDescent="0.4">
      <c r="A23" s="113">
        <v>2112</v>
      </c>
      <c r="B23" s="117" t="s">
        <v>32</v>
      </c>
      <c r="C23" s="118" t="s">
        <v>13</v>
      </c>
      <c r="D23" s="118" t="s">
        <v>14</v>
      </c>
      <c r="E23" s="119" t="s">
        <v>374</v>
      </c>
      <c r="F23" s="39">
        <f>SUM(G23:H23)</f>
        <v>0</v>
      </c>
      <c r="G23" s="39">
        <v>0</v>
      </c>
      <c r="H23" s="39">
        <v>0</v>
      </c>
      <c r="I23" s="39">
        <f>SUM(J23:K23)</f>
        <v>0</v>
      </c>
      <c r="J23" s="39">
        <v>0</v>
      </c>
      <c r="K23" s="39">
        <v>0</v>
      </c>
      <c r="L23" s="39">
        <f>SUM(M23:N23)</f>
        <v>0</v>
      </c>
      <c r="M23" s="39">
        <v>0</v>
      </c>
      <c r="N23" s="40">
        <v>0</v>
      </c>
    </row>
    <row r="24" spans="1:14" x14ac:dyDescent="0.4">
      <c r="A24" s="113">
        <v>2113</v>
      </c>
      <c r="B24" s="117" t="s">
        <v>32</v>
      </c>
      <c r="C24" s="118" t="s">
        <v>13</v>
      </c>
      <c r="D24" s="118" t="s">
        <v>189</v>
      </c>
      <c r="E24" s="119" t="s">
        <v>375</v>
      </c>
      <c r="F24" s="39">
        <f>SUM(G24:H24)</f>
        <v>26895</v>
      </c>
      <c r="G24" s="39">
        <v>26895</v>
      </c>
      <c r="H24" s="39">
        <v>0</v>
      </c>
      <c r="I24" s="39">
        <f>SUM(J24:K24)</f>
        <v>23655.7</v>
      </c>
      <c r="J24" s="39">
        <v>23655.7</v>
      </c>
      <c r="K24" s="39">
        <v>0</v>
      </c>
      <c r="L24" s="39">
        <f>SUM(M24:N24)</f>
        <v>16400.693800000001</v>
      </c>
      <c r="M24" s="39">
        <v>16400.693800000001</v>
      </c>
      <c r="N24" s="40">
        <v>0</v>
      </c>
    </row>
    <row r="25" spans="1:14" hidden="1" x14ac:dyDescent="0.4">
      <c r="A25" s="113">
        <v>2120</v>
      </c>
      <c r="B25" s="117" t="s">
        <v>32</v>
      </c>
      <c r="C25" s="118" t="s">
        <v>14</v>
      </c>
      <c r="D25" s="118" t="s">
        <v>12</v>
      </c>
      <c r="E25" s="121" t="s">
        <v>376</v>
      </c>
      <c r="F25" s="39">
        <f>SUM(F27:F28)</f>
        <v>0</v>
      </c>
      <c r="G25" s="39">
        <f t="shared" ref="G25:N25" si="3">SUM(G27:G28)</f>
        <v>0</v>
      </c>
      <c r="H25" s="39">
        <f t="shared" si="3"/>
        <v>0</v>
      </c>
      <c r="I25" s="39">
        <f t="shared" si="3"/>
        <v>0</v>
      </c>
      <c r="J25" s="39">
        <f t="shared" si="3"/>
        <v>0</v>
      </c>
      <c r="K25" s="39">
        <f t="shared" si="3"/>
        <v>0</v>
      </c>
      <c r="L25" s="39">
        <f t="shared" si="3"/>
        <v>0</v>
      </c>
      <c r="M25" s="39">
        <f t="shared" si="3"/>
        <v>0</v>
      </c>
      <c r="N25" s="40">
        <f t="shared" si="3"/>
        <v>0</v>
      </c>
    </row>
    <row r="26" spans="1:14" s="120" customFormat="1" ht="18" hidden="1" x14ac:dyDescent="0.4">
      <c r="A26" s="113"/>
      <c r="B26" s="117"/>
      <c r="C26" s="118"/>
      <c r="D26" s="118"/>
      <c r="E26" s="119" t="s">
        <v>372</v>
      </c>
      <c r="F26" s="39"/>
      <c r="G26" s="39"/>
      <c r="H26" s="39"/>
      <c r="I26" s="39"/>
      <c r="J26" s="39"/>
      <c r="K26" s="39"/>
      <c r="L26" s="39"/>
      <c r="M26" s="39"/>
      <c r="N26" s="40"/>
    </row>
    <row r="27" spans="1:14" hidden="1" x14ac:dyDescent="0.4">
      <c r="A27" s="113">
        <v>2121</v>
      </c>
      <c r="B27" s="117" t="s">
        <v>32</v>
      </c>
      <c r="C27" s="118" t="s">
        <v>14</v>
      </c>
      <c r="D27" s="118" t="s">
        <v>13</v>
      </c>
      <c r="E27" s="119" t="s">
        <v>377</v>
      </c>
      <c r="F27" s="39">
        <f>SUM(G27:H27)</f>
        <v>0</v>
      </c>
      <c r="G27" s="39">
        <v>0</v>
      </c>
      <c r="H27" s="39">
        <v>0</v>
      </c>
      <c r="I27" s="39">
        <f>SUM(J27:K27)</f>
        <v>0</v>
      </c>
      <c r="J27" s="39">
        <v>0</v>
      </c>
      <c r="K27" s="39">
        <v>0</v>
      </c>
      <c r="L27" s="39">
        <f>SUM(M27:N27)</f>
        <v>0</v>
      </c>
      <c r="M27" s="39">
        <v>0</v>
      </c>
      <c r="N27" s="40">
        <v>0</v>
      </c>
    </row>
    <row r="28" spans="1:14" ht="26.4" hidden="1" x14ac:dyDescent="0.4">
      <c r="A28" s="113">
        <v>2122</v>
      </c>
      <c r="B28" s="117" t="s">
        <v>32</v>
      </c>
      <c r="C28" s="118" t="s">
        <v>14</v>
      </c>
      <c r="D28" s="118" t="s">
        <v>14</v>
      </c>
      <c r="E28" s="119" t="s">
        <v>378</v>
      </c>
      <c r="F28" s="39">
        <f>SUM(G28:H28)</f>
        <v>0</v>
      </c>
      <c r="G28" s="39">
        <v>0</v>
      </c>
      <c r="H28" s="39">
        <v>0</v>
      </c>
      <c r="I28" s="39">
        <f>SUM(J28:K28)</f>
        <v>0</v>
      </c>
      <c r="J28" s="39">
        <v>0</v>
      </c>
      <c r="K28" s="39">
        <v>0</v>
      </c>
      <c r="L28" s="39">
        <f>SUM(M28:N28)</f>
        <v>0</v>
      </c>
      <c r="M28" s="39">
        <v>0</v>
      </c>
      <c r="N28" s="40">
        <v>0</v>
      </c>
    </row>
    <row r="29" spans="1:14" x14ac:dyDescent="0.4">
      <c r="A29" s="113">
        <v>2130</v>
      </c>
      <c r="B29" s="117" t="s">
        <v>32</v>
      </c>
      <c r="C29" s="118" t="s">
        <v>189</v>
      </c>
      <c r="D29" s="118" t="s">
        <v>12</v>
      </c>
      <c r="E29" s="121" t="s">
        <v>379</v>
      </c>
      <c r="F29" s="39">
        <f>SUM(F31:F33)</f>
        <v>33983</v>
      </c>
      <c r="G29" s="39">
        <f t="shared" ref="G29:N29" si="4">SUM(G31:G33)</f>
        <v>33983</v>
      </c>
      <c r="H29" s="39">
        <f t="shared" si="4"/>
        <v>0</v>
      </c>
      <c r="I29" s="39">
        <f t="shared" si="4"/>
        <v>33983</v>
      </c>
      <c r="J29" s="39">
        <f t="shared" si="4"/>
        <v>33983</v>
      </c>
      <c r="K29" s="39">
        <f t="shared" si="4"/>
        <v>0</v>
      </c>
      <c r="L29" s="39">
        <f t="shared" si="4"/>
        <v>33982.894099999998</v>
      </c>
      <c r="M29" s="39">
        <f t="shared" si="4"/>
        <v>33982.894099999998</v>
      </c>
      <c r="N29" s="40">
        <f t="shared" si="4"/>
        <v>0</v>
      </c>
    </row>
    <row r="30" spans="1:14" s="120" customFormat="1" ht="18" x14ac:dyDescent="0.4">
      <c r="A30" s="113"/>
      <c r="B30" s="117"/>
      <c r="C30" s="118"/>
      <c r="D30" s="118"/>
      <c r="E30" s="119" t="s">
        <v>372</v>
      </c>
      <c r="F30" s="39"/>
      <c r="G30" s="39"/>
      <c r="H30" s="39"/>
      <c r="I30" s="39"/>
      <c r="J30" s="39"/>
      <c r="K30" s="39"/>
      <c r="L30" s="39"/>
      <c r="M30" s="39"/>
      <c r="N30" s="40"/>
    </row>
    <row r="31" spans="1:14" x14ac:dyDescent="0.4">
      <c r="A31" s="113">
        <v>2131</v>
      </c>
      <c r="B31" s="117" t="s">
        <v>32</v>
      </c>
      <c r="C31" s="118" t="s">
        <v>189</v>
      </c>
      <c r="D31" s="118" t="s">
        <v>13</v>
      </c>
      <c r="E31" s="119" t="s">
        <v>380</v>
      </c>
      <c r="F31" s="39">
        <f>SUM(G31:H31)</f>
        <v>33983</v>
      </c>
      <c r="G31" s="39">
        <v>33983</v>
      </c>
      <c r="H31" s="39">
        <v>0</v>
      </c>
      <c r="I31" s="39">
        <f>SUM(J31:K31)</f>
        <v>33983</v>
      </c>
      <c r="J31" s="39">
        <v>33983</v>
      </c>
      <c r="K31" s="39">
        <v>0</v>
      </c>
      <c r="L31" s="39">
        <f>SUM(M31:N31)</f>
        <v>33982.894099999998</v>
      </c>
      <c r="M31" s="39">
        <v>33982.894099999998</v>
      </c>
      <c r="N31" s="40">
        <v>0</v>
      </c>
    </row>
    <row r="32" spans="1:14" hidden="1" x14ac:dyDescent="0.4">
      <c r="A32" s="113">
        <v>2132</v>
      </c>
      <c r="B32" s="117" t="s">
        <v>32</v>
      </c>
      <c r="C32" s="118">
        <v>3</v>
      </c>
      <c r="D32" s="118">
        <v>2</v>
      </c>
      <c r="E32" s="119" t="s">
        <v>381</v>
      </c>
      <c r="F32" s="39">
        <f>SUM(G32:H32)</f>
        <v>0</v>
      </c>
      <c r="G32" s="39">
        <v>0</v>
      </c>
      <c r="H32" s="39">
        <v>0</v>
      </c>
      <c r="I32" s="39">
        <f>SUM(J32:K32)</f>
        <v>0</v>
      </c>
      <c r="J32" s="39">
        <v>0</v>
      </c>
      <c r="K32" s="39">
        <v>0</v>
      </c>
      <c r="L32" s="39">
        <f>SUM(M32:N32)</f>
        <v>0</v>
      </c>
      <c r="M32" s="39">
        <v>0</v>
      </c>
      <c r="N32" s="40">
        <v>0</v>
      </c>
    </row>
    <row r="33" spans="1:14" hidden="1" x14ac:dyDescent="0.4">
      <c r="A33" s="113">
        <v>2133</v>
      </c>
      <c r="B33" s="117" t="s">
        <v>32</v>
      </c>
      <c r="C33" s="118">
        <v>3</v>
      </c>
      <c r="D33" s="118">
        <v>3</v>
      </c>
      <c r="E33" s="119" t="s">
        <v>382</v>
      </c>
      <c r="F33" s="39">
        <f>SUM(G33:H33)</f>
        <v>0</v>
      </c>
      <c r="G33" s="39">
        <v>0</v>
      </c>
      <c r="H33" s="39">
        <v>0</v>
      </c>
      <c r="I33" s="39">
        <f>SUM(J33:K33)</f>
        <v>0</v>
      </c>
      <c r="J33" s="39">
        <v>0</v>
      </c>
      <c r="K33" s="39">
        <v>0</v>
      </c>
      <c r="L33" s="39">
        <f>SUM(M33:N33)</f>
        <v>0</v>
      </c>
      <c r="M33" s="39">
        <v>0</v>
      </c>
      <c r="N33" s="40">
        <v>0</v>
      </c>
    </row>
    <row r="34" spans="1:14" x14ac:dyDescent="0.4">
      <c r="A34" s="113">
        <v>2140</v>
      </c>
      <c r="B34" s="117" t="s">
        <v>32</v>
      </c>
      <c r="C34" s="118">
        <v>4</v>
      </c>
      <c r="D34" s="118">
        <v>0</v>
      </c>
      <c r="E34" s="121" t="s">
        <v>383</v>
      </c>
      <c r="F34" s="39">
        <f>SUM(F36)</f>
        <v>0</v>
      </c>
      <c r="G34" s="39">
        <f t="shared" ref="G34:N34" si="5">SUM(G36)</f>
        <v>0</v>
      </c>
      <c r="H34" s="39">
        <f t="shared" si="5"/>
        <v>0</v>
      </c>
      <c r="I34" s="39">
        <f t="shared" si="5"/>
        <v>12000</v>
      </c>
      <c r="J34" s="39">
        <f t="shared" si="5"/>
        <v>12000</v>
      </c>
      <c r="K34" s="39">
        <f t="shared" si="5"/>
        <v>0</v>
      </c>
      <c r="L34" s="39">
        <f t="shared" si="5"/>
        <v>0</v>
      </c>
      <c r="M34" s="39">
        <f t="shared" si="5"/>
        <v>0</v>
      </c>
      <c r="N34" s="40">
        <f t="shared" si="5"/>
        <v>0</v>
      </c>
    </row>
    <row r="35" spans="1:14" s="120" customFormat="1" ht="18" x14ac:dyDescent="0.4">
      <c r="A35" s="113"/>
      <c r="B35" s="117"/>
      <c r="C35" s="118"/>
      <c r="D35" s="118"/>
      <c r="E35" s="119" t="s">
        <v>372</v>
      </c>
      <c r="F35" s="39"/>
      <c r="G35" s="39"/>
      <c r="H35" s="39"/>
      <c r="I35" s="39"/>
      <c r="J35" s="39"/>
      <c r="K35" s="39"/>
      <c r="L35" s="39"/>
      <c r="M35" s="39"/>
      <c r="N35" s="40"/>
    </row>
    <row r="36" spans="1:14" x14ac:dyDescent="0.4">
      <c r="A36" s="113">
        <v>2141</v>
      </c>
      <c r="B36" s="117" t="s">
        <v>32</v>
      </c>
      <c r="C36" s="118">
        <v>4</v>
      </c>
      <c r="D36" s="118">
        <v>1</v>
      </c>
      <c r="E36" s="119" t="s">
        <v>383</v>
      </c>
      <c r="F36" s="39">
        <f>SUM(G36:H36)</f>
        <v>0</v>
      </c>
      <c r="G36" s="39">
        <v>0</v>
      </c>
      <c r="H36" s="39">
        <v>0</v>
      </c>
      <c r="I36" s="39">
        <f>SUM(J36:K36)</f>
        <v>12000</v>
      </c>
      <c r="J36" s="39">
        <v>12000</v>
      </c>
      <c r="K36" s="39">
        <v>0</v>
      </c>
      <c r="L36" s="39">
        <f>SUM(M36:N36)</f>
        <v>0</v>
      </c>
      <c r="M36" s="39">
        <v>0</v>
      </c>
      <c r="N36" s="40">
        <v>0</v>
      </c>
    </row>
    <row r="37" spans="1:14" ht="26.4" x14ac:dyDescent="0.4">
      <c r="A37" s="113">
        <v>2150</v>
      </c>
      <c r="B37" s="117" t="s">
        <v>32</v>
      </c>
      <c r="C37" s="118">
        <v>5</v>
      </c>
      <c r="D37" s="118">
        <v>0</v>
      </c>
      <c r="E37" s="121" t="s">
        <v>384</v>
      </c>
      <c r="F37" s="39">
        <f>SUM(F39)</f>
        <v>1503316</v>
      </c>
      <c r="G37" s="39">
        <f t="shared" ref="G37:N37" si="6">SUM(G39)</f>
        <v>0</v>
      </c>
      <c r="H37" s="39">
        <f t="shared" si="6"/>
        <v>1503316</v>
      </c>
      <c r="I37" s="39">
        <f t="shared" si="6"/>
        <v>1555481.9</v>
      </c>
      <c r="J37" s="39">
        <f t="shared" si="6"/>
        <v>35000</v>
      </c>
      <c r="K37" s="39">
        <f t="shared" si="6"/>
        <v>1520481.9</v>
      </c>
      <c r="L37" s="39">
        <f t="shared" si="6"/>
        <v>584014.90599999996</v>
      </c>
      <c r="M37" s="39">
        <f t="shared" si="6"/>
        <v>0</v>
      </c>
      <c r="N37" s="40">
        <f t="shared" si="6"/>
        <v>584014.90599999996</v>
      </c>
    </row>
    <row r="38" spans="1:14" s="120" customFormat="1" ht="18" x14ac:dyDescent="0.4">
      <c r="A38" s="113"/>
      <c r="B38" s="117"/>
      <c r="C38" s="118"/>
      <c r="D38" s="118"/>
      <c r="E38" s="119" t="s">
        <v>372</v>
      </c>
      <c r="F38" s="39"/>
      <c r="G38" s="39"/>
      <c r="H38" s="39"/>
      <c r="I38" s="39"/>
      <c r="J38" s="39"/>
      <c r="K38" s="39"/>
      <c r="L38" s="39"/>
      <c r="M38" s="39"/>
      <c r="N38" s="40"/>
    </row>
    <row r="39" spans="1:14" ht="26.4" x14ac:dyDescent="0.4">
      <c r="A39" s="113">
        <v>2151</v>
      </c>
      <c r="B39" s="117" t="s">
        <v>32</v>
      </c>
      <c r="C39" s="118">
        <v>5</v>
      </c>
      <c r="D39" s="118">
        <v>1</v>
      </c>
      <c r="E39" s="119" t="s">
        <v>384</v>
      </c>
      <c r="F39" s="39">
        <f>SUM(G39:H39)</f>
        <v>1503316</v>
      </c>
      <c r="G39" s="39">
        <v>0</v>
      </c>
      <c r="H39" s="39">
        <v>1503316</v>
      </c>
      <c r="I39" s="39">
        <f>SUM(J39:K39)</f>
        <v>1555481.9</v>
      </c>
      <c r="J39" s="39">
        <v>35000</v>
      </c>
      <c r="K39" s="39">
        <v>1520481.9</v>
      </c>
      <c r="L39" s="39">
        <f>SUM(M39:N39)</f>
        <v>584014.90599999996</v>
      </c>
      <c r="M39" s="39">
        <v>0</v>
      </c>
      <c r="N39" s="40">
        <v>584014.90599999996</v>
      </c>
    </row>
    <row r="40" spans="1:14" ht="26.4" x14ac:dyDescent="0.4">
      <c r="A40" s="113">
        <v>2160</v>
      </c>
      <c r="B40" s="117" t="s">
        <v>32</v>
      </c>
      <c r="C40" s="118">
        <v>6</v>
      </c>
      <c r="D40" s="118">
        <v>0</v>
      </c>
      <c r="E40" s="121" t="s">
        <v>385</v>
      </c>
      <c r="F40" s="39">
        <f>SUM(F42)</f>
        <v>211750</v>
      </c>
      <c r="G40" s="39">
        <f t="shared" ref="G40:N40" si="7">SUM(G42)</f>
        <v>211750</v>
      </c>
      <c r="H40" s="39">
        <f t="shared" si="7"/>
        <v>0</v>
      </c>
      <c r="I40" s="39">
        <f t="shared" si="7"/>
        <v>270580.3</v>
      </c>
      <c r="J40" s="39">
        <f t="shared" si="7"/>
        <v>270580.3</v>
      </c>
      <c r="K40" s="39">
        <f t="shared" si="7"/>
        <v>0</v>
      </c>
      <c r="L40" s="39">
        <f t="shared" si="7"/>
        <v>234930.73259999999</v>
      </c>
      <c r="M40" s="39">
        <f t="shared" si="7"/>
        <v>234930.73259999999</v>
      </c>
      <c r="N40" s="40">
        <f t="shared" si="7"/>
        <v>0</v>
      </c>
    </row>
    <row r="41" spans="1:14" s="120" customFormat="1" ht="18" x14ac:dyDescent="0.4">
      <c r="A41" s="113"/>
      <c r="B41" s="117"/>
      <c r="C41" s="118"/>
      <c r="D41" s="118"/>
      <c r="E41" s="119" t="s">
        <v>372</v>
      </c>
      <c r="F41" s="39"/>
      <c r="G41" s="39"/>
      <c r="H41" s="39"/>
      <c r="I41" s="39"/>
      <c r="J41" s="39"/>
      <c r="K41" s="39"/>
      <c r="L41" s="39"/>
      <c r="M41" s="39"/>
      <c r="N41" s="40"/>
    </row>
    <row r="42" spans="1:14" ht="26.4" x14ac:dyDescent="0.4">
      <c r="A42" s="113">
        <v>2161</v>
      </c>
      <c r="B42" s="117" t="s">
        <v>32</v>
      </c>
      <c r="C42" s="118">
        <v>6</v>
      </c>
      <c r="D42" s="118">
        <v>1</v>
      </c>
      <c r="E42" s="119" t="s">
        <v>386</v>
      </c>
      <c r="F42" s="39">
        <f>SUM(G42:H42)</f>
        <v>211750</v>
      </c>
      <c r="G42" s="39">
        <v>211750</v>
      </c>
      <c r="H42" s="39">
        <v>0</v>
      </c>
      <c r="I42" s="39">
        <f>SUM(J42:K42)</f>
        <v>270580.3</v>
      </c>
      <c r="J42" s="39">
        <v>270580.3</v>
      </c>
      <c r="K42" s="39">
        <v>0</v>
      </c>
      <c r="L42" s="39">
        <f>SUM(M42:N42)</f>
        <v>234930.73259999999</v>
      </c>
      <c r="M42" s="39">
        <v>234930.73259999999</v>
      </c>
      <c r="N42" s="40">
        <v>0</v>
      </c>
    </row>
    <row r="43" spans="1:14" hidden="1" x14ac:dyDescent="0.4">
      <c r="A43" s="113">
        <v>2170</v>
      </c>
      <c r="B43" s="117" t="s">
        <v>32</v>
      </c>
      <c r="C43" s="118">
        <v>7</v>
      </c>
      <c r="D43" s="118">
        <v>0</v>
      </c>
      <c r="E43" s="121" t="s">
        <v>387</v>
      </c>
      <c r="F43" s="39">
        <f>SUM(F45)</f>
        <v>0</v>
      </c>
      <c r="G43" s="39">
        <f t="shared" ref="G43:N43" si="8">SUM(G45)</f>
        <v>0</v>
      </c>
      <c r="H43" s="39">
        <f t="shared" si="8"/>
        <v>0</v>
      </c>
      <c r="I43" s="39">
        <f t="shared" si="8"/>
        <v>0</v>
      </c>
      <c r="J43" s="39">
        <f t="shared" si="8"/>
        <v>0</v>
      </c>
      <c r="K43" s="39">
        <f t="shared" si="8"/>
        <v>0</v>
      </c>
      <c r="L43" s="39">
        <f t="shared" si="8"/>
        <v>0</v>
      </c>
      <c r="M43" s="39">
        <f t="shared" si="8"/>
        <v>0</v>
      </c>
      <c r="N43" s="40">
        <f t="shared" si="8"/>
        <v>0</v>
      </c>
    </row>
    <row r="44" spans="1:14" s="120" customFormat="1" ht="18" hidden="1" x14ac:dyDescent="0.4">
      <c r="A44" s="113"/>
      <c r="B44" s="117"/>
      <c r="C44" s="118"/>
      <c r="D44" s="118"/>
      <c r="E44" s="119" t="s">
        <v>372</v>
      </c>
      <c r="F44" s="39"/>
      <c r="G44" s="39"/>
      <c r="H44" s="39"/>
      <c r="I44" s="39"/>
      <c r="J44" s="39"/>
      <c r="K44" s="39"/>
      <c r="L44" s="39"/>
      <c r="M44" s="39"/>
      <c r="N44" s="40"/>
    </row>
    <row r="45" spans="1:14" hidden="1" x14ac:dyDescent="0.4">
      <c r="A45" s="113">
        <v>2171</v>
      </c>
      <c r="B45" s="117" t="s">
        <v>32</v>
      </c>
      <c r="C45" s="118">
        <v>7</v>
      </c>
      <c r="D45" s="118">
        <v>1</v>
      </c>
      <c r="E45" s="119" t="s">
        <v>387</v>
      </c>
      <c r="F45" s="39">
        <f>SUM(G45:H45)</f>
        <v>0</v>
      </c>
      <c r="G45" s="39">
        <v>0</v>
      </c>
      <c r="H45" s="39">
        <v>0</v>
      </c>
      <c r="I45" s="39">
        <f>SUM(J45:K45)</f>
        <v>0</v>
      </c>
      <c r="J45" s="39">
        <v>0</v>
      </c>
      <c r="K45" s="39">
        <v>0</v>
      </c>
      <c r="L45" s="39">
        <f>SUM(M45:N45)</f>
        <v>0</v>
      </c>
      <c r="M45" s="39">
        <v>0</v>
      </c>
      <c r="N45" s="40">
        <v>0</v>
      </c>
    </row>
    <row r="46" spans="1:14" ht="26.4" hidden="1" x14ac:dyDescent="0.4">
      <c r="A46" s="113">
        <v>2180</v>
      </c>
      <c r="B46" s="117" t="s">
        <v>32</v>
      </c>
      <c r="C46" s="118">
        <v>8</v>
      </c>
      <c r="D46" s="118">
        <v>0</v>
      </c>
      <c r="E46" s="121" t="s">
        <v>388</v>
      </c>
      <c r="F46" s="39">
        <f>SUM(F48)</f>
        <v>0</v>
      </c>
      <c r="G46" s="39">
        <f t="shared" ref="G46:N46" si="9">SUM(G48)</f>
        <v>0</v>
      </c>
      <c r="H46" s="39">
        <f t="shared" si="9"/>
        <v>0</v>
      </c>
      <c r="I46" s="39">
        <f t="shared" si="9"/>
        <v>0</v>
      </c>
      <c r="J46" s="39">
        <f t="shared" si="9"/>
        <v>0</v>
      </c>
      <c r="K46" s="39">
        <f t="shared" si="9"/>
        <v>0</v>
      </c>
      <c r="L46" s="39">
        <f t="shared" si="9"/>
        <v>0</v>
      </c>
      <c r="M46" s="39">
        <f t="shared" si="9"/>
        <v>0</v>
      </c>
      <c r="N46" s="40">
        <f t="shared" si="9"/>
        <v>0</v>
      </c>
    </row>
    <row r="47" spans="1:14" s="120" customFormat="1" ht="18" hidden="1" x14ac:dyDescent="0.4">
      <c r="A47" s="113"/>
      <c r="B47" s="117"/>
      <c r="C47" s="118"/>
      <c r="D47" s="118"/>
      <c r="E47" s="119" t="s">
        <v>372</v>
      </c>
      <c r="F47" s="39"/>
      <c r="G47" s="39"/>
      <c r="H47" s="39"/>
      <c r="I47" s="39"/>
      <c r="J47" s="39"/>
      <c r="K47" s="39"/>
      <c r="L47" s="39"/>
      <c r="M47" s="39"/>
      <c r="N47" s="40"/>
    </row>
    <row r="48" spans="1:14" ht="26.4" hidden="1" x14ac:dyDescent="0.4">
      <c r="A48" s="113">
        <v>2181</v>
      </c>
      <c r="B48" s="117" t="s">
        <v>32</v>
      </c>
      <c r="C48" s="118">
        <v>8</v>
      </c>
      <c r="D48" s="118">
        <v>1</v>
      </c>
      <c r="E48" s="119" t="s">
        <v>388</v>
      </c>
      <c r="F48" s="39">
        <f>SUM(F50:F51)</f>
        <v>0</v>
      </c>
      <c r="G48" s="39">
        <f t="shared" ref="G48:N48" si="10">SUM(G50:G51)</f>
        <v>0</v>
      </c>
      <c r="H48" s="39">
        <f t="shared" si="10"/>
        <v>0</v>
      </c>
      <c r="I48" s="39">
        <f t="shared" si="10"/>
        <v>0</v>
      </c>
      <c r="J48" s="39">
        <f t="shared" si="10"/>
        <v>0</v>
      </c>
      <c r="K48" s="39">
        <f t="shared" si="10"/>
        <v>0</v>
      </c>
      <c r="L48" s="39">
        <f t="shared" si="10"/>
        <v>0</v>
      </c>
      <c r="M48" s="39">
        <f t="shared" si="10"/>
        <v>0</v>
      </c>
      <c r="N48" s="40">
        <f t="shared" si="10"/>
        <v>0</v>
      </c>
    </row>
    <row r="49" spans="1:14" hidden="1" x14ac:dyDescent="0.4">
      <c r="A49" s="113"/>
      <c r="B49" s="117"/>
      <c r="C49" s="118"/>
      <c r="D49" s="118"/>
      <c r="E49" s="119" t="s">
        <v>372</v>
      </c>
      <c r="F49" s="39"/>
      <c r="G49" s="39"/>
      <c r="H49" s="39"/>
      <c r="I49" s="39"/>
      <c r="J49" s="39"/>
      <c r="K49" s="39"/>
      <c r="L49" s="39"/>
      <c r="M49" s="39"/>
      <c r="N49" s="40"/>
    </row>
    <row r="50" spans="1:14" hidden="1" x14ac:dyDescent="0.4">
      <c r="A50" s="113">
        <v>2182</v>
      </c>
      <c r="B50" s="117" t="s">
        <v>32</v>
      </c>
      <c r="C50" s="118">
        <v>8</v>
      </c>
      <c r="D50" s="118">
        <v>1</v>
      </c>
      <c r="E50" s="119" t="s">
        <v>389</v>
      </c>
      <c r="F50" s="39">
        <f>SUM(G50:H50)</f>
        <v>0</v>
      </c>
      <c r="G50" s="39">
        <v>0</v>
      </c>
      <c r="H50" s="39">
        <v>0</v>
      </c>
      <c r="I50" s="39">
        <f>SUM(J50:K50)</f>
        <v>0</v>
      </c>
      <c r="J50" s="39">
        <v>0</v>
      </c>
      <c r="K50" s="39">
        <v>0</v>
      </c>
      <c r="L50" s="39">
        <f>SUM(M50:N50)</f>
        <v>0</v>
      </c>
      <c r="M50" s="39">
        <v>0</v>
      </c>
      <c r="N50" s="40">
        <v>0</v>
      </c>
    </row>
    <row r="51" spans="1:14" hidden="1" x14ac:dyDescent="0.4">
      <c r="A51" s="113">
        <v>2183</v>
      </c>
      <c r="B51" s="117" t="s">
        <v>32</v>
      </c>
      <c r="C51" s="118">
        <v>8</v>
      </c>
      <c r="D51" s="118">
        <v>1</v>
      </c>
      <c r="E51" s="119" t="s">
        <v>390</v>
      </c>
      <c r="F51" s="39">
        <f>SUM(G51:H51)</f>
        <v>0</v>
      </c>
      <c r="G51" s="39">
        <v>0</v>
      </c>
      <c r="H51" s="39">
        <v>0</v>
      </c>
      <c r="I51" s="39">
        <f>SUM(J51:K51)</f>
        <v>0</v>
      </c>
      <c r="J51" s="39">
        <v>0</v>
      </c>
      <c r="K51" s="39">
        <v>0</v>
      </c>
      <c r="L51" s="39">
        <f>SUM(M51:N51)</f>
        <v>0</v>
      </c>
      <c r="M51" s="39">
        <v>0</v>
      </c>
      <c r="N51" s="40">
        <v>0</v>
      </c>
    </row>
    <row r="52" spans="1:14" s="123" customFormat="1" ht="30" x14ac:dyDescent="0.25">
      <c r="A52" s="122">
        <v>2200</v>
      </c>
      <c r="B52" s="114" t="s">
        <v>33</v>
      </c>
      <c r="C52" s="115">
        <v>0</v>
      </c>
      <c r="D52" s="115">
        <v>0</v>
      </c>
      <c r="E52" s="111" t="s">
        <v>391</v>
      </c>
      <c r="F52" s="51">
        <f>SUM(F54,F57,F60,F63,F66)</f>
        <v>94260</v>
      </c>
      <c r="G52" s="51">
        <f t="shared" ref="G52:N52" si="11">SUM(G54,G57,G60,G63,G66)</f>
        <v>25860</v>
      </c>
      <c r="H52" s="51">
        <f t="shared" si="11"/>
        <v>68400</v>
      </c>
      <c r="I52" s="51">
        <f t="shared" si="11"/>
        <v>83008.399999999994</v>
      </c>
      <c r="J52" s="51">
        <f t="shared" si="11"/>
        <v>35802.400000000001</v>
      </c>
      <c r="K52" s="51">
        <f t="shared" si="11"/>
        <v>47206</v>
      </c>
      <c r="L52" s="51">
        <f t="shared" si="11"/>
        <v>45629.685700000002</v>
      </c>
      <c r="M52" s="51">
        <f t="shared" si="11"/>
        <v>31035.8017</v>
      </c>
      <c r="N52" s="52">
        <f t="shared" si="11"/>
        <v>14593.884</v>
      </c>
    </row>
    <row r="53" spans="1:14" x14ac:dyDescent="0.4">
      <c r="A53" s="113"/>
      <c r="B53" s="117"/>
      <c r="C53" s="118"/>
      <c r="D53" s="118"/>
      <c r="E53" s="119" t="s">
        <v>244</v>
      </c>
      <c r="F53" s="39"/>
      <c r="G53" s="39"/>
      <c r="H53" s="39"/>
      <c r="I53" s="39"/>
      <c r="J53" s="39"/>
      <c r="K53" s="39"/>
      <c r="L53" s="39"/>
      <c r="M53" s="39"/>
      <c r="N53" s="40"/>
    </row>
    <row r="54" spans="1:14" hidden="1" x14ac:dyDescent="0.4">
      <c r="A54" s="113">
        <v>2210</v>
      </c>
      <c r="B54" s="117" t="s">
        <v>33</v>
      </c>
      <c r="C54" s="118">
        <v>1</v>
      </c>
      <c r="D54" s="118">
        <v>0</v>
      </c>
      <c r="E54" s="121" t="s">
        <v>392</v>
      </c>
      <c r="F54" s="39">
        <f>SUM(F56)</f>
        <v>0</v>
      </c>
      <c r="G54" s="39">
        <f t="shared" ref="G54:N54" si="12">SUM(G56)</f>
        <v>0</v>
      </c>
      <c r="H54" s="39">
        <f t="shared" si="12"/>
        <v>0</v>
      </c>
      <c r="I54" s="39">
        <f t="shared" si="12"/>
        <v>0</v>
      </c>
      <c r="J54" s="39">
        <f t="shared" si="12"/>
        <v>0</v>
      </c>
      <c r="K54" s="39">
        <f t="shared" si="12"/>
        <v>0</v>
      </c>
      <c r="L54" s="39">
        <f t="shared" si="12"/>
        <v>0</v>
      </c>
      <c r="M54" s="39">
        <f t="shared" si="12"/>
        <v>0</v>
      </c>
      <c r="N54" s="40">
        <f t="shared" si="12"/>
        <v>0</v>
      </c>
    </row>
    <row r="55" spans="1:14" s="120" customFormat="1" ht="18" hidden="1" x14ac:dyDescent="0.4">
      <c r="A55" s="113"/>
      <c r="B55" s="117"/>
      <c r="C55" s="118"/>
      <c r="D55" s="118"/>
      <c r="E55" s="119" t="s">
        <v>372</v>
      </c>
      <c r="F55" s="39"/>
      <c r="G55" s="39"/>
      <c r="H55" s="39"/>
      <c r="I55" s="39"/>
      <c r="J55" s="39"/>
      <c r="K55" s="39"/>
      <c r="L55" s="39"/>
      <c r="M55" s="39"/>
      <c r="N55" s="40"/>
    </row>
    <row r="56" spans="1:14" hidden="1" x14ac:dyDescent="0.4">
      <c r="A56" s="113">
        <v>2211</v>
      </c>
      <c r="B56" s="117" t="s">
        <v>33</v>
      </c>
      <c r="C56" s="118">
        <v>1</v>
      </c>
      <c r="D56" s="118">
        <v>1</v>
      </c>
      <c r="E56" s="119" t="s">
        <v>392</v>
      </c>
      <c r="F56" s="39">
        <f>SUM(G56:H56)</f>
        <v>0</v>
      </c>
      <c r="G56" s="39">
        <v>0</v>
      </c>
      <c r="H56" s="39">
        <v>0</v>
      </c>
      <c r="I56" s="39">
        <f>SUM(J56:K56)</f>
        <v>0</v>
      </c>
      <c r="J56" s="39">
        <v>0</v>
      </c>
      <c r="K56" s="39">
        <v>0</v>
      </c>
      <c r="L56" s="39">
        <f>SUM(M56:N56)</f>
        <v>0</v>
      </c>
      <c r="M56" s="39">
        <v>0</v>
      </c>
      <c r="N56" s="40">
        <v>0</v>
      </c>
    </row>
    <row r="57" spans="1:14" x14ac:dyDescent="0.4">
      <c r="A57" s="113">
        <v>2220</v>
      </c>
      <c r="B57" s="117" t="s">
        <v>33</v>
      </c>
      <c r="C57" s="118">
        <v>2</v>
      </c>
      <c r="D57" s="118">
        <v>0</v>
      </c>
      <c r="E57" s="121" t="s">
        <v>393</v>
      </c>
      <c r="F57" s="39">
        <f>SUM(F59)</f>
        <v>79400</v>
      </c>
      <c r="G57" s="39">
        <f t="shared" ref="G57:N57" si="13">SUM(G59)</f>
        <v>11000</v>
      </c>
      <c r="H57" s="39">
        <f t="shared" si="13"/>
        <v>68400</v>
      </c>
      <c r="I57" s="39">
        <f t="shared" si="13"/>
        <v>74248.399999999994</v>
      </c>
      <c r="J57" s="39">
        <f t="shared" si="13"/>
        <v>27042.400000000001</v>
      </c>
      <c r="K57" s="39">
        <f t="shared" si="13"/>
        <v>47206</v>
      </c>
      <c r="L57" s="39">
        <f t="shared" si="13"/>
        <v>36869.743699999999</v>
      </c>
      <c r="M57" s="39">
        <f t="shared" si="13"/>
        <v>22275.859700000001</v>
      </c>
      <c r="N57" s="40">
        <f t="shared" si="13"/>
        <v>14593.884</v>
      </c>
    </row>
    <row r="58" spans="1:14" s="120" customFormat="1" ht="18" x14ac:dyDescent="0.4">
      <c r="A58" s="113"/>
      <c r="B58" s="117"/>
      <c r="C58" s="118"/>
      <c r="D58" s="118"/>
      <c r="E58" s="119" t="s">
        <v>372</v>
      </c>
      <c r="F58" s="39"/>
      <c r="G58" s="39"/>
      <c r="H58" s="39"/>
      <c r="I58" s="39"/>
      <c r="J58" s="39"/>
      <c r="K58" s="39"/>
      <c r="L58" s="39"/>
      <c r="M58" s="39"/>
      <c r="N58" s="40"/>
    </row>
    <row r="59" spans="1:14" x14ac:dyDescent="0.4">
      <c r="A59" s="113">
        <v>2221</v>
      </c>
      <c r="B59" s="117" t="s">
        <v>33</v>
      </c>
      <c r="C59" s="118">
        <v>2</v>
      </c>
      <c r="D59" s="118">
        <v>1</v>
      </c>
      <c r="E59" s="119" t="s">
        <v>393</v>
      </c>
      <c r="F59" s="39">
        <f>SUM(G59:H59)</f>
        <v>79400</v>
      </c>
      <c r="G59" s="39">
        <v>11000</v>
      </c>
      <c r="H59" s="39">
        <v>68400</v>
      </c>
      <c r="I59" s="39">
        <f>SUM(J59:K59)</f>
        <v>74248.399999999994</v>
      </c>
      <c r="J59" s="39">
        <v>27042.400000000001</v>
      </c>
      <c r="K59" s="39">
        <v>47206</v>
      </c>
      <c r="L59" s="39">
        <f>SUM(M59:N59)</f>
        <v>36869.743699999999</v>
      </c>
      <c r="M59" s="39">
        <v>22275.859700000001</v>
      </c>
      <c r="N59" s="40">
        <v>14593.884</v>
      </c>
    </row>
    <row r="60" spans="1:14" hidden="1" x14ac:dyDescent="0.4">
      <c r="A60" s="113">
        <v>2230</v>
      </c>
      <c r="B60" s="117" t="s">
        <v>33</v>
      </c>
      <c r="C60" s="118">
        <v>3</v>
      </c>
      <c r="D60" s="118">
        <v>0</v>
      </c>
      <c r="E60" s="121" t="s">
        <v>394</v>
      </c>
      <c r="F60" s="39">
        <f>SUM(F62)</f>
        <v>0</v>
      </c>
      <c r="G60" s="39">
        <f t="shared" ref="G60:N60" si="14">SUM(G62)</f>
        <v>0</v>
      </c>
      <c r="H60" s="39">
        <f t="shared" si="14"/>
        <v>0</v>
      </c>
      <c r="I60" s="39">
        <f t="shared" si="14"/>
        <v>0</v>
      </c>
      <c r="J60" s="39">
        <f t="shared" si="14"/>
        <v>0</v>
      </c>
      <c r="K60" s="39">
        <f t="shared" si="14"/>
        <v>0</v>
      </c>
      <c r="L60" s="39">
        <f t="shared" si="14"/>
        <v>0</v>
      </c>
      <c r="M60" s="39">
        <f t="shared" si="14"/>
        <v>0</v>
      </c>
      <c r="N60" s="40">
        <f t="shared" si="14"/>
        <v>0</v>
      </c>
    </row>
    <row r="61" spans="1:14" s="120" customFormat="1" ht="18" hidden="1" x14ac:dyDescent="0.4">
      <c r="A61" s="113"/>
      <c r="B61" s="117"/>
      <c r="C61" s="118"/>
      <c r="D61" s="118"/>
      <c r="E61" s="119" t="s">
        <v>372</v>
      </c>
      <c r="F61" s="39"/>
      <c r="G61" s="39"/>
      <c r="H61" s="39"/>
      <c r="I61" s="39"/>
      <c r="J61" s="39"/>
      <c r="K61" s="39"/>
      <c r="L61" s="39"/>
      <c r="M61" s="39"/>
      <c r="N61" s="40"/>
    </row>
    <row r="62" spans="1:14" hidden="1" x14ac:dyDescent="0.4">
      <c r="A62" s="113">
        <v>2231</v>
      </c>
      <c r="B62" s="117" t="s">
        <v>33</v>
      </c>
      <c r="C62" s="118">
        <v>3</v>
      </c>
      <c r="D62" s="118">
        <v>1</v>
      </c>
      <c r="E62" s="119" t="s">
        <v>394</v>
      </c>
      <c r="F62" s="39">
        <f>SUM(G62:H62)</f>
        <v>0</v>
      </c>
      <c r="G62" s="39">
        <v>0</v>
      </c>
      <c r="H62" s="39">
        <v>0</v>
      </c>
      <c r="I62" s="39">
        <f>SUM(J62:K62)</f>
        <v>0</v>
      </c>
      <c r="J62" s="39">
        <v>0</v>
      </c>
      <c r="K62" s="39">
        <v>0</v>
      </c>
      <c r="L62" s="39">
        <f>SUM(M62:N62)</f>
        <v>0</v>
      </c>
      <c r="M62" s="39">
        <v>0</v>
      </c>
      <c r="N62" s="40">
        <v>0</v>
      </c>
    </row>
    <row r="63" spans="1:14" ht="26.4" hidden="1" x14ac:dyDescent="0.4">
      <c r="A63" s="113">
        <v>2240</v>
      </c>
      <c r="B63" s="117" t="s">
        <v>33</v>
      </c>
      <c r="C63" s="118">
        <v>4</v>
      </c>
      <c r="D63" s="118">
        <v>0</v>
      </c>
      <c r="E63" s="121" t="s">
        <v>395</v>
      </c>
      <c r="F63" s="39">
        <f>SUM(F65)</f>
        <v>0</v>
      </c>
      <c r="G63" s="39">
        <f t="shared" ref="G63:N63" si="15">SUM(G65)</f>
        <v>0</v>
      </c>
      <c r="H63" s="39">
        <f t="shared" si="15"/>
        <v>0</v>
      </c>
      <c r="I63" s="39">
        <f t="shared" si="15"/>
        <v>0</v>
      </c>
      <c r="J63" s="39">
        <f t="shared" si="15"/>
        <v>0</v>
      </c>
      <c r="K63" s="39">
        <f t="shared" si="15"/>
        <v>0</v>
      </c>
      <c r="L63" s="39">
        <f t="shared" si="15"/>
        <v>0</v>
      </c>
      <c r="M63" s="39">
        <f t="shared" si="15"/>
        <v>0</v>
      </c>
      <c r="N63" s="40">
        <f t="shared" si="15"/>
        <v>0</v>
      </c>
    </row>
    <row r="64" spans="1:14" s="120" customFormat="1" ht="18" hidden="1" x14ac:dyDescent="0.4">
      <c r="A64" s="113"/>
      <c r="B64" s="117"/>
      <c r="C64" s="118"/>
      <c r="D64" s="118"/>
      <c r="E64" s="119" t="s">
        <v>372</v>
      </c>
      <c r="F64" s="39"/>
      <c r="G64" s="39"/>
      <c r="H64" s="39"/>
      <c r="I64" s="39"/>
      <c r="J64" s="39"/>
      <c r="K64" s="39"/>
      <c r="L64" s="39"/>
      <c r="M64" s="39"/>
      <c r="N64" s="40"/>
    </row>
    <row r="65" spans="1:14" ht="26.4" hidden="1" x14ac:dyDescent="0.4">
      <c r="A65" s="113">
        <v>2241</v>
      </c>
      <c r="B65" s="117" t="s">
        <v>33</v>
      </c>
      <c r="C65" s="118">
        <v>4</v>
      </c>
      <c r="D65" s="118">
        <v>1</v>
      </c>
      <c r="E65" s="119" t="s">
        <v>395</v>
      </c>
      <c r="F65" s="39">
        <f>SUM(G65:H65)</f>
        <v>0</v>
      </c>
      <c r="G65" s="39">
        <v>0</v>
      </c>
      <c r="H65" s="39">
        <v>0</v>
      </c>
      <c r="I65" s="39">
        <f>SUM(J65:K65)</f>
        <v>0</v>
      </c>
      <c r="J65" s="39">
        <v>0</v>
      </c>
      <c r="K65" s="39">
        <v>0</v>
      </c>
      <c r="L65" s="39">
        <f>SUM(M65:N65)</f>
        <v>0</v>
      </c>
      <c r="M65" s="39">
        <v>0</v>
      </c>
      <c r="N65" s="40">
        <v>0</v>
      </c>
    </row>
    <row r="66" spans="1:14" x14ac:dyDescent="0.4">
      <c r="A66" s="113">
        <v>2250</v>
      </c>
      <c r="B66" s="117" t="s">
        <v>33</v>
      </c>
      <c r="C66" s="118">
        <v>5</v>
      </c>
      <c r="D66" s="118">
        <v>0</v>
      </c>
      <c r="E66" s="121" t="s">
        <v>396</v>
      </c>
      <c r="F66" s="39">
        <f>SUM(F68)</f>
        <v>14860</v>
      </c>
      <c r="G66" s="39">
        <f t="shared" ref="G66:N66" si="16">SUM(G68)</f>
        <v>14860</v>
      </c>
      <c r="H66" s="39">
        <f t="shared" si="16"/>
        <v>0</v>
      </c>
      <c r="I66" s="39">
        <f t="shared" si="16"/>
        <v>8760</v>
      </c>
      <c r="J66" s="39">
        <f t="shared" si="16"/>
        <v>8760</v>
      </c>
      <c r="K66" s="39">
        <f t="shared" si="16"/>
        <v>0</v>
      </c>
      <c r="L66" s="39">
        <f t="shared" si="16"/>
        <v>8759.9419999999991</v>
      </c>
      <c r="M66" s="39">
        <f t="shared" si="16"/>
        <v>8759.9419999999991</v>
      </c>
      <c r="N66" s="40">
        <f t="shared" si="16"/>
        <v>0</v>
      </c>
    </row>
    <row r="67" spans="1:14" s="120" customFormat="1" ht="18" x14ac:dyDescent="0.4">
      <c r="A67" s="113"/>
      <c r="B67" s="117"/>
      <c r="C67" s="118"/>
      <c r="D67" s="118"/>
      <c r="E67" s="119" t="s">
        <v>372</v>
      </c>
      <c r="F67" s="39"/>
      <c r="G67" s="39"/>
      <c r="H67" s="39"/>
      <c r="I67" s="39"/>
      <c r="J67" s="39"/>
      <c r="K67" s="39"/>
      <c r="L67" s="39"/>
      <c r="M67" s="39"/>
      <c r="N67" s="40"/>
    </row>
    <row r="68" spans="1:14" x14ac:dyDescent="0.4">
      <c r="A68" s="113">
        <v>2251</v>
      </c>
      <c r="B68" s="117" t="s">
        <v>33</v>
      </c>
      <c r="C68" s="118">
        <v>5</v>
      </c>
      <c r="D68" s="118">
        <v>1</v>
      </c>
      <c r="E68" s="119" t="s">
        <v>396</v>
      </c>
      <c r="F68" s="39">
        <f>SUM(G68:H68)</f>
        <v>14860</v>
      </c>
      <c r="G68" s="39">
        <v>14860</v>
      </c>
      <c r="H68" s="39">
        <v>0</v>
      </c>
      <c r="I68" s="39">
        <f>SUM(J68:K68)</f>
        <v>8760</v>
      </c>
      <c r="J68" s="39">
        <v>8760</v>
      </c>
      <c r="K68" s="39">
        <v>0</v>
      </c>
      <c r="L68" s="39">
        <f>SUM(M68:N68)</f>
        <v>8759.9419999999991</v>
      </c>
      <c r="M68" s="39">
        <v>8759.9419999999991</v>
      </c>
      <c r="N68" s="40">
        <v>0</v>
      </c>
    </row>
    <row r="69" spans="1:14" s="123" customFormat="1" ht="52.8" hidden="1" x14ac:dyDescent="0.25">
      <c r="A69" s="122">
        <v>2300</v>
      </c>
      <c r="B69" s="114" t="s">
        <v>34</v>
      </c>
      <c r="C69" s="115">
        <v>0</v>
      </c>
      <c r="D69" s="115">
        <v>0</v>
      </c>
      <c r="E69" s="124" t="s">
        <v>397</v>
      </c>
      <c r="F69" s="51">
        <f t="shared" ref="F69:N69" si="17">SUM(F71,F76,F79,F83,F86,F89,F92,F95)</f>
        <v>0</v>
      </c>
      <c r="G69" s="51">
        <f t="shared" si="17"/>
        <v>0</v>
      </c>
      <c r="H69" s="51">
        <f t="shared" si="17"/>
        <v>0</v>
      </c>
      <c r="I69" s="51">
        <f t="shared" si="17"/>
        <v>0</v>
      </c>
      <c r="J69" s="51">
        <f t="shared" si="17"/>
        <v>0</v>
      </c>
      <c r="K69" s="51">
        <f t="shared" si="17"/>
        <v>0</v>
      </c>
      <c r="L69" s="51">
        <f t="shared" si="17"/>
        <v>0</v>
      </c>
      <c r="M69" s="51">
        <f t="shared" si="17"/>
        <v>0</v>
      </c>
      <c r="N69" s="52">
        <f t="shared" si="17"/>
        <v>0</v>
      </c>
    </row>
    <row r="70" spans="1:14" hidden="1" x14ac:dyDescent="0.4">
      <c r="A70" s="113"/>
      <c r="B70" s="117"/>
      <c r="C70" s="118"/>
      <c r="D70" s="118"/>
      <c r="E70" s="119" t="s">
        <v>244</v>
      </c>
      <c r="F70" s="39"/>
      <c r="G70" s="39"/>
      <c r="H70" s="39"/>
      <c r="I70" s="39"/>
      <c r="J70" s="39"/>
      <c r="K70" s="39"/>
      <c r="L70" s="39"/>
      <c r="M70" s="39"/>
      <c r="N70" s="40"/>
    </row>
    <row r="71" spans="1:14" hidden="1" x14ac:dyDescent="0.4">
      <c r="A71" s="113">
        <v>2310</v>
      </c>
      <c r="B71" s="117" t="s">
        <v>34</v>
      </c>
      <c r="C71" s="118">
        <v>1</v>
      </c>
      <c r="D71" s="118">
        <v>0</v>
      </c>
      <c r="E71" s="121" t="s">
        <v>398</v>
      </c>
      <c r="F71" s="39">
        <f>SUM(F73:F75)</f>
        <v>0</v>
      </c>
      <c r="G71" s="39">
        <f t="shared" ref="G71:N71" si="18">SUM(G73:G75)</f>
        <v>0</v>
      </c>
      <c r="H71" s="39">
        <f t="shared" si="18"/>
        <v>0</v>
      </c>
      <c r="I71" s="39">
        <f t="shared" si="18"/>
        <v>0</v>
      </c>
      <c r="J71" s="39">
        <f t="shared" si="18"/>
        <v>0</v>
      </c>
      <c r="K71" s="39">
        <f t="shared" si="18"/>
        <v>0</v>
      </c>
      <c r="L71" s="39">
        <f t="shared" si="18"/>
        <v>0</v>
      </c>
      <c r="M71" s="39">
        <f t="shared" si="18"/>
        <v>0</v>
      </c>
      <c r="N71" s="40">
        <f t="shared" si="18"/>
        <v>0</v>
      </c>
    </row>
    <row r="72" spans="1:14" s="120" customFormat="1" ht="18" hidden="1" x14ac:dyDescent="0.4">
      <c r="A72" s="113"/>
      <c r="B72" s="117"/>
      <c r="C72" s="118"/>
      <c r="D72" s="118"/>
      <c r="E72" s="119" t="s">
        <v>372</v>
      </c>
      <c r="F72" s="39"/>
      <c r="G72" s="39"/>
      <c r="H72" s="39"/>
      <c r="I72" s="39"/>
      <c r="J72" s="39"/>
      <c r="K72" s="39"/>
      <c r="L72" s="39"/>
      <c r="M72" s="39"/>
      <c r="N72" s="40"/>
    </row>
    <row r="73" spans="1:14" hidden="1" x14ac:dyDescent="0.4">
      <c r="A73" s="113">
        <v>2311</v>
      </c>
      <c r="B73" s="117" t="s">
        <v>34</v>
      </c>
      <c r="C73" s="118">
        <v>1</v>
      </c>
      <c r="D73" s="118">
        <v>1</v>
      </c>
      <c r="E73" s="119" t="s">
        <v>399</v>
      </c>
      <c r="F73" s="39">
        <f>SUM(G73:H73)</f>
        <v>0</v>
      </c>
      <c r="G73" s="39">
        <v>0</v>
      </c>
      <c r="H73" s="39">
        <v>0</v>
      </c>
      <c r="I73" s="39">
        <f>SUM(J73:K73)</f>
        <v>0</v>
      </c>
      <c r="J73" s="39">
        <v>0</v>
      </c>
      <c r="K73" s="39">
        <v>0</v>
      </c>
      <c r="L73" s="39">
        <f>SUM(M73:N73)</f>
        <v>0</v>
      </c>
      <c r="M73" s="39">
        <v>0</v>
      </c>
      <c r="N73" s="40">
        <v>0</v>
      </c>
    </row>
    <row r="74" spans="1:14" hidden="1" x14ac:dyDescent="0.4">
      <c r="A74" s="113">
        <v>2312</v>
      </c>
      <c r="B74" s="117" t="s">
        <v>34</v>
      </c>
      <c r="C74" s="118">
        <v>1</v>
      </c>
      <c r="D74" s="118">
        <v>2</v>
      </c>
      <c r="E74" s="119" t="s">
        <v>400</v>
      </c>
      <c r="F74" s="39">
        <f>SUM(G74:H74)</f>
        <v>0</v>
      </c>
      <c r="G74" s="39">
        <v>0</v>
      </c>
      <c r="H74" s="39">
        <v>0</v>
      </c>
      <c r="I74" s="39">
        <f>SUM(J74:K74)</f>
        <v>0</v>
      </c>
      <c r="J74" s="39">
        <v>0</v>
      </c>
      <c r="K74" s="39">
        <v>0</v>
      </c>
      <c r="L74" s="39">
        <f>SUM(M74:N74)</f>
        <v>0</v>
      </c>
      <c r="M74" s="39">
        <v>0</v>
      </c>
      <c r="N74" s="40">
        <v>0</v>
      </c>
    </row>
    <row r="75" spans="1:14" hidden="1" x14ac:dyDescent="0.4">
      <c r="A75" s="113">
        <v>2313</v>
      </c>
      <c r="B75" s="117" t="s">
        <v>34</v>
      </c>
      <c r="C75" s="118">
        <v>1</v>
      </c>
      <c r="D75" s="118">
        <v>3</v>
      </c>
      <c r="E75" s="119" t="s">
        <v>401</v>
      </c>
      <c r="F75" s="39">
        <f>SUM(G75:H75)</f>
        <v>0</v>
      </c>
      <c r="G75" s="39">
        <v>0</v>
      </c>
      <c r="H75" s="39">
        <v>0</v>
      </c>
      <c r="I75" s="39">
        <f>SUM(J75:K75)</f>
        <v>0</v>
      </c>
      <c r="J75" s="39">
        <v>0</v>
      </c>
      <c r="K75" s="39">
        <v>0</v>
      </c>
      <c r="L75" s="39">
        <f>SUM(M75:N75)</f>
        <v>0</v>
      </c>
      <c r="M75" s="39">
        <v>0</v>
      </c>
      <c r="N75" s="40">
        <v>0</v>
      </c>
    </row>
    <row r="76" spans="1:14" hidden="1" x14ac:dyDescent="0.4">
      <c r="A76" s="113">
        <v>2320</v>
      </c>
      <c r="B76" s="117" t="s">
        <v>34</v>
      </c>
      <c r="C76" s="118">
        <v>2</v>
      </c>
      <c r="D76" s="118">
        <v>0</v>
      </c>
      <c r="E76" s="121" t="s">
        <v>402</v>
      </c>
      <c r="F76" s="39">
        <f>SUM(F78)</f>
        <v>0</v>
      </c>
      <c r="G76" s="39">
        <f t="shared" ref="G76:N76" si="19">SUM(G78)</f>
        <v>0</v>
      </c>
      <c r="H76" s="39">
        <f t="shared" si="19"/>
        <v>0</v>
      </c>
      <c r="I76" s="39">
        <f t="shared" si="19"/>
        <v>0</v>
      </c>
      <c r="J76" s="39">
        <f t="shared" si="19"/>
        <v>0</v>
      </c>
      <c r="K76" s="39">
        <f t="shared" si="19"/>
        <v>0</v>
      </c>
      <c r="L76" s="39">
        <f t="shared" si="19"/>
        <v>0</v>
      </c>
      <c r="M76" s="39">
        <f t="shared" si="19"/>
        <v>0</v>
      </c>
      <c r="N76" s="40">
        <f t="shared" si="19"/>
        <v>0</v>
      </c>
    </row>
    <row r="77" spans="1:14" s="120" customFormat="1" ht="18" hidden="1" x14ac:dyDescent="0.4">
      <c r="A77" s="113"/>
      <c r="B77" s="117"/>
      <c r="C77" s="118"/>
      <c r="D77" s="118"/>
      <c r="E77" s="119" t="s">
        <v>372</v>
      </c>
      <c r="F77" s="39"/>
      <c r="G77" s="39"/>
      <c r="H77" s="39"/>
      <c r="I77" s="39"/>
      <c r="J77" s="39"/>
      <c r="K77" s="39"/>
      <c r="L77" s="39"/>
      <c r="M77" s="39"/>
      <c r="N77" s="40"/>
    </row>
    <row r="78" spans="1:14" hidden="1" x14ac:dyDescent="0.4">
      <c r="A78" s="113">
        <v>2321</v>
      </c>
      <c r="B78" s="117" t="s">
        <v>34</v>
      </c>
      <c r="C78" s="118">
        <v>2</v>
      </c>
      <c r="D78" s="118">
        <v>1</v>
      </c>
      <c r="E78" s="119" t="s">
        <v>402</v>
      </c>
      <c r="F78" s="39">
        <f>SUM(G78:H78)</f>
        <v>0</v>
      </c>
      <c r="G78" s="39">
        <v>0</v>
      </c>
      <c r="H78" s="39">
        <v>0</v>
      </c>
      <c r="I78" s="39">
        <f>SUM(J78:K78)</f>
        <v>0</v>
      </c>
      <c r="J78" s="39">
        <v>0</v>
      </c>
      <c r="K78" s="39">
        <v>0</v>
      </c>
      <c r="L78" s="39">
        <f>SUM(M78:N78)</f>
        <v>0</v>
      </c>
      <c r="M78" s="39">
        <v>0</v>
      </c>
      <c r="N78" s="40">
        <v>0</v>
      </c>
    </row>
    <row r="79" spans="1:14" hidden="1" x14ac:dyDescent="0.4">
      <c r="A79" s="113">
        <v>2330</v>
      </c>
      <c r="B79" s="117" t="s">
        <v>34</v>
      </c>
      <c r="C79" s="118">
        <v>3</v>
      </c>
      <c r="D79" s="118">
        <v>0</v>
      </c>
      <c r="E79" s="121" t="s">
        <v>403</v>
      </c>
      <c r="F79" s="39">
        <f>SUM(F81:F82)</f>
        <v>0</v>
      </c>
      <c r="G79" s="39">
        <f t="shared" ref="G79:N79" si="20">SUM(G81:G82)</f>
        <v>0</v>
      </c>
      <c r="H79" s="39">
        <f t="shared" si="20"/>
        <v>0</v>
      </c>
      <c r="I79" s="39">
        <f t="shared" si="20"/>
        <v>0</v>
      </c>
      <c r="J79" s="39">
        <f t="shared" si="20"/>
        <v>0</v>
      </c>
      <c r="K79" s="39">
        <f t="shared" si="20"/>
        <v>0</v>
      </c>
      <c r="L79" s="39">
        <f t="shared" si="20"/>
        <v>0</v>
      </c>
      <c r="M79" s="39">
        <f t="shared" si="20"/>
        <v>0</v>
      </c>
      <c r="N79" s="40">
        <f t="shared" si="20"/>
        <v>0</v>
      </c>
    </row>
    <row r="80" spans="1:14" s="120" customFormat="1" ht="18" hidden="1" x14ac:dyDescent="0.4">
      <c r="A80" s="113"/>
      <c r="B80" s="117"/>
      <c r="C80" s="118"/>
      <c r="D80" s="118"/>
      <c r="E80" s="119" t="s">
        <v>372</v>
      </c>
      <c r="F80" s="39"/>
      <c r="G80" s="39"/>
      <c r="H80" s="39"/>
      <c r="I80" s="39"/>
      <c r="J80" s="39"/>
      <c r="K80" s="39"/>
      <c r="L80" s="39"/>
      <c r="M80" s="39"/>
      <c r="N80" s="40"/>
    </row>
    <row r="81" spans="1:14" ht="409.6" hidden="1" x14ac:dyDescent="0.4">
      <c r="A81" s="113">
        <v>2331</v>
      </c>
      <c r="B81" s="117" t="s">
        <v>34</v>
      </c>
      <c r="C81" s="118">
        <v>3</v>
      </c>
      <c r="D81" s="118">
        <v>1</v>
      </c>
      <c r="E81" s="119" t="s">
        <v>404</v>
      </c>
      <c r="F81" s="39">
        <f>SUM(G81:H81)</f>
        <v>0</v>
      </c>
      <c r="G81" s="39">
        <v>0</v>
      </c>
      <c r="H81" s="39">
        <v>0</v>
      </c>
      <c r="I81" s="39">
        <f>SUM(J81:K81)</f>
        <v>0</v>
      </c>
      <c r="J81" s="39">
        <v>0</v>
      </c>
      <c r="K81" s="39">
        <v>0</v>
      </c>
      <c r="L81" s="39">
        <f>SUM(M81:N81)</f>
        <v>0</v>
      </c>
      <c r="M81" s="39">
        <v>0</v>
      </c>
      <c r="N81" s="40">
        <v>0</v>
      </c>
    </row>
    <row r="82" spans="1:14" hidden="1" x14ac:dyDescent="0.4">
      <c r="A82" s="113">
        <v>2332</v>
      </c>
      <c r="B82" s="117" t="s">
        <v>34</v>
      </c>
      <c r="C82" s="118">
        <v>3</v>
      </c>
      <c r="D82" s="118">
        <v>2</v>
      </c>
      <c r="E82" s="119" t="s">
        <v>405</v>
      </c>
      <c r="F82" s="39">
        <f>SUM(G82:H82)</f>
        <v>0</v>
      </c>
      <c r="G82" s="39">
        <v>0</v>
      </c>
      <c r="H82" s="39">
        <v>0</v>
      </c>
      <c r="I82" s="39">
        <f>SUM(J82:K82)</f>
        <v>0</v>
      </c>
      <c r="J82" s="39">
        <v>0</v>
      </c>
      <c r="K82" s="39">
        <v>0</v>
      </c>
      <c r="L82" s="39">
        <f>SUM(M82:N82)</f>
        <v>0</v>
      </c>
      <c r="M82" s="39">
        <v>0</v>
      </c>
      <c r="N82" s="40">
        <v>0</v>
      </c>
    </row>
    <row r="83" spans="1:14" hidden="1" x14ac:dyDescent="0.4">
      <c r="A83" s="113">
        <v>2340</v>
      </c>
      <c r="B83" s="117" t="s">
        <v>34</v>
      </c>
      <c r="C83" s="118">
        <v>4</v>
      </c>
      <c r="D83" s="118">
        <v>0</v>
      </c>
      <c r="E83" s="121" t="s">
        <v>406</v>
      </c>
      <c r="F83" s="39">
        <f>SUM(F85)</f>
        <v>0</v>
      </c>
      <c r="G83" s="39">
        <f t="shared" ref="G83:N83" si="21">SUM(G85)</f>
        <v>0</v>
      </c>
      <c r="H83" s="39">
        <f t="shared" si="21"/>
        <v>0</v>
      </c>
      <c r="I83" s="39">
        <f t="shared" si="21"/>
        <v>0</v>
      </c>
      <c r="J83" s="39">
        <f t="shared" si="21"/>
        <v>0</v>
      </c>
      <c r="K83" s="39">
        <f t="shared" si="21"/>
        <v>0</v>
      </c>
      <c r="L83" s="39">
        <f t="shared" si="21"/>
        <v>0</v>
      </c>
      <c r="M83" s="39">
        <f t="shared" si="21"/>
        <v>0</v>
      </c>
      <c r="N83" s="40">
        <f t="shared" si="21"/>
        <v>0</v>
      </c>
    </row>
    <row r="84" spans="1:14" s="120" customFormat="1" ht="18" hidden="1" x14ac:dyDescent="0.4">
      <c r="A84" s="113"/>
      <c r="B84" s="117"/>
      <c r="C84" s="118"/>
      <c r="D84" s="118"/>
      <c r="E84" s="119" t="s">
        <v>372</v>
      </c>
      <c r="F84" s="39"/>
      <c r="G84" s="39"/>
      <c r="H84" s="39"/>
      <c r="I84" s="39"/>
      <c r="J84" s="39"/>
      <c r="K84" s="39"/>
      <c r="L84" s="39"/>
      <c r="M84" s="39"/>
      <c r="N84" s="40"/>
    </row>
    <row r="85" spans="1:14" hidden="1" x14ac:dyDescent="0.4">
      <c r="A85" s="113">
        <v>2341</v>
      </c>
      <c r="B85" s="117" t="s">
        <v>34</v>
      </c>
      <c r="C85" s="118">
        <v>4</v>
      </c>
      <c r="D85" s="118">
        <v>1</v>
      </c>
      <c r="E85" s="119" t="s">
        <v>406</v>
      </c>
      <c r="F85" s="39">
        <f>SUM(G85:H85)</f>
        <v>0</v>
      </c>
      <c r="G85" s="39">
        <v>0</v>
      </c>
      <c r="H85" s="39">
        <v>0</v>
      </c>
      <c r="I85" s="39">
        <f>SUM(J85:K85)</f>
        <v>0</v>
      </c>
      <c r="J85" s="39">
        <v>0</v>
      </c>
      <c r="K85" s="39">
        <v>0</v>
      </c>
      <c r="L85" s="39">
        <f>SUM(M85:N85)</f>
        <v>0</v>
      </c>
      <c r="M85" s="39">
        <v>0</v>
      </c>
      <c r="N85" s="40">
        <v>0</v>
      </c>
    </row>
    <row r="86" spans="1:14" hidden="1" x14ac:dyDescent="0.4">
      <c r="A86" s="113">
        <v>2350</v>
      </c>
      <c r="B86" s="117" t="s">
        <v>34</v>
      </c>
      <c r="C86" s="118">
        <v>5</v>
      </c>
      <c r="D86" s="118">
        <v>0</v>
      </c>
      <c r="E86" s="121" t="s">
        <v>407</v>
      </c>
      <c r="F86" s="39">
        <f>SUM(F88)</f>
        <v>0</v>
      </c>
      <c r="G86" s="39">
        <f t="shared" ref="G86:N86" si="22">SUM(G88)</f>
        <v>0</v>
      </c>
      <c r="H86" s="39">
        <f t="shared" si="22"/>
        <v>0</v>
      </c>
      <c r="I86" s="39">
        <f t="shared" si="22"/>
        <v>0</v>
      </c>
      <c r="J86" s="39">
        <f t="shared" si="22"/>
        <v>0</v>
      </c>
      <c r="K86" s="39">
        <f t="shared" si="22"/>
        <v>0</v>
      </c>
      <c r="L86" s="39">
        <f t="shared" si="22"/>
        <v>0</v>
      </c>
      <c r="M86" s="39">
        <f t="shared" si="22"/>
        <v>0</v>
      </c>
      <c r="N86" s="40">
        <f t="shared" si="22"/>
        <v>0</v>
      </c>
    </row>
    <row r="87" spans="1:14" s="120" customFormat="1" ht="18" hidden="1" x14ac:dyDescent="0.4">
      <c r="A87" s="113"/>
      <c r="B87" s="117"/>
      <c r="C87" s="118"/>
      <c r="D87" s="118"/>
      <c r="E87" s="119" t="s">
        <v>372</v>
      </c>
      <c r="F87" s="39"/>
      <c r="G87" s="39"/>
      <c r="H87" s="39"/>
      <c r="I87" s="39"/>
      <c r="J87" s="39"/>
      <c r="K87" s="39"/>
      <c r="L87" s="39"/>
      <c r="M87" s="39"/>
      <c r="N87" s="40"/>
    </row>
    <row r="88" spans="1:14" hidden="1" x14ac:dyDescent="0.4">
      <c r="A88" s="113">
        <v>2351</v>
      </c>
      <c r="B88" s="117" t="s">
        <v>34</v>
      </c>
      <c r="C88" s="118">
        <v>5</v>
      </c>
      <c r="D88" s="118">
        <v>1</v>
      </c>
      <c r="E88" s="119" t="s">
        <v>407</v>
      </c>
      <c r="F88" s="39">
        <f>SUM(G88:H88)</f>
        <v>0</v>
      </c>
      <c r="G88" s="39">
        <v>0</v>
      </c>
      <c r="H88" s="39">
        <v>0</v>
      </c>
      <c r="I88" s="39">
        <f>SUM(J88:K88)</f>
        <v>0</v>
      </c>
      <c r="J88" s="39">
        <v>0</v>
      </c>
      <c r="K88" s="39">
        <v>0</v>
      </c>
      <c r="L88" s="39">
        <f>SUM(M88:N88)</f>
        <v>0</v>
      </c>
      <c r="M88" s="39">
        <v>0</v>
      </c>
      <c r="N88" s="40">
        <v>0</v>
      </c>
    </row>
    <row r="89" spans="1:14" ht="26.4" hidden="1" x14ac:dyDescent="0.4">
      <c r="A89" s="113">
        <v>2360</v>
      </c>
      <c r="B89" s="117" t="s">
        <v>34</v>
      </c>
      <c r="C89" s="118">
        <v>6</v>
      </c>
      <c r="D89" s="118">
        <v>0</v>
      </c>
      <c r="E89" s="121" t="s">
        <v>408</v>
      </c>
      <c r="F89" s="39">
        <f>SUM(F91)</f>
        <v>0</v>
      </c>
      <c r="G89" s="39">
        <f t="shared" ref="G89:N89" si="23">SUM(G91)</f>
        <v>0</v>
      </c>
      <c r="H89" s="39">
        <f t="shared" si="23"/>
        <v>0</v>
      </c>
      <c r="I89" s="39">
        <f t="shared" si="23"/>
        <v>0</v>
      </c>
      <c r="J89" s="39">
        <f t="shared" si="23"/>
        <v>0</v>
      </c>
      <c r="K89" s="39">
        <f t="shared" si="23"/>
        <v>0</v>
      </c>
      <c r="L89" s="39">
        <f t="shared" si="23"/>
        <v>0</v>
      </c>
      <c r="M89" s="39">
        <f t="shared" si="23"/>
        <v>0</v>
      </c>
      <c r="N89" s="40">
        <f t="shared" si="23"/>
        <v>0</v>
      </c>
    </row>
    <row r="90" spans="1:14" s="120" customFormat="1" ht="18" hidden="1" x14ac:dyDescent="0.4">
      <c r="A90" s="113"/>
      <c r="B90" s="117"/>
      <c r="C90" s="118"/>
      <c r="D90" s="118"/>
      <c r="E90" s="119" t="s">
        <v>372</v>
      </c>
      <c r="F90" s="39"/>
      <c r="G90" s="39"/>
      <c r="H90" s="39"/>
      <c r="I90" s="39"/>
      <c r="J90" s="39"/>
      <c r="K90" s="39"/>
      <c r="L90" s="39"/>
      <c r="M90" s="39"/>
      <c r="N90" s="40"/>
    </row>
    <row r="91" spans="1:14" ht="26.4" hidden="1" x14ac:dyDescent="0.4">
      <c r="A91" s="113">
        <v>2361</v>
      </c>
      <c r="B91" s="117" t="s">
        <v>34</v>
      </c>
      <c r="C91" s="118">
        <v>6</v>
      </c>
      <c r="D91" s="118">
        <v>1</v>
      </c>
      <c r="E91" s="119" t="s">
        <v>408</v>
      </c>
      <c r="F91" s="39">
        <f>SUM(G91:H91)</f>
        <v>0</v>
      </c>
      <c r="G91" s="39">
        <v>0</v>
      </c>
      <c r="H91" s="39">
        <v>0</v>
      </c>
      <c r="I91" s="39">
        <f>SUM(J91:K91)</f>
        <v>0</v>
      </c>
      <c r="J91" s="39">
        <v>0</v>
      </c>
      <c r="K91" s="39">
        <v>0</v>
      </c>
      <c r="L91" s="39">
        <f>SUM(M91:N91)</f>
        <v>0</v>
      </c>
      <c r="M91" s="39">
        <v>0</v>
      </c>
      <c r="N91" s="40">
        <v>0</v>
      </c>
    </row>
    <row r="92" spans="1:14" hidden="1" x14ac:dyDescent="0.4">
      <c r="A92" s="113">
        <v>2370</v>
      </c>
      <c r="B92" s="117" t="s">
        <v>34</v>
      </c>
      <c r="C92" s="118" t="s">
        <v>41</v>
      </c>
      <c r="D92" s="118" t="s">
        <v>12</v>
      </c>
      <c r="E92" s="121" t="s">
        <v>409</v>
      </c>
      <c r="F92" s="39">
        <f t="shared" ref="F92:N92" si="24">SUM(F94)</f>
        <v>0</v>
      </c>
      <c r="G92" s="39">
        <f t="shared" si="24"/>
        <v>0</v>
      </c>
      <c r="H92" s="39">
        <f t="shared" si="24"/>
        <v>0</v>
      </c>
      <c r="I92" s="39">
        <f t="shared" si="24"/>
        <v>0</v>
      </c>
      <c r="J92" s="39">
        <f t="shared" si="24"/>
        <v>0</v>
      </c>
      <c r="K92" s="39">
        <f t="shared" si="24"/>
        <v>0</v>
      </c>
      <c r="L92" s="39">
        <f t="shared" si="24"/>
        <v>0</v>
      </c>
      <c r="M92" s="39">
        <f t="shared" si="24"/>
        <v>0</v>
      </c>
      <c r="N92" s="40">
        <f t="shared" si="24"/>
        <v>0</v>
      </c>
    </row>
    <row r="93" spans="1:14" hidden="1" x14ac:dyDescent="0.4">
      <c r="A93" s="113"/>
      <c r="B93" s="117"/>
      <c r="C93" s="118"/>
      <c r="D93" s="118"/>
      <c r="E93" s="119" t="s">
        <v>372</v>
      </c>
      <c r="F93" s="39"/>
      <c r="G93" s="39"/>
      <c r="H93" s="39"/>
      <c r="I93" s="39"/>
      <c r="J93" s="39"/>
      <c r="K93" s="39"/>
      <c r="L93" s="39"/>
      <c r="M93" s="39"/>
      <c r="N93" s="40"/>
    </row>
    <row r="94" spans="1:14" hidden="1" x14ac:dyDescent="0.4">
      <c r="A94" s="113">
        <v>2371</v>
      </c>
      <c r="B94" s="117" t="s">
        <v>34</v>
      </c>
      <c r="C94" s="118" t="s">
        <v>41</v>
      </c>
      <c r="D94" s="118" t="s">
        <v>13</v>
      </c>
      <c r="E94" s="119" t="s">
        <v>409</v>
      </c>
      <c r="F94" s="39">
        <f>SUM(G94:H94)</f>
        <v>0</v>
      </c>
      <c r="G94" s="39">
        <v>0</v>
      </c>
      <c r="H94" s="39">
        <v>0</v>
      </c>
      <c r="I94" s="39">
        <f>SUM(J94:K94)</f>
        <v>0</v>
      </c>
      <c r="J94" s="39">
        <v>0</v>
      </c>
      <c r="K94" s="39">
        <v>0</v>
      </c>
      <c r="L94" s="39">
        <f>SUM(M94:N94)</f>
        <v>0</v>
      </c>
      <c r="M94" s="39">
        <v>0</v>
      </c>
      <c r="N94" s="40">
        <v>0</v>
      </c>
    </row>
    <row r="95" spans="1:14" hidden="1" x14ac:dyDescent="0.4">
      <c r="A95" s="113">
        <v>2380</v>
      </c>
      <c r="B95" s="117" t="s">
        <v>34</v>
      </c>
      <c r="C95" s="118" t="s">
        <v>42</v>
      </c>
      <c r="D95" s="118">
        <v>0</v>
      </c>
      <c r="E95" s="121" t="s">
        <v>410</v>
      </c>
      <c r="F95" s="39">
        <f>SUM(F97)</f>
        <v>0</v>
      </c>
      <c r="G95" s="39">
        <f t="shared" ref="G95:N95" si="25">SUM(G97)</f>
        <v>0</v>
      </c>
      <c r="H95" s="39">
        <f t="shared" si="25"/>
        <v>0</v>
      </c>
      <c r="I95" s="39">
        <f t="shared" si="25"/>
        <v>0</v>
      </c>
      <c r="J95" s="39">
        <f t="shared" si="25"/>
        <v>0</v>
      </c>
      <c r="K95" s="39">
        <f t="shared" si="25"/>
        <v>0</v>
      </c>
      <c r="L95" s="39">
        <f t="shared" si="25"/>
        <v>0</v>
      </c>
      <c r="M95" s="39">
        <f t="shared" si="25"/>
        <v>0</v>
      </c>
      <c r="N95" s="40">
        <f t="shared" si="25"/>
        <v>0</v>
      </c>
    </row>
    <row r="96" spans="1:14" s="120" customFormat="1" ht="18" hidden="1" x14ac:dyDescent="0.4">
      <c r="A96" s="113"/>
      <c r="B96" s="117"/>
      <c r="C96" s="118"/>
      <c r="D96" s="118"/>
      <c r="E96" s="119" t="s">
        <v>372</v>
      </c>
      <c r="F96" s="39"/>
      <c r="G96" s="39"/>
      <c r="H96" s="39"/>
      <c r="I96" s="39"/>
      <c r="J96" s="39"/>
      <c r="K96" s="39"/>
      <c r="L96" s="39"/>
      <c r="M96" s="39"/>
      <c r="N96" s="40"/>
    </row>
    <row r="97" spans="1:14" hidden="1" x14ac:dyDescent="0.4">
      <c r="A97" s="113">
        <v>2381</v>
      </c>
      <c r="B97" s="117" t="s">
        <v>34</v>
      </c>
      <c r="C97" s="118" t="s">
        <v>42</v>
      </c>
      <c r="D97" s="118">
        <v>1</v>
      </c>
      <c r="E97" s="119" t="s">
        <v>411</v>
      </c>
      <c r="F97" s="39">
        <f>SUM(G97:H97)</f>
        <v>0</v>
      </c>
      <c r="G97" s="39">
        <v>0</v>
      </c>
      <c r="H97" s="39">
        <v>0</v>
      </c>
      <c r="I97" s="39">
        <f>SUM(J97:K97)</f>
        <v>0</v>
      </c>
      <c r="J97" s="39">
        <v>0</v>
      </c>
      <c r="K97" s="39">
        <v>0</v>
      </c>
      <c r="L97" s="39">
        <f>SUM(M97:N97)</f>
        <v>0</v>
      </c>
      <c r="M97" s="39">
        <v>0</v>
      </c>
      <c r="N97" s="40">
        <v>0</v>
      </c>
    </row>
    <row r="98" spans="1:14" s="123" customFormat="1" ht="45" x14ac:dyDescent="0.25">
      <c r="A98" s="122">
        <v>2400</v>
      </c>
      <c r="B98" s="114" t="s">
        <v>35</v>
      </c>
      <c r="C98" s="115">
        <v>0</v>
      </c>
      <c r="D98" s="115">
        <v>0</v>
      </c>
      <c r="E98" s="111" t="s">
        <v>412</v>
      </c>
      <c r="F98" s="51">
        <f>SUM(F100,F104,F110,F118,F123,F130,F133,F139,F148)</f>
        <v>59287212.5</v>
      </c>
      <c r="G98" s="51">
        <f t="shared" ref="G98:N98" si="26">SUM(G100,G104,G110,G118,G123,G130,G133,G139,G148)</f>
        <v>60540466.899999991</v>
      </c>
      <c r="H98" s="51">
        <f t="shared" si="26"/>
        <v>-1253254.3999999994</v>
      </c>
      <c r="I98" s="51">
        <f t="shared" si="26"/>
        <v>53080315.500000007</v>
      </c>
      <c r="J98" s="51">
        <f t="shared" si="26"/>
        <v>50240165</v>
      </c>
      <c r="K98" s="51">
        <f t="shared" si="26"/>
        <v>2840150.5</v>
      </c>
      <c r="L98" s="51">
        <f t="shared" si="26"/>
        <v>45439373.851099998</v>
      </c>
      <c r="M98" s="51">
        <f t="shared" si="26"/>
        <v>44236146.798999995</v>
      </c>
      <c r="N98" s="52">
        <f t="shared" si="26"/>
        <v>1203227.0521</v>
      </c>
    </row>
    <row r="99" spans="1:14" x14ac:dyDescent="0.4">
      <c r="A99" s="113"/>
      <c r="B99" s="117"/>
      <c r="C99" s="118"/>
      <c r="D99" s="118"/>
      <c r="E99" s="119" t="s">
        <v>244</v>
      </c>
      <c r="F99" s="39"/>
      <c r="G99" s="39"/>
      <c r="H99" s="39"/>
      <c r="I99" s="39"/>
      <c r="J99" s="39"/>
      <c r="K99" s="39"/>
      <c r="L99" s="39"/>
      <c r="M99" s="39"/>
      <c r="N99" s="40"/>
    </row>
    <row r="100" spans="1:14" ht="26.4" x14ac:dyDescent="0.4">
      <c r="A100" s="113">
        <v>2410</v>
      </c>
      <c r="B100" s="117" t="s">
        <v>35</v>
      </c>
      <c r="C100" s="118">
        <v>1</v>
      </c>
      <c r="D100" s="118">
        <v>0</v>
      </c>
      <c r="E100" s="121" t="s">
        <v>413</v>
      </c>
      <c r="F100" s="39">
        <f>SUM(F102:F103)</f>
        <v>4784791.5999999996</v>
      </c>
      <c r="G100" s="39">
        <f t="shared" ref="G100:N100" si="27">SUM(G102:G103)</f>
        <v>3161039.9</v>
      </c>
      <c r="H100" s="39">
        <f t="shared" si="27"/>
        <v>1623751.7</v>
      </c>
      <c r="I100" s="39">
        <f t="shared" si="27"/>
        <v>1402499.6</v>
      </c>
      <c r="J100" s="39">
        <f t="shared" si="27"/>
        <v>96018.5</v>
      </c>
      <c r="K100" s="39">
        <f t="shared" si="27"/>
        <v>1306481.1000000001</v>
      </c>
      <c r="L100" s="39">
        <f t="shared" si="27"/>
        <v>878930.0551</v>
      </c>
      <c r="M100" s="39">
        <f t="shared" si="27"/>
        <v>86379.400399999999</v>
      </c>
      <c r="N100" s="40">
        <f t="shared" si="27"/>
        <v>792550.65469999996</v>
      </c>
    </row>
    <row r="101" spans="1:14" s="120" customFormat="1" ht="18" x14ac:dyDescent="0.4">
      <c r="A101" s="113"/>
      <c r="B101" s="117"/>
      <c r="C101" s="118"/>
      <c r="D101" s="118"/>
      <c r="E101" s="119" t="s">
        <v>372</v>
      </c>
      <c r="F101" s="39"/>
      <c r="G101" s="39"/>
      <c r="H101" s="39"/>
      <c r="I101" s="39"/>
      <c r="J101" s="39"/>
      <c r="K101" s="39"/>
      <c r="L101" s="39"/>
      <c r="M101" s="39"/>
      <c r="N101" s="40"/>
    </row>
    <row r="102" spans="1:14" x14ac:dyDescent="0.4">
      <c r="A102" s="113">
        <v>2411</v>
      </c>
      <c r="B102" s="117" t="s">
        <v>35</v>
      </c>
      <c r="C102" s="118">
        <v>1</v>
      </c>
      <c r="D102" s="118">
        <v>1</v>
      </c>
      <c r="E102" s="119" t="s">
        <v>414</v>
      </c>
      <c r="F102" s="39">
        <f>SUM(G102:H102)</f>
        <v>4784791.5999999996</v>
      </c>
      <c r="G102" s="39">
        <v>3161039.9</v>
      </c>
      <c r="H102" s="39">
        <v>1623751.7</v>
      </c>
      <c r="I102" s="39">
        <f>SUM(J102:K102)</f>
        <v>1402499.6</v>
      </c>
      <c r="J102" s="39">
        <v>96018.5</v>
      </c>
      <c r="K102" s="39">
        <v>1306481.1000000001</v>
      </c>
      <c r="L102" s="39">
        <f>SUM(M102:N102)</f>
        <v>878930.0551</v>
      </c>
      <c r="M102" s="39">
        <v>86379.400399999999</v>
      </c>
      <c r="N102" s="40">
        <v>792550.65469999996</v>
      </c>
    </row>
    <row r="103" spans="1:14" hidden="1" x14ac:dyDescent="0.4">
      <c r="A103" s="113">
        <v>2412</v>
      </c>
      <c r="B103" s="117" t="s">
        <v>35</v>
      </c>
      <c r="C103" s="118">
        <v>1</v>
      </c>
      <c r="D103" s="118">
        <v>2</v>
      </c>
      <c r="E103" s="119" t="s">
        <v>415</v>
      </c>
      <c r="F103" s="39">
        <f>SUM(G103:H103)</f>
        <v>0</v>
      </c>
      <c r="G103" s="39">
        <v>0</v>
      </c>
      <c r="H103" s="39">
        <v>0</v>
      </c>
      <c r="I103" s="39">
        <f>SUM(J103:K103)</f>
        <v>0</v>
      </c>
      <c r="J103" s="39">
        <v>0</v>
      </c>
      <c r="K103" s="39">
        <v>0</v>
      </c>
      <c r="L103" s="39">
        <f>SUM(M103:N103)</f>
        <v>0</v>
      </c>
      <c r="M103" s="39">
        <v>0</v>
      </c>
      <c r="N103" s="40">
        <v>0</v>
      </c>
    </row>
    <row r="104" spans="1:14" ht="26.4" x14ac:dyDescent="0.4">
      <c r="A104" s="113">
        <v>2420</v>
      </c>
      <c r="B104" s="117" t="s">
        <v>35</v>
      </c>
      <c r="C104" s="118">
        <v>2</v>
      </c>
      <c r="D104" s="118">
        <v>0</v>
      </c>
      <c r="E104" s="121" t="s">
        <v>416</v>
      </c>
      <c r="F104" s="39">
        <f>SUM(F106:F109)</f>
        <v>136884.5</v>
      </c>
      <c r="G104" s="39">
        <f t="shared" ref="G104:N104" si="28">SUM(G106:G109)</f>
        <v>0</v>
      </c>
      <c r="H104" s="39">
        <f t="shared" si="28"/>
        <v>136884.5</v>
      </c>
      <c r="I104" s="39">
        <f t="shared" si="28"/>
        <v>296617</v>
      </c>
      <c r="J104" s="39">
        <f t="shared" si="28"/>
        <v>120387.5</v>
      </c>
      <c r="K104" s="39">
        <f t="shared" si="28"/>
        <v>176229.5</v>
      </c>
      <c r="L104" s="39">
        <f t="shared" si="28"/>
        <v>270404.76</v>
      </c>
      <c r="M104" s="39">
        <f t="shared" si="28"/>
        <v>120387.425</v>
      </c>
      <c r="N104" s="40">
        <f t="shared" si="28"/>
        <v>150017.33499999999</v>
      </c>
    </row>
    <row r="105" spans="1:14" s="120" customFormat="1" ht="18" x14ac:dyDescent="0.4">
      <c r="A105" s="113"/>
      <c r="B105" s="117"/>
      <c r="C105" s="118"/>
      <c r="D105" s="118"/>
      <c r="E105" s="119" t="s">
        <v>372</v>
      </c>
      <c r="F105" s="39"/>
      <c r="G105" s="39"/>
      <c r="H105" s="39"/>
      <c r="I105" s="39"/>
      <c r="J105" s="39"/>
      <c r="K105" s="39"/>
      <c r="L105" s="39"/>
      <c r="M105" s="39"/>
      <c r="N105" s="40"/>
    </row>
    <row r="106" spans="1:14" x14ac:dyDescent="0.4">
      <c r="A106" s="113">
        <v>2421</v>
      </c>
      <c r="B106" s="117" t="s">
        <v>35</v>
      </c>
      <c r="C106" s="118">
        <v>2</v>
      </c>
      <c r="D106" s="118">
        <v>1</v>
      </c>
      <c r="E106" s="119" t="s">
        <v>417</v>
      </c>
      <c r="F106" s="39">
        <f>SUM(G106:H106)</f>
        <v>0</v>
      </c>
      <c r="G106" s="39">
        <v>0</v>
      </c>
      <c r="H106" s="39">
        <v>0</v>
      </c>
      <c r="I106" s="39">
        <f>SUM(J106:K106)</f>
        <v>120387.5</v>
      </c>
      <c r="J106" s="39">
        <v>120387.5</v>
      </c>
      <c r="K106" s="39">
        <v>0</v>
      </c>
      <c r="L106" s="39">
        <f>SUM(M106:N106)</f>
        <v>120387.425</v>
      </c>
      <c r="M106" s="39">
        <v>120387.425</v>
      </c>
      <c r="N106" s="40">
        <v>0</v>
      </c>
    </row>
    <row r="107" spans="1:14" hidden="1" x14ac:dyDescent="0.4">
      <c r="A107" s="113">
        <v>2422</v>
      </c>
      <c r="B107" s="117" t="s">
        <v>35</v>
      </c>
      <c r="C107" s="118">
        <v>2</v>
      </c>
      <c r="D107" s="118">
        <v>2</v>
      </c>
      <c r="E107" s="119" t="s">
        <v>418</v>
      </c>
      <c r="F107" s="39">
        <f>SUM(G107:H107)</f>
        <v>0</v>
      </c>
      <c r="G107" s="39">
        <v>0</v>
      </c>
      <c r="H107" s="39">
        <v>0</v>
      </c>
      <c r="I107" s="39">
        <f>SUM(J107:K107)</f>
        <v>0</v>
      </c>
      <c r="J107" s="39">
        <v>0</v>
      </c>
      <c r="K107" s="39">
        <v>0</v>
      </c>
      <c r="L107" s="39">
        <f>SUM(M107:N107)</f>
        <v>0</v>
      </c>
      <c r="M107" s="39">
        <v>0</v>
      </c>
      <c r="N107" s="40">
        <v>0</v>
      </c>
    </row>
    <row r="108" spans="1:14" hidden="1" x14ac:dyDescent="0.4">
      <c r="A108" s="113">
        <v>2423</v>
      </c>
      <c r="B108" s="117" t="s">
        <v>35</v>
      </c>
      <c r="C108" s="118">
        <v>2</v>
      </c>
      <c r="D108" s="118">
        <v>3</v>
      </c>
      <c r="E108" s="119" t="s">
        <v>419</v>
      </c>
      <c r="F108" s="39">
        <f>SUM(G108:H108)</f>
        <v>0</v>
      </c>
      <c r="G108" s="39">
        <v>0</v>
      </c>
      <c r="H108" s="39">
        <v>0</v>
      </c>
      <c r="I108" s="39">
        <f>SUM(J108:K108)</f>
        <v>0</v>
      </c>
      <c r="J108" s="39">
        <v>0</v>
      </c>
      <c r="K108" s="39">
        <v>0</v>
      </c>
      <c r="L108" s="39">
        <f>SUM(M108:N108)</f>
        <v>0</v>
      </c>
      <c r="M108" s="39">
        <v>0</v>
      </c>
      <c r="N108" s="40">
        <v>0</v>
      </c>
    </row>
    <row r="109" spans="1:14" x14ac:dyDescent="0.4">
      <c r="A109" s="113">
        <v>2424</v>
      </c>
      <c r="B109" s="117" t="s">
        <v>35</v>
      </c>
      <c r="C109" s="118">
        <v>2</v>
      </c>
      <c r="D109" s="118">
        <v>4</v>
      </c>
      <c r="E109" s="119" t="s">
        <v>420</v>
      </c>
      <c r="F109" s="39">
        <f>SUM(G109:H109)</f>
        <v>136884.5</v>
      </c>
      <c r="G109" s="39">
        <v>0</v>
      </c>
      <c r="H109" s="39">
        <v>136884.5</v>
      </c>
      <c r="I109" s="39">
        <f>SUM(J109:K109)</f>
        <v>176229.5</v>
      </c>
      <c r="J109" s="39">
        <v>0</v>
      </c>
      <c r="K109" s="39">
        <v>176229.5</v>
      </c>
      <c r="L109" s="39">
        <f>SUM(M109:N109)</f>
        <v>150017.33499999999</v>
      </c>
      <c r="M109" s="39">
        <v>0</v>
      </c>
      <c r="N109" s="40">
        <v>150017.33499999999</v>
      </c>
    </row>
    <row r="110" spans="1:14" hidden="1" x14ac:dyDescent="0.4">
      <c r="A110" s="113">
        <v>2430</v>
      </c>
      <c r="B110" s="117" t="s">
        <v>35</v>
      </c>
      <c r="C110" s="118">
        <v>3</v>
      </c>
      <c r="D110" s="118">
        <v>0</v>
      </c>
      <c r="E110" s="121" t="s">
        <v>421</v>
      </c>
      <c r="F110" s="39">
        <f>SUM(F112:F117)</f>
        <v>0</v>
      </c>
      <c r="G110" s="39">
        <f t="shared" ref="G110:N110" si="29">SUM(G112:G117)</f>
        <v>0</v>
      </c>
      <c r="H110" s="39">
        <f t="shared" si="29"/>
        <v>0</v>
      </c>
      <c r="I110" s="39">
        <f t="shared" si="29"/>
        <v>0</v>
      </c>
      <c r="J110" s="39">
        <f t="shared" si="29"/>
        <v>0</v>
      </c>
      <c r="K110" s="39">
        <f t="shared" si="29"/>
        <v>0</v>
      </c>
      <c r="L110" s="39">
        <f t="shared" si="29"/>
        <v>0</v>
      </c>
      <c r="M110" s="39">
        <f t="shared" si="29"/>
        <v>0</v>
      </c>
      <c r="N110" s="40">
        <f t="shared" si="29"/>
        <v>0</v>
      </c>
    </row>
    <row r="111" spans="1:14" s="120" customFormat="1" ht="18" hidden="1" x14ac:dyDescent="0.4">
      <c r="A111" s="113"/>
      <c r="B111" s="117"/>
      <c r="C111" s="118"/>
      <c r="D111" s="118"/>
      <c r="E111" s="119" t="s">
        <v>372</v>
      </c>
      <c r="F111" s="39"/>
      <c r="G111" s="39"/>
      <c r="H111" s="39"/>
      <c r="I111" s="39"/>
      <c r="J111" s="39"/>
      <c r="K111" s="39"/>
      <c r="L111" s="39"/>
      <c r="M111" s="39"/>
      <c r="N111" s="40"/>
    </row>
    <row r="112" spans="1:14" hidden="1" x14ac:dyDescent="0.4">
      <c r="A112" s="113">
        <v>2431</v>
      </c>
      <c r="B112" s="117" t="s">
        <v>35</v>
      </c>
      <c r="C112" s="118">
        <v>3</v>
      </c>
      <c r="D112" s="118">
        <v>1</v>
      </c>
      <c r="E112" s="119" t="s">
        <v>422</v>
      </c>
      <c r="F112" s="39">
        <f t="shared" ref="F112:F117" si="30">SUM(G112:H112)</f>
        <v>0</v>
      </c>
      <c r="G112" s="39">
        <v>0</v>
      </c>
      <c r="H112" s="39">
        <v>0</v>
      </c>
      <c r="I112" s="39">
        <f t="shared" ref="I112:I117" si="31">SUM(J112:K112)</f>
        <v>0</v>
      </c>
      <c r="J112" s="39">
        <v>0</v>
      </c>
      <c r="K112" s="39">
        <v>0</v>
      </c>
      <c r="L112" s="39">
        <f t="shared" ref="L112:L117" si="32">SUM(M112:N112)</f>
        <v>0</v>
      </c>
      <c r="M112" s="39">
        <v>0</v>
      </c>
      <c r="N112" s="40">
        <v>0</v>
      </c>
    </row>
    <row r="113" spans="1:14" hidden="1" x14ac:dyDescent="0.4">
      <c r="A113" s="113">
        <v>2432</v>
      </c>
      <c r="B113" s="117" t="s">
        <v>35</v>
      </c>
      <c r="C113" s="118">
        <v>3</v>
      </c>
      <c r="D113" s="118">
        <v>2</v>
      </c>
      <c r="E113" s="119" t="s">
        <v>423</v>
      </c>
      <c r="F113" s="39">
        <f t="shared" si="30"/>
        <v>0</v>
      </c>
      <c r="G113" s="39">
        <v>0</v>
      </c>
      <c r="H113" s="39">
        <v>0</v>
      </c>
      <c r="I113" s="39">
        <f t="shared" si="31"/>
        <v>0</v>
      </c>
      <c r="J113" s="39">
        <v>0</v>
      </c>
      <c r="K113" s="39">
        <v>0</v>
      </c>
      <c r="L113" s="39">
        <f t="shared" si="32"/>
        <v>0</v>
      </c>
      <c r="M113" s="39">
        <v>0</v>
      </c>
      <c r="N113" s="40">
        <v>0</v>
      </c>
    </row>
    <row r="114" spans="1:14" hidden="1" x14ac:dyDescent="0.4">
      <c r="A114" s="113">
        <v>2433</v>
      </c>
      <c r="B114" s="117" t="s">
        <v>35</v>
      </c>
      <c r="C114" s="118">
        <v>3</v>
      </c>
      <c r="D114" s="118">
        <v>3</v>
      </c>
      <c r="E114" s="119" t="s">
        <v>424</v>
      </c>
      <c r="F114" s="39">
        <f t="shared" si="30"/>
        <v>0</v>
      </c>
      <c r="G114" s="39">
        <v>0</v>
      </c>
      <c r="H114" s="39">
        <v>0</v>
      </c>
      <c r="I114" s="39">
        <f t="shared" si="31"/>
        <v>0</v>
      </c>
      <c r="J114" s="39">
        <v>0</v>
      </c>
      <c r="K114" s="39">
        <v>0</v>
      </c>
      <c r="L114" s="39">
        <f t="shared" si="32"/>
        <v>0</v>
      </c>
      <c r="M114" s="39">
        <v>0</v>
      </c>
      <c r="N114" s="40">
        <v>0</v>
      </c>
    </row>
    <row r="115" spans="1:14" hidden="1" x14ac:dyDescent="0.4">
      <c r="A115" s="113">
        <v>2434</v>
      </c>
      <c r="B115" s="117" t="s">
        <v>35</v>
      </c>
      <c r="C115" s="118">
        <v>3</v>
      </c>
      <c r="D115" s="118">
        <v>4</v>
      </c>
      <c r="E115" s="119" t="s">
        <v>425</v>
      </c>
      <c r="F115" s="39">
        <f t="shared" si="30"/>
        <v>0</v>
      </c>
      <c r="G115" s="39">
        <v>0</v>
      </c>
      <c r="H115" s="39">
        <v>0</v>
      </c>
      <c r="I115" s="39">
        <f t="shared" si="31"/>
        <v>0</v>
      </c>
      <c r="J115" s="39">
        <v>0</v>
      </c>
      <c r="K115" s="39">
        <v>0</v>
      </c>
      <c r="L115" s="39">
        <f t="shared" si="32"/>
        <v>0</v>
      </c>
      <c r="M115" s="39">
        <v>0</v>
      </c>
      <c r="N115" s="40">
        <v>0</v>
      </c>
    </row>
    <row r="116" spans="1:14" hidden="1" x14ac:dyDescent="0.4">
      <c r="A116" s="113">
        <v>2435</v>
      </c>
      <c r="B116" s="117" t="s">
        <v>35</v>
      </c>
      <c r="C116" s="118">
        <v>3</v>
      </c>
      <c r="D116" s="118">
        <v>5</v>
      </c>
      <c r="E116" s="119" t="s">
        <v>426</v>
      </c>
      <c r="F116" s="39">
        <f t="shared" si="30"/>
        <v>0</v>
      </c>
      <c r="G116" s="39">
        <v>0</v>
      </c>
      <c r="H116" s="39">
        <v>0</v>
      </c>
      <c r="I116" s="39">
        <f t="shared" si="31"/>
        <v>0</v>
      </c>
      <c r="J116" s="39">
        <v>0</v>
      </c>
      <c r="K116" s="39">
        <v>0</v>
      </c>
      <c r="L116" s="39">
        <f t="shared" si="32"/>
        <v>0</v>
      </c>
      <c r="M116" s="39">
        <v>0</v>
      </c>
      <c r="N116" s="40">
        <v>0</v>
      </c>
    </row>
    <row r="117" spans="1:14" hidden="1" x14ac:dyDescent="0.4">
      <c r="A117" s="113">
        <v>2436</v>
      </c>
      <c r="B117" s="117" t="s">
        <v>35</v>
      </c>
      <c r="C117" s="118">
        <v>3</v>
      </c>
      <c r="D117" s="118">
        <v>6</v>
      </c>
      <c r="E117" s="119" t="s">
        <v>427</v>
      </c>
      <c r="F117" s="39">
        <f t="shared" si="30"/>
        <v>0</v>
      </c>
      <c r="G117" s="39">
        <v>0</v>
      </c>
      <c r="H117" s="39">
        <v>0</v>
      </c>
      <c r="I117" s="39">
        <f t="shared" si="31"/>
        <v>0</v>
      </c>
      <c r="J117" s="39">
        <v>0</v>
      </c>
      <c r="K117" s="39">
        <v>0</v>
      </c>
      <c r="L117" s="39">
        <f t="shared" si="32"/>
        <v>0</v>
      </c>
      <c r="M117" s="39">
        <v>0</v>
      </c>
      <c r="N117" s="40">
        <v>0</v>
      </c>
    </row>
    <row r="118" spans="1:14" hidden="1" x14ac:dyDescent="0.4">
      <c r="A118" s="113">
        <v>2440</v>
      </c>
      <c r="B118" s="117" t="s">
        <v>35</v>
      </c>
      <c r="C118" s="118">
        <v>4</v>
      </c>
      <c r="D118" s="118">
        <v>0</v>
      </c>
      <c r="E118" s="121" t="s">
        <v>428</v>
      </c>
      <c r="F118" s="39">
        <f>SUM(F120:F122)</f>
        <v>0</v>
      </c>
      <c r="G118" s="39">
        <f t="shared" ref="G118:N118" si="33">SUM(G120:G122)</f>
        <v>0</v>
      </c>
      <c r="H118" s="39">
        <f t="shared" si="33"/>
        <v>0</v>
      </c>
      <c r="I118" s="39">
        <f t="shared" si="33"/>
        <v>0</v>
      </c>
      <c r="J118" s="39">
        <f t="shared" si="33"/>
        <v>0</v>
      </c>
      <c r="K118" s="39">
        <f t="shared" si="33"/>
        <v>0</v>
      </c>
      <c r="L118" s="39">
        <f t="shared" si="33"/>
        <v>0</v>
      </c>
      <c r="M118" s="39">
        <f t="shared" si="33"/>
        <v>0</v>
      </c>
      <c r="N118" s="40">
        <f t="shared" si="33"/>
        <v>0</v>
      </c>
    </row>
    <row r="119" spans="1:14" s="120" customFormat="1" ht="18" hidden="1" x14ac:dyDescent="0.4">
      <c r="A119" s="113"/>
      <c r="B119" s="117"/>
      <c r="C119" s="118"/>
      <c r="D119" s="118"/>
      <c r="E119" s="119" t="s">
        <v>372</v>
      </c>
      <c r="F119" s="39"/>
      <c r="G119" s="39"/>
      <c r="H119" s="39"/>
      <c r="I119" s="39"/>
      <c r="J119" s="39"/>
      <c r="K119" s="39"/>
      <c r="L119" s="39"/>
      <c r="M119" s="39"/>
      <c r="N119" s="40"/>
    </row>
    <row r="120" spans="1:14" ht="26.4" hidden="1" x14ac:dyDescent="0.4">
      <c r="A120" s="113">
        <v>2441</v>
      </c>
      <c r="B120" s="117" t="s">
        <v>35</v>
      </c>
      <c r="C120" s="118">
        <v>4</v>
      </c>
      <c r="D120" s="118">
        <v>1</v>
      </c>
      <c r="E120" s="119" t="s">
        <v>429</v>
      </c>
      <c r="F120" s="39">
        <f>SUM(G120:H120)</f>
        <v>0</v>
      </c>
      <c r="G120" s="39">
        <v>0</v>
      </c>
      <c r="H120" s="39">
        <v>0</v>
      </c>
      <c r="I120" s="39">
        <f>SUM(J120:K120)</f>
        <v>0</v>
      </c>
      <c r="J120" s="39">
        <v>0</v>
      </c>
      <c r="K120" s="39">
        <v>0</v>
      </c>
      <c r="L120" s="39">
        <f>SUM(M120:N120)</f>
        <v>0</v>
      </c>
      <c r="M120" s="39">
        <v>0</v>
      </c>
      <c r="N120" s="40">
        <v>0</v>
      </c>
    </row>
    <row r="121" spans="1:14" hidden="1" x14ac:dyDescent="0.4">
      <c r="A121" s="113">
        <v>2442</v>
      </c>
      <c r="B121" s="117" t="s">
        <v>35</v>
      </c>
      <c r="C121" s="118">
        <v>4</v>
      </c>
      <c r="D121" s="118">
        <v>2</v>
      </c>
      <c r="E121" s="119" t="s">
        <v>430</v>
      </c>
      <c r="F121" s="39">
        <f>SUM(G121:H121)</f>
        <v>0</v>
      </c>
      <c r="G121" s="39">
        <v>0</v>
      </c>
      <c r="H121" s="39">
        <v>0</v>
      </c>
      <c r="I121" s="39">
        <f>SUM(J121:K121)</f>
        <v>0</v>
      </c>
      <c r="J121" s="39">
        <v>0</v>
      </c>
      <c r="K121" s="39">
        <v>0</v>
      </c>
      <c r="L121" s="39">
        <f>SUM(M121:N121)</f>
        <v>0</v>
      </c>
      <c r="M121" s="39">
        <v>0</v>
      </c>
      <c r="N121" s="40">
        <v>0</v>
      </c>
    </row>
    <row r="122" spans="1:14" hidden="1" x14ac:dyDescent="0.4">
      <c r="A122" s="113">
        <v>2443</v>
      </c>
      <c r="B122" s="117" t="s">
        <v>35</v>
      </c>
      <c r="C122" s="118">
        <v>4</v>
      </c>
      <c r="D122" s="118">
        <v>3</v>
      </c>
      <c r="E122" s="119" t="s">
        <v>431</v>
      </c>
      <c r="F122" s="39">
        <f>SUM(G122:H122)</f>
        <v>0</v>
      </c>
      <c r="G122" s="39">
        <v>0</v>
      </c>
      <c r="H122" s="39">
        <v>0</v>
      </c>
      <c r="I122" s="39">
        <f>SUM(J122:K122)</f>
        <v>0</v>
      </c>
      <c r="J122" s="39">
        <v>0</v>
      </c>
      <c r="K122" s="39">
        <v>0</v>
      </c>
      <c r="L122" s="39">
        <f>SUM(M122:N122)</f>
        <v>0</v>
      </c>
      <c r="M122" s="39">
        <v>0</v>
      </c>
      <c r="N122" s="40">
        <v>0</v>
      </c>
    </row>
    <row r="123" spans="1:14" x14ac:dyDescent="0.4">
      <c r="A123" s="113">
        <v>2450</v>
      </c>
      <c r="B123" s="117" t="s">
        <v>35</v>
      </c>
      <c r="C123" s="118">
        <v>5</v>
      </c>
      <c r="D123" s="118">
        <v>0</v>
      </c>
      <c r="E123" s="121" t="s">
        <v>432</v>
      </c>
      <c r="F123" s="39">
        <f>SUM(F125:F129)</f>
        <v>58916383.5</v>
      </c>
      <c r="G123" s="39">
        <f t="shared" ref="G123:N123" si="34">SUM(G125:G129)</f>
        <v>54221818.099999994</v>
      </c>
      <c r="H123" s="39">
        <f t="shared" si="34"/>
        <v>4694565.4000000004</v>
      </c>
      <c r="I123" s="39">
        <f t="shared" si="34"/>
        <v>55335373.700000003</v>
      </c>
      <c r="J123" s="39">
        <f t="shared" si="34"/>
        <v>46333754.200000003</v>
      </c>
      <c r="K123" s="39">
        <f t="shared" si="34"/>
        <v>9001619.5</v>
      </c>
      <c r="L123" s="39">
        <f t="shared" si="34"/>
        <v>46820703.724299997</v>
      </c>
      <c r="M123" s="39">
        <f t="shared" si="34"/>
        <v>40450196.621199995</v>
      </c>
      <c r="N123" s="40">
        <f t="shared" si="34"/>
        <v>6370507.1030999999</v>
      </c>
    </row>
    <row r="124" spans="1:14" s="120" customFormat="1" ht="18" x14ac:dyDescent="0.4">
      <c r="A124" s="113"/>
      <c r="B124" s="117"/>
      <c r="C124" s="118"/>
      <c r="D124" s="118"/>
      <c r="E124" s="119" t="s">
        <v>372</v>
      </c>
      <c r="F124" s="39"/>
      <c r="G124" s="39"/>
      <c r="H124" s="39"/>
      <c r="I124" s="39"/>
      <c r="J124" s="39"/>
      <c r="K124" s="39"/>
      <c r="L124" s="39"/>
      <c r="M124" s="39"/>
      <c r="N124" s="40"/>
    </row>
    <row r="125" spans="1:14" x14ac:dyDescent="0.4">
      <c r="A125" s="113">
        <v>2451</v>
      </c>
      <c r="B125" s="117" t="s">
        <v>35</v>
      </c>
      <c r="C125" s="118">
        <v>5</v>
      </c>
      <c r="D125" s="118">
        <v>1</v>
      </c>
      <c r="E125" s="119" t="s">
        <v>433</v>
      </c>
      <c r="F125" s="39">
        <f>SUM(G125:H125)</f>
        <v>39636344.199999996</v>
      </c>
      <c r="G125" s="39">
        <v>35968618.799999997</v>
      </c>
      <c r="H125" s="39">
        <v>3667725.4</v>
      </c>
      <c r="I125" s="39">
        <f>SUM(J125:K125)</f>
        <v>41210999.900000006</v>
      </c>
      <c r="J125" s="39">
        <v>35537859.200000003</v>
      </c>
      <c r="K125" s="39">
        <v>5673140.7000000002</v>
      </c>
      <c r="L125" s="39">
        <f>SUM(M125:N125)</f>
        <v>33941017.778700002</v>
      </c>
      <c r="M125" s="39">
        <v>30892919.177999999</v>
      </c>
      <c r="N125" s="40">
        <v>3048098.6006999998</v>
      </c>
    </row>
    <row r="126" spans="1:14" hidden="1" x14ac:dyDescent="0.4">
      <c r="A126" s="113">
        <v>2452</v>
      </c>
      <c r="B126" s="117" t="s">
        <v>35</v>
      </c>
      <c r="C126" s="118">
        <v>5</v>
      </c>
      <c r="D126" s="118">
        <v>2</v>
      </c>
      <c r="E126" s="119" t="s">
        <v>434</v>
      </c>
      <c r="F126" s="39">
        <f>SUM(G126:H126)</f>
        <v>0</v>
      </c>
      <c r="G126" s="39">
        <v>0</v>
      </c>
      <c r="H126" s="39">
        <v>0</v>
      </c>
      <c r="I126" s="39">
        <f>SUM(J126:K126)</f>
        <v>0</v>
      </c>
      <c r="J126" s="39">
        <v>0</v>
      </c>
      <c r="K126" s="39">
        <v>0</v>
      </c>
      <c r="L126" s="39">
        <f>SUM(M126:N126)</f>
        <v>0</v>
      </c>
      <c r="M126" s="39">
        <v>0</v>
      </c>
      <c r="N126" s="40">
        <v>0</v>
      </c>
    </row>
    <row r="127" spans="1:14" hidden="1" x14ac:dyDescent="0.4">
      <c r="A127" s="113">
        <v>2453</v>
      </c>
      <c r="B127" s="117" t="s">
        <v>35</v>
      </c>
      <c r="C127" s="118">
        <v>5</v>
      </c>
      <c r="D127" s="118">
        <v>3</v>
      </c>
      <c r="E127" s="119" t="s">
        <v>435</v>
      </c>
      <c r="F127" s="39">
        <f>SUM(G127:H127)</f>
        <v>0</v>
      </c>
      <c r="G127" s="39">
        <v>0</v>
      </c>
      <c r="H127" s="39">
        <v>0</v>
      </c>
      <c r="I127" s="39">
        <f>SUM(J127:K127)</f>
        <v>0</v>
      </c>
      <c r="J127" s="39">
        <v>0</v>
      </c>
      <c r="K127" s="39">
        <v>0</v>
      </c>
      <c r="L127" s="39">
        <f>SUM(M127:N127)</f>
        <v>0</v>
      </c>
      <c r="M127" s="39">
        <v>0</v>
      </c>
      <c r="N127" s="40">
        <v>0</v>
      </c>
    </row>
    <row r="128" spans="1:14" hidden="1" x14ac:dyDescent="0.4">
      <c r="A128" s="113">
        <v>2454</v>
      </c>
      <c r="B128" s="117" t="s">
        <v>35</v>
      </c>
      <c r="C128" s="118">
        <v>5</v>
      </c>
      <c r="D128" s="118">
        <v>4</v>
      </c>
      <c r="E128" s="119" t="s">
        <v>436</v>
      </c>
      <c r="F128" s="39">
        <f>SUM(G128:H128)</f>
        <v>0</v>
      </c>
      <c r="G128" s="39">
        <v>0</v>
      </c>
      <c r="H128" s="39">
        <v>0</v>
      </c>
      <c r="I128" s="39">
        <f>SUM(J128:K128)</f>
        <v>0</v>
      </c>
      <c r="J128" s="39">
        <v>0</v>
      </c>
      <c r="K128" s="39">
        <v>0</v>
      </c>
      <c r="L128" s="39">
        <f>SUM(M128:N128)</f>
        <v>0</v>
      </c>
      <c r="M128" s="39">
        <v>0</v>
      </c>
      <c r="N128" s="40">
        <v>0</v>
      </c>
    </row>
    <row r="129" spans="1:14" x14ac:dyDescent="0.4">
      <c r="A129" s="113">
        <v>2455</v>
      </c>
      <c r="B129" s="117" t="s">
        <v>35</v>
      </c>
      <c r="C129" s="118">
        <v>5</v>
      </c>
      <c r="D129" s="118">
        <v>5</v>
      </c>
      <c r="E129" s="119" t="s">
        <v>437</v>
      </c>
      <c r="F129" s="39">
        <f>SUM(G129:H129)</f>
        <v>19280039.300000001</v>
      </c>
      <c r="G129" s="39">
        <v>18253199.300000001</v>
      </c>
      <c r="H129" s="39">
        <v>1026840</v>
      </c>
      <c r="I129" s="39">
        <f>SUM(J129:K129)</f>
        <v>14124373.800000001</v>
      </c>
      <c r="J129" s="39">
        <v>10795895</v>
      </c>
      <c r="K129" s="39">
        <v>3328478.8</v>
      </c>
      <c r="L129" s="39">
        <f>SUM(M129:N129)</f>
        <v>12879685.945599999</v>
      </c>
      <c r="M129" s="39">
        <v>9557277.4431999996</v>
      </c>
      <c r="N129" s="40">
        <v>3322408.5024000001</v>
      </c>
    </row>
    <row r="130" spans="1:14" hidden="1" x14ac:dyDescent="0.4">
      <c r="A130" s="113">
        <v>2460</v>
      </c>
      <c r="B130" s="117" t="s">
        <v>35</v>
      </c>
      <c r="C130" s="118">
        <v>6</v>
      </c>
      <c r="D130" s="118">
        <v>0</v>
      </c>
      <c r="E130" s="121" t="s">
        <v>438</v>
      </c>
      <c r="F130" s="39">
        <f>SUM(F132)</f>
        <v>0</v>
      </c>
      <c r="G130" s="39">
        <f t="shared" ref="G130:N130" si="35">SUM(G132)</f>
        <v>0</v>
      </c>
      <c r="H130" s="39">
        <f t="shared" si="35"/>
        <v>0</v>
      </c>
      <c r="I130" s="39">
        <f t="shared" si="35"/>
        <v>0</v>
      </c>
      <c r="J130" s="39">
        <f t="shared" si="35"/>
        <v>0</v>
      </c>
      <c r="K130" s="39">
        <f t="shared" si="35"/>
        <v>0</v>
      </c>
      <c r="L130" s="39">
        <f t="shared" si="35"/>
        <v>0</v>
      </c>
      <c r="M130" s="39">
        <f t="shared" si="35"/>
        <v>0</v>
      </c>
      <c r="N130" s="40">
        <f t="shared" si="35"/>
        <v>0</v>
      </c>
    </row>
    <row r="131" spans="1:14" s="120" customFormat="1" ht="18" hidden="1" x14ac:dyDescent="0.4">
      <c r="A131" s="113"/>
      <c r="B131" s="117"/>
      <c r="C131" s="118"/>
      <c r="D131" s="118"/>
      <c r="E131" s="119" t="s">
        <v>372</v>
      </c>
      <c r="F131" s="39"/>
      <c r="G131" s="39"/>
      <c r="H131" s="39"/>
      <c r="I131" s="39"/>
      <c r="J131" s="39"/>
      <c r="K131" s="39"/>
      <c r="L131" s="39"/>
      <c r="M131" s="39"/>
      <c r="N131" s="40"/>
    </row>
    <row r="132" spans="1:14" hidden="1" x14ac:dyDescent="0.4">
      <c r="A132" s="113">
        <v>2461</v>
      </c>
      <c r="B132" s="117" t="s">
        <v>35</v>
      </c>
      <c r="C132" s="118">
        <v>6</v>
      </c>
      <c r="D132" s="118">
        <v>1</v>
      </c>
      <c r="E132" s="119" t="s">
        <v>438</v>
      </c>
      <c r="F132" s="39">
        <f>SUM(G132:H132)</f>
        <v>0</v>
      </c>
      <c r="G132" s="39">
        <v>0</v>
      </c>
      <c r="H132" s="39">
        <v>0</v>
      </c>
      <c r="I132" s="39">
        <f>SUM(J132:K132)</f>
        <v>0</v>
      </c>
      <c r="J132" s="39">
        <v>0</v>
      </c>
      <c r="K132" s="39">
        <v>0</v>
      </c>
      <c r="L132" s="39">
        <f>SUM(M132:N132)</f>
        <v>0</v>
      </c>
      <c r="M132" s="39">
        <v>0</v>
      </c>
      <c r="N132" s="40">
        <v>0</v>
      </c>
    </row>
    <row r="133" spans="1:14" x14ac:dyDescent="0.4">
      <c r="A133" s="113">
        <v>2470</v>
      </c>
      <c r="B133" s="117" t="s">
        <v>35</v>
      </c>
      <c r="C133" s="118">
        <v>7</v>
      </c>
      <c r="D133" s="118">
        <v>0</v>
      </c>
      <c r="E133" s="121" t="s">
        <v>439</v>
      </c>
      <c r="F133" s="39">
        <f>SUM(F135:F138)</f>
        <v>142000</v>
      </c>
      <c r="G133" s="39">
        <f t="shared" ref="G133:N133" si="36">SUM(G135:G138)</f>
        <v>122000</v>
      </c>
      <c r="H133" s="39">
        <f t="shared" si="36"/>
        <v>20000</v>
      </c>
      <c r="I133" s="39">
        <f t="shared" si="36"/>
        <v>26540.5</v>
      </c>
      <c r="J133" s="39">
        <f t="shared" si="36"/>
        <v>6540.5</v>
      </c>
      <c r="K133" s="39">
        <f t="shared" si="36"/>
        <v>20000</v>
      </c>
      <c r="L133" s="39">
        <f t="shared" si="36"/>
        <v>1565.732</v>
      </c>
      <c r="M133" s="39">
        <f t="shared" si="36"/>
        <v>1565.732</v>
      </c>
      <c r="N133" s="40">
        <f t="shared" si="36"/>
        <v>0</v>
      </c>
    </row>
    <row r="134" spans="1:14" s="120" customFormat="1" ht="18" x14ac:dyDescent="0.4">
      <c r="A134" s="113"/>
      <c r="B134" s="117"/>
      <c r="C134" s="118"/>
      <c r="D134" s="118"/>
      <c r="E134" s="119" t="s">
        <v>372</v>
      </c>
      <c r="F134" s="39"/>
      <c r="G134" s="39"/>
      <c r="H134" s="39"/>
      <c r="I134" s="39"/>
      <c r="J134" s="39"/>
      <c r="K134" s="39"/>
      <c r="L134" s="39"/>
      <c r="M134" s="39"/>
      <c r="N134" s="40"/>
    </row>
    <row r="135" spans="1:14" ht="26.4" hidden="1" x14ac:dyDescent="0.4">
      <c r="A135" s="113">
        <v>2471</v>
      </c>
      <c r="B135" s="117" t="s">
        <v>35</v>
      </c>
      <c r="C135" s="118">
        <v>7</v>
      </c>
      <c r="D135" s="118">
        <v>1</v>
      </c>
      <c r="E135" s="119" t="s">
        <v>440</v>
      </c>
      <c r="F135" s="39">
        <f>SUM(G135:H135)</f>
        <v>0</v>
      </c>
      <c r="G135" s="39">
        <v>0</v>
      </c>
      <c r="H135" s="39">
        <v>0</v>
      </c>
      <c r="I135" s="39">
        <f>SUM(J135:K135)</f>
        <v>0</v>
      </c>
      <c r="J135" s="39">
        <v>0</v>
      </c>
      <c r="K135" s="39">
        <v>0</v>
      </c>
      <c r="L135" s="39">
        <f>SUM(M135:N135)</f>
        <v>0</v>
      </c>
      <c r="M135" s="39">
        <v>0</v>
      </c>
      <c r="N135" s="40">
        <v>0</v>
      </c>
    </row>
    <row r="136" spans="1:14" hidden="1" x14ac:dyDescent="0.4">
      <c r="A136" s="113">
        <v>2472</v>
      </c>
      <c r="B136" s="117" t="s">
        <v>35</v>
      </c>
      <c r="C136" s="118">
        <v>7</v>
      </c>
      <c r="D136" s="118">
        <v>2</v>
      </c>
      <c r="E136" s="119" t="s">
        <v>441</v>
      </c>
      <c r="F136" s="39">
        <f>SUM(G136:H136)</f>
        <v>0</v>
      </c>
      <c r="G136" s="39">
        <v>0</v>
      </c>
      <c r="H136" s="39">
        <v>0</v>
      </c>
      <c r="I136" s="39">
        <f>SUM(J136:K136)</f>
        <v>0</v>
      </c>
      <c r="J136" s="39">
        <v>0</v>
      </c>
      <c r="K136" s="39">
        <v>0</v>
      </c>
      <c r="L136" s="39">
        <f>SUM(M136:N136)</f>
        <v>0</v>
      </c>
      <c r="M136" s="39">
        <v>0</v>
      </c>
      <c r="N136" s="40">
        <v>0</v>
      </c>
    </row>
    <row r="137" spans="1:14" x14ac:dyDescent="0.4">
      <c r="A137" s="113">
        <v>2473</v>
      </c>
      <c r="B137" s="117" t="s">
        <v>35</v>
      </c>
      <c r="C137" s="118">
        <v>7</v>
      </c>
      <c r="D137" s="118">
        <v>3</v>
      </c>
      <c r="E137" s="119" t="s">
        <v>442</v>
      </c>
      <c r="F137" s="39">
        <f>SUM(G137:H137)</f>
        <v>142000</v>
      </c>
      <c r="G137" s="39">
        <v>122000</v>
      </c>
      <c r="H137" s="39">
        <v>20000</v>
      </c>
      <c r="I137" s="39">
        <f>SUM(J137:K137)</f>
        <v>26540.5</v>
      </c>
      <c r="J137" s="39">
        <v>6540.5</v>
      </c>
      <c r="K137" s="39">
        <v>20000</v>
      </c>
      <c r="L137" s="39">
        <f>SUM(M137:N137)</f>
        <v>1565.732</v>
      </c>
      <c r="M137" s="39">
        <v>1565.732</v>
      </c>
      <c r="N137" s="40">
        <v>0</v>
      </c>
    </row>
    <row r="138" spans="1:14" hidden="1" x14ac:dyDescent="0.4">
      <c r="A138" s="113">
        <v>2474</v>
      </c>
      <c r="B138" s="117" t="s">
        <v>35</v>
      </c>
      <c r="C138" s="118">
        <v>7</v>
      </c>
      <c r="D138" s="118">
        <v>4</v>
      </c>
      <c r="E138" s="119" t="s">
        <v>443</v>
      </c>
      <c r="F138" s="39">
        <f>SUM(G138:H138)</f>
        <v>0</v>
      </c>
      <c r="G138" s="39">
        <v>0</v>
      </c>
      <c r="H138" s="39">
        <v>0</v>
      </c>
      <c r="I138" s="39">
        <f>SUM(J138:K138)</f>
        <v>0</v>
      </c>
      <c r="J138" s="39">
        <v>0</v>
      </c>
      <c r="K138" s="39">
        <v>0</v>
      </c>
      <c r="L138" s="39">
        <f>SUM(M138:N138)</f>
        <v>0</v>
      </c>
      <c r="M138" s="39">
        <v>0</v>
      </c>
      <c r="N138" s="40">
        <v>0</v>
      </c>
    </row>
    <row r="139" spans="1:14" ht="26.4" hidden="1" x14ac:dyDescent="0.4">
      <c r="A139" s="113">
        <v>2480</v>
      </c>
      <c r="B139" s="117" t="s">
        <v>35</v>
      </c>
      <c r="C139" s="118">
        <v>8</v>
      </c>
      <c r="D139" s="118">
        <v>0</v>
      </c>
      <c r="E139" s="121" t="s">
        <v>444</v>
      </c>
      <c r="F139" s="39">
        <f>SUM(F141:F147)</f>
        <v>0</v>
      </c>
      <c r="G139" s="39">
        <f t="shared" ref="G139:N139" si="37">SUM(G141:G147)</f>
        <v>0</v>
      </c>
      <c r="H139" s="39">
        <f t="shared" si="37"/>
        <v>0</v>
      </c>
      <c r="I139" s="39">
        <f t="shared" si="37"/>
        <v>0</v>
      </c>
      <c r="J139" s="39">
        <f t="shared" si="37"/>
        <v>0</v>
      </c>
      <c r="K139" s="39">
        <f t="shared" si="37"/>
        <v>0</v>
      </c>
      <c r="L139" s="39">
        <f t="shared" si="37"/>
        <v>0</v>
      </c>
      <c r="M139" s="39">
        <f t="shared" si="37"/>
        <v>0</v>
      </c>
      <c r="N139" s="40">
        <f t="shared" si="37"/>
        <v>0</v>
      </c>
    </row>
    <row r="140" spans="1:14" s="120" customFormat="1" ht="18" hidden="1" x14ac:dyDescent="0.4">
      <c r="A140" s="113"/>
      <c r="B140" s="117"/>
      <c r="C140" s="118"/>
      <c r="D140" s="118"/>
      <c r="E140" s="119" t="s">
        <v>372</v>
      </c>
      <c r="F140" s="39"/>
      <c r="G140" s="39"/>
      <c r="H140" s="39"/>
      <c r="I140" s="39"/>
      <c r="J140" s="39"/>
      <c r="K140" s="39"/>
      <c r="L140" s="39"/>
      <c r="M140" s="39"/>
      <c r="N140" s="40"/>
    </row>
    <row r="141" spans="1:14" ht="26.4" hidden="1" x14ac:dyDescent="0.4">
      <c r="A141" s="113">
        <v>2481</v>
      </c>
      <c r="B141" s="117" t="s">
        <v>35</v>
      </c>
      <c r="C141" s="118">
        <v>8</v>
      </c>
      <c r="D141" s="118">
        <v>1</v>
      </c>
      <c r="E141" s="119" t="s">
        <v>445</v>
      </c>
      <c r="F141" s="39">
        <f t="shared" ref="F141:F147" si="38">SUM(G141:H141)</f>
        <v>0</v>
      </c>
      <c r="G141" s="39">
        <v>0</v>
      </c>
      <c r="H141" s="39">
        <v>0</v>
      </c>
      <c r="I141" s="39">
        <f t="shared" ref="I141:I147" si="39">SUM(J141:K141)</f>
        <v>0</v>
      </c>
      <c r="J141" s="39">
        <v>0</v>
      </c>
      <c r="K141" s="39">
        <v>0</v>
      </c>
      <c r="L141" s="39">
        <f t="shared" ref="L141:L147" si="40">SUM(M141:N141)</f>
        <v>0</v>
      </c>
      <c r="M141" s="39">
        <v>0</v>
      </c>
      <c r="N141" s="40">
        <v>0</v>
      </c>
    </row>
    <row r="142" spans="1:14" ht="26.4" hidden="1" x14ac:dyDescent="0.4">
      <c r="A142" s="113">
        <v>2482</v>
      </c>
      <c r="B142" s="117" t="s">
        <v>35</v>
      </c>
      <c r="C142" s="118">
        <v>8</v>
      </c>
      <c r="D142" s="118">
        <v>2</v>
      </c>
      <c r="E142" s="119" t="s">
        <v>446</v>
      </c>
      <c r="F142" s="39">
        <f t="shared" si="38"/>
        <v>0</v>
      </c>
      <c r="G142" s="39">
        <v>0</v>
      </c>
      <c r="H142" s="39">
        <v>0</v>
      </c>
      <c r="I142" s="39">
        <f t="shared" si="39"/>
        <v>0</v>
      </c>
      <c r="J142" s="39">
        <v>0</v>
      </c>
      <c r="K142" s="39">
        <v>0</v>
      </c>
      <c r="L142" s="39">
        <f t="shared" si="40"/>
        <v>0</v>
      </c>
      <c r="M142" s="39">
        <v>0</v>
      </c>
      <c r="N142" s="40">
        <v>0</v>
      </c>
    </row>
    <row r="143" spans="1:14" ht="26.4" hidden="1" x14ac:dyDescent="0.4">
      <c r="A143" s="113">
        <v>2483</v>
      </c>
      <c r="B143" s="117" t="s">
        <v>35</v>
      </c>
      <c r="C143" s="118">
        <v>8</v>
      </c>
      <c r="D143" s="118">
        <v>3</v>
      </c>
      <c r="E143" s="119" t="s">
        <v>447</v>
      </c>
      <c r="F143" s="39">
        <f t="shared" si="38"/>
        <v>0</v>
      </c>
      <c r="G143" s="39">
        <v>0</v>
      </c>
      <c r="H143" s="39">
        <v>0</v>
      </c>
      <c r="I143" s="39">
        <f t="shared" si="39"/>
        <v>0</v>
      </c>
      <c r="J143" s="39">
        <v>0</v>
      </c>
      <c r="K143" s="39">
        <v>0</v>
      </c>
      <c r="L143" s="39">
        <f t="shared" si="40"/>
        <v>0</v>
      </c>
      <c r="M143" s="39">
        <v>0</v>
      </c>
      <c r="N143" s="40">
        <v>0</v>
      </c>
    </row>
    <row r="144" spans="1:14" ht="26.4" hidden="1" x14ac:dyDescent="0.4">
      <c r="A144" s="113">
        <v>2484</v>
      </c>
      <c r="B144" s="117" t="s">
        <v>35</v>
      </c>
      <c r="C144" s="118">
        <v>8</v>
      </c>
      <c r="D144" s="118">
        <v>4</v>
      </c>
      <c r="E144" s="119" t="s">
        <v>448</v>
      </c>
      <c r="F144" s="39">
        <f t="shared" si="38"/>
        <v>0</v>
      </c>
      <c r="G144" s="39">
        <v>0</v>
      </c>
      <c r="H144" s="39">
        <v>0</v>
      </c>
      <c r="I144" s="39">
        <f t="shared" si="39"/>
        <v>0</v>
      </c>
      <c r="J144" s="39">
        <v>0</v>
      </c>
      <c r="K144" s="39">
        <v>0</v>
      </c>
      <c r="L144" s="39">
        <f t="shared" si="40"/>
        <v>0</v>
      </c>
      <c r="M144" s="39">
        <v>0</v>
      </c>
      <c r="N144" s="40">
        <v>0</v>
      </c>
    </row>
    <row r="145" spans="1:14" hidden="1" x14ac:dyDescent="0.4">
      <c r="A145" s="113">
        <v>2485</v>
      </c>
      <c r="B145" s="117" t="s">
        <v>35</v>
      </c>
      <c r="C145" s="118">
        <v>8</v>
      </c>
      <c r="D145" s="118">
        <v>5</v>
      </c>
      <c r="E145" s="119" t="s">
        <v>449</v>
      </c>
      <c r="F145" s="39">
        <f t="shared" si="38"/>
        <v>0</v>
      </c>
      <c r="G145" s="39">
        <v>0</v>
      </c>
      <c r="H145" s="39">
        <v>0</v>
      </c>
      <c r="I145" s="39">
        <f t="shared" si="39"/>
        <v>0</v>
      </c>
      <c r="J145" s="39">
        <v>0</v>
      </c>
      <c r="K145" s="39">
        <v>0</v>
      </c>
      <c r="L145" s="39">
        <f t="shared" si="40"/>
        <v>0</v>
      </c>
      <c r="M145" s="39">
        <v>0</v>
      </c>
      <c r="N145" s="40">
        <v>0</v>
      </c>
    </row>
    <row r="146" spans="1:14" hidden="1" x14ac:dyDescent="0.4">
      <c r="A146" s="113">
        <v>2486</v>
      </c>
      <c r="B146" s="117" t="s">
        <v>35</v>
      </c>
      <c r="C146" s="118">
        <v>8</v>
      </c>
      <c r="D146" s="118">
        <v>6</v>
      </c>
      <c r="E146" s="119" t="s">
        <v>450</v>
      </c>
      <c r="F146" s="39">
        <f t="shared" si="38"/>
        <v>0</v>
      </c>
      <c r="G146" s="39">
        <v>0</v>
      </c>
      <c r="H146" s="39">
        <v>0</v>
      </c>
      <c r="I146" s="39">
        <f t="shared" si="39"/>
        <v>0</v>
      </c>
      <c r="J146" s="39">
        <v>0</v>
      </c>
      <c r="K146" s="39">
        <v>0</v>
      </c>
      <c r="L146" s="39">
        <f t="shared" si="40"/>
        <v>0</v>
      </c>
      <c r="M146" s="39">
        <v>0</v>
      </c>
      <c r="N146" s="40">
        <v>0</v>
      </c>
    </row>
    <row r="147" spans="1:14" ht="26.4" hidden="1" x14ac:dyDescent="0.4">
      <c r="A147" s="113">
        <v>2487</v>
      </c>
      <c r="B147" s="117" t="s">
        <v>35</v>
      </c>
      <c r="C147" s="118">
        <v>8</v>
      </c>
      <c r="D147" s="118">
        <v>7</v>
      </c>
      <c r="E147" s="119" t="s">
        <v>451</v>
      </c>
      <c r="F147" s="39">
        <f t="shared" si="38"/>
        <v>0</v>
      </c>
      <c r="G147" s="39">
        <v>0</v>
      </c>
      <c r="H147" s="39">
        <v>0</v>
      </c>
      <c r="I147" s="39">
        <f t="shared" si="39"/>
        <v>0</v>
      </c>
      <c r="J147" s="39">
        <v>0</v>
      </c>
      <c r="K147" s="39">
        <v>0</v>
      </c>
      <c r="L147" s="39">
        <f t="shared" si="40"/>
        <v>0</v>
      </c>
      <c r="M147" s="39">
        <v>0</v>
      </c>
      <c r="N147" s="40">
        <v>0</v>
      </c>
    </row>
    <row r="148" spans="1:14" x14ac:dyDescent="0.4">
      <c r="A148" s="113">
        <v>2490</v>
      </c>
      <c r="B148" s="117" t="s">
        <v>35</v>
      </c>
      <c r="C148" s="118">
        <v>9</v>
      </c>
      <c r="D148" s="118">
        <v>0</v>
      </c>
      <c r="E148" s="121" t="s">
        <v>452</v>
      </c>
      <c r="F148" s="39">
        <f>SUM(F150)</f>
        <v>-4692847.0999999996</v>
      </c>
      <c r="G148" s="39">
        <f t="shared" ref="G148:N148" si="41">SUM(G150)</f>
        <v>3035608.9</v>
      </c>
      <c r="H148" s="39">
        <f t="shared" si="41"/>
        <v>-7728456</v>
      </c>
      <c r="I148" s="39">
        <f t="shared" si="41"/>
        <v>-3980715.3</v>
      </c>
      <c r="J148" s="39">
        <f t="shared" si="41"/>
        <v>3683464.3</v>
      </c>
      <c r="K148" s="39">
        <f t="shared" si="41"/>
        <v>-7664179.5999999996</v>
      </c>
      <c r="L148" s="39">
        <f t="shared" si="41"/>
        <v>-2532230.4202999999</v>
      </c>
      <c r="M148" s="39">
        <f t="shared" si="41"/>
        <v>3577617.6203999999</v>
      </c>
      <c r="N148" s="40">
        <f t="shared" si="41"/>
        <v>-6109848.0406999998</v>
      </c>
    </row>
    <row r="149" spans="1:14" s="120" customFormat="1" ht="18" x14ac:dyDescent="0.4">
      <c r="A149" s="113"/>
      <c r="B149" s="117"/>
      <c r="C149" s="118"/>
      <c r="D149" s="118"/>
      <c r="E149" s="119" t="s">
        <v>372</v>
      </c>
      <c r="F149" s="39"/>
      <c r="G149" s="39"/>
      <c r="H149" s="39"/>
      <c r="I149" s="39"/>
      <c r="J149" s="39"/>
      <c r="K149" s="39"/>
      <c r="L149" s="39"/>
      <c r="M149" s="39"/>
      <c r="N149" s="40"/>
    </row>
    <row r="150" spans="1:14" x14ac:dyDescent="0.4">
      <c r="A150" s="113">
        <v>2491</v>
      </c>
      <c r="B150" s="117" t="s">
        <v>35</v>
      </c>
      <c r="C150" s="118">
        <v>9</v>
      </c>
      <c r="D150" s="118">
        <v>1</v>
      </c>
      <c r="E150" s="119" t="s">
        <v>452</v>
      </c>
      <c r="F150" s="39">
        <f>SUM(G150:H150)</f>
        <v>-4692847.0999999996</v>
      </c>
      <c r="G150" s="39">
        <v>3035608.9</v>
      </c>
      <c r="H150" s="39">
        <v>-7728456</v>
      </c>
      <c r="I150" s="39">
        <f>SUM(J150:K150)</f>
        <v>-3980715.3</v>
      </c>
      <c r="J150" s="39">
        <v>3683464.3</v>
      </c>
      <c r="K150" s="39">
        <v>-7664179.5999999996</v>
      </c>
      <c r="L150" s="39">
        <f>SUM(M150:N150)</f>
        <v>-2532230.4202999999</v>
      </c>
      <c r="M150" s="39">
        <v>3577617.6203999999</v>
      </c>
      <c r="N150" s="40">
        <v>-6109848.0406999998</v>
      </c>
    </row>
    <row r="151" spans="1:14" s="123" customFormat="1" ht="45" x14ac:dyDescent="0.25">
      <c r="A151" s="122">
        <v>2500</v>
      </c>
      <c r="B151" s="114" t="s">
        <v>36</v>
      </c>
      <c r="C151" s="115">
        <v>0</v>
      </c>
      <c r="D151" s="115">
        <v>0</v>
      </c>
      <c r="E151" s="111" t="s">
        <v>453</v>
      </c>
      <c r="F151" s="51">
        <f>SUM(F153,F156,F159,F162,F165,F168,)</f>
        <v>12529108.699999999</v>
      </c>
      <c r="G151" s="51">
        <f t="shared" ref="G151:N151" si="42">SUM(G153,G156,G159,G162,G165,G168,)</f>
        <v>11053034.5</v>
      </c>
      <c r="H151" s="51">
        <f t="shared" si="42"/>
        <v>1476074.2</v>
      </c>
      <c r="I151" s="51">
        <f t="shared" si="42"/>
        <v>14157743.5</v>
      </c>
      <c r="J151" s="51">
        <f t="shared" si="42"/>
        <v>12137985.800000001</v>
      </c>
      <c r="K151" s="51">
        <f t="shared" si="42"/>
        <v>2019757.7000000002</v>
      </c>
      <c r="L151" s="51">
        <f t="shared" si="42"/>
        <v>13753680.682500001</v>
      </c>
      <c r="M151" s="51">
        <f t="shared" si="42"/>
        <v>12092851.535599999</v>
      </c>
      <c r="N151" s="52">
        <f t="shared" si="42"/>
        <v>1660829.1469000001</v>
      </c>
    </row>
    <row r="152" spans="1:14" x14ac:dyDescent="0.4">
      <c r="A152" s="113"/>
      <c r="B152" s="117"/>
      <c r="C152" s="118"/>
      <c r="D152" s="118"/>
      <c r="E152" s="119" t="s">
        <v>244</v>
      </c>
      <c r="F152" s="39"/>
      <c r="G152" s="39"/>
      <c r="H152" s="39"/>
      <c r="I152" s="39"/>
      <c r="J152" s="39"/>
      <c r="K152" s="39"/>
      <c r="L152" s="39"/>
      <c r="M152" s="39"/>
      <c r="N152" s="40"/>
    </row>
    <row r="153" spans="1:14" x14ac:dyDescent="0.4">
      <c r="A153" s="113">
        <v>2510</v>
      </c>
      <c r="B153" s="117" t="s">
        <v>36</v>
      </c>
      <c r="C153" s="118">
        <v>1</v>
      </c>
      <c r="D153" s="118">
        <v>0</v>
      </c>
      <c r="E153" s="121" t="s">
        <v>454</v>
      </c>
      <c r="F153" s="39">
        <f>SUM(F155)</f>
        <v>7070304.4000000004</v>
      </c>
      <c r="G153" s="39">
        <f t="shared" ref="G153:N153" si="43">SUM(G155)</f>
        <v>5953590.5</v>
      </c>
      <c r="H153" s="39">
        <f t="shared" si="43"/>
        <v>1116713.8999999999</v>
      </c>
      <c r="I153" s="39">
        <f t="shared" si="43"/>
        <v>8250964</v>
      </c>
      <c r="J153" s="39">
        <f t="shared" si="43"/>
        <v>6876594.4000000004</v>
      </c>
      <c r="K153" s="39">
        <f t="shared" si="43"/>
        <v>1374369.6</v>
      </c>
      <c r="L153" s="39">
        <f t="shared" si="43"/>
        <v>8225927.0222999994</v>
      </c>
      <c r="M153" s="39">
        <f t="shared" si="43"/>
        <v>6855716.2867999999</v>
      </c>
      <c r="N153" s="40">
        <f t="shared" si="43"/>
        <v>1370210.7355</v>
      </c>
    </row>
    <row r="154" spans="1:14" s="120" customFormat="1" ht="18" x14ac:dyDescent="0.4">
      <c r="A154" s="113"/>
      <c r="B154" s="117"/>
      <c r="C154" s="118"/>
      <c r="D154" s="118"/>
      <c r="E154" s="119" t="s">
        <v>372</v>
      </c>
      <c r="F154" s="39"/>
      <c r="G154" s="39"/>
      <c r="H154" s="39"/>
      <c r="I154" s="39"/>
      <c r="J154" s="39"/>
      <c r="K154" s="39"/>
      <c r="L154" s="39"/>
      <c r="M154" s="39"/>
      <c r="N154" s="40"/>
    </row>
    <row r="155" spans="1:14" x14ac:dyDescent="0.4">
      <c r="A155" s="113">
        <v>2511</v>
      </c>
      <c r="B155" s="117" t="s">
        <v>36</v>
      </c>
      <c r="C155" s="118">
        <v>1</v>
      </c>
      <c r="D155" s="118">
        <v>1</v>
      </c>
      <c r="E155" s="119" t="s">
        <v>454</v>
      </c>
      <c r="F155" s="39">
        <f>SUM(G155:H155)</f>
        <v>7070304.4000000004</v>
      </c>
      <c r="G155" s="39">
        <v>5953590.5</v>
      </c>
      <c r="H155" s="39">
        <v>1116713.8999999999</v>
      </c>
      <c r="I155" s="39">
        <f>SUM(J155:K155)</f>
        <v>8250964</v>
      </c>
      <c r="J155" s="39">
        <v>6876594.4000000004</v>
      </c>
      <c r="K155" s="39">
        <v>1374369.6</v>
      </c>
      <c r="L155" s="39">
        <f>SUM(M155:N155)</f>
        <v>8225927.0222999994</v>
      </c>
      <c r="M155" s="39">
        <v>6855716.2867999999</v>
      </c>
      <c r="N155" s="40">
        <v>1370210.7355</v>
      </c>
    </row>
    <row r="156" spans="1:14" x14ac:dyDescent="0.4">
      <c r="A156" s="113">
        <v>2520</v>
      </c>
      <c r="B156" s="117" t="s">
        <v>36</v>
      </c>
      <c r="C156" s="118">
        <v>2</v>
      </c>
      <c r="D156" s="118">
        <v>0</v>
      </c>
      <c r="E156" s="121" t="s">
        <v>455</v>
      </c>
      <c r="F156" s="39">
        <f>SUM(F158)</f>
        <v>62000</v>
      </c>
      <c r="G156" s="39">
        <f t="shared" ref="G156:N156" si="44">SUM(G158)</f>
        <v>62000</v>
      </c>
      <c r="H156" s="39">
        <f t="shared" si="44"/>
        <v>0</v>
      </c>
      <c r="I156" s="39">
        <f t="shared" si="44"/>
        <v>248644.2</v>
      </c>
      <c r="J156" s="39">
        <f t="shared" si="44"/>
        <v>54886</v>
      </c>
      <c r="K156" s="39">
        <f t="shared" si="44"/>
        <v>193758.2</v>
      </c>
      <c r="L156" s="39">
        <f t="shared" si="44"/>
        <v>221482.60590000002</v>
      </c>
      <c r="M156" s="39">
        <f t="shared" si="44"/>
        <v>34287.319499999998</v>
      </c>
      <c r="N156" s="40">
        <f t="shared" si="44"/>
        <v>187195.28640000001</v>
      </c>
    </row>
    <row r="157" spans="1:14" s="120" customFormat="1" ht="18" x14ac:dyDescent="0.4">
      <c r="A157" s="113"/>
      <c r="B157" s="117"/>
      <c r="C157" s="118"/>
      <c r="D157" s="118"/>
      <c r="E157" s="119" t="s">
        <v>372</v>
      </c>
      <c r="F157" s="39"/>
      <c r="G157" s="39"/>
      <c r="H157" s="39"/>
      <c r="I157" s="39"/>
      <c r="J157" s="39"/>
      <c r="K157" s="39"/>
      <c r="L157" s="39"/>
      <c r="M157" s="39"/>
      <c r="N157" s="40"/>
    </row>
    <row r="158" spans="1:14" x14ac:dyDescent="0.4">
      <c r="A158" s="113">
        <v>2521</v>
      </c>
      <c r="B158" s="117" t="s">
        <v>36</v>
      </c>
      <c r="C158" s="118">
        <v>2</v>
      </c>
      <c r="D158" s="118">
        <v>1</v>
      </c>
      <c r="E158" s="119" t="s">
        <v>456</v>
      </c>
      <c r="F158" s="39">
        <f>SUM(G158:H158)</f>
        <v>62000</v>
      </c>
      <c r="G158" s="39">
        <v>62000</v>
      </c>
      <c r="H158" s="39">
        <v>0</v>
      </c>
      <c r="I158" s="39">
        <f>SUM(J158:K158)</f>
        <v>248644.2</v>
      </c>
      <c r="J158" s="39">
        <v>54886</v>
      </c>
      <c r="K158" s="39">
        <v>193758.2</v>
      </c>
      <c r="L158" s="39">
        <f>SUM(M158:N158)</f>
        <v>221482.60590000002</v>
      </c>
      <c r="M158" s="39">
        <v>34287.319499999998</v>
      </c>
      <c r="N158" s="40">
        <v>187195.28640000001</v>
      </c>
    </row>
    <row r="159" spans="1:14" x14ac:dyDescent="0.4">
      <c r="A159" s="113">
        <v>2530</v>
      </c>
      <c r="B159" s="117" t="s">
        <v>36</v>
      </c>
      <c r="C159" s="118">
        <v>3</v>
      </c>
      <c r="D159" s="118">
        <v>0</v>
      </c>
      <c r="E159" s="121" t="s">
        <v>457</v>
      </c>
      <c r="F159" s="39">
        <f>SUM(F161)</f>
        <v>17100</v>
      </c>
      <c r="G159" s="39">
        <f t="shared" ref="G159:N159" si="45">SUM(G161)</f>
        <v>17100</v>
      </c>
      <c r="H159" s="39">
        <f t="shared" si="45"/>
        <v>0</v>
      </c>
      <c r="I159" s="39">
        <f t="shared" si="45"/>
        <v>17100</v>
      </c>
      <c r="J159" s="39">
        <f t="shared" si="45"/>
        <v>17100</v>
      </c>
      <c r="K159" s="39">
        <f t="shared" si="45"/>
        <v>0</v>
      </c>
      <c r="L159" s="39">
        <f t="shared" si="45"/>
        <v>16170.58</v>
      </c>
      <c r="M159" s="39">
        <f t="shared" si="45"/>
        <v>16170.58</v>
      </c>
      <c r="N159" s="40">
        <f t="shared" si="45"/>
        <v>0</v>
      </c>
    </row>
    <row r="160" spans="1:14" s="120" customFormat="1" ht="18" x14ac:dyDescent="0.4">
      <c r="A160" s="113"/>
      <c r="B160" s="117"/>
      <c r="C160" s="118"/>
      <c r="D160" s="118"/>
      <c r="E160" s="119" t="s">
        <v>372</v>
      </c>
      <c r="F160" s="39"/>
      <c r="G160" s="39"/>
      <c r="H160" s="39"/>
      <c r="I160" s="39"/>
      <c r="J160" s="39"/>
      <c r="K160" s="39"/>
      <c r="L160" s="39"/>
      <c r="M160" s="39"/>
      <c r="N160" s="40"/>
    </row>
    <row r="161" spans="1:14" x14ac:dyDescent="0.4">
      <c r="A161" s="113">
        <v>2531</v>
      </c>
      <c r="B161" s="117" t="s">
        <v>36</v>
      </c>
      <c r="C161" s="118">
        <v>3</v>
      </c>
      <c r="D161" s="118">
        <v>1</v>
      </c>
      <c r="E161" s="119" t="s">
        <v>457</v>
      </c>
      <c r="F161" s="39">
        <f>SUM(G161:H161)</f>
        <v>17100</v>
      </c>
      <c r="G161" s="39">
        <v>17100</v>
      </c>
      <c r="H161" s="39">
        <v>0</v>
      </c>
      <c r="I161" s="39">
        <f>SUM(J161:K161)</f>
        <v>17100</v>
      </c>
      <c r="J161" s="39">
        <v>17100</v>
      </c>
      <c r="K161" s="39">
        <v>0</v>
      </c>
      <c r="L161" s="39">
        <f>SUM(M161:N161)</f>
        <v>16170.58</v>
      </c>
      <c r="M161" s="39">
        <v>16170.58</v>
      </c>
      <c r="N161" s="40">
        <v>0</v>
      </c>
    </row>
    <row r="162" spans="1:14" hidden="1" x14ac:dyDescent="0.4">
      <c r="A162" s="113">
        <v>2540</v>
      </c>
      <c r="B162" s="117" t="s">
        <v>36</v>
      </c>
      <c r="C162" s="118">
        <v>4</v>
      </c>
      <c r="D162" s="118">
        <v>0</v>
      </c>
      <c r="E162" s="121" t="s">
        <v>458</v>
      </c>
      <c r="F162" s="39">
        <f>SUM(F164)</f>
        <v>0</v>
      </c>
      <c r="G162" s="39">
        <f t="shared" ref="G162:N162" si="46">SUM(G164)</f>
        <v>0</v>
      </c>
      <c r="H162" s="39">
        <f t="shared" si="46"/>
        <v>0</v>
      </c>
      <c r="I162" s="39">
        <f t="shared" si="46"/>
        <v>0</v>
      </c>
      <c r="J162" s="39">
        <f t="shared" si="46"/>
        <v>0</v>
      </c>
      <c r="K162" s="39">
        <f t="shared" si="46"/>
        <v>0</v>
      </c>
      <c r="L162" s="39">
        <f t="shared" si="46"/>
        <v>0</v>
      </c>
      <c r="M162" s="39">
        <f t="shared" si="46"/>
        <v>0</v>
      </c>
      <c r="N162" s="40">
        <f t="shared" si="46"/>
        <v>0</v>
      </c>
    </row>
    <row r="163" spans="1:14" s="120" customFormat="1" ht="18" hidden="1" x14ac:dyDescent="0.4">
      <c r="A163" s="113"/>
      <c r="B163" s="117"/>
      <c r="C163" s="118"/>
      <c r="D163" s="118"/>
      <c r="E163" s="119" t="s">
        <v>372</v>
      </c>
      <c r="F163" s="39"/>
      <c r="G163" s="39"/>
      <c r="H163" s="39"/>
      <c r="I163" s="39"/>
      <c r="J163" s="39"/>
      <c r="K163" s="39"/>
      <c r="L163" s="39"/>
      <c r="M163" s="39"/>
      <c r="N163" s="40"/>
    </row>
    <row r="164" spans="1:14" hidden="1" x14ac:dyDescent="0.4">
      <c r="A164" s="113">
        <v>2541</v>
      </c>
      <c r="B164" s="117" t="s">
        <v>36</v>
      </c>
      <c r="C164" s="118">
        <v>4</v>
      </c>
      <c r="D164" s="118">
        <v>1</v>
      </c>
      <c r="E164" s="119" t="s">
        <v>458</v>
      </c>
      <c r="F164" s="39">
        <f>SUM(G164:H164)</f>
        <v>0</v>
      </c>
      <c r="G164" s="39">
        <v>0</v>
      </c>
      <c r="H164" s="39">
        <v>0</v>
      </c>
      <c r="I164" s="39">
        <f>SUM(J164:K164)</f>
        <v>0</v>
      </c>
      <c r="J164" s="39">
        <v>0</v>
      </c>
      <c r="K164" s="39">
        <v>0</v>
      </c>
      <c r="L164" s="39">
        <f>SUM(M164:N164)</f>
        <v>0</v>
      </c>
      <c r="M164" s="39">
        <v>0</v>
      </c>
      <c r="N164" s="40">
        <v>0</v>
      </c>
    </row>
    <row r="165" spans="1:14" ht="26.4" hidden="1" x14ac:dyDescent="0.4">
      <c r="A165" s="113">
        <v>2550</v>
      </c>
      <c r="B165" s="117" t="s">
        <v>36</v>
      </c>
      <c r="C165" s="118">
        <v>5</v>
      </c>
      <c r="D165" s="118">
        <v>0</v>
      </c>
      <c r="E165" s="121" t="s">
        <v>459</v>
      </c>
      <c r="F165" s="39">
        <f>SUM(F167)</f>
        <v>0</v>
      </c>
      <c r="G165" s="39">
        <f t="shared" ref="G165:N165" si="47">SUM(G167)</f>
        <v>0</v>
      </c>
      <c r="H165" s="39">
        <f t="shared" si="47"/>
        <v>0</v>
      </c>
      <c r="I165" s="39">
        <f t="shared" si="47"/>
        <v>0</v>
      </c>
      <c r="J165" s="39">
        <f t="shared" si="47"/>
        <v>0</v>
      </c>
      <c r="K165" s="39">
        <f t="shared" si="47"/>
        <v>0</v>
      </c>
      <c r="L165" s="39">
        <f t="shared" si="47"/>
        <v>0</v>
      </c>
      <c r="M165" s="39">
        <f t="shared" si="47"/>
        <v>0</v>
      </c>
      <c r="N165" s="40">
        <f t="shared" si="47"/>
        <v>0</v>
      </c>
    </row>
    <row r="166" spans="1:14" s="120" customFormat="1" ht="18" hidden="1" x14ac:dyDescent="0.4">
      <c r="A166" s="113"/>
      <c r="B166" s="117"/>
      <c r="C166" s="118"/>
      <c r="D166" s="118"/>
      <c r="E166" s="119" t="s">
        <v>372</v>
      </c>
      <c r="F166" s="39"/>
      <c r="G166" s="39"/>
      <c r="H166" s="39"/>
      <c r="I166" s="39"/>
      <c r="J166" s="39"/>
      <c r="K166" s="39"/>
      <c r="L166" s="39"/>
      <c r="M166" s="39"/>
      <c r="N166" s="40"/>
    </row>
    <row r="167" spans="1:14" ht="26.4" hidden="1" x14ac:dyDescent="0.4">
      <c r="A167" s="113">
        <v>2551</v>
      </c>
      <c r="B167" s="117" t="s">
        <v>36</v>
      </c>
      <c r="C167" s="118">
        <v>5</v>
      </c>
      <c r="D167" s="118">
        <v>1</v>
      </c>
      <c r="E167" s="119" t="s">
        <v>459</v>
      </c>
      <c r="F167" s="39">
        <f>SUM(G167:H167)</f>
        <v>0</v>
      </c>
      <c r="G167" s="39">
        <v>0</v>
      </c>
      <c r="H167" s="39">
        <v>0</v>
      </c>
      <c r="I167" s="39">
        <f>SUM(J167:K167)</f>
        <v>0</v>
      </c>
      <c r="J167" s="39">
        <v>0</v>
      </c>
      <c r="K167" s="39">
        <v>0</v>
      </c>
      <c r="L167" s="39">
        <f>SUM(M167:N167)</f>
        <v>0</v>
      </c>
      <c r="M167" s="39">
        <v>0</v>
      </c>
      <c r="N167" s="40">
        <v>0</v>
      </c>
    </row>
    <row r="168" spans="1:14" x14ac:dyDescent="0.4">
      <c r="A168" s="113">
        <v>2560</v>
      </c>
      <c r="B168" s="117" t="s">
        <v>36</v>
      </c>
      <c r="C168" s="118">
        <v>6</v>
      </c>
      <c r="D168" s="118">
        <v>0</v>
      </c>
      <c r="E168" s="121" t="s">
        <v>460</v>
      </c>
      <c r="F168" s="39">
        <f>SUM(F170)</f>
        <v>5379704.2999999998</v>
      </c>
      <c r="G168" s="39">
        <f t="shared" ref="G168:N168" si="48">SUM(G170)</f>
        <v>5020344</v>
      </c>
      <c r="H168" s="39">
        <f t="shared" si="48"/>
        <v>359360.3</v>
      </c>
      <c r="I168" s="39">
        <f t="shared" si="48"/>
        <v>5641035.3000000007</v>
      </c>
      <c r="J168" s="39">
        <f t="shared" si="48"/>
        <v>5189405.4000000004</v>
      </c>
      <c r="K168" s="39">
        <f t="shared" si="48"/>
        <v>451629.9</v>
      </c>
      <c r="L168" s="39">
        <f t="shared" si="48"/>
        <v>5290100.4742999999</v>
      </c>
      <c r="M168" s="39">
        <f t="shared" si="48"/>
        <v>5186677.3492999999</v>
      </c>
      <c r="N168" s="40">
        <f t="shared" si="48"/>
        <v>103423.125</v>
      </c>
    </row>
    <row r="169" spans="1:14" s="120" customFormat="1" ht="18" x14ac:dyDescent="0.4">
      <c r="A169" s="113"/>
      <c r="B169" s="117"/>
      <c r="C169" s="118"/>
      <c r="D169" s="118"/>
      <c r="E169" s="119" t="s">
        <v>372</v>
      </c>
      <c r="F169" s="39"/>
      <c r="G169" s="39"/>
      <c r="H169" s="39"/>
      <c r="I169" s="39"/>
      <c r="J169" s="39"/>
      <c r="K169" s="39"/>
      <c r="L169" s="39"/>
      <c r="M169" s="39"/>
      <c r="N169" s="40"/>
    </row>
    <row r="170" spans="1:14" x14ac:dyDescent="0.4">
      <c r="A170" s="113">
        <v>2561</v>
      </c>
      <c r="B170" s="117" t="s">
        <v>36</v>
      </c>
      <c r="C170" s="118">
        <v>6</v>
      </c>
      <c r="D170" s="118">
        <v>1</v>
      </c>
      <c r="E170" s="119" t="s">
        <v>460</v>
      </c>
      <c r="F170" s="39">
        <f>SUM(G170:H170)</f>
        <v>5379704.2999999998</v>
      </c>
      <c r="G170" s="39">
        <v>5020344</v>
      </c>
      <c r="H170" s="39">
        <v>359360.3</v>
      </c>
      <c r="I170" s="39">
        <f>SUM(J170:K170)</f>
        <v>5641035.3000000007</v>
      </c>
      <c r="J170" s="39">
        <v>5189405.4000000004</v>
      </c>
      <c r="K170" s="39">
        <v>451629.9</v>
      </c>
      <c r="L170" s="39">
        <f>SUM(M170:N170)</f>
        <v>5290100.4742999999</v>
      </c>
      <c r="M170" s="39">
        <v>5186677.3492999999</v>
      </c>
      <c r="N170" s="40">
        <v>103423.125</v>
      </c>
    </row>
    <row r="171" spans="1:14" s="123" customFormat="1" ht="60" x14ac:dyDescent="0.25">
      <c r="A171" s="122">
        <v>2600</v>
      </c>
      <c r="B171" s="114" t="s">
        <v>37</v>
      </c>
      <c r="C171" s="115">
        <v>0</v>
      </c>
      <c r="D171" s="115">
        <v>0</v>
      </c>
      <c r="E171" s="111" t="s">
        <v>461</v>
      </c>
      <c r="F171" s="51">
        <f>SUM(F173,F176,F179,F182,F185,F188,)</f>
        <v>12255781</v>
      </c>
      <c r="G171" s="51">
        <f t="shared" ref="G171:N171" si="49">SUM(G173,G176,G179,G182,G185,G188,)</f>
        <v>7456126.2999999998</v>
      </c>
      <c r="H171" s="51">
        <f t="shared" si="49"/>
        <v>4799654.7</v>
      </c>
      <c r="I171" s="51">
        <f t="shared" si="49"/>
        <v>10277827.100000001</v>
      </c>
      <c r="J171" s="51">
        <f t="shared" si="49"/>
        <v>5976680.6999999993</v>
      </c>
      <c r="K171" s="51">
        <f t="shared" si="49"/>
        <v>4301146.4000000004</v>
      </c>
      <c r="L171" s="51">
        <f t="shared" si="49"/>
        <v>7768626.1489000004</v>
      </c>
      <c r="M171" s="51">
        <f t="shared" si="49"/>
        <v>4680152.5648999996</v>
      </c>
      <c r="N171" s="52">
        <f t="shared" si="49"/>
        <v>3088473.5839999998</v>
      </c>
    </row>
    <row r="172" spans="1:14" x14ac:dyDescent="0.4">
      <c r="A172" s="113"/>
      <c r="B172" s="117"/>
      <c r="C172" s="118"/>
      <c r="D172" s="118"/>
      <c r="E172" s="119" t="s">
        <v>244</v>
      </c>
      <c r="F172" s="39"/>
      <c r="G172" s="39"/>
      <c r="H172" s="39"/>
      <c r="I172" s="39"/>
      <c r="J172" s="39"/>
      <c r="K172" s="39"/>
      <c r="L172" s="39"/>
      <c r="M172" s="39"/>
      <c r="N172" s="40"/>
    </row>
    <row r="173" spans="1:14" x14ac:dyDescent="0.4">
      <c r="A173" s="113">
        <v>2610</v>
      </c>
      <c r="B173" s="117" t="s">
        <v>37</v>
      </c>
      <c r="C173" s="118">
        <v>1</v>
      </c>
      <c r="D173" s="118">
        <v>0</v>
      </c>
      <c r="E173" s="121" t="s">
        <v>462</v>
      </c>
      <c r="F173" s="39">
        <f>SUM(F175)</f>
        <v>7920</v>
      </c>
      <c r="G173" s="39">
        <f t="shared" ref="G173:N173" si="50">SUM(G175)</f>
        <v>7920</v>
      </c>
      <c r="H173" s="39">
        <f t="shared" si="50"/>
        <v>0</v>
      </c>
      <c r="I173" s="39">
        <f t="shared" si="50"/>
        <v>70420</v>
      </c>
      <c r="J173" s="39">
        <f t="shared" si="50"/>
        <v>70420</v>
      </c>
      <c r="K173" s="39">
        <f t="shared" si="50"/>
        <v>0</v>
      </c>
      <c r="L173" s="39">
        <f t="shared" si="50"/>
        <v>54234</v>
      </c>
      <c r="M173" s="39">
        <f t="shared" si="50"/>
        <v>54234</v>
      </c>
      <c r="N173" s="40">
        <f t="shared" si="50"/>
        <v>0</v>
      </c>
    </row>
    <row r="174" spans="1:14" s="120" customFormat="1" ht="18" x14ac:dyDescent="0.4">
      <c r="A174" s="113"/>
      <c r="B174" s="117"/>
      <c r="C174" s="118"/>
      <c r="D174" s="118"/>
      <c r="E174" s="119" t="s">
        <v>372</v>
      </c>
      <c r="F174" s="39"/>
      <c r="G174" s="39"/>
      <c r="H174" s="39"/>
      <c r="I174" s="39"/>
      <c r="J174" s="39"/>
      <c r="K174" s="39"/>
      <c r="L174" s="39"/>
      <c r="M174" s="39"/>
      <c r="N174" s="40"/>
    </row>
    <row r="175" spans="1:14" x14ac:dyDescent="0.4">
      <c r="A175" s="113">
        <v>2611</v>
      </c>
      <c r="B175" s="117" t="s">
        <v>37</v>
      </c>
      <c r="C175" s="118">
        <v>1</v>
      </c>
      <c r="D175" s="118">
        <v>1</v>
      </c>
      <c r="E175" s="119" t="s">
        <v>462</v>
      </c>
      <c r="F175" s="39">
        <f>SUM(G175:H175)</f>
        <v>7920</v>
      </c>
      <c r="G175" s="39">
        <v>7920</v>
      </c>
      <c r="H175" s="39">
        <v>0</v>
      </c>
      <c r="I175" s="39">
        <f>SUM(J175:K175)</f>
        <v>70420</v>
      </c>
      <c r="J175" s="39">
        <v>70420</v>
      </c>
      <c r="K175" s="39">
        <v>0</v>
      </c>
      <c r="L175" s="39">
        <f>SUM(M175:N175)</f>
        <v>54234</v>
      </c>
      <c r="M175" s="39">
        <v>54234</v>
      </c>
      <c r="N175" s="40">
        <v>0</v>
      </c>
    </row>
    <row r="176" spans="1:14" hidden="1" x14ac:dyDescent="0.4">
      <c r="A176" s="113">
        <v>2620</v>
      </c>
      <c r="B176" s="117" t="s">
        <v>37</v>
      </c>
      <c r="C176" s="118">
        <v>2</v>
      </c>
      <c r="D176" s="118">
        <v>0</v>
      </c>
      <c r="E176" s="121" t="s">
        <v>463</v>
      </c>
      <c r="F176" s="39">
        <f>SUM(F178)</f>
        <v>0</v>
      </c>
      <c r="G176" s="39">
        <f t="shared" ref="G176:N176" si="51">SUM(G178)</f>
        <v>0</v>
      </c>
      <c r="H176" s="39">
        <f t="shared" si="51"/>
        <v>0</v>
      </c>
      <c r="I176" s="39">
        <f t="shared" si="51"/>
        <v>0</v>
      </c>
      <c r="J176" s="39">
        <f t="shared" si="51"/>
        <v>0</v>
      </c>
      <c r="K176" s="39">
        <f t="shared" si="51"/>
        <v>0</v>
      </c>
      <c r="L176" s="39">
        <f t="shared" si="51"/>
        <v>0</v>
      </c>
      <c r="M176" s="39">
        <f t="shared" si="51"/>
        <v>0</v>
      </c>
      <c r="N176" s="40">
        <f t="shared" si="51"/>
        <v>0</v>
      </c>
    </row>
    <row r="177" spans="1:14" s="120" customFormat="1" ht="18" hidden="1" x14ac:dyDescent="0.4">
      <c r="A177" s="113"/>
      <c r="B177" s="117"/>
      <c r="C177" s="118"/>
      <c r="D177" s="118"/>
      <c r="E177" s="119" t="s">
        <v>372</v>
      </c>
      <c r="F177" s="39"/>
      <c r="G177" s="39"/>
      <c r="H177" s="39"/>
      <c r="I177" s="39"/>
      <c r="J177" s="39"/>
      <c r="K177" s="39"/>
      <c r="L177" s="39"/>
      <c r="M177" s="39"/>
      <c r="N177" s="40"/>
    </row>
    <row r="178" spans="1:14" hidden="1" x14ac:dyDescent="0.4">
      <c r="A178" s="113">
        <v>2621</v>
      </c>
      <c r="B178" s="117" t="s">
        <v>37</v>
      </c>
      <c r="C178" s="118">
        <v>2</v>
      </c>
      <c r="D178" s="118">
        <v>1</v>
      </c>
      <c r="E178" s="119" t="s">
        <v>463</v>
      </c>
      <c r="F178" s="39">
        <f>SUM(G178:H178)</f>
        <v>0</v>
      </c>
      <c r="G178" s="39">
        <v>0</v>
      </c>
      <c r="H178" s="39">
        <v>0</v>
      </c>
      <c r="I178" s="39">
        <f>SUM(J178:K178)</f>
        <v>0</v>
      </c>
      <c r="J178" s="39">
        <v>0</v>
      </c>
      <c r="K178" s="39">
        <v>0</v>
      </c>
      <c r="L178" s="39">
        <f>SUM(M178:N178)</f>
        <v>0</v>
      </c>
      <c r="M178" s="39">
        <v>0</v>
      </c>
      <c r="N178" s="40">
        <v>0</v>
      </c>
    </row>
    <row r="179" spans="1:14" x14ac:dyDescent="0.4">
      <c r="A179" s="113">
        <v>2630</v>
      </c>
      <c r="B179" s="117" t="s">
        <v>37</v>
      </c>
      <c r="C179" s="118">
        <v>3</v>
      </c>
      <c r="D179" s="118">
        <v>0</v>
      </c>
      <c r="E179" s="121" t="s">
        <v>464</v>
      </c>
      <c r="F179" s="39">
        <f>SUM(F181)</f>
        <v>0</v>
      </c>
      <c r="G179" s="39">
        <f t="shared" ref="G179:N179" si="52">SUM(G181)</f>
        <v>0</v>
      </c>
      <c r="H179" s="39">
        <f t="shared" si="52"/>
        <v>0</v>
      </c>
      <c r="I179" s="39">
        <f t="shared" si="52"/>
        <v>882815.6</v>
      </c>
      <c r="J179" s="39">
        <f t="shared" si="52"/>
        <v>882815.6</v>
      </c>
      <c r="K179" s="39">
        <f t="shared" si="52"/>
        <v>0</v>
      </c>
      <c r="L179" s="39">
        <f t="shared" si="52"/>
        <v>814004.85860000004</v>
      </c>
      <c r="M179" s="39">
        <f t="shared" si="52"/>
        <v>814004.85860000004</v>
      </c>
      <c r="N179" s="40">
        <f t="shared" si="52"/>
        <v>0</v>
      </c>
    </row>
    <row r="180" spans="1:14" s="120" customFormat="1" ht="18" x14ac:dyDescent="0.4">
      <c r="A180" s="113"/>
      <c r="B180" s="117"/>
      <c r="C180" s="118"/>
      <c r="D180" s="118"/>
      <c r="E180" s="119" t="s">
        <v>372</v>
      </c>
      <c r="F180" s="39"/>
      <c r="G180" s="39"/>
      <c r="H180" s="39"/>
      <c r="I180" s="39"/>
      <c r="J180" s="39"/>
      <c r="K180" s="39"/>
      <c r="L180" s="39"/>
      <c r="M180" s="39"/>
      <c r="N180" s="40"/>
    </row>
    <row r="181" spans="1:14" x14ac:dyDescent="0.4">
      <c r="A181" s="113">
        <v>2631</v>
      </c>
      <c r="B181" s="117" t="s">
        <v>37</v>
      </c>
      <c r="C181" s="118">
        <v>3</v>
      </c>
      <c r="D181" s="118">
        <v>1</v>
      </c>
      <c r="E181" s="119" t="s">
        <v>464</v>
      </c>
      <c r="F181" s="39">
        <f>SUM(G181:H181)</f>
        <v>0</v>
      </c>
      <c r="G181" s="39">
        <v>0</v>
      </c>
      <c r="H181" s="39">
        <v>0</v>
      </c>
      <c r="I181" s="39">
        <f>SUM(J181:K181)</f>
        <v>882815.6</v>
      </c>
      <c r="J181" s="39">
        <v>882815.6</v>
      </c>
      <c r="K181" s="39">
        <v>0</v>
      </c>
      <c r="L181" s="39">
        <f>SUM(M181:N181)</f>
        <v>814004.85860000004</v>
      </c>
      <c r="M181" s="39">
        <v>814004.85860000004</v>
      </c>
      <c r="N181" s="40">
        <v>0</v>
      </c>
    </row>
    <row r="182" spans="1:14" x14ac:dyDescent="0.4">
      <c r="A182" s="113">
        <v>2640</v>
      </c>
      <c r="B182" s="117" t="s">
        <v>37</v>
      </c>
      <c r="C182" s="118">
        <v>4</v>
      </c>
      <c r="D182" s="118">
        <v>0</v>
      </c>
      <c r="E182" s="121" t="s">
        <v>465</v>
      </c>
      <c r="F182" s="39">
        <f>SUM(F184)</f>
        <v>5946606</v>
      </c>
      <c r="G182" s="39">
        <f t="shared" ref="G182:N182" si="53">SUM(G184)</f>
        <v>5761931</v>
      </c>
      <c r="H182" s="39">
        <f t="shared" si="53"/>
        <v>184675</v>
      </c>
      <c r="I182" s="39">
        <f t="shared" si="53"/>
        <v>3937855.2</v>
      </c>
      <c r="J182" s="39">
        <f t="shared" si="53"/>
        <v>3720388</v>
      </c>
      <c r="K182" s="39">
        <f t="shared" si="53"/>
        <v>217467.2</v>
      </c>
      <c r="L182" s="39">
        <f t="shared" si="53"/>
        <v>2875593.3522000001</v>
      </c>
      <c r="M182" s="39">
        <f t="shared" si="53"/>
        <v>2673069.0912000001</v>
      </c>
      <c r="N182" s="40">
        <f t="shared" si="53"/>
        <v>202524.261</v>
      </c>
    </row>
    <row r="183" spans="1:14" s="120" customFormat="1" ht="18" x14ac:dyDescent="0.4">
      <c r="A183" s="113"/>
      <c r="B183" s="117"/>
      <c r="C183" s="118"/>
      <c r="D183" s="118"/>
      <c r="E183" s="119" t="s">
        <v>372</v>
      </c>
      <c r="F183" s="39"/>
      <c r="G183" s="39"/>
      <c r="H183" s="39"/>
      <c r="I183" s="39"/>
      <c r="J183" s="39"/>
      <c r="K183" s="39"/>
      <c r="L183" s="39"/>
      <c r="M183" s="39"/>
      <c r="N183" s="40"/>
    </row>
    <row r="184" spans="1:14" x14ac:dyDescent="0.4">
      <c r="A184" s="113">
        <v>2641</v>
      </c>
      <c r="B184" s="117" t="s">
        <v>37</v>
      </c>
      <c r="C184" s="118">
        <v>4</v>
      </c>
      <c r="D184" s="118">
        <v>1</v>
      </c>
      <c r="E184" s="119" t="s">
        <v>465</v>
      </c>
      <c r="F184" s="39">
        <f>SUM(G184:H184)</f>
        <v>5946606</v>
      </c>
      <c r="G184" s="39">
        <v>5761931</v>
      </c>
      <c r="H184" s="39">
        <v>184675</v>
      </c>
      <c r="I184" s="39">
        <f>SUM(J184:K184)</f>
        <v>3937855.2</v>
      </c>
      <c r="J184" s="39">
        <v>3720388</v>
      </c>
      <c r="K184" s="39">
        <v>217467.2</v>
      </c>
      <c r="L184" s="39">
        <f>SUM(M184:N184)</f>
        <v>2875593.3522000001</v>
      </c>
      <c r="M184" s="39">
        <v>2673069.0912000001</v>
      </c>
      <c r="N184" s="40">
        <v>202524.261</v>
      </c>
    </row>
    <row r="185" spans="1:14" ht="26.4" hidden="1" x14ac:dyDescent="0.4">
      <c r="A185" s="113">
        <v>2650</v>
      </c>
      <c r="B185" s="117" t="s">
        <v>37</v>
      </c>
      <c r="C185" s="118">
        <v>5</v>
      </c>
      <c r="D185" s="118">
        <v>0</v>
      </c>
      <c r="E185" s="121" t="s">
        <v>466</v>
      </c>
      <c r="F185" s="39">
        <f>SUM(F187)</f>
        <v>0</v>
      </c>
      <c r="G185" s="39">
        <f t="shared" ref="G185:N185" si="54">SUM(G187)</f>
        <v>0</v>
      </c>
      <c r="H185" s="39">
        <f t="shared" si="54"/>
        <v>0</v>
      </c>
      <c r="I185" s="39">
        <f t="shared" si="54"/>
        <v>0</v>
      </c>
      <c r="J185" s="39">
        <f t="shared" si="54"/>
        <v>0</v>
      </c>
      <c r="K185" s="39">
        <f t="shared" si="54"/>
        <v>0</v>
      </c>
      <c r="L185" s="39">
        <f t="shared" si="54"/>
        <v>0</v>
      </c>
      <c r="M185" s="39">
        <f t="shared" si="54"/>
        <v>0</v>
      </c>
      <c r="N185" s="40">
        <f t="shared" si="54"/>
        <v>0</v>
      </c>
    </row>
    <row r="186" spans="1:14" s="120" customFormat="1" ht="18" hidden="1" x14ac:dyDescent="0.4">
      <c r="A186" s="113"/>
      <c r="B186" s="117"/>
      <c r="C186" s="118"/>
      <c r="D186" s="118"/>
      <c r="E186" s="119" t="s">
        <v>372</v>
      </c>
      <c r="F186" s="39"/>
      <c r="G186" s="39"/>
      <c r="H186" s="39"/>
      <c r="I186" s="39"/>
      <c r="J186" s="39"/>
      <c r="K186" s="39"/>
      <c r="L186" s="39"/>
      <c r="M186" s="39"/>
      <c r="N186" s="40"/>
    </row>
    <row r="187" spans="1:14" ht="26.4" hidden="1" x14ac:dyDescent="0.4">
      <c r="A187" s="113">
        <v>2651</v>
      </c>
      <c r="B187" s="117" t="s">
        <v>37</v>
      </c>
      <c r="C187" s="118">
        <v>5</v>
      </c>
      <c r="D187" s="118">
        <v>1</v>
      </c>
      <c r="E187" s="119" t="s">
        <v>466</v>
      </c>
      <c r="F187" s="39">
        <f>SUM(G187:H187)</f>
        <v>0</v>
      </c>
      <c r="G187" s="39">
        <v>0</v>
      </c>
      <c r="H187" s="39">
        <v>0</v>
      </c>
      <c r="I187" s="39">
        <f>SUM(J187:K187)</f>
        <v>0</v>
      </c>
      <c r="J187" s="39">
        <v>0</v>
      </c>
      <c r="K187" s="39">
        <v>0</v>
      </c>
      <c r="L187" s="39">
        <f>SUM(M187:N187)</f>
        <v>0</v>
      </c>
      <c r="M187" s="39">
        <v>0</v>
      </c>
      <c r="N187" s="40">
        <v>0</v>
      </c>
    </row>
    <row r="188" spans="1:14" ht="26.4" x14ac:dyDescent="0.4">
      <c r="A188" s="113">
        <v>2660</v>
      </c>
      <c r="B188" s="117" t="s">
        <v>37</v>
      </c>
      <c r="C188" s="118">
        <v>6</v>
      </c>
      <c r="D188" s="118">
        <v>0</v>
      </c>
      <c r="E188" s="121" t="s">
        <v>467</v>
      </c>
      <c r="F188" s="39">
        <f>SUM(F190)</f>
        <v>6301255</v>
      </c>
      <c r="G188" s="39">
        <f t="shared" ref="G188:N188" si="55">SUM(G190)</f>
        <v>1686275.3</v>
      </c>
      <c r="H188" s="39">
        <f t="shared" si="55"/>
        <v>4614979.7</v>
      </c>
      <c r="I188" s="39">
        <f t="shared" si="55"/>
        <v>5386736.3000000007</v>
      </c>
      <c r="J188" s="39">
        <f t="shared" si="55"/>
        <v>1303057.1000000001</v>
      </c>
      <c r="K188" s="39">
        <f t="shared" si="55"/>
        <v>4083679.2</v>
      </c>
      <c r="L188" s="39">
        <f t="shared" si="55"/>
        <v>4024793.9380999999</v>
      </c>
      <c r="M188" s="39">
        <f t="shared" si="55"/>
        <v>1138844.6151000001</v>
      </c>
      <c r="N188" s="40">
        <f t="shared" si="55"/>
        <v>2885949.3229999999</v>
      </c>
    </row>
    <row r="189" spans="1:14" s="120" customFormat="1" ht="18" x14ac:dyDescent="0.4">
      <c r="A189" s="113"/>
      <c r="B189" s="117"/>
      <c r="C189" s="118"/>
      <c r="D189" s="118"/>
      <c r="E189" s="119" t="s">
        <v>372</v>
      </c>
      <c r="F189" s="39"/>
      <c r="G189" s="39"/>
      <c r="H189" s="39"/>
      <c r="I189" s="39"/>
      <c r="J189" s="39"/>
      <c r="K189" s="39"/>
      <c r="L189" s="39"/>
      <c r="M189" s="39"/>
      <c r="N189" s="40"/>
    </row>
    <row r="190" spans="1:14" ht="26.4" x14ac:dyDescent="0.4">
      <c r="A190" s="113">
        <v>2661</v>
      </c>
      <c r="B190" s="117" t="s">
        <v>37</v>
      </c>
      <c r="C190" s="118">
        <v>6</v>
      </c>
      <c r="D190" s="118">
        <v>1</v>
      </c>
      <c r="E190" s="119" t="s">
        <v>467</v>
      </c>
      <c r="F190" s="39">
        <f>SUM(G190:H190)</f>
        <v>6301255</v>
      </c>
      <c r="G190" s="39">
        <v>1686275.3</v>
      </c>
      <c r="H190" s="39">
        <v>4614979.7</v>
      </c>
      <c r="I190" s="39">
        <f>SUM(J190:K190)</f>
        <v>5386736.3000000007</v>
      </c>
      <c r="J190" s="39">
        <v>1303057.1000000001</v>
      </c>
      <c r="K190" s="39">
        <v>4083679.2</v>
      </c>
      <c r="L190" s="39">
        <f>SUM(M190:N190)</f>
        <v>4024793.9380999999</v>
      </c>
      <c r="M190" s="39">
        <v>1138844.6151000001</v>
      </c>
      <c r="N190" s="40">
        <v>2885949.3229999999</v>
      </c>
    </row>
    <row r="191" spans="1:14" s="123" customFormat="1" ht="45" x14ac:dyDescent="0.25">
      <c r="A191" s="122">
        <v>2700</v>
      </c>
      <c r="B191" s="114" t="s">
        <v>38</v>
      </c>
      <c r="C191" s="115">
        <v>0</v>
      </c>
      <c r="D191" s="115">
        <v>0</v>
      </c>
      <c r="E191" s="111" t="s">
        <v>468</v>
      </c>
      <c r="F191" s="51">
        <f>SUM(F193,F198,F204,F210,F213,F216)</f>
        <v>358940</v>
      </c>
      <c r="G191" s="51">
        <f t="shared" ref="G191:N191" si="56">SUM(G193,G198,G204,G210,G213,G216)</f>
        <v>99340</v>
      </c>
      <c r="H191" s="51">
        <f t="shared" si="56"/>
        <v>259600</v>
      </c>
      <c r="I191" s="51">
        <f t="shared" si="56"/>
        <v>434825.2</v>
      </c>
      <c r="J191" s="51">
        <f t="shared" si="56"/>
        <v>145652</v>
      </c>
      <c r="K191" s="51">
        <f t="shared" si="56"/>
        <v>289173.2</v>
      </c>
      <c r="L191" s="51">
        <f t="shared" si="56"/>
        <v>306842.61560000002</v>
      </c>
      <c r="M191" s="51">
        <f t="shared" si="56"/>
        <v>141232</v>
      </c>
      <c r="N191" s="52">
        <f t="shared" si="56"/>
        <v>165610.61559999999</v>
      </c>
    </row>
    <row r="192" spans="1:14" x14ac:dyDescent="0.4">
      <c r="A192" s="113"/>
      <c r="B192" s="117"/>
      <c r="C192" s="118"/>
      <c r="D192" s="118"/>
      <c r="E192" s="119" t="s">
        <v>244</v>
      </c>
      <c r="F192" s="39"/>
      <c r="G192" s="39"/>
      <c r="H192" s="39"/>
      <c r="I192" s="39"/>
      <c r="J192" s="39"/>
      <c r="K192" s="39"/>
      <c r="L192" s="39"/>
      <c r="M192" s="39"/>
      <c r="N192" s="40"/>
    </row>
    <row r="193" spans="1:14" hidden="1" x14ac:dyDescent="0.4">
      <c r="A193" s="113">
        <v>2710</v>
      </c>
      <c r="B193" s="117" t="s">
        <v>38</v>
      </c>
      <c r="C193" s="118">
        <v>1</v>
      </c>
      <c r="D193" s="118">
        <v>0</v>
      </c>
      <c r="E193" s="121" t="s">
        <v>469</v>
      </c>
      <c r="F193" s="39">
        <f>SUM(F195:F197)</f>
        <v>0</v>
      </c>
      <c r="G193" s="39">
        <f t="shared" ref="G193:N193" si="57">SUM(G195:G197)</f>
        <v>0</v>
      </c>
      <c r="H193" s="39">
        <f t="shared" si="57"/>
        <v>0</v>
      </c>
      <c r="I193" s="39">
        <f t="shared" si="57"/>
        <v>0</v>
      </c>
      <c r="J193" s="39">
        <f t="shared" si="57"/>
        <v>0</v>
      </c>
      <c r="K193" s="39">
        <f t="shared" si="57"/>
        <v>0</v>
      </c>
      <c r="L193" s="39">
        <f t="shared" si="57"/>
        <v>0</v>
      </c>
      <c r="M193" s="39">
        <f t="shared" si="57"/>
        <v>0</v>
      </c>
      <c r="N193" s="40">
        <f t="shared" si="57"/>
        <v>0</v>
      </c>
    </row>
    <row r="194" spans="1:14" s="120" customFormat="1" ht="18" hidden="1" x14ac:dyDescent="0.4">
      <c r="A194" s="113"/>
      <c r="B194" s="117"/>
      <c r="C194" s="118"/>
      <c r="D194" s="118"/>
      <c r="E194" s="119" t="s">
        <v>372</v>
      </c>
      <c r="F194" s="39"/>
      <c r="G194" s="39"/>
      <c r="H194" s="39"/>
      <c r="I194" s="39"/>
      <c r="J194" s="39"/>
      <c r="K194" s="39"/>
      <c r="L194" s="39"/>
      <c r="M194" s="39"/>
      <c r="N194" s="40"/>
    </row>
    <row r="195" spans="1:14" hidden="1" x14ac:dyDescent="0.4">
      <c r="A195" s="113">
        <v>2711</v>
      </c>
      <c r="B195" s="117" t="s">
        <v>38</v>
      </c>
      <c r="C195" s="118">
        <v>1</v>
      </c>
      <c r="D195" s="118">
        <v>1</v>
      </c>
      <c r="E195" s="119" t="s">
        <v>470</v>
      </c>
      <c r="F195" s="39">
        <f>SUM(G195:H195)</f>
        <v>0</v>
      </c>
      <c r="G195" s="39">
        <v>0</v>
      </c>
      <c r="H195" s="39">
        <v>0</v>
      </c>
      <c r="I195" s="39">
        <f>SUM(J195:K195)</f>
        <v>0</v>
      </c>
      <c r="J195" s="39">
        <v>0</v>
      </c>
      <c r="K195" s="39">
        <v>0</v>
      </c>
      <c r="L195" s="39">
        <f>SUM(M195:N195)</f>
        <v>0</v>
      </c>
      <c r="M195" s="39">
        <v>0</v>
      </c>
      <c r="N195" s="40">
        <v>0</v>
      </c>
    </row>
    <row r="196" spans="1:14" ht="409.6" hidden="1" x14ac:dyDescent="0.4">
      <c r="A196" s="113">
        <v>2712</v>
      </c>
      <c r="B196" s="117" t="s">
        <v>38</v>
      </c>
      <c r="C196" s="118">
        <v>1</v>
      </c>
      <c r="D196" s="118">
        <v>2</v>
      </c>
      <c r="E196" s="119" t="s">
        <v>471</v>
      </c>
      <c r="F196" s="39">
        <f>SUM(G196:H196)</f>
        <v>0</v>
      </c>
      <c r="G196" s="39">
        <v>0</v>
      </c>
      <c r="H196" s="39">
        <v>0</v>
      </c>
      <c r="I196" s="39">
        <f>SUM(J196:K196)</f>
        <v>0</v>
      </c>
      <c r="J196" s="39">
        <v>0</v>
      </c>
      <c r="K196" s="39">
        <v>0</v>
      </c>
      <c r="L196" s="39">
        <f>SUM(M196:N196)</f>
        <v>0</v>
      </c>
      <c r="M196" s="39">
        <v>0</v>
      </c>
      <c r="N196" s="40">
        <v>0</v>
      </c>
    </row>
    <row r="197" spans="1:14" ht="409.6" hidden="1" x14ac:dyDescent="0.4">
      <c r="A197" s="113">
        <v>2713</v>
      </c>
      <c r="B197" s="117" t="s">
        <v>38</v>
      </c>
      <c r="C197" s="118">
        <v>1</v>
      </c>
      <c r="D197" s="118">
        <v>3</v>
      </c>
      <c r="E197" s="119" t="s">
        <v>472</v>
      </c>
      <c r="F197" s="39">
        <f>SUM(G197:H197)</f>
        <v>0</v>
      </c>
      <c r="G197" s="39">
        <v>0</v>
      </c>
      <c r="H197" s="39">
        <v>0</v>
      </c>
      <c r="I197" s="39">
        <f>SUM(J197:K197)</f>
        <v>0</v>
      </c>
      <c r="J197" s="39">
        <v>0</v>
      </c>
      <c r="K197" s="39">
        <v>0</v>
      </c>
      <c r="L197" s="39">
        <f>SUM(M197:N197)</f>
        <v>0</v>
      </c>
      <c r="M197" s="39">
        <v>0</v>
      </c>
      <c r="N197" s="40">
        <v>0</v>
      </c>
    </row>
    <row r="198" spans="1:14" hidden="1" x14ac:dyDescent="0.4">
      <c r="A198" s="113">
        <v>2720</v>
      </c>
      <c r="B198" s="117" t="s">
        <v>38</v>
      </c>
      <c r="C198" s="118">
        <v>2</v>
      </c>
      <c r="D198" s="118">
        <v>0</v>
      </c>
      <c r="E198" s="121" t="s">
        <v>473</v>
      </c>
      <c r="F198" s="39">
        <f>SUM(F200:F203)</f>
        <v>0</v>
      </c>
      <c r="G198" s="39">
        <f t="shared" ref="G198:N198" si="58">SUM(G200:G203)</f>
        <v>0</v>
      </c>
      <c r="H198" s="39">
        <f t="shared" si="58"/>
        <v>0</v>
      </c>
      <c r="I198" s="39">
        <f t="shared" si="58"/>
        <v>0</v>
      </c>
      <c r="J198" s="39">
        <f t="shared" si="58"/>
        <v>0</v>
      </c>
      <c r="K198" s="39">
        <f t="shared" si="58"/>
        <v>0</v>
      </c>
      <c r="L198" s="39">
        <f t="shared" si="58"/>
        <v>0</v>
      </c>
      <c r="M198" s="39">
        <f t="shared" si="58"/>
        <v>0</v>
      </c>
      <c r="N198" s="40">
        <f t="shared" si="58"/>
        <v>0</v>
      </c>
    </row>
    <row r="199" spans="1:14" s="120" customFormat="1" ht="18" hidden="1" x14ac:dyDescent="0.4">
      <c r="A199" s="113"/>
      <c r="B199" s="117"/>
      <c r="C199" s="118"/>
      <c r="D199" s="118"/>
      <c r="E199" s="119" t="s">
        <v>372</v>
      </c>
      <c r="F199" s="39"/>
      <c r="G199" s="39"/>
      <c r="H199" s="39"/>
      <c r="I199" s="39"/>
      <c r="J199" s="39"/>
      <c r="K199" s="39"/>
      <c r="L199" s="39"/>
      <c r="M199" s="39"/>
      <c r="N199" s="40"/>
    </row>
    <row r="200" spans="1:14" hidden="1" x14ac:dyDescent="0.4">
      <c r="A200" s="113">
        <v>2721</v>
      </c>
      <c r="B200" s="117" t="s">
        <v>38</v>
      </c>
      <c r="C200" s="118">
        <v>2</v>
      </c>
      <c r="D200" s="118">
        <v>1</v>
      </c>
      <c r="E200" s="119" t="s">
        <v>474</v>
      </c>
      <c r="F200" s="39">
        <f>SUM(G200:H200)</f>
        <v>0</v>
      </c>
      <c r="G200" s="39">
        <v>0</v>
      </c>
      <c r="H200" s="39">
        <v>0</v>
      </c>
      <c r="I200" s="39">
        <f>SUM(J200:K200)</f>
        <v>0</v>
      </c>
      <c r="J200" s="39">
        <v>0</v>
      </c>
      <c r="K200" s="39">
        <v>0</v>
      </c>
      <c r="L200" s="39">
        <f>SUM(M200:N200)</f>
        <v>0</v>
      </c>
      <c r="M200" s="39">
        <v>0</v>
      </c>
      <c r="N200" s="40">
        <v>0</v>
      </c>
    </row>
    <row r="201" spans="1:14" ht="409.6" hidden="1" x14ac:dyDescent="0.4">
      <c r="A201" s="113">
        <v>2722</v>
      </c>
      <c r="B201" s="117" t="s">
        <v>38</v>
      </c>
      <c r="C201" s="118">
        <v>2</v>
      </c>
      <c r="D201" s="118">
        <v>2</v>
      </c>
      <c r="E201" s="119" t="s">
        <v>475</v>
      </c>
      <c r="F201" s="39">
        <f>SUM(G201:H201)</f>
        <v>0</v>
      </c>
      <c r="G201" s="39">
        <v>0</v>
      </c>
      <c r="H201" s="39">
        <v>0</v>
      </c>
      <c r="I201" s="39">
        <f>SUM(J201:K201)</f>
        <v>0</v>
      </c>
      <c r="J201" s="39">
        <v>0</v>
      </c>
      <c r="K201" s="39">
        <v>0</v>
      </c>
      <c r="L201" s="39">
        <f>SUM(M201:N201)</f>
        <v>0</v>
      </c>
      <c r="M201" s="39">
        <v>0</v>
      </c>
      <c r="N201" s="40">
        <v>0</v>
      </c>
    </row>
    <row r="202" spans="1:14" hidden="1" x14ac:dyDescent="0.4">
      <c r="A202" s="113">
        <v>2723</v>
      </c>
      <c r="B202" s="117" t="s">
        <v>38</v>
      </c>
      <c r="C202" s="118">
        <v>2</v>
      </c>
      <c r="D202" s="118">
        <v>3</v>
      </c>
      <c r="E202" s="119" t="s">
        <v>476</v>
      </c>
      <c r="F202" s="39">
        <f>SUM(G202:H202)</f>
        <v>0</v>
      </c>
      <c r="G202" s="39">
        <v>0</v>
      </c>
      <c r="H202" s="39">
        <v>0</v>
      </c>
      <c r="I202" s="39">
        <f>SUM(J202:K202)</f>
        <v>0</v>
      </c>
      <c r="J202" s="39">
        <v>0</v>
      </c>
      <c r="K202" s="39">
        <v>0</v>
      </c>
      <c r="L202" s="39">
        <f>SUM(M202:N202)</f>
        <v>0</v>
      </c>
      <c r="M202" s="39">
        <v>0</v>
      </c>
      <c r="N202" s="40">
        <v>0</v>
      </c>
    </row>
    <row r="203" spans="1:14" hidden="1" x14ac:dyDescent="0.4">
      <c r="A203" s="113">
        <v>2724</v>
      </c>
      <c r="B203" s="117" t="s">
        <v>38</v>
      </c>
      <c r="C203" s="118">
        <v>2</v>
      </c>
      <c r="D203" s="118">
        <v>4</v>
      </c>
      <c r="E203" s="119" t="s">
        <v>477</v>
      </c>
      <c r="F203" s="39">
        <f>SUM(G203:H203)</f>
        <v>0</v>
      </c>
      <c r="G203" s="39">
        <v>0</v>
      </c>
      <c r="H203" s="39">
        <v>0</v>
      </c>
      <c r="I203" s="39">
        <f>SUM(J203:K203)</f>
        <v>0</v>
      </c>
      <c r="J203" s="39">
        <v>0</v>
      </c>
      <c r="K203" s="39">
        <v>0</v>
      </c>
      <c r="L203" s="39">
        <f>SUM(M203:N203)</f>
        <v>0</v>
      </c>
      <c r="M203" s="39">
        <v>0</v>
      </c>
      <c r="N203" s="40">
        <v>0</v>
      </c>
    </row>
    <row r="204" spans="1:14" hidden="1" x14ac:dyDescent="0.4">
      <c r="A204" s="113">
        <v>2730</v>
      </c>
      <c r="B204" s="117" t="s">
        <v>38</v>
      </c>
      <c r="C204" s="118">
        <v>3</v>
      </c>
      <c r="D204" s="118">
        <v>0</v>
      </c>
      <c r="E204" s="121" t="s">
        <v>478</v>
      </c>
      <c r="F204" s="39">
        <f>SUM(F206:F209)</f>
        <v>0</v>
      </c>
      <c r="G204" s="39">
        <f t="shared" ref="G204:N204" si="59">SUM(G206:G209)</f>
        <v>0</v>
      </c>
      <c r="H204" s="39">
        <f t="shared" si="59"/>
        <v>0</v>
      </c>
      <c r="I204" s="39">
        <f t="shared" si="59"/>
        <v>0</v>
      </c>
      <c r="J204" s="39">
        <f t="shared" si="59"/>
        <v>0</v>
      </c>
      <c r="K204" s="39">
        <f t="shared" si="59"/>
        <v>0</v>
      </c>
      <c r="L204" s="39">
        <f t="shared" si="59"/>
        <v>0</v>
      </c>
      <c r="M204" s="39">
        <f t="shared" si="59"/>
        <v>0</v>
      </c>
      <c r="N204" s="40">
        <f t="shared" si="59"/>
        <v>0</v>
      </c>
    </row>
    <row r="205" spans="1:14" s="120" customFormat="1" ht="18" hidden="1" x14ac:dyDescent="0.4">
      <c r="A205" s="113"/>
      <c r="B205" s="117"/>
      <c r="C205" s="118"/>
      <c r="D205" s="118"/>
      <c r="E205" s="119" t="s">
        <v>372</v>
      </c>
      <c r="F205" s="39"/>
      <c r="G205" s="39"/>
      <c r="H205" s="39"/>
      <c r="I205" s="39"/>
      <c r="J205" s="39"/>
      <c r="K205" s="39"/>
      <c r="L205" s="39"/>
      <c r="M205" s="39"/>
      <c r="N205" s="40"/>
    </row>
    <row r="206" spans="1:14" hidden="1" x14ac:dyDescent="0.4">
      <c r="A206" s="113">
        <v>2731</v>
      </c>
      <c r="B206" s="117" t="s">
        <v>38</v>
      </c>
      <c r="C206" s="118">
        <v>3</v>
      </c>
      <c r="D206" s="118">
        <v>1</v>
      </c>
      <c r="E206" s="119" t="s">
        <v>479</v>
      </c>
      <c r="F206" s="39">
        <f>SUM(G206:H206)</f>
        <v>0</v>
      </c>
      <c r="G206" s="39">
        <v>0</v>
      </c>
      <c r="H206" s="39">
        <v>0</v>
      </c>
      <c r="I206" s="39">
        <f>SUM(J206:K206)</f>
        <v>0</v>
      </c>
      <c r="J206" s="39">
        <v>0</v>
      </c>
      <c r="K206" s="39">
        <v>0</v>
      </c>
      <c r="L206" s="39">
        <f>SUM(M206:N206)</f>
        <v>0</v>
      </c>
      <c r="M206" s="39">
        <v>0</v>
      </c>
      <c r="N206" s="40">
        <v>0</v>
      </c>
    </row>
    <row r="207" spans="1:14" hidden="1" x14ac:dyDescent="0.4">
      <c r="A207" s="113">
        <v>2732</v>
      </c>
      <c r="B207" s="117" t="s">
        <v>38</v>
      </c>
      <c r="C207" s="118">
        <v>3</v>
      </c>
      <c r="D207" s="118">
        <v>2</v>
      </c>
      <c r="E207" s="119" t="s">
        <v>480</v>
      </c>
      <c r="F207" s="39">
        <f>SUM(G207:H207)</f>
        <v>0</v>
      </c>
      <c r="G207" s="39">
        <v>0</v>
      </c>
      <c r="H207" s="39">
        <v>0</v>
      </c>
      <c r="I207" s="39">
        <f>SUM(J207:K207)</f>
        <v>0</v>
      </c>
      <c r="J207" s="39">
        <v>0</v>
      </c>
      <c r="K207" s="39">
        <v>0</v>
      </c>
      <c r="L207" s="39">
        <f>SUM(M207:N207)</f>
        <v>0</v>
      </c>
      <c r="M207" s="39">
        <v>0</v>
      </c>
      <c r="N207" s="40">
        <v>0</v>
      </c>
    </row>
    <row r="208" spans="1:14" hidden="1" x14ac:dyDescent="0.4">
      <c r="A208" s="113">
        <v>2733</v>
      </c>
      <c r="B208" s="117" t="s">
        <v>38</v>
      </c>
      <c r="C208" s="118">
        <v>3</v>
      </c>
      <c r="D208" s="118">
        <v>3</v>
      </c>
      <c r="E208" s="119" t="s">
        <v>481</v>
      </c>
      <c r="F208" s="39">
        <f>SUM(G208:H208)</f>
        <v>0</v>
      </c>
      <c r="G208" s="39">
        <v>0</v>
      </c>
      <c r="H208" s="39">
        <v>0</v>
      </c>
      <c r="I208" s="39">
        <f>SUM(J208:K208)</f>
        <v>0</v>
      </c>
      <c r="J208" s="39">
        <v>0</v>
      </c>
      <c r="K208" s="39">
        <v>0</v>
      </c>
      <c r="L208" s="39">
        <f>SUM(M208:N208)</f>
        <v>0</v>
      </c>
      <c r="M208" s="39">
        <v>0</v>
      </c>
      <c r="N208" s="40">
        <v>0</v>
      </c>
    </row>
    <row r="209" spans="1:14" ht="26.4" hidden="1" x14ac:dyDescent="0.4">
      <c r="A209" s="113">
        <v>2734</v>
      </c>
      <c r="B209" s="117" t="s">
        <v>38</v>
      </c>
      <c r="C209" s="118">
        <v>3</v>
      </c>
      <c r="D209" s="118">
        <v>4</v>
      </c>
      <c r="E209" s="119" t="s">
        <v>482</v>
      </c>
      <c r="F209" s="39">
        <f>SUM(G209:H209)</f>
        <v>0</v>
      </c>
      <c r="G209" s="39">
        <v>0</v>
      </c>
      <c r="H209" s="39">
        <v>0</v>
      </c>
      <c r="I209" s="39">
        <f>SUM(J209:K209)</f>
        <v>0</v>
      </c>
      <c r="J209" s="39">
        <v>0</v>
      </c>
      <c r="K209" s="39">
        <v>0</v>
      </c>
      <c r="L209" s="39">
        <f>SUM(M209:N209)</f>
        <v>0</v>
      </c>
      <c r="M209" s="39">
        <v>0</v>
      </c>
      <c r="N209" s="40">
        <v>0</v>
      </c>
    </row>
    <row r="210" spans="1:14" hidden="1" x14ac:dyDescent="0.4">
      <c r="A210" s="113">
        <v>2740</v>
      </c>
      <c r="B210" s="117" t="s">
        <v>38</v>
      </c>
      <c r="C210" s="118">
        <v>4</v>
      </c>
      <c r="D210" s="118">
        <v>0</v>
      </c>
      <c r="E210" s="121" t="s">
        <v>483</v>
      </c>
      <c r="F210" s="39">
        <f>SUM(F212)</f>
        <v>0</v>
      </c>
      <c r="G210" s="39">
        <f t="shared" ref="G210:N210" si="60">SUM(G212)</f>
        <v>0</v>
      </c>
      <c r="H210" s="39">
        <f t="shared" si="60"/>
        <v>0</v>
      </c>
      <c r="I210" s="39">
        <f t="shared" si="60"/>
        <v>0</v>
      </c>
      <c r="J210" s="39">
        <f t="shared" si="60"/>
        <v>0</v>
      </c>
      <c r="K210" s="39">
        <f t="shared" si="60"/>
        <v>0</v>
      </c>
      <c r="L210" s="39">
        <f t="shared" si="60"/>
        <v>0</v>
      </c>
      <c r="M210" s="39">
        <f t="shared" si="60"/>
        <v>0</v>
      </c>
      <c r="N210" s="40">
        <f t="shared" si="60"/>
        <v>0</v>
      </c>
    </row>
    <row r="211" spans="1:14" s="120" customFormat="1" ht="18" hidden="1" x14ac:dyDescent="0.4">
      <c r="A211" s="113"/>
      <c r="B211" s="117"/>
      <c r="C211" s="118"/>
      <c r="D211" s="118"/>
      <c r="E211" s="119" t="s">
        <v>372</v>
      </c>
      <c r="F211" s="39"/>
      <c r="G211" s="39"/>
      <c r="H211" s="39"/>
      <c r="I211" s="39"/>
      <c r="J211" s="39"/>
      <c r="K211" s="39"/>
      <c r="L211" s="39"/>
      <c r="M211" s="39"/>
      <c r="N211" s="40"/>
    </row>
    <row r="212" spans="1:14" hidden="1" x14ac:dyDescent="0.4">
      <c r="A212" s="113">
        <v>2741</v>
      </c>
      <c r="B212" s="117" t="s">
        <v>38</v>
      </c>
      <c r="C212" s="118">
        <v>4</v>
      </c>
      <c r="D212" s="118">
        <v>1</v>
      </c>
      <c r="E212" s="119" t="s">
        <v>483</v>
      </c>
      <c r="F212" s="39">
        <f>SUM(G212:H212)</f>
        <v>0</v>
      </c>
      <c r="G212" s="39">
        <v>0</v>
      </c>
      <c r="H212" s="39">
        <v>0</v>
      </c>
      <c r="I212" s="39">
        <f>SUM(J212:K212)</f>
        <v>0</v>
      </c>
      <c r="J212" s="39">
        <v>0</v>
      </c>
      <c r="K212" s="39">
        <v>0</v>
      </c>
      <c r="L212" s="39">
        <f>SUM(M212:N212)</f>
        <v>0</v>
      </c>
      <c r="M212" s="39">
        <v>0</v>
      </c>
      <c r="N212" s="40">
        <v>0</v>
      </c>
    </row>
    <row r="213" spans="1:14" ht="26.4" hidden="1" x14ac:dyDescent="0.4">
      <c r="A213" s="113">
        <v>2750</v>
      </c>
      <c r="B213" s="117" t="s">
        <v>38</v>
      </c>
      <c r="C213" s="118">
        <v>5</v>
      </c>
      <c r="D213" s="118">
        <v>0</v>
      </c>
      <c r="E213" s="121" t="s">
        <v>484</v>
      </c>
      <c r="F213" s="39">
        <f>SUM(F215)</f>
        <v>0</v>
      </c>
      <c r="G213" s="39">
        <f t="shared" ref="G213:N213" si="61">SUM(G215)</f>
        <v>0</v>
      </c>
      <c r="H213" s="39">
        <f t="shared" si="61"/>
        <v>0</v>
      </c>
      <c r="I213" s="39">
        <f t="shared" si="61"/>
        <v>0</v>
      </c>
      <c r="J213" s="39">
        <f t="shared" si="61"/>
        <v>0</v>
      </c>
      <c r="K213" s="39">
        <f t="shared" si="61"/>
        <v>0</v>
      </c>
      <c r="L213" s="39">
        <f t="shared" si="61"/>
        <v>0</v>
      </c>
      <c r="M213" s="39">
        <f t="shared" si="61"/>
        <v>0</v>
      </c>
      <c r="N213" s="40">
        <f t="shared" si="61"/>
        <v>0</v>
      </c>
    </row>
    <row r="214" spans="1:14" s="120" customFormat="1" ht="18" hidden="1" x14ac:dyDescent="0.4">
      <c r="A214" s="113"/>
      <c r="B214" s="117"/>
      <c r="C214" s="118"/>
      <c r="D214" s="118"/>
      <c r="E214" s="119" t="s">
        <v>372</v>
      </c>
      <c r="F214" s="39"/>
      <c r="G214" s="39"/>
      <c r="H214" s="39"/>
      <c r="I214" s="39"/>
      <c r="J214" s="39"/>
      <c r="K214" s="39"/>
      <c r="L214" s="39"/>
      <c r="M214" s="39"/>
      <c r="N214" s="40"/>
    </row>
    <row r="215" spans="1:14" ht="26.4" hidden="1" x14ac:dyDescent="0.4">
      <c r="A215" s="113">
        <v>2751</v>
      </c>
      <c r="B215" s="117" t="s">
        <v>38</v>
      </c>
      <c r="C215" s="118">
        <v>5</v>
      </c>
      <c r="D215" s="118">
        <v>1</v>
      </c>
      <c r="E215" s="119" t="s">
        <v>484</v>
      </c>
      <c r="F215" s="39">
        <f>SUM(G215:H215)</f>
        <v>0</v>
      </c>
      <c r="G215" s="39">
        <v>0</v>
      </c>
      <c r="H215" s="39">
        <v>0</v>
      </c>
      <c r="I215" s="39">
        <f>SUM(J215:K215)</f>
        <v>0</v>
      </c>
      <c r="J215" s="39">
        <v>0</v>
      </c>
      <c r="K215" s="39">
        <v>0</v>
      </c>
      <c r="L215" s="39">
        <f>SUM(M215:N215)</f>
        <v>0</v>
      </c>
      <c r="M215" s="39">
        <v>0</v>
      </c>
      <c r="N215" s="40">
        <v>0</v>
      </c>
    </row>
    <row r="216" spans="1:14" x14ac:dyDescent="0.4">
      <c r="A216" s="113">
        <v>2760</v>
      </c>
      <c r="B216" s="117" t="s">
        <v>38</v>
      </c>
      <c r="C216" s="118">
        <v>6</v>
      </c>
      <c r="D216" s="118">
        <v>0</v>
      </c>
      <c r="E216" s="121" t="s">
        <v>485</v>
      </c>
      <c r="F216" s="39">
        <f>SUM(F218:F219)</f>
        <v>358940</v>
      </c>
      <c r="G216" s="39">
        <f t="shared" ref="G216:N216" si="62">SUM(G218:G219)</f>
        <v>99340</v>
      </c>
      <c r="H216" s="39">
        <f t="shared" si="62"/>
        <v>259600</v>
      </c>
      <c r="I216" s="39">
        <f t="shared" si="62"/>
        <v>434825.2</v>
      </c>
      <c r="J216" s="39">
        <f t="shared" si="62"/>
        <v>145652</v>
      </c>
      <c r="K216" s="39">
        <f t="shared" si="62"/>
        <v>289173.2</v>
      </c>
      <c r="L216" s="39">
        <f t="shared" si="62"/>
        <v>306842.61560000002</v>
      </c>
      <c r="M216" s="39">
        <f t="shared" si="62"/>
        <v>141232</v>
      </c>
      <c r="N216" s="40">
        <f t="shared" si="62"/>
        <v>165610.61559999999</v>
      </c>
    </row>
    <row r="217" spans="1:14" s="120" customFormat="1" ht="18" x14ac:dyDescent="0.4">
      <c r="A217" s="113"/>
      <c r="B217" s="117"/>
      <c r="C217" s="118"/>
      <c r="D217" s="118"/>
      <c r="E217" s="119" t="s">
        <v>372</v>
      </c>
      <c r="F217" s="39"/>
      <c r="G217" s="39"/>
      <c r="H217" s="39"/>
      <c r="I217" s="39"/>
      <c r="J217" s="39"/>
      <c r="K217" s="39"/>
      <c r="L217" s="39"/>
      <c r="M217" s="39"/>
      <c r="N217" s="40"/>
    </row>
    <row r="218" spans="1:14" x14ac:dyDescent="0.4">
      <c r="A218" s="113">
        <v>2761</v>
      </c>
      <c r="B218" s="117" t="s">
        <v>38</v>
      </c>
      <c r="C218" s="118">
        <v>6</v>
      </c>
      <c r="D218" s="118">
        <v>1</v>
      </c>
      <c r="E218" s="119" t="s">
        <v>486</v>
      </c>
      <c r="F218" s="39">
        <f>SUM(G218:H218)</f>
        <v>358940</v>
      </c>
      <c r="G218" s="39">
        <v>99340</v>
      </c>
      <c r="H218" s="39">
        <v>259600</v>
      </c>
      <c r="I218" s="39">
        <f>SUM(J218:K218)</f>
        <v>434825.2</v>
      </c>
      <c r="J218" s="39">
        <v>145652</v>
      </c>
      <c r="K218" s="39">
        <v>289173.2</v>
      </c>
      <c r="L218" s="39">
        <f>SUM(M218:N218)</f>
        <v>306842.61560000002</v>
      </c>
      <c r="M218" s="39">
        <v>141232</v>
      </c>
      <c r="N218" s="40">
        <v>165610.61559999999</v>
      </c>
    </row>
    <row r="219" spans="1:14" hidden="1" x14ac:dyDescent="0.4">
      <c r="A219" s="113">
        <v>2762</v>
      </c>
      <c r="B219" s="117" t="s">
        <v>38</v>
      </c>
      <c r="C219" s="118">
        <v>6</v>
      </c>
      <c r="D219" s="118">
        <v>2</v>
      </c>
      <c r="E219" s="119" t="s">
        <v>485</v>
      </c>
      <c r="F219" s="39">
        <f>SUM(G219:H219)</f>
        <v>0</v>
      </c>
      <c r="G219" s="39">
        <v>0</v>
      </c>
      <c r="H219" s="39">
        <v>0</v>
      </c>
      <c r="I219" s="39">
        <f>SUM(J219:K219)</f>
        <v>0</v>
      </c>
      <c r="J219" s="39">
        <v>0</v>
      </c>
      <c r="K219" s="39">
        <v>0</v>
      </c>
      <c r="L219" s="39">
        <f>SUM(M219:N219)</f>
        <v>0</v>
      </c>
      <c r="M219" s="39">
        <v>0</v>
      </c>
      <c r="N219" s="40">
        <v>0</v>
      </c>
    </row>
    <row r="220" spans="1:14" s="123" customFormat="1" ht="45" x14ac:dyDescent="0.25">
      <c r="A220" s="122">
        <v>2800</v>
      </c>
      <c r="B220" s="114" t="s">
        <v>39</v>
      </c>
      <c r="C220" s="115">
        <v>0</v>
      </c>
      <c r="D220" s="115">
        <v>0</v>
      </c>
      <c r="E220" s="111" t="s">
        <v>487</v>
      </c>
      <c r="F220" s="51">
        <f>SUM(F222,F225,F234,F239,F244,F247)</f>
        <v>9366869.1999999993</v>
      </c>
      <c r="G220" s="51">
        <f t="shared" ref="G220:N220" si="63">SUM(G222,G225,G234,G239,G244,G247)</f>
        <v>8149458.5</v>
      </c>
      <c r="H220" s="51">
        <f t="shared" si="63"/>
        <v>1217410.7</v>
      </c>
      <c r="I220" s="51">
        <f t="shared" si="63"/>
        <v>9773151.1999999974</v>
      </c>
      <c r="J220" s="51">
        <f t="shared" si="63"/>
        <v>8927254.5999999996</v>
      </c>
      <c r="K220" s="51">
        <f t="shared" si="63"/>
        <v>845896.60000000009</v>
      </c>
      <c r="L220" s="51">
        <f>SUM(L222,L225,L234,L239,L244,L247)</f>
        <v>9079772.365699999</v>
      </c>
      <c r="M220" s="51">
        <f t="shared" si="63"/>
        <v>8793802.5881999992</v>
      </c>
      <c r="N220" s="52">
        <f t="shared" si="63"/>
        <v>285969.77749999997</v>
      </c>
    </row>
    <row r="221" spans="1:14" x14ac:dyDescent="0.4">
      <c r="A221" s="113"/>
      <c r="B221" s="117"/>
      <c r="C221" s="118"/>
      <c r="D221" s="118"/>
      <c r="E221" s="119" t="s">
        <v>244</v>
      </c>
      <c r="F221" s="39"/>
      <c r="G221" s="39"/>
      <c r="H221" s="39"/>
      <c r="I221" s="39"/>
      <c r="J221" s="39"/>
      <c r="K221" s="39"/>
      <c r="L221" s="39"/>
      <c r="M221" s="39"/>
      <c r="N221" s="40"/>
    </row>
    <row r="222" spans="1:14" x14ac:dyDescent="0.4">
      <c r="A222" s="113">
        <v>2810</v>
      </c>
      <c r="B222" s="117" t="s">
        <v>39</v>
      </c>
      <c r="C222" s="118">
        <v>1</v>
      </c>
      <c r="D222" s="118">
        <v>0</v>
      </c>
      <c r="E222" s="121" t="s">
        <v>488</v>
      </c>
      <c r="F222" s="39">
        <f>SUM(F224)</f>
        <v>2977972.1</v>
      </c>
      <c r="G222" s="39">
        <f t="shared" ref="G222:N222" si="64">SUM(G224)</f>
        <v>2540561.4</v>
      </c>
      <c r="H222" s="39">
        <f t="shared" si="64"/>
        <v>437410.7</v>
      </c>
      <c r="I222" s="39">
        <f t="shared" si="64"/>
        <v>2831858.5</v>
      </c>
      <c r="J222" s="39">
        <f t="shared" si="64"/>
        <v>2620300.7000000002</v>
      </c>
      <c r="K222" s="39">
        <f t="shared" si="64"/>
        <v>211557.8</v>
      </c>
      <c r="L222" s="39">
        <f t="shared" si="64"/>
        <v>2728834.8309999998</v>
      </c>
      <c r="M222" s="39">
        <f t="shared" si="64"/>
        <v>2596108.1283</v>
      </c>
      <c r="N222" s="40">
        <f t="shared" si="64"/>
        <v>132726.70269999999</v>
      </c>
    </row>
    <row r="223" spans="1:14" s="120" customFormat="1" ht="18" x14ac:dyDescent="0.4">
      <c r="A223" s="113"/>
      <c r="B223" s="117"/>
      <c r="C223" s="118"/>
      <c r="D223" s="118"/>
      <c r="E223" s="119" t="s">
        <v>372</v>
      </c>
      <c r="F223" s="39"/>
      <c r="G223" s="39"/>
      <c r="H223" s="39"/>
      <c r="I223" s="39"/>
      <c r="J223" s="39"/>
      <c r="K223" s="39"/>
      <c r="L223" s="39"/>
      <c r="M223" s="39"/>
      <c r="N223" s="40"/>
    </row>
    <row r="224" spans="1:14" x14ac:dyDescent="0.4">
      <c r="A224" s="113">
        <v>2811</v>
      </c>
      <c r="B224" s="117" t="s">
        <v>39</v>
      </c>
      <c r="C224" s="118">
        <v>1</v>
      </c>
      <c r="D224" s="118">
        <v>1</v>
      </c>
      <c r="E224" s="119" t="s">
        <v>488</v>
      </c>
      <c r="F224" s="39">
        <f>SUM(G224:H224)</f>
        <v>2977972.1</v>
      </c>
      <c r="G224" s="39">
        <v>2540561.4</v>
      </c>
      <c r="H224" s="39">
        <v>437410.7</v>
      </c>
      <c r="I224" s="39">
        <f>SUM(J224:K224)</f>
        <v>2831858.5</v>
      </c>
      <c r="J224" s="39">
        <v>2620300.7000000002</v>
      </c>
      <c r="K224" s="39">
        <v>211557.8</v>
      </c>
      <c r="L224" s="39">
        <f>SUM(M224:N224)</f>
        <v>2728834.8309999998</v>
      </c>
      <c r="M224" s="39">
        <v>2596108.1283</v>
      </c>
      <c r="N224" s="40">
        <v>132726.70269999999</v>
      </c>
    </row>
    <row r="225" spans="1:14" x14ac:dyDescent="0.4">
      <c r="A225" s="113">
        <v>2820</v>
      </c>
      <c r="B225" s="117" t="s">
        <v>39</v>
      </c>
      <c r="C225" s="118">
        <v>2</v>
      </c>
      <c r="D225" s="118">
        <v>0</v>
      </c>
      <c r="E225" s="121" t="s">
        <v>489</v>
      </c>
      <c r="F225" s="39">
        <f>SUM(F227:F233)</f>
        <v>6385897.0999999996</v>
      </c>
      <c r="G225" s="39">
        <f t="shared" ref="G225:N225" si="65">SUM(G227:G233)</f>
        <v>5605897.0999999996</v>
      </c>
      <c r="H225" s="39">
        <f t="shared" si="65"/>
        <v>780000</v>
      </c>
      <c r="I225" s="39">
        <f t="shared" si="65"/>
        <v>6938844.0999999987</v>
      </c>
      <c r="J225" s="39">
        <f t="shared" si="65"/>
        <v>6304505.2999999998</v>
      </c>
      <c r="K225" s="39">
        <f t="shared" si="65"/>
        <v>634338.80000000005</v>
      </c>
      <c r="L225" s="39">
        <f t="shared" si="65"/>
        <v>6348488.9346999992</v>
      </c>
      <c r="M225" s="39">
        <f t="shared" si="65"/>
        <v>6195245.8598999996</v>
      </c>
      <c r="N225" s="40">
        <f t="shared" si="65"/>
        <v>153243.0748</v>
      </c>
    </row>
    <row r="226" spans="1:14" s="120" customFormat="1" ht="18" x14ac:dyDescent="0.4">
      <c r="A226" s="113"/>
      <c r="B226" s="117"/>
      <c r="C226" s="118"/>
      <c r="D226" s="118"/>
      <c r="E226" s="119" t="s">
        <v>372</v>
      </c>
      <c r="F226" s="39"/>
      <c r="G226" s="39"/>
      <c r="H226" s="39"/>
      <c r="I226" s="39"/>
      <c r="J226" s="39"/>
      <c r="K226" s="39"/>
      <c r="L226" s="39"/>
      <c r="M226" s="39"/>
      <c r="N226" s="40"/>
    </row>
    <row r="227" spans="1:14" x14ac:dyDescent="0.4">
      <c r="A227" s="113">
        <v>2821</v>
      </c>
      <c r="B227" s="117" t="s">
        <v>39</v>
      </c>
      <c r="C227" s="118">
        <v>2</v>
      </c>
      <c r="D227" s="118">
        <v>1</v>
      </c>
      <c r="E227" s="119" t="s">
        <v>490</v>
      </c>
      <c r="F227" s="39">
        <f t="shared" ref="F227:F233" si="66">SUM(G227:H227)</f>
        <v>850631.2</v>
      </c>
      <c r="G227" s="39">
        <v>810631.2</v>
      </c>
      <c r="H227" s="39">
        <v>40000</v>
      </c>
      <c r="I227" s="39">
        <f t="shared" ref="I227:I233" si="67">SUM(J227:K227)</f>
        <v>851131.2</v>
      </c>
      <c r="J227" s="39">
        <v>811131.2</v>
      </c>
      <c r="K227" s="39">
        <v>40000</v>
      </c>
      <c r="L227" s="39">
        <f t="shared" ref="L227:L233" si="68">SUM(M227:N227)</f>
        <v>848880.68480000005</v>
      </c>
      <c r="M227" s="39">
        <v>810281.4</v>
      </c>
      <c r="N227" s="40">
        <v>38599.284800000001</v>
      </c>
    </row>
    <row r="228" spans="1:14" x14ac:dyDescent="0.4">
      <c r="A228" s="113">
        <v>2822</v>
      </c>
      <c r="B228" s="117" t="s">
        <v>39</v>
      </c>
      <c r="C228" s="118">
        <v>2</v>
      </c>
      <c r="D228" s="118">
        <v>2</v>
      </c>
      <c r="E228" s="119" t="s">
        <v>491</v>
      </c>
      <c r="F228" s="39">
        <f t="shared" si="66"/>
        <v>293224.09999999998</v>
      </c>
      <c r="G228" s="39">
        <v>293224.09999999998</v>
      </c>
      <c r="H228" s="39">
        <v>0</v>
      </c>
      <c r="I228" s="39">
        <f t="shared" si="67"/>
        <v>295706.90000000002</v>
      </c>
      <c r="J228" s="39">
        <v>295706.90000000002</v>
      </c>
      <c r="K228" s="39">
        <v>0</v>
      </c>
      <c r="L228" s="39">
        <f t="shared" si="68"/>
        <v>295706.90000000002</v>
      </c>
      <c r="M228" s="39">
        <v>295706.90000000002</v>
      </c>
      <c r="N228" s="40">
        <v>0</v>
      </c>
    </row>
    <row r="229" spans="1:14" x14ac:dyDescent="0.4">
      <c r="A229" s="113">
        <v>2823</v>
      </c>
      <c r="B229" s="117" t="s">
        <v>39</v>
      </c>
      <c r="C229" s="118">
        <v>2</v>
      </c>
      <c r="D229" s="118">
        <v>3</v>
      </c>
      <c r="E229" s="119" t="s">
        <v>492</v>
      </c>
      <c r="F229" s="39">
        <f t="shared" si="66"/>
        <v>683290.7</v>
      </c>
      <c r="G229" s="39">
        <v>683290.7</v>
      </c>
      <c r="H229" s="39">
        <v>0</v>
      </c>
      <c r="I229" s="39">
        <f t="shared" si="67"/>
        <v>683290.7</v>
      </c>
      <c r="J229" s="39">
        <v>683290.7</v>
      </c>
      <c r="K229" s="39">
        <v>0</v>
      </c>
      <c r="L229" s="39">
        <f t="shared" si="68"/>
        <v>676765.4</v>
      </c>
      <c r="M229" s="39">
        <v>676765.4</v>
      </c>
      <c r="N229" s="40">
        <v>0</v>
      </c>
    </row>
    <row r="230" spans="1:14" x14ac:dyDescent="0.4">
      <c r="A230" s="113">
        <v>2824</v>
      </c>
      <c r="B230" s="117" t="s">
        <v>39</v>
      </c>
      <c r="C230" s="118">
        <v>2</v>
      </c>
      <c r="D230" s="118">
        <v>4</v>
      </c>
      <c r="E230" s="119" t="s">
        <v>493</v>
      </c>
      <c r="F230" s="39">
        <f t="shared" si="66"/>
        <v>3375393.4</v>
      </c>
      <c r="G230" s="39">
        <v>3175393.4</v>
      </c>
      <c r="H230" s="39">
        <v>200000</v>
      </c>
      <c r="I230" s="39">
        <f t="shared" si="67"/>
        <v>3785819.5999999996</v>
      </c>
      <c r="J230" s="39">
        <v>3736839.8</v>
      </c>
      <c r="K230" s="39">
        <v>48979.8</v>
      </c>
      <c r="L230" s="39">
        <f t="shared" si="68"/>
        <v>3682099.0448999996</v>
      </c>
      <c r="M230" s="39">
        <v>3654154.2478999998</v>
      </c>
      <c r="N230" s="40">
        <v>27944.796999999999</v>
      </c>
    </row>
    <row r="231" spans="1:14" x14ac:dyDescent="0.4">
      <c r="A231" s="113">
        <v>2825</v>
      </c>
      <c r="B231" s="117" t="s">
        <v>39</v>
      </c>
      <c r="C231" s="118">
        <v>2</v>
      </c>
      <c r="D231" s="118">
        <v>5</v>
      </c>
      <c r="E231" s="119" t="s">
        <v>494</v>
      </c>
      <c r="F231" s="39">
        <f t="shared" si="66"/>
        <v>1122357.7</v>
      </c>
      <c r="G231" s="39">
        <v>622357.69999999995</v>
      </c>
      <c r="H231" s="39">
        <v>500000</v>
      </c>
      <c r="I231" s="39">
        <f t="shared" si="67"/>
        <v>1185989.8999999999</v>
      </c>
      <c r="J231" s="39">
        <v>757586.7</v>
      </c>
      <c r="K231" s="39">
        <v>428403.20000000001</v>
      </c>
      <c r="L231" s="39">
        <f t="shared" si="68"/>
        <v>772495.4530000001</v>
      </c>
      <c r="M231" s="39">
        <v>748832.3</v>
      </c>
      <c r="N231" s="40">
        <v>23663.152999999998</v>
      </c>
    </row>
    <row r="232" spans="1:14" hidden="1" x14ac:dyDescent="0.4">
      <c r="A232" s="113">
        <v>2826</v>
      </c>
      <c r="B232" s="117" t="s">
        <v>39</v>
      </c>
      <c r="C232" s="118">
        <v>2</v>
      </c>
      <c r="D232" s="118">
        <v>6</v>
      </c>
      <c r="E232" s="119" t="s">
        <v>495</v>
      </c>
      <c r="F232" s="39">
        <f t="shared" si="66"/>
        <v>0</v>
      </c>
      <c r="G232" s="39">
        <v>0</v>
      </c>
      <c r="H232" s="39">
        <v>0</v>
      </c>
      <c r="I232" s="39">
        <f t="shared" si="67"/>
        <v>0</v>
      </c>
      <c r="J232" s="39">
        <v>0</v>
      </c>
      <c r="K232" s="39">
        <v>0</v>
      </c>
      <c r="L232" s="39">
        <f t="shared" si="68"/>
        <v>0</v>
      </c>
      <c r="M232" s="39">
        <v>0</v>
      </c>
      <c r="N232" s="40">
        <v>0</v>
      </c>
    </row>
    <row r="233" spans="1:14" ht="26.4" x14ac:dyDescent="0.4">
      <c r="A233" s="113">
        <v>2827</v>
      </c>
      <c r="B233" s="117" t="s">
        <v>39</v>
      </c>
      <c r="C233" s="118">
        <v>2</v>
      </c>
      <c r="D233" s="118">
        <v>7</v>
      </c>
      <c r="E233" s="119" t="s">
        <v>496</v>
      </c>
      <c r="F233" s="39">
        <f t="shared" si="66"/>
        <v>61000</v>
      </c>
      <c r="G233" s="39">
        <v>21000</v>
      </c>
      <c r="H233" s="39">
        <v>40000</v>
      </c>
      <c r="I233" s="39">
        <f t="shared" si="67"/>
        <v>136905.79999999999</v>
      </c>
      <c r="J233" s="39">
        <v>19950</v>
      </c>
      <c r="K233" s="39">
        <v>116955.8</v>
      </c>
      <c r="L233" s="39">
        <f t="shared" si="68"/>
        <v>72541.45199999999</v>
      </c>
      <c r="M233" s="39">
        <v>9505.6119999999992</v>
      </c>
      <c r="N233" s="40">
        <v>63035.839999999997</v>
      </c>
    </row>
    <row r="234" spans="1:14" ht="26.4" hidden="1" x14ac:dyDescent="0.4">
      <c r="A234" s="113">
        <v>2830</v>
      </c>
      <c r="B234" s="117" t="s">
        <v>39</v>
      </c>
      <c r="C234" s="118">
        <v>3</v>
      </c>
      <c r="D234" s="118">
        <v>0</v>
      </c>
      <c r="E234" s="121" t="s">
        <v>497</v>
      </c>
      <c r="F234" s="39">
        <f>SUM(F236:F238)</f>
        <v>0</v>
      </c>
      <c r="G234" s="39">
        <f t="shared" ref="G234:N234" si="69">SUM(G236:G238)</f>
        <v>0</v>
      </c>
      <c r="H234" s="39">
        <f t="shared" si="69"/>
        <v>0</v>
      </c>
      <c r="I234" s="39">
        <f t="shared" si="69"/>
        <v>0</v>
      </c>
      <c r="J234" s="39">
        <f t="shared" si="69"/>
        <v>0</v>
      </c>
      <c r="K234" s="39">
        <f t="shared" si="69"/>
        <v>0</v>
      </c>
      <c r="L234" s="39">
        <f t="shared" si="69"/>
        <v>0</v>
      </c>
      <c r="M234" s="39">
        <f t="shared" si="69"/>
        <v>0</v>
      </c>
      <c r="N234" s="40">
        <f t="shared" si="69"/>
        <v>0</v>
      </c>
    </row>
    <row r="235" spans="1:14" s="120" customFormat="1" ht="18" hidden="1" x14ac:dyDescent="0.4">
      <c r="A235" s="113"/>
      <c r="B235" s="117"/>
      <c r="C235" s="118"/>
      <c r="D235" s="118"/>
      <c r="E235" s="119" t="s">
        <v>372</v>
      </c>
      <c r="F235" s="39"/>
      <c r="G235" s="39"/>
      <c r="H235" s="39"/>
      <c r="I235" s="39"/>
      <c r="J235" s="39"/>
      <c r="K235" s="39"/>
      <c r="L235" s="39"/>
      <c r="M235" s="39"/>
      <c r="N235" s="40"/>
    </row>
    <row r="236" spans="1:14" hidden="1" x14ac:dyDescent="0.4">
      <c r="A236" s="113">
        <v>2831</v>
      </c>
      <c r="B236" s="117" t="s">
        <v>39</v>
      </c>
      <c r="C236" s="118">
        <v>3</v>
      </c>
      <c r="D236" s="118">
        <v>1</v>
      </c>
      <c r="E236" s="119" t="s">
        <v>498</v>
      </c>
      <c r="F236" s="39">
        <f>SUM(G236:H236)</f>
        <v>0</v>
      </c>
      <c r="G236" s="39">
        <v>0</v>
      </c>
      <c r="H236" s="39">
        <v>0</v>
      </c>
      <c r="I236" s="39">
        <f>SUM(J236:K236)</f>
        <v>0</v>
      </c>
      <c r="J236" s="39">
        <v>0</v>
      </c>
      <c r="K236" s="39">
        <v>0</v>
      </c>
      <c r="L236" s="39">
        <f>SUM(M236:N236)</f>
        <v>0</v>
      </c>
      <c r="M236" s="39">
        <v>0</v>
      </c>
      <c r="N236" s="40">
        <v>0</v>
      </c>
    </row>
    <row r="237" spans="1:14" hidden="1" x14ac:dyDescent="0.4">
      <c r="A237" s="113">
        <v>2832</v>
      </c>
      <c r="B237" s="117" t="s">
        <v>39</v>
      </c>
      <c r="C237" s="118">
        <v>3</v>
      </c>
      <c r="D237" s="118">
        <v>2</v>
      </c>
      <c r="E237" s="119" t="s">
        <v>499</v>
      </c>
      <c r="F237" s="39">
        <f>SUM(G237:H237)</f>
        <v>0</v>
      </c>
      <c r="G237" s="39">
        <v>0</v>
      </c>
      <c r="H237" s="39">
        <v>0</v>
      </c>
      <c r="I237" s="39">
        <f>SUM(J237:K237)</f>
        <v>0</v>
      </c>
      <c r="J237" s="39">
        <v>0</v>
      </c>
      <c r="K237" s="39">
        <v>0</v>
      </c>
      <c r="L237" s="39">
        <f>SUM(M237:N237)</f>
        <v>0</v>
      </c>
      <c r="M237" s="39">
        <v>0</v>
      </c>
      <c r="N237" s="40">
        <v>0</v>
      </c>
    </row>
    <row r="238" spans="1:14" hidden="1" x14ac:dyDescent="0.4">
      <c r="A238" s="113">
        <v>2833</v>
      </c>
      <c r="B238" s="117" t="s">
        <v>39</v>
      </c>
      <c r="C238" s="118">
        <v>3</v>
      </c>
      <c r="D238" s="118">
        <v>3</v>
      </c>
      <c r="E238" s="119" t="s">
        <v>500</v>
      </c>
      <c r="F238" s="39">
        <f>SUM(G238:H238)</f>
        <v>0</v>
      </c>
      <c r="G238" s="39">
        <v>0</v>
      </c>
      <c r="H238" s="39">
        <v>0</v>
      </c>
      <c r="I238" s="39">
        <f>SUM(J238:K238)</f>
        <v>0</v>
      </c>
      <c r="J238" s="39">
        <v>0</v>
      </c>
      <c r="K238" s="39">
        <v>0</v>
      </c>
      <c r="L238" s="39">
        <f>SUM(M238:N238)</f>
        <v>0</v>
      </c>
      <c r="M238" s="39">
        <v>0</v>
      </c>
      <c r="N238" s="40">
        <v>0</v>
      </c>
    </row>
    <row r="239" spans="1:14" x14ac:dyDescent="0.4">
      <c r="A239" s="113">
        <v>2840</v>
      </c>
      <c r="B239" s="117" t="s">
        <v>39</v>
      </c>
      <c r="C239" s="118">
        <v>4</v>
      </c>
      <c r="D239" s="118">
        <v>0</v>
      </c>
      <c r="E239" s="121" t="s">
        <v>501</v>
      </c>
      <c r="F239" s="39">
        <f>SUM(F241:F243)</f>
        <v>3000</v>
      </c>
      <c r="G239" s="39">
        <f t="shared" ref="G239:N239" si="70">SUM(G241:G243)</f>
        <v>3000</v>
      </c>
      <c r="H239" s="39">
        <f t="shared" si="70"/>
        <v>0</v>
      </c>
      <c r="I239" s="39">
        <f t="shared" si="70"/>
        <v>2448.6</v>
      </c>
      <c r="J239" s="39">
        <f t="shared" si="70"/>
        <v>2448.6</v>
      </c>
      <c r="K239" s="39">
        <f t="shared" si="70"/>
        <v>0</v>
      </c>
      <c r="L239" s="39">
        <f t="shared" si="70"/>
        <v>2448.6</v>
      </c>
      <c r="M239" s="39">
        <f t="shared" si="70"/>
        <v>2448.6</v>
      </c>
      <c r="N239" s="40">
        <f t="shared" si="70"/>
        <v>0</v>
      </c>
    </row>
    <row r="240" spans="1:14" s="120" customFormat="1" ht="18" x14ac:dyDescent="0.4">
      <c r="A240" s="113"/>
      <c r="B240" s="117"/>
      <c r="C240" s="118"/>
      <c r="D240" s="118"/>
      <c r="E240" s="119" t="s">
        <v>372</v>
      </c>
      <c r="F240" s="39"/>
      <c r="G240" s="39"/>
      <c r="H240" s="39"/>
      <c r="I240" s="39"/>
      <c r="J240" s="39"/>
      <c r="K240" s="39"/>
      <c r="L240" s="39"/>
      <c r="M240" s="39"/>
      <c r="N240" s="40"/>
    </row>
    <row r="241" spans="1:14" x14ac:dyDescent="0.4">
      <c r="A241" s="113">
        <v>2841</v>
      </c>
      <c r="B241" s="117" t="s">
        <v>39</v>
      </c>
      <c r="C241" s="118">
        <v>4</v>
      </c>
      <c r="D241" s="118">
        <v>1</v>
      </c>
      <c r="E241" s="119" t="s">
        <v>502</v>
      </c>
      <c r="F241" s="39">
        <f>SUM(G241:H241)</f>
        <v>3000</v>
      </c>
      <c r="G241" s="39">
        <v>3000</v>
      </c>
      <c r="H241" s="39">
        <v>0</v>
      </c>
      <c r="I241" s="39">
        <f>SUM(J241:K241)</f>
        <v>2448.6</v>
      </c>
      <c r="J241" s="39">
        <v>2448.6</v>
      </c>
      <c r="K241" s="39">
        <v>0</v>
      </c>
      <c r="L241" s="39">
        <f>SUM(M241:N241)</f>
        <v>2448.6</v>
      </c>
      <c r="M241" s="39">
        <v>2448.6</v>
      </c>
      <c r="N241" s="40">
        <v>0</v>
      </c>
    </row>
    <row r="242" spans="1:14" ht="26.4" hidden="1" x14ac:dyDescent="0.4">
      <c r="A242" s="113">
        <v>2842</v>
      </c>
      <c r="B242" s="117" t="s">
        <v>39</v>
      </c>
      <c r="C242" s="118">
        <v>4</v>
      </c>
      <c r="D242" s="118">
        <v>2</v>
      </c>
      <c r="E242" s="119" t="s">
        <v>503</v>
      </c>
      <c r="F242" s="39">
        <f>SUM(G242:H242)</f>
        <v>0</v>
      </c>
      <c r="G242" s="39">
        <v>0</v>
      </c>
      <c r="H242" s="39">
        <v>0</v>
      </c>
      <c r="I242" s="39">
        <f>SUM(J242:K242)</f>
        <v>0</v>
      </c>
      <c r="J242" s="39">
        <v>0</v>
      </c>
      <c r="K242" s="39">
        <v>0</v>
      </c>
      <c r="L242" s="39">
        <f>SUM(M242:N242)</f>
        <v>0</v>
      </c>
      <c r="M242" s="39">
        <v>0</v>
      </c>
      <c r="N242" s="40">
        <v>0</v>
      </c>
    </row>
    <row r="243" spans="1:14" hidden="1" x14ac:dyDescent="0.4">
      <c r="A243" s="113">
        <v>2843</v>
      </c>
      <c r="B243" s="117" t="s">
        <v>39</v>
      </c>
      <c r="C243" s="118">
        <v>4</v>
      </c>
      <c r="D243" s="118">
        <v>3</v>
      </c>
      <c r="E243" s="119" t="s">
        <v>501</v>
      </c>
      <c r="F243" s="39">
        <f>SUM(G243:H243)</f>
        <v>0</v>
      </c>
      <c r="G243" s="39">
        <v>0</v>
      </c>
      <c r="H243" s="39">
        <v>0</v>
      </c>
      <c r="I243" s="39">
        <f>SUM(J243:K243)</f>
        <v>0</v>
      </c>
      <c r="J243" s="39">
        <v>0</v>
      </c>
      <c r="K243" s="39">
        <v>0</v>
      </c>
      <c r="L243" s="39">
        <f>SUM(M243:N243)</f>
        <v>0</v>
      </c>
      <c r="M243" s="39">
        <v>0</v>
      </c>
      <c r="N243" s="40">
        <v>0</v>
      </c>
    </row>
    <row r="244" spans="1:14" ht="26.4" hidden="1" x14ac:dyDescent="0.4">
      <c r="A244" s="113">
        <v>2850</v>
      </c>
      <c r="B244" s="117" t="s">
        <v>39</v>
      </c>
      <c r="C244" s="118">
        <v>5</v>
      </c>
      <c r="D244" s="118">
        <v>0</v>
      </c>
      <c r="E244" s="125" t="s">
        <v>504</v>
      </c>
      <c r="F244" s="39">
        <f>SUM(F246)</f>
        <v>0</v>
      </c>
      <c r="G244" s="39">
        <f t="shared" ref="G244:N244" si="71">SUM(G246)</f>
        <v>0</v>
      </c>
      <c r="H244" s="39">
        <f t="shared" si="71"/>
        <v>0</v>
      </c>
      <c r="I244" s="39">
        <f t="shared" si="71"/>
        <v>0</v>
      </c>
      <c r="J244" s="39">
        <f t="shared" si="71"/>
        <v>0</v>
      </c>
      <c r="K244" s="39">
        <f t="shared" si="71"/>
        <v>0</v>
      </c>
      <c r="L244" s="39">
        <f t="shared" si="71"/>
        <v>0</v>
      </c>
      <c r="M244" s="39">
        <f t="shared" si="71"/>
        <v>0</v>
      </c>
      <c r="N244" s="40">
        <f t="shared" si="71"/>
        <v>0</v>
      </c>
    </row>
    <row r="245" spans="1:14" s="120" customFormat="1" ht="18" hidden="1" x14ac:dyDescent="0.4">
      <c r="A245" s="113"/>
      <c r="B245" s="117"/>
      <c r="C245" s="118"/>
      <c r="D245" s="118"/>
      <c r="E245" s="119" t="s">
        <v>372</v>
      </c>
      <c r="F245" s="39"/>
      <c r="G245" s="39"/>
      <c r="H245" s="39"/>
      <c r="I245" s="39"/>
      <c r="J245" s="39"/>
      <c r="K245" s="39"/>
      <c r="L245" s="39"/>
      <c r="M245" s="39"/>
      <c r="N245" s="40"/>
    </row>
    <row r="246" spans="1:14" ht="26.4" hidden="1" x14ac:dyDescent="0.4">
      <c r="A246" s="113">
        <v>2851</v>
      </c>
      <c r="B246" s="117" t="s">
        <v>39</v>
      </c>
      <c r="C246" s="118">
        <v>5</v>
      </c>
      <c r="D246" s="118">
        <v>1</v>
      </c>
      <c r="E246" s="126" t="s">
        <v>504</v>
      </c>
      <c r="F246" s="39">
        <f>SUM(G246:H246)</f>
        <v>0</v>
      </c>
      <c r="G246" s="39">
        <v>0</v>
      </c>
      <c r="H246" s="39">
        <v>0</v>
      </c>
      <c r="I246" s="39">
        <f>SUM(J246:K246)</f>
        <v>0</v>
      </c>
      <c r="J246" s="39">
        <v>0</v>
      </c>
      <c r="K246" s="39">
        <v>0</v>
      </c>
      <c r="L246" s="39">
        <f>SUM(M246:N246)</f>
        <v>0</v>
      </c>
      <c r="M246" s="39">
        <v>0</v>
      </c>
      <c r="N246" s="40">
        <v>0</v>
      </c>
    </row>
    <row r="247" spans="1:14" hidden="1" x14ac:dyDescent="0.4">
      <c r="A247" s="113">
        <v>2860</v>
      </c>
      <c r="B247" s="117" t="s">
        <v>39</v>
      </c>
      <c r="C247" s="118">
        <v>6</v>
      </c>
      <c r="D247" s="118">
        <v>0</v>
      </c>
      <c r="E247" s="125" t="s">
        <v>505</v>
      </c>
      <c r="F247" s="39">
        <f>SUM(F249)</f>
        <v>0</v>
      </c>
      <c r="G247" s="39">
        <f t="shared" ref="G247:N247" si="72">SUM(G249)</f>
        <v>0</v>
      </c>
      <c r="H247" s="39">
        <f t="shared" si="72"/>
        <v>0</v>
      </c>
      <c r="I247" s="39">
        <f t="shared" si="72"/>
        <v>0</v>
      </c>
      <c r="J247" s="39">
        <f t="shared" si="72"/>
        <v>0</v>
      </c>
      <c r="K247" s="39">
        <f t="shared" si="72"/>
        <v>0</v>
      </c>
      <c r="L247" s="39">
        <f t="shared" si="72"/>
        <v>0</v>
      </c>
      <c r="M247" s="39">
        <f t="shared" si="72"/>
        <v>0</v>
      </c>
      <c r="N247" s="40">
        <f t="shared" si="72"/>
        <v>0</v>
      </c>
    </row>
    <row r="248" spans="1:14" s="120" customFormat="1" ht="18" hidden="1" x14ac:dyDescent="0.4">
      <c r="A248" s="113"/>
      <c r="B248" s="117"/>
      <c r="C248" s="118"/>
      <c r="D248" s="118"/>
      <c r="E248" s="119" t="s">
        <v>372</v>
      </c>
      <c r="F248" s="39"/>
      <c r="G248" s="39"/>
      <c r="H248" s="39"/>
      <c r="I248" s="39"/>
      <c r="J248" s="39"/>
      <c r="K248" s="39"/>
      <c r="L248" s="39"/>
      <c r="M248" s="39"/>
      <c r="N248" s="40"/>
    </row>
    <row r="249" spans="1:14" hidden="1" x14ac:dyDescent="0.4">
      <c r="A249" s="113">
        <v>2861</v>
      </c>
      <c r="B249" s="117" t="s">
        <v>39</v>
      </c>
      <c r="C249" s="118">
        <v>6</v>
      </c>
      <c r="D249" s="118">
        <v>1</v>
      </c>
      <c r="E249" s="126" t="s">
        <v>505</v>
      </c>
      <c r="F249" s="39">
        <f>SUM(G249:H249)</f>
        <v>0</v>
      </c>
      <c r="G249" s="39">
        <v>0</v>
      </c>
      <c r="H249" s="39">
        <v>0</v>
      </c>
      <c r="I249" s="39">
        <f>SUM(J249:K249)</f>
        <v>0</v>
      </c>
      <c r="J249" s="39">
        <v>0</v>
      </c>
      <c r="K249" s="39">
        <v>0</v>
      </c>
      <c r="L249" s="39">
        <f>SUM(M249:N249)</f>
        <v>0</v>
      </c>
      <c r="M249" s="39">
        <v>0</v>
      </c>
      <c r="N249" s="40">
        <v>0</v>
      </c>
    </row>
    <row r="250" spans="1:14" s="123" customFormat="1" ht="45" x14ac:dyDescent="0.25">
      <c r="A250" s="122">
        <v>2900</v>
      </c>
      <c r="B250" s="114" t="s">
        <v>40</v>
      </c>
      <c r="C250" s="115">
        <v>0</v>
      </c>
      <c r="D250" s="115">
        <v>0</v>
      </c>
      <c r="E250" s="111" t="s">
        <v>506</v>
      </c>
      <c r="F250" s="51">
        <f>SUM(F252,F256,F260,F264,F268,F272,F275,F278)</f>
        <v>48738240.100000001</v>
      </c>
      <c r="G250" s="51">
        <f t="shared" ref="G250:N250" si="73">SUM(G252,G256,G260,G264,G268,G272,G275,G278)</f>
        <v>47761368.200000003</v>
      </c>
      <c r="H250" s="51">
        <f t="shared" si="73"/>
        <v>976871.9</v>
      </c>
      <c r="I250" s="51">
        <f t="shared" si="73"/>
        <v>48076187.799999997</v>
      </c>
      <c r="J250" s="51">
        <f t="shared" si="73"/>
        <v>46615901.200000003</v>
      </c>
      <c r="K250" s="51">
        <f t="shared" si="73"/>
        <v>1460286.6</v>
      </c>
      <c r="L250" s="51">
        <f t="shared" si="73"/>
        <v>46820179.160000004</v>
      </c>
      <c r="M250" s="51">
        <f t="shared" si="73"/>
        <v>45979201.213600002</v>
      </c>
      <c r="N250" s="52">
        <f t="shared" si="73"/>
        <v>840977.94640000002</v>
      </c>
    </row>
    <row r="251" spans="1:14" x14ac:dyDescent="0.4">
      <c r="A251" s="113"/>
      <c r="B251" s="117"/>
      <c r="C251" s="118"/>
      <c r="D251" s="118"/>
      <c r="E251" s="119" t="s">
        <v>244</v>
      </c>
      <c r="F251" s="39"/>
      <c r="G251" s="39"/>
      <c r="H251" s="39"/>
      <c r="I251" s="39"/>
      <c r="J251" s="39"/>
      <c r="K251" s="39"/>
      <c r="L251" s="39"/>
      <c r="M251" s="39"/>
      <c r="N251" s="40"/>
    </row>
    <row r="252" spans="1:14" x14ac:dyDescent="0.4">
      <c r="A252" s="113">
        <v>2910</v>
      </c>
      <c r="B252" s="117" t="s">
        <v>40</v>
      </c>
      <c r="C252" s="118">
        <v>1</v>
      </c>
      <c r="D252" s="118">
        <v>0</v>
      </c>
      <c r="E252" s="121" t="s">
        <v>507</v>
      </c>
      <c r="F252" s="39">
        <f>SUM(F254:F255)</f>
        <v>26618323.699999999</v>
      </c>
      <c r="G252" s="39">
        <f t="shared" ref="G252:N252" si="74">SUM(G254:G255)</f>
        <v>26438323.699999999</v>
      </c>
      <c r="H252" s="39">
        <f t="shared" si="74"/>
        <v>180000</v>
      </c>
      <c r="I252" s="39">
        <f t="shared" si="74"/>
        <v>24023342.100000001</v>
      </c>
      <c r="J252" s="39">
        <f t="shared" si="74"/>
        <v>23833360.200000003</v>
      </c>
      <c r="K252" s="39">
        <f t="shared" si="74"/>
        <v>189981.9</v>
      </c>
      <c r="L252" s="39">
        <f t="shared" si="74"/>
        <v>23850070.116100002</v>
      </c>
      <c r="M252" s="39">
        <f t="shared" si="74"/>
        <v>23725903.488300003</v>
      </c>
      <c r="N252" s="40">
        <f t="shared" si="74"/>
        <v>124166.6278</v>
      </c>
    </row>
    <row r="253" spans="1:14" s="120" customFormat="1" ht="18" x14ac:dyDescent="0.4">
      <c r="A253" s="113"/>
      <c r="B253" s="117"/>
      <c r="C253" s="118"/>
      <c r="D253" s="118"/>
      <c r="E253" s="119" t="s">
        <v>372</v>
      </c>
      <c r="F253" s="39"/>
      <c r="G253" s="39"/>
      <c r="H253" s="39"/>
      <c r="I253" s="39"/>
      <c r="J253" s="39"/>
      <c r="K253" s="39"/>
      <c r="L253" s="39"/>
      <c r="M253" s="39"/>
      <c r="N253" s="40"/>
    </row>
    <row r="254" spans="1:14" x14ac:dyDescent="0.4">
      <c r="A254" s="113">
        <v>2911</v>
      </c>
      <c r="B254" s="117" t="s">
        <v>40</v>
      </c>
      <c r="C254" s="118">
        <v>1</v>
      </c>
      <c r="D254" s="118">
        <v>1</v>
      </c>
      <c r="E254" s="119" t="s">
        <v>508</v>
      </c>
      <c r="F254" s="39">
        <f>SUM(G254:H254)</f>
        <v>17939780</v>
      </c>
      <c r="G254" s="39">
        <v>17759780</v>
      </c>
      <c r="H254" s="39">
        <v>180000</v>
      </c>
      <c r="I254" s="39">
        <f>SUM(J254:K254)</f>
        <v>15226826.200000001</v>
      </c>
      <c r="J254" s="39">
        <v>15036844.300000001</v>
      </c>
      <c r="K254" s="39">
        <v>189981.9</v>
      </c>
      <c r="L254" s="39">
        <f>SUM(M254:N254)</f>
        <v>15053554.216100002</v>
      </c>
      <c r="M254" s="39">
        <v>14929387.588300001</v>
      </c>
      <c r="N254" s="40">
        <v>124166.6278</v>
      </c>
    </row>
    <row r="255" spans="1:14" x14ac:dyDescent="0.4">
      <c r="A255" s="113">
        <v>2912</v>
      </c>
      <c r="B255" s="117" t="s">
        <v>40</v>
      </c>
      <c r="C255" s="118">
        <v>1</v>
      </c>
      <c r="D255" s="118">
        <v>2</v>
      </c>
      <c r="E255" s="119" t="s">
        <v>509</v>
      </c>
      <c r="F255" s="39">
        <f>SUM(G255:H255)</f>
        <v>8678543.6999999993</v>
      </c>
      <c r="G255" s="39">
        <v>8678543.6999999993</v>
      </c>
      <c r="H255" s="39">
        <v>0</v>
      </c>
      <c r="I255" s="39">
        <f>SUM(J255:K255)</f>
        <v>8796515.9000000004</v>
      </c>
      <c r="J255" s="39">
        <v>8796515.9000000004</v>
      </c>
      <c r="K255" s="39">
        <v>0</v>
      </c>
      <c r="L255" s="39">
        <f>SUM(M255:N255)</f>
        <v>8796515.9000000004</v>
      </c>
      <c r="M255" s="39">
        <v>8796515.9000000004</v>
      </c>
      <c r="N255" s="40">
        <v>0</v>
      </c>
    </row>
    <row r="256" spans="1:14" x14ac:dyDescent="0.4">
      <c r="A256" s="113">
        <v>2920</v>
      </c>
      <c r="B256" s="117" t="s">
        <v>40</v>
      </c>
      <c r="C256" s="118">
        <v>2</v>
      </c>
      <c r="D256" s="118">
        <v>0</v>
      </c>
      <c r="E256" s="119" t="s">
        <v>510</v>
      </c>
      <c r="F256" s="39">
        <f>SUM(F258:F259)</f>
        <v>11392140.5</v>
      </c>
      <c r="G256" s="39">
        <f t="shared" ref="G256:N256" si="75">SUM(G258:G259)</f>
        <v>11392140.5</v>
      </c>
      <c r="H256" s="39">
        <f t="shared" si="75"/>
        <v>0</v>
      </c>
      <c r="I256" s="39">
        <f t="shared" si="75"/>
        <v>12072838.199999999</v>
      </c>
      <c r="J256" s="39">
        <f t="shared" si="75"/>
        <v>12041534.199999999</v>
      </c>
      <c r="K256" s="39">
        <f t="shared" si="75"/>
        <v>31304</v>
      </c>
      <c r="L256" s="39">
        <f t="shared" si="75"/>
        <v>12070557.737999998</v>
      </c>
      <c r="M256" s="39">
        <f t="shared" si="75"/>
        <v>12041534.115999999</v>
      </c>
      <c r="N256" s="40">
        <f t="shared" si="75"/>
        <v>29023.621999999999</v>
      </c>
    </row>
    <row r="257" spans="1:14" s="120" customFormat="1" ht="18" x14ac:dyDescent="0.4">
      <c r="A257" s="113"/>
      <c r="B257" s="117"/>
      <c r="C257" s="118"/>
      <c r="D257" s="118"/>
      <c r="E257" s="119" t="s">
        <v>372</v>
      </c>
      <c r="F257" s="39"/>
      <c r="G257" s="39"/>
      <c r="H257" s="39"/>
      <c r="I257" s="39"/>
      <c r="J257" s="39"/>
      <c r="K257" s="39"/>
      <c r="L257" s="39"/>
      <c r="M257" s="39"/>
      <c r="N257" s="40"/>
    </row>
    <row r="258" spans="1:14" x14ac:dyDescent="0.4">
      <c r="A258" s="113">
        <v>2921</v>
      </c>
      <c r="B258" s="117" t="s">
        <v>40</v>
      </c>
      <c r="C258" s="118">
        <v>2</v>
      </c>
      <c r="D258" s="118">
        <v>1</v>
      </c>
      <c r="E258" s="119" t="s">
        <v>511</v>
      </c>
      <c r="F258" s="39">
        <f>SUM(G258:H258)</f>
        <v>11056383.800000001</v>
      </c>
      <c r="G258" s="39">
        <v>11056383.800000001</v>
      </c>
      <c r="H258" s="39">
        <v>0</v>
      </c>
      <c r="I258" s="39">
        <f>SUM(J258:K258)</f>
        <v>11607687.5</v>
      </c>
      <c r="J258" s="39">
        <v>11576383.5</v>
      </c>
      <c r="K258" s="39">
        <v>31304</v>
      </c>
      <c r="L258" s="39">
        <f>SUM(M258:N258)</f>
        <v>11605407.037999999</v>
      </c>
      <c r="M258" s="39">
        <v>11576383.415999999</v>
      </c>
      <c r="N258" s="40">
        <v>29023.621999999999</v>
      </c>
    </row>
    <row r="259" spans="1:14" x14ac:dyDescent="0.4">
      <c r="A259" s="113">
        <v>2922</v>
      </c>
      <c r="B259" s="117" t="s">
        <v>40</v>
      </c>
      <c r="C259" s="118">
        <v>2</v>
      </c>
      <c r="D259" s="118">
        <v>2</v>
      </c>
      <c r="E259" s="119" t="s">
        <v>512</v>
      </c>
      <c r="F259" s="39">
        <f>SUM(G259:H259)</f>
        <v>335756.7</v>
      </c>
      <c r="G259" s="39">
        <v>335756.7</v>
      </c>
      <c r="H259" s="39">
        <v>0</v>
      </c>
      <c r="I259" s="39">
        <f>SUM(J259:K259)</f>
        <v>465150.7</v>
      </c>
      <c r="J259" s="39">
        <v>465150.7</v>
      </c>
      <c r="K259" s="39">
        <v>0</v>
      </c>
      <c r="L259" s="39">
        <f>SUM(M259:N259)</f>
        <v>465150.7</v>
      </c>
      <c r="M259" s="39">
        <v>465150.7</v>
      </c>
      <c r="N259" s="40">
        <v>0</v>
      </c>
    </row>
    <row r="260" spans="1:14" ht="26.4" hidden="1" x14ac:dyDescent="0.4">
      <c r="A260" s="113">
        <v>2930</v>
      </c>
      <c r="B260" s="117" t="s">
        <v>40</v>
      </c>
      <c r="C260" s="118">
        <v>3</v>
      </c>
      <c r="D260" s="118">
        <v>0</v>
      </c>
      <c r="E260" s="121" t="s">
        <v>513</v>
      </c>
      <c r="F260" s="39">
        <f>SUM(F262:F263)</f>
        <v>0</v>
      </c>
      <c r="G260" s="39">
        <f t="shared" ref="G260:N260" si="76">SUM(G262:G263)</f>
        <v>0</v>
      </c>
      <c r="H260" s="39">
        <f t="shared" si="76"/>
        <v>0</v>
      </c>
      <c r="I260" s="39">
        <f t="shared" si="76"/>
        <v>0</v>
      </c>
      <c r="J260" s="39">
        <f t="shared" si="76"/>
        <v>0</v>
      </c>
      <c r="K260" s="39">
        <f t="shared" si="76"/>
        <v>0</v>
      </c>
      <c r="L260" s="39">
        <f t="shared" si="76"/>
        <v>0</v>
      </c>
      <c r="M260" s="39">
        <f t="shared" si="76"/>
        <v>0</v>
      </c>
      <c r="N260" s="40">
        <f t="shared" si="76"/>
        <v>0</v>
      </c>
    </row>
    <row r="261" spans="1:14" s="120" customFormat="1" ht="18" hidden="1" x14ac:dyDescent="0.4">
      <c r="A261" s="113"/>
      <c r="B261" s="117"/>
      <c r="C261" s="118"/>
      <c r="D261" s="118"/>
      <c r="E261" s="119" t="s">
        <v>372</v>
      </c>
      <c r="F261" s="39"/>
      <c r="G261" s="39"/>
      <c r="H261" s="39"/>
      <c r="I261" s="39"/>
      <c r="J261" s="39"/>
      <c r="K261" s="39"/>
      <c r="L261" s="39"/>
      <c r="M261" s="39"/>
      <c r="N261" s="40"/>
    </row>
    <row r="262" spans="1:14" hidden="1" x14ac:dyDescent="0.4">
      <c r="A262" s="113">
        <v>2931</v>
      </c>
      <c r="B262" s="117" t="s">
        <v>40</v>
      </c>
      <c r="C262" s="118">
        <v>3</v>
      </c>
      <c r="D262" s="118">
        <v>1</v>
      </c>
      <c r="E262" s="119" t="s">
        <v>514</v>
      </c>
      <c r="F262" s="39">
        <f>SUM(G262:H262)</f>
        <v>0</v>
      </c>
      <c r="G262" s="39">
        <v>0</v>
      </c>
      <c r="H262" s="39">
        <v>0</v>
      </c>
      <c r="I262" s="39">
        <f>SUM(J262:K262)</f>
        <v>0</v>
      </c>
      <c r="J262" s="39">
        <v>0</v>
      </c>
      <c r="K262" s="39">
        <v>0</v>
      </c>
      <c r="L262" s="39">
        <f>SUM(M262:N262)</f>
        <v>0</v>
      </c>
      <c r="M262" s="39">
        <v>0</v>
      </c>
      <c r="N262" s="40">
        <v>0</v>
      </c>
    </row>
    <row r="263" spans="1:14" hidden="1" x14ac:dyDescent="0.4">
      <c r="A263" s="113">
        <v>2932</v>
      </c>
      <c r="B263" s="117" t="s">
        <v>40</v>
      </c>
      <c r="C263" s="118">
        <v>3</v>
      </c>
      <c r="D263" s="118">
        <v>2</v>
      </c>
      <c r="E263" s="119" t="s">
        <v>515</v>
      </c>
      <c r="F263" s="39">
        <f>SUM(G263:H263)</f>
        <v>0</v>
      </c>
      <c r="G263" s="39">
        <v>0</v>
      </c>
      <c r="H263" s="39">
        <v>0</v>
      </c>
      <c r="I263" s="39">
        <f>SUM(J263:K263)</f>
        <v>0</v>
      </c>
      <c r="J263" s="39">
        <v>0</v>
      </c>
      <c r="K263" s="39">
        <v>0</v>
      </c>
      <c r="L263" s="39">
        <f>SUM(M263:N263)</f>
        <v>0</v>
      </c>
      <c r="M263" s="39">
        <v>0</v>
      </c>
      <c r="N263" s="40">
        <v>0</v>
      </c>
    </row>
    <row r="264" spans="1:14" hidden="1" x14ac:dyDescent="0.4">
      <c r="A264" s="113">
        <v>2940</v>
      </c>
      <c r="B264" s="117" t="s">
        <v>40</v>
      </c>
      <c r="C264" s="118">
        <v>4</v>
      </c>
      <c r="D264" s="118">
        <v>0</v>
      </c>
      <c r="E264" s="121" t="s">
        <v>516</v>
      </c>
      <c r="F264" s="39">
        <f>SUM(F266:F267)</f>
        <v>0</v>
      </c>
      <c r="G264" s="39">
        <f t="shared" ref="G264:N264" si="77">SUM(G266:G267)</f>
        <v>0</v>
      </c>
      <c r="H264" s="39">
        <f t="shared" si="77"/>
        <v>0</v>
      </c>
      <c r="I264" s="39">
        <f t="shared" si="77"/>
        <v>0</v>
      </c>
      <c r="J264" s="39">
        <f t="shared" si="77"/>
        <v>0</v>
      </c>
      <c r="K264" s="39">
        <f t="shared" si="77"/>
        <v>0</v>
      </c>
      <c r="L264" s="39">
        <f t="shared" si="77"/>
        <v>0</v>
      </c>
      <c r="M264" s="39">
        <f t="shared" si="77"/>
        <v>0</v>
      </c>
      <c r="N264" s="40">
        <f t="shared" si="77"/>
        <v>0</v>
      </c>
    </row>
    <row r="265" spans="1:14" s="120" customFormat="1" ht="18" hidden="1" x14ac:dyDescent="0.4">
      <c r="A265" s="113"/>
      <c r="B265" s="117"/>
      <c r="C265" s="118"/>
      <c r="D265" s="118"/>
      <c r="E265" s="119" t="s">
        <v>372</v>
      </c>
      <c r="F265" s="39"/>
      <c r="G265" s="39"/>
      <c r="H265" s="39"/>
      <c r="I265" s="39"/>
      <c r="J265" s="39"/>
      <c r="K265" s="39"/>
      <c r="L265" s="39"/>
      <c r="M265" s="39"/>
      <c r="N265" s="40"/>
    </row>
    <row r="266" spans="1:14" hidden="1" x14ac:dyDescent="0.4">
      <c r="A266" s="113">
        <v>2941</v>
      </c>
      <c r="B266" s="117" t="s">
        <v>40</v>
      </c>
      <c r="C266" s="118">
        <v>4</v>
      </c>
      <c r="D266" s="118">
        <v>1</v>
      </c>
      <c r="E266" s="119" t="s">
        <v>517</v>
      </c>
      <c r="F266" s="39">
        <f>SUM(G266:H266)</f>
        <v>0</v>
      </c>
      <c r="G266" s="39">
        <v>0</v>
      </c>
      <c r="H266" s="39">
        <v>0</v>
      </c>
      <c r="I266" s="39">
        <f>SUM(J266:K266)</f>
        <v>0</v>
      </c>
      <c r="J266" s="39">
        <v>0</v>
      </c>
      <c r="K266" s="39">
        <v>0</v>
      </c>
      <c r="L266" s="39">
        <f>SUM(M266:N266)</f>
        <v>0</v>
      </c>
      <c r="M266" s="39">
        <v>0</v>
      </c>
      <c r="N266" s="40">
        <v>0</v>
      </c>
    </row>
    <row r="267" spans="1:14" hidden="1" x14ac:dyDescent="0.4">
      <c r="A267" s="113">
        <v>2942</v>
      </c>
      <c r="B267" s="117" t="s">
        <v>40</v>
      </c>
      <c r="C267" s="118">
        <v>4</v>
      </c>
      <c r="D267" s="118">
        <v>2</v>
      </c>
      <c r="E267" s="119" t="s">
        <v>518</v>
      </c>
      <c r="F267" s="39">
        <f>SUM(G267:H267)</f>
        <v>0</v>
      </c>
      <c r="G267" s="39">
        <v>0</v>
      </c>
      <c r="H267" s="39">
        <v>0</v>
      </c>
      <c r="I267" s="39">
        <f>SUM(J267:K267)</f>
        <v>0</v>
      </c>
      <c r="J267" s="39">
        <v>0</v>
      </c>
      <c r="K267" s="39">
        <v>0</v>
      </c>
      <c r="L267" s="39">
        <f>SUM(M267:N267)</f>
        <v>0</v>
      </c>
      <c r="M267" s="39">
        <v>0</v>
      </c>
      <c r="N267" s="40">
        <v>0</v>
      </c>
    </row>
    <row r="268" spans="1:14" x14ac:dyDescent="0.4">
      <c r="A268" s="113">
        <v>2950</v>
      </c>
      <c r="B268" s="117" t="s">
        <v>40</v>
      </c>
      <c r="C268" s="118">
        <v>5</v>
      </c>
      <c r="D268" s="118">
        <v>0</v>
      </c>
      <c r="E268" s="121" t="s">
        <v>519</v>
      </c>
      <c r="F268" s="39">
        <f>SUM(F270:F271)</f>
        <v>6661488.8000000007</v>
      </c>
      <c r="G268" s="39">
        <f t="shared" ref="G268:N268" si="78">SUM(G270:G271)</f>
        <v>6528691.4000000004</v>
      </c>
      <c r="H268" s="39">
        <f t="shared" si="78"/>
        <v>132797.4</v>
      </c>
      <c r="I268" s="39">
        <f t="shared" si="78"/>
        <v>6837038.8999999994</v>
      </c>
      <c r="J268" s="39">
        <f t="shared" si="78"/>
        <v>6743079.2999999998</v>
      </c>
      <c r="K268" s="39">
        <f t="shared" si="78"/>
        <v>93959.6</v>
      </c>
      <c r="L268" s="39">
        <f t="shared" si="78"/>
        <v>6795125.6783000007</v>
      </c>
      <c r="M268" s="39">
        <f t="shared" si="78"/>
        <v>6722473.5403000005</v>
      </c>
      <c r="N268" s="40">
        <f t="shared" si="78"/>
        <v>72652.138000000006</v>
      </c>
    </row>
    <row r="269" spans="1:14" s="120" customFormat="1" ht="18" x14ac:dyDescent="0.4">
      <c r="A269" s="113"/>
      <c r="B269" s="117"/>
      <c r="C269" s="118"/>
      <c r="D269" s="118"/>
      <c r="E269" s="119" t="s">
        <v>372</v>
      </c>
      <c r="F269" s="39"/>
      <c r="G269" s="39"/>
      <c r="H269" s="39"/>
      <c r="I269" s="39"/>
      <c r="J269" s="39"/>
      <c r="K269" s="39"/>
      <c r="L269" s="39"/>
      <c r="M269" s="39"/>
      <c r="N269" s="40"/>
    </row>
    <row r="270" spans="1:14" x14ac:dyDescent="0.4">
      <c r="A270" s="113">
        <v>2951</v>
      </c>
      <c r="B270" s="117" t="s">
        <v>40</v>
      </c>
      <c r="C270" s="118">
        <v>5</v>
      </c>
      <c r="D270" s="118">
        <v>1</v>
      </c>
      <c r="E270" s="119" t="s">
        <v>520</v>
      </c>
      <c r="F270" s="39">
        <f>SUM(G270:H270)</f>
        <v>6661488.8000000007</v>
      </c>
      <c r="G270" s="39">
        <v>6528691.4000000004</v>
      </c>
      <c r="H270" s="39">
        <v>132797.4</v>
      </c>
      <c r="I270" s="39">
        <f>SUM(J270:K270)</f>
        <v>6837038.8999999994</v>
      </c>
      <c r="J270" s="39">
        <v>6743079.2999999998</v>
      </c>
      <c r="K270" s="39">
        <v>93959.6</v>
      </c>
      <c r="L270" s="39">
        <f>SUM(M270:N270)</f>
        <v>6795125.6783000007</v>
      </c>
      <c r="M270" s="39">
        <v>6722473.5403000005</v>
      </c>
      <c r="N270" s="40">
        <v>72652.138000000006</v>
      </c>
    </row>
    <row r="271" spans="1:14" hidden="1" x14ac:dyDescent="0.4">
      <c r="A271" s="113">
        <v>2952</v>
      </c>
      <c r="B271" s="117" t="s">
        <v>40</v>
      </c>
      <c r="C271" s="118">
        <v>5</v>
      </c>
      <c r="D271" s="118">
        <v>2</v>
      </c>
      <c r="E271" s="119" t="s">
        <v>521</v>
      </c>
      <c r="F271" s="39">
        <f>SUM(G271:H271)</f>
        <v>0</v>
      </c>
      <c r="G271" s="39">
        <v>0</v>
      </c>
      <c r="H271" s="39">
        <v>0</v>
      </c>
      <c r="I271" s="39">
        <f>SUM(J271:K271)</f>
        <v>0</v>
      </c>
      <c r="J271" s="39">
        <v>0</v>
      </c>
      <c r="K271" s="39">
        <v>0</v>
      </c>
      <c r="L271" s="39">
        <f>SUM(M271:N271)</f>
        <v>0</v>
      </c>
      <c r="M271" s="39">
        <v>0</v>
      </c>
      <c r="N271" s="40">
        <v>0</v>
      </c>
    </row>
    <row r="272" spans="1:14" x14ac:dyDescent="0.4">
      <c r="A272" s="113">
        <v>2960</v>
      </c>
      <c r="B272" s="117" t="s">
        <v>40</v>
      </c>
      <c r="C272" s="118">
        <v>6</v>
      </c>
      <c r="D272" s="118">
        <v>0</v>
      </c>
      <c r="E272" s="121" t="s">
        <v>522</v>
      </c>
      <c r="F272" s="39">
        <f>SUM(F274)</f>
        <v>4066287.1</v>
      </c>
      <c r="G272" s="39">
        <f t="shared" ref="G272:N272" si="79">SUM(G274)</f>
        <v>3402212.6</v>
      </c>
      <c r="H272" s="39">
        <f t="shared" si="79"/>
        <v>664074.5</v>
      </c>
      <c r="I272" s="39">
        <f t="shared" si="79"/>
        <v>5142968.5999999996</v>
      </c>
      <c r="J272" s="39">
        <f t="shared" si="79"/>
        <v>3997927.5</v>
      </c>
      <c r="K272" s="39">
        <f t="shared" si="79"/>
        <v>1145041.1000000001</v>
      </c>
      <c r="L272" s="39">
        <f t="shared" si="79"/>
        <v>4104425.6276000002</v>
      </c>
      <c r="M272" s="39">
        <f t="shared" si="79"/>
        <v>3489290.0690000001</v>
      </c>
      <c r="N272" s="40">
        <f t="shared" si="79"/>
        <v>615135.55859999999</v>
      </c>
    </row>
    <row r="273" spans="1:14" s="120" customFormat="1" ht="18" x14ac:dyDescent="0.4">
      <c r="A273" s="113"/>
      <c r="B273" s="117"/>
      <c r="C273" s="118"/>
      <c r="D273" s="118"/>
      <c r="E273" s="119" t="s">
        <v>372</v>
      </c>
      <c r="F273" s="39"/>
      <c r="G273" s="39"/>
      <c r="H273" s="39"/>
      <c r="I273" s="39"/>
      <c r="J273" s="39"/>
      <c r="K273" s="39"/>
      <c r="L273" s="39"/>
      <c r="M273" s="39"/>
      <c r="N273" s="40"/>
    </row>
    <row r="274" spans="1:14" x14ac:dyDescent="0.4">
      <c r="A274" s="113">
        <v>2961</v>
      </c>
      <c r="B274" s="117" t="s">
        <v>40</v>
      </c>
      <c r="C274" s="118">
        <v>6</v>
      </c>
      <c r="D274" s="118">
        <v>1</v>
      </c>
      <c r="E274" s="119" t="s">
        <v>522</v>
      </c>
      <c r="F274" s="39">
        <f>SUM(G274:H274)</f>
        <v>4066287.1</v>
      </c>
      <c r="G274" s="39">
        <v>3402212.6</v>
      </c>
      <c r="H274" s="39">
        <v>664074.5</v>
      </c>
      <c r="I274" s="39">
        <f>SUM(J274:K274)</f>
        <v>5142968.5999999996</v>
      </c>
      <c r="J274" s="39">
        <v>3997927.5</v>
      </c>
      <c r="K274" s="39">
        <v>1145041.1000000001</v>
      </c>
      <c r="L274" s="39">
        <f>SUM(M274:N274)</f>
        <v>4104425.6276000002</v>
      </c>
      <c r="M274" s="39">
        <v>3489290.0690000001</v>
      </c>
      <c r="N274" s="40">
        <v>615135.55859999999</v>
      </c>
    </row>
    <row r="275" spans="1:14" hidden="1" x14ac:dyDescent="0.4">
      <c r="A275" s="113">
        <v>2970</v>
      </c>
      <c r="B275" s="117" t="s">
        <v>40</v>
      </c>
      <c r="C275" s="118">
        <v>7</v>
      </c>
      <c r="D275" s="118">
        <v>0</v>
      </c>
      <c r="E275" s="121" t="s">
        <v>523</v>
      </c>
      <c r="F275" s="39">
        <f>SUM(F277)</f>
        <v>0</v>
      </c>
      <c r="G275" s="39">
        <f t="shared" ref="G275:N275" si="80">SUM(G277)</f>
        <v>0</v>
      </c>
      <c r="H275" s="39">
        <f t="shared" si="80"/>
        <v>0</v>
      </c>
      <c r="I275" s="39">
        <f t="shared" si="80"/>
        <v>0</v>
      </c>
      <c r="J275" s="39">
        <f t="shared" si="80"/>
        <v>0</v>
      </c>
      <c r="K275" s="39">
        <f t="shared" si="80"/>
        <v>0</v>
      </c>
      <c r="L275" s="39">
        <f t="shared" si="80"/>
        <v>0</v>
      </c>
      <c r="M275" s="39">
        <f t="shared" si="80"/>
        <v>0</v>
      </c>
      <c r="N275" s="40">
        <f t="shared" si="80"/>
        <v>0</v>
      </c>
    </row>
    <row r="276" spans="1:14" s="120" customFormat="1" ht="18" hidden="1" x14ac:dyDescent="0.4">
      <c r="A276" s="113"/>
      <c r="B276" s="117"/>
      <c r="C276" s="118"/>
      <c r="D276" s="118"/>
      <c r="E276" s="119" t="s">
        <v>372</v>
      </c>
      <c r="F276" s="39"/>
      <c r="G276" s="39"/>
      <c r="H276" s="39"/>
      <c r="I276" s="39"/>
      <c r="J276" s="39"/>
      <c r="K276" s="39"/>
      <c r="L276" s="39"/>
      <c r="M276" s="39"/>
      <c r="N276" s="40"/>
    </row>
    <row r="277" spans="1:14" hidden="1" x14ac:dyDescent="0.4">
      <c r="A277" s="113">
        <v>2971</v>
      </c>
      <c r="B277" s="117" t="s">
        <v>40</v>
      </c>
      <c r="C277" s="118">
        <v>7</v>
      </c>
      <c r="D277" s="118">
        <v>1</v>
      </c>
      <c r="E277" s="119" t="s">
        <v>523</v>
      </c>
      <c r="F277" s="39">
        <f>SUM(G277:H277)</f>
        <v>0</v>
      </c>
      <c r="G277" s="39">
        <v>0</v>
      </c>
      <c r="H277" s="39">
        <v>0</v>
      </c>
      <c r="I277" s="39">
        <f>SUM(J277:K277)</f>
        <v>0</v>
      </c>
      <c r="J277" s="39">
        <v>0</v>
      </c>
      <c r="K277" s="39">
        <v>0</v>
      </c>
      <c r="L277" s="39">
        <f>SUM(M277:N277)</f>
        <v>0</v>
      </c>
      <c r="M277" s="39">
        <v>0</v>
      </c>
      <c r="N277" s="40">
        <v>0</v>
      </c>
    </row>
    <row r="278" spans="1:14" hidden="1" x14ac:dyDescent="0.4">
      <c r="A278" s="113">
        <v>2980</v>
      </c>
      <c r="B278" s="117" t="s">
        <v>40</v>
      </c>
      <c r="C278" s="118">
        <v>8</v>
      </c>
      <c r="D278" s="118">
        <v>0</v>
      </c>
      <c r="E278" s="121" t="s">
        <v>524</v>
      </c>
      <c r="F278" s="39">
        <f>SUM(F280)</f>
        <v>0</v>
      </c>
      <c r="G278" s="39">
        <f t="shared" ref="G278:N278" si="81">SUM(G280)</f>
        <v>0</v>
      </c>
      <c r="H278" s="39">
        <f t="shared" si="81"/>
        <v>0</v>
      </c>
      <c r="I278" s="39">
        <f t="shared" si="81"/>
        <v>0</v>
      </c>
      <c r="J278" s="39">
        <f t="shared" si="81"/>
        <v>0</v>
      </c>
      <c r="K278" s="39">
        <f t="shared" si="81"/>
        <v>0</v>
      </c>
      <c r="L278" s="39">
        <f t="shared" si="81"/>
        <v>0</v>
      </c>
      <c r="M278" s="39">
        <f t="shared" si="81"/>
        <v>0</v>
      </c>
      <c r="N278" s="40">
        <f t="shared" si="81"/>
        <v>0</v>
      </c>
    </row>
    <row r="279" spans="1:14" s="120" customFormat="1" ht="18" hidden="1" x14ac:dyDescent="0.4">
      <c r="A279" s="113"/>
      <c r="B279" s="117"/>
      <c r="C279" s="118"/>
      <c r="D279" s="118"/>
      <c r="E279" s="119" t="s">
        <v>372</v>
      </c>
      <c r="F279" s="39"/>
      <c r="G279" s="39"/>
      <c r="H279" s="39"/>
      <c r="I279" s="39"/>
      <c r="J279" s="39"/>
      <c r="K279" s="39"/>
      <c r="L279" s="39"/>
      <c r="M279" s="39"/>
      <c r="N279" s="40"/>
    </row>
    <row r="280" spans="1:14" hidden="1" x14ac:dyDescent="0.4">
      <c r="A280" s="113">
        <v>2981</v>
      </c>
      <c r="B280" s="117" t="s">
        <v>40</v>
      </c>
      <c r="C280" s="118">
        <v>8</v>
      </c>
      <c r="D280" s="118">
        <v>1</v>
      </c>
      <c r="E280" s="119" t="s">
        <v>524</v>
      </c>
      <c r="F280" s="39">
        <f>SUM(G280:H280)</f>
        <v>0</v>
      </c>
      <c r="G280" s="39">
        <v>0</v>
      </c>
      <c r="H280" s="39">
        <v>0</v>
      </c>
      <c r="I280" s="39">
        <f>SUM(J280:K280)</f>
        <v>0</v>
      </c>
      <c r="J280" s="39">
        <v>0</v>
      </c>
      <c r="K280" s="39">
        <v>0</v>
      </c>
      <c r="L280" s="39">
        <f>SUM(M280:N280)</f>
        <v>0</v>
      </c>
      <c r="M280" s="39">
        <v>0</v>
      </c>
      <c r="N280" s="40">
        <v>0</v>
      </c>
    </row>
    <row r="281" spans="1:14" s="123" customFormat="1" ht="45" x14ac:dyDescent="0.25">
      <c r="A281" s="122">
        <v>3000</v>
      </c>
      <c r="B281" s="114" t="s">
        <v>44</v>
      </c>
      <c r="C281" s="115">
        <v>0</v>
      </c>
      <c r="D281" s="115">
        <v>0</v>
      </c>
      <c r="E281" s="111" t="s">
        <v>525</v>
      </c>
      <c r="F281" s="51">
        <f>SUM(F283,F287,F290,F293,F296,F299,F302,F305,F309)</f>
        <v>2042256.5</v>
      </c>
      <c r="G281" s="51">
        <f t="shared" ref="G281:N281" si="82">SUM(G283,G287,G290,G293,G296,G299,G302,G305,G309)</f>
        <v>1960026.5</v>
      </c>
      <c r="H281" s="51">
        <f t="shared" si="82"/>
        <v>82230</v>
      </c>
      <c r="I281" s="51">
        <f t="shared" si="82"/>
        <v>2276588.2999999998</v>
      </c>
      <c r="J281" s="51">
        <f t="shared" si="82"/>
        <v>2204999.7000000002</v>
      </c>
      <c r="K281" s="51">
        <f t="shared" si="82"/>
        <v>71588.600000000006</v>
      </c>
      <c r="L281" s="51">
        <f t="shared" si="82"/>
        <v>1474436.8592000001</v>
      </c>
      <c r="M281" s="51">
        <f t="shared" si="82"/>
        <v>1426906.4443000001</v>
      </c>
      <c r="N281" s="52">
        <f t="shared" si="82"/>
        <v>47530.414900000003</v>
      </c>
    </row>
    <row r="282" spans="1:14" x14ac:dyDescent="0.4">
      <c r="A282" s="113"/>
      <c r="B282" s="117"/>
      <c r="C282" s="118"/>
      <c r="D282" s="118"/>
      <c r="E282" s="119" t="s">
        <v>244</v>
      </c>
      <c r="F282" s="39"/>
      <c r="G282" s="39"/>
      <c r="H282" s="39"/>
      <c r="I282" s="39"/>
      <c r="J282" s="39"/>
      <c r="K282" s="39"/>
      <c r="L282" s="39"/>
      <c r="M282" s="39"/>
      <c r="N282" s="40"/>
    </row>
    <row r="283" spans="1:14" hidden="1" x14ac:dyDescent="0.4">
      <c r="A283" s="113">
        <v>3010</v>
      </c>
      <c r="B283" s="117" t="s">
        <v>44</v>
      </c>
      <c r="C283" s="118">
        <v>1</v>
      </c>
      <c r="D283" s="118">
        <v>0</v>
      </c>
      <c r="E283" s="121" t="s">
        <v>526</v>
      </c>
      <c r="F283" s="39">
        <f>SUM(F285:F286)</f>
        <v>0</v>
      </c>
      <c r="G283" s="39">
        <f t="shared" ref="G283:N283" si="83">SUM(G285:G286)</f>
        <v>0</v>
      </c>
      <c r="H283" s="39">
        <f t="shared" si="83"/>
        <v>0</v>
      </c>
      <c r="I283" s="39">
        <f t="shared" si="83"/>
        <v>0</v>
      </c>
      <c r="J283" s="39">
        <f t="shared" si="83"/>
        <v>0</v>
      </c>
      <c r="K283" s="39">
        <f t="shared" si="83"/>
        <v>0</v>
      </c>
      <c r="L283" s="39">
        <f t="shared" si="83"/>
        <v>0</v>
      </c>
      <c r="M283" s="39">
        <f t="shared" si="83"/>
        <v>0</v>
      </c>
      <c r="N283" s="40">
        <f t="shared" si="83"/>
        <v>0</v>
      </c>
    </row>
    <row r="284" spans="1:14" s="120" customFormat="1" ht="18" hidden="1" x14ac:dyDescent="0.4">
      <c r="A284" s="113"/>
      <c r="B284" s="117"/>
      <c r="C284" s="118"/>
      <c r="D284" s="118"/>
      <c r="E284" s="119" t="s">
        <v>372</v>
      </c>
      <c r="F284" s="39"/>
      <c r="G284" s="39"/>
      <c r="H284" s="39"/>
      <c r="I284" s="39"/>
      <c r="J284" s="39"/>
      <c r="K284" s="39"/>
      <c r="L284" s="39"/>
      <c r="M284" s="39"/>
      <c r="N284" s="40"/>
    </row>
    <row r="285" spans="1:14" hidden="1" x14ac:dyDescent="0.4">
      <c r="A285" s="113">
        <v>3011</v>
      </c>
      <c r="B285" s="117" t="s">
        <v>44</v>
      </c>
      <c r="C285" s="118">
        <v>1</v>
      </c>
      <c r="D285" s="118">
        <v>1</v>
      </c>
      <c r="E285" s="119" t="s">
        <v>527</v>
      </c>
      <c r="F285" s="39">
        <f>SUM(G285:H285)</f>
        <v>0</v>
      </c>
      <c r="G285" s="39">
        <v>0</v>
      </c>
      <c r="H285" s="39">
        <v>0</v>
      </c>
      <c r="I285" s="39">
        <f>SUM(J285:K285)</f>
        <v>0</v>
      </c>
      <c r="J285" s="39">
        <v>0</v>
      </c>
      <c r="K285" s="39">
        <v>0</v>
      </c>
      <c r="L285" s="39">
        <f>SUM(M285:N285)</f>
        <v>0</v>
      </c>
      <c r="M285" s="39">
        <v>0</v>
      </c>
      <c r="N285" s="40">
        <v>0</v>
      </c>
    </row>
    <row r="286" spans="1:14" hidden="1" x14ac:dyDescent="0.4">
      <c r="A286" s="113">
        <v>3012</v>
      </c>
      <c r="B286" s="117" t="s">
        <v>44</v>
      </c>
      <c r="C286" s="118">
        <v>1</v>
      </c>
      <c r="D286" s="118">
        <v>2</v>
      </c>
      <c r="E286" s="119" t="s">
        <v>528</v>
      </c>
      <c r="F286" s="39">
        <f>SUM(G286:H286)</f>
        <v>0</v>
      </c>
      <c r="G286" s="39">
        <v>0</v>
      </c>
      <c r="H286" s="39">
        <v>0</v>
      </c>
      <c r="I286" s="39">
        <f>SUM(J286:K286)</f>
        <v>0</v>
      </c>
      <c r="J286" s="39">
        <v>0</v>
      </c>
      <c r="K286" s="39">
        <v>0</v>
      </c>
      <c r="L286" s="39">
        <f>SUM(M286:N286)</f>
        <v>0</v>
      </c>
      <c r="M286" s="39">
        <v>0</v>
      </c>
      <c r="N286" s="40">
        <v>0</v>
      </c>
    </row>
    <row r="287" spans="1:14" hidden="1" x14ac:dyDescent="0.4">
      <c r="A287" s="113">
        <v>3020</v>
      </c>
      <c r="B287" s="117" t="s">
        <v>44</v>
      </c>
      <c r="C287" s="118">
        <v>2</v>
      </c>
      <c r="D287" s="118">
        <v>0</v>
      </c>
      <c r="E287" s="121" t="s">
        <v>529</v>
      </c>
      <c r="F287" s="39">
        <f>SUM(F289)</f>
        <v>0</v>
      </c>
      <c r="G287" s="39">
        <f t="shared" ref="G287:N287" si="84">SUM(G289)</f>
        <v>0</v>
      </c>
      <c r="H287" s="39">
        <f t="shared" si="84"/>
        <v>0</v>
      </c>
      <c r="I287" s="39">
        <f t="shared" si="84"/>
        <v>0</v>
      </c>
      <c r="J287" s="39">
        <f t="shared" si="84"/>
        <v>0</v>
      </c>
      <c r="K287" s="39">
        <f t="shared" si="84"/>
        <v>0</v>
      </c>
      <c r="L287" s="39">
        <f t="shared" si="84"/>
        <v>0</v>
      </c>
      <c r="M287" s="39">
        <f t="shared" si="84"/>
        <v>0</v>
      </c>
      <c r="N287" s="40">
        <f t="shared" si="84"/>
        <v>0</v>
      </c>
    </row>
    <row r="288" spans="1:14" s="120" customFormat="1" ht="18" hidden="1" x14ac:dyDescent="0.4">
      <c r="A288" s="113"/>
      <c r="B288" s="117"/>
      <c r="C288" s="118"/>
      <c r="D288" s="118"/>
      <c r="E288" s="119" t="s">
        <v>372</v>
      </c>
      <c r="F288" s="39"/>
      <c r="G288" s="39"/>
      <c r="H288" s="39"/>
      <c r="I288" s="39"/>
      <c r="J288" s="39"/>
      <c r="K288" s="39"/>
      <c r="L288" s="39"/>
      <c r="M288" s="39"/>
      <c r="N288" s="40"/>
    </row>
    <row r="289" spans="1:14" hidden="1" x14ac:dyDescent="0.4">
      <c r="A289" s="113">
        <v>3021</v>
      </c>
      <c r="B289" s="117" t="s">
        <v>44</v>
      </c>
      <c r="C289" s="118">
        <v>2</v>
      </c>
      <c r="D289" s="118">
        <v>1</v>
      </c>
      <c r="E289" s="119" t="s">
        <v>529</v>
      </c>
      <c r="F289" s="39">
        <f>SUM(G289:H289)</f>
        <v>0</v>
      </c>
      <c r="G289" s="39">
        <v>0</v>
      </c>
      <c r="H289" s="39">
        <v>0</v>
      </c>
      <c r="I289" s="39">
        <f>SUM(J289:K289)</f>
        <v>0</v>
      </c>
      <c r="J289" s="39">
        <v>0</v>
      </c>
      <c r="K289" s="39">
        <v>0</v>
      </c>
      <c r="L289" s="39">
        <f>SUM(M289:N289)</f>
        <v>0</v>
      </c>
      <c r="M289" s="39">
        <v>0</v>
      </c>
      <c r="N289" s="40">
        <v>0</v>
      </c>
    </row>
    <row r="290" spans="1:14" x14ac:dyDescent="0.4">
      <c r="A290" s="113">
        <v>3030</v>
      </c>
      <c r="B290" s="117" t="s">
        <v>44</v>
      </c>
      <c r="C290" s="118">
        <v>3</v>
      </c>
      <c r="D290" s="118">
        <v>0</v>
      </c>
      <c r="E290" s="121" t="s">
        <v>530</v>
      </c>
      <c r="F290" s="39">
        <f>SUM(F292)</f>
        <v>15625</v>
      </c>
      <c r="G290" s="39">
        <f t="shared" ref="G290:N290" si="85">SUM(G292)</f>
        <v>15625</v>
      </c>
      <c r="H290" s="39">
        <f t="shared" si="85"/>
        <v>0</v>
      </c>
      <c r="I290" s="39">
        <f t="shared" si="85"/>
        <v>16535</v>
      </c>
      <c r="J290" s="39">
        <f t="shared" si="85"/>
        <v>16535</v>
      </c>
      <c r="K290" s="39">
        <f t="shared" si="85"/>
        <v>0</v>
      </c>
      <c r="L290" s="39">
        <f t="shared" si="85"/>
        <v>8606</v>
      </c>
      <c r="M290" s="39">
        <f t="shared" si="85"/>
        <v>8606</v>
      </c>
      <c r="N290" s="40">
        <f t="shared" si="85"/>
        <v>0</v>
      </c>
    </row>
    <row r="291" spans="1:14" s="120" customFormat="1" ht="18" x14ac:dyDescent="0.4">
      <c r="A291" s="113"/>
      <c r="B291" s="117"/>
      <c r="C291" s="118"/>
      <c r="D291" s="118"/>
      <c r="E291" s="119" t="s">
        <v>372</v>
      </c>
      <c r="F291" s="39"/>
      <c r="G291" s="39"/>
      <c r="H291" s="39"/>
      <c r="I291" s="39"/>
      <c r="J291" s="39"/>
      <c r="K291" s="39"/>
      <c r="L291" s="39"/>
      <c r="M291" s="39"/>
      <c r="N291" s="40"/>
    </row>
    <row r="292" spans="1:14" s="120" customFormat="1" ht="18" x14ac:dyDescent="0.4">
      <c r="A292" s="113">
        <v>3031</v>
      </c>
      <c r="B292" s="117" t="s">
        <v>44</v>
      </c>
      <c r="C292" s="118">
        <v>3</v>
      </c>
      <c r="D292" s="118" t="s">
        <v>13</v>
      </c>
      <c r="E292" s="119" t="s">
        <v>530</v>
      </c>
      <c r="F292" s="39">
        <f>SUM(G292:H292)</f>
        <v>15625</v>
      </c>
      <c r="G292" s="39">
        <v>15625</v>
      </c>
      <c r="H292" s="39">
        <v>0</v>
      </c>
      <c r="I292" s="39">
        <f>SUM(J292:K292)</f>
        <v>16535</v>
      </c>
      <c r="J292" s="39">
        <v>16535</v>
      </c>
      <c r="K292" s="39">
        <v>0</v>
      </c>
      <c r="L292" s="39">
        <f>SUM(M292:N292)</f>
        <v>8606</v>
      </c>
      <c r="M292" s="39">
        <v>8606</v>
      </c>
      <c r="N292" s="40">
        <v>0</v>
      </c>
    </row>
    <row r="293" spans="1:14" x14ac:dyDescent="0.4">
      <c r="A293" s="113">
        <v>3040</v>
      </c>
      <c r="B293" s="117" t="s">
        <v>44</v>
      </c>
      <c r="C293" s="118">
        <v>4</v>
      </c>
      <c r="D293" s="118">
        <v>0</v>
      </c>
      <c r="E293" s="121" t="s">
        <v>531</v>
      </c>
      <c r="F293" s="39">
        <f>SUM(F295)</f>
        <v>80892.2</v>
      </c>
      <c r="G293" s="39">
        <f t="shared" ref="G293:N293" si="86">SUM(G295)</f>
        <v>80892.2</v>
      </c>
      <c r="H293" s="39">
        <f t="shared" si="86"/>
        <v>0</v>
      </c>
      <c r="I293" s="39">
        <f t="shared" si="86"/>
        <v>54035.7</v>
      </c>
      <c r="J293" s="39">
        <f t="shared" si="86"/>
        <v>53184.7</v>
      </c>
      <c r="K293" s="39">
        <f t="shared" si="86"/>
        <v>851</v>
      </c>
      <c r="L293" s="39">
        <f t="shared" si="86"/>
        <v>40463.305699999997</v>
      </c>
      <c r="M293" s="39">
        <f t="shared" si="86"/>
        <v>40463.305699999997</v>
      </c>
      <c r="N293" s="40">
        <f t="shared" si="86"/>
        <v>0</v>
      </c>
    </row>
    <row r="294" spans="1:14" s="120" customFormat="1" ht="18" x14ac:dyDescent="0.4">
      <c r="A294" s="113"/>
      <c r="B294" s="117"/>
      <c r="C294" s="118"/>
      <c r="D294" s="118"/>
      <c r="E294" s="119" t="s">
        <v>372</v>
      </c>
      <c r="F294" s="39"/>
      <c r="G294" s="39"/>
      <c r="H294" s="39"/>
      <c r="I294" s="39"/>
      <c r="J294" s="39"/>
      <c r="K294" s="39"/>
      <c r="L294" s="39"/>
      <c r="M294" s="39"/>
      <c r="N294" s="40"/>
    </row>
    <row r="295" spans="1:14" x14ac:dyDescent="0.4">
      <c r="A295" s="113">
        <v>3041</v>
      </c>
      <c r="B295" s="117" t="s">
        <v>44</v>
      </c>
      <c r="C295" s="118">
        <v>4</v>
      </c>
      <c r="D295" s="118">
        <v>1</v>
      </c>
      <c r="E295" s="119" t="s">
        <v>531</v>
      </c>
      <c r="F295" s="39">
        <f>SUM(G295:H295)</f>
        <v>80892.2</v>
      </c>
      <c r="G295" s="39">
        <v>80892.2</v>
      </c>
      <c r="H295" s="39">
        <v>0</v>
      </c>
      <c r="I295" s="39">
        <f>SUM(J295:K295)</f>
        <v>54035.7</v>
      </c>
      <c r="J295" s="39">
        <v>53184.7</v>
      </c>
      <c r="K295" s="39">
        <v>851</v>
      </c>
      <c r="L295" s="39">
        <f>SUM(M295:N295)</f>
        <v>40463.305699999997</v>
      </c>
      <c r="M295" s="39">
        <v>40463.305699999997</v>
      </c>
      <c r="N295" s="40">
        <v>0</v>
      </c>
    </row>
    <row r="296" spans="1:14" hidden="1" x14ac:dyDescent="0.4">
      <c r="A296" s="113">
        <v>3050</v>
      </c>
      <c r="B296" s="117" t="s">
        <v>44</v>
      </c>
      <c r="C296" s="118">
        <v>5</v>
      </c>
      <c r="D296" s="118">
        <v>0</v>
      </c>
      <c r="E296" s="121" t="s">
        <v>532</v>
      </c>
      <c r="F296" s="39">
        <f>SUM(F298)</f>
        <v>0</v>
      </c>
      <c r="G296" s="39">
        <f t="shared" ref="G296:N296" si="87">SUM(G298)</f>
        <v>0</v>
      </c>
      <c r="H296" s="39">
        <f t="shared" si="87"/>
        <v>0</v>
      </c>
      <c r="I296" s="39">
        <f t="shared" si="87"/>
        <v>0</v>
      </c>
      <c r="J296" s="39">
        <f t="shared" si="87"/>
        <v>0</v>
      </c>
      <c r="K296" s="39">
        <f t="shared" si="87"/>
        <v>0</v>
      </c>
      <c r="L296" s="39">
        <f t="shared" si="87"/>
        <v>0</v>
      </c>
      <c r="M296" s="39">
        <f t="shared" si="87"/>
        <v>0</v>
      </c>
      <c r="N296" s="40">
        <f t="shared" si="87"/>
        <v>0</v>
      </c>
    </row>
    <row r="297" spans="1:14" s="120" customFormat="1" ht="18" hidden="1" x14ac:dyDescent="0.4">
      <c r="A297" s="113"/>
      <c r="B297" s="117"/>
      <c r="C297" s="118"/>
      <c r="D297" s="118"/>
      <c r="E297" s="119" t="s">
        <v>372</v>
      </c>
      <c r="F297" s="39"/>
      <c r="G297" s="39"/>
      <c r="H297" s="39"/>
      <c r="I297" s="39"/>
      <c r="J297" s="39"/>
      <c r="K297" s="39"/>
      <c r="L297" s="39"/>
      <c r="M297" s="39"/>
      <c r="N297" s="40"/>
    </row>
    <row r="298" spans="1:14" hidden="1" x14ac:dyDescent="0.4">
      <c r="A298" s="113">
        <v>3051</v>
      </c>
      <c r="B298" s="117" t="s">
        <v>44</v>
      </c>
      <c r="C298" s="118">
        <v>5</v>
      </c>
      <c r="D298" s="118">
        <v>1</v>
      </c>
      <c r="E298" s="119" t="s">
        <v>532</v>
      </c>
      <c r="F298" s="39">
        <f>SUM(G298:H298)</f>
        <v>0</v>
      </c>
      <c r="G298" s="39">
        <v>0</v>
      </c>
      <c r="H298" s="39">
        <v>0</v>
      </c>
      <c r="I298" s="39">
        <f>SUM(J298:K298)</f>
        <v>0</v>
      </c>
      <c r="J298" s="39">
        <v>0</v>
      </c>
      <c r="K298" s="39">
        <v>0</v>
      </c>
      <c r="L298" s="39">
        <f>SUM(M298:N298)</f>
        <v>0</v>
      </c>
      <c r="M298" s="39">
        <v>0</v>
      </c>
      <c r="N298" s="40">
        <v>0</v>
      </c>
    </row>
    <row r="299" spans="1:14" hidden="1" x14ac:dyDescent="0.4">
      <c r="A299" s="113">
        <v>3060</v>
      </c>
      <c r="B299" s="117" t="s">
        <v>44</v>
      </c>
      <c r="C299" s="118">
        <v>6</v>
      </c>
      <c r="D299" s="118">
        <v>0</v>
      </c>
      <c r="E299" s="121" t="s">
        <v>533</v>
      </c>
      <c r="F299" s="39">
        <f>SUM(F301)</f>
        <v>0</v>
      </c>
      <c r="G299" s="39">
        <f t="shared" ref="G299:N299" si="88">SUM(G301)</f>
        <v>0</v>
      </c>
      <c r="H299" s="39">
        <f t="shared" si="88"/>
        <v>0</v>
      </c>
      <c r="I299" s="39">
        <f t="shared" si="88"/>
        <v>0</v>
      </c>
      <c r="J299" s="39">
        <f t="shared" si="88"/>
        <v>0</v>
      </c>
      <c r="K299" s="39">
        <f t="shared" si="88"/>
        <v>0</v>
      </c>
      <c r="L299" s="39">
        <f t="shared" si="88"/>
        <v>0</v>
      </c>
      <c r="M299" s="39">
        <f t="shared" si="88"/>
        <v>0</v>
      </c>
      <c r="N299" s="40">
        <f t="shared" si="88"/>
        <v>0</v>
      </c>
    </row>
    <row r="300" spans="1:14" s="120" customFormat="1" ht="18" hidden="1" x14ac:dyDescent="0.4">
      <c r="A300" s="113"/>
      <c r="B300" s="117"/>
      <c r="C300" s="118"/>
      <c r="D300" s="118"/>
      <c r="E300" s="119" t="s">
        <v>372</v>
      </c>
      <c r="F300" s="39"/>
      <c r="G300" s="39"/>
      <c r="H300" s="39"/>
      <c r="I300" s="39"/>
      <c r="J300" s="39"/>
      <c r="K300" s="39"/>
      <c r="L300" s="39"/>
      <c r="M300" s="39"/>
      <c r="N300" s="40"/>
    </row>
    <row r="301" spans="1:14" hidden="1" x14ac:dyDescent="0.4">
      <c r="A301" s="113">
        <v>3061</v>
      </c>
      <c r="B301" s="117" t="s">
        <v>44</v>
      </c>
      <c r="C301" s="118">
        <v>6</v>
      </c>
      <c r="D301" s="118">
        <v>1</v>
      </c>
      <c r="E301" s="119" t="s">
        <v>533</v>
      </c>
      <c r="F301" s="39">
        <f>SUM(G301:H301)</f>
        <v>0</v>
      </c>
      <c r="G301" s="39">
        <v>0</v>
      </c>
      <c r="H301" s="39">
        <v>0</v>
      </c>
      <c r="I301" s="39">
        <f>SUM(J301:K301)</f>
        <v>0</v>
      </c>
      <c r="J301" s="39">
        <v>0</v>
      </c>
      <c r="K301" s="39">
        <v>0</v>
      </c>
      <c r="L301" s="39">
        <f>SUM(M301:N301)</f>
        <v>0</v>
      </c>
      <c r="M301" s="39">
        <v>0</v>
      </c>
      <c r="N301" s="40">
        <v>0</v>
      </c>
    </row>
    <row r="302" spans="1:14" x14ac:dyDescent="0.4">
      <c r="A302" s="113">
        <v>3070</v>
      </c>
      <c r="B302" s="117" t="s">
        <v>44</v>
      </c>
      <c r="C302" s="118">
        <v>7</v>
      </c>
      <c r="D302" s="118">
        <v>0</v>
      </c>
      <c r="E302" s="121" t="s">
        <v>534</v>
      </c>
      <c r="F302" s="39">
        <f>SUM(F304)</f>
        <v>417791.3</v>
      </c>
      <c r="G302" s="39">
        <f t="shared" ref="G302:N302" si="89">SUM(G304)</f>
        <v>335561.3</v>
      </c>
      <c r="H302" s="39">
        <f t="shared" si="89"/>
        <v>82230</v>
      </c>
      <c r="I302" s="39">
        <f t="shared" si="89"/>
        <v>574754.80000000005</v>
      </c>
      <c r="J302" s="39">
        <f t="shared" si="89"/>
        <v>504017.2</v>
      </c>
      <c r="K302" s="39">
        <f t="shared" si="89"/>
        <v>70737.600000000006</v>
      </c>
      <c r="L302" s="39">
        <f t="shared" si="89"/>
        <v>482416.74450000003</v>
      </c>
      <c r="M302" s="39">
        <f t="shared" si="89"/>
        <v>434886.3296</v>
      </c>
      <c r="N302" s="40">
        <f t="shared" si="89"/>
        <v>47530.414900000003</v>
      </c>
    </row>
    <row r="303" spans="1:14" s="120" customFormat="1" ht="18" x14ac:dyDescent="0.4">
      <c r="A303" s="113"/>
      <c r="B303" s="117"/>
      <c r="C303" s="118"/>
      <c r="D303" s="118"/>
      <c r="E303" s="119" t="s">
        <v>372</v>
      </c>
      <c r="F303" s="39"/>
      <c r="G303" s="39"/>
      <c r="H303" s="39"/>
      <c r="I303" s="39"/>
      <c r="J303" s="39"/>
      <c r="K303" s="39"/>
      <c r="L303" s="39"/>
      <c r="M303" s="39"/>
      <c r="N303" s="40"/>
    </row>
    <row r="304" spans="1:14" x14ac:dyDescent="0.4">
      <c r="A304" s="113">
        <v>3071</v>
      </c>
      <c r="B304" s="117" t="s">
        <v>44</v>
      </c>
      <c r="C304" s="118">
        <v>7</v>
      </c>
      <c r="D304" s="118">
        <v>1</v>
      </c>
      <c r="E304" s="119" t="s">
        <v>534</v>
      </c>
      <c r="F304" s="39">
        <f>SUM(G304:H304)</f>
        <v>417791.3</v>
      </c>
      <c r="G304" s="39">
        <v>335561.3</v>
      </c>
      <c r="H304" s="39">
        <v>82230</v>
      </c>
      <c r="I304" s="39">
        <f>SUM(J304:K304)</f>
        <v>574754.80000000005</v>
      </c>
      <c r="J304" s="39">
        <v>504017.2</v>
      </c>
      <c r="K304" s="39">
        <v>70737.600000000006</v>
      </c>
      <c r="L304" s="39">
        <f>SUM(M304:N304)</f>
        <v>482416.74450000003</v>
      </c>
      <c r="M304" s="39">
        <v>434886.3296</v>
      </c>
      <c r="N304" s="40">
        <v>47530.414900000003</v>
      </c>
    </row>
    <row r="305" spans="1:14" ht="26.4" hidden="1" x14ac:dyDescent="0.4">
      <c r="A305" s="113">
        <v>3080</v>
      </c>
      <c r="B305" s="117" t="s">
        <v>44</v>
      </c>
      <c r="C305" s="118">
        <v>8</v>
      </c>
      <c r="D305" s="118">
        <v>0</v>
      </c>
      <c r="E305" s="121" t="s">
        <v>535</v>
      </c>
      <c r="F305" s="39">
        <f>SUM(F307)</f>
        <v>0</v>
      </c>
      <c r="G305" s="39">
        <f t="shared" ref="G305:N305" si="90">SUM(G307)</f>
        <v>0</v>
      </c>
      <c r="H305" s="39">
        <f t="shared" si="90"/>
        <v>0</v>
      </c>
      <c r="I305" s="39">
        <f t="shared" si="90"/>
        <v>0</v>
      </c>
      <c r="J305" s="39">
        <f t="shared" si="90"/>
        <v>0</v>
      </c>
      <c r="K305" s="39">
        <f t="shared" si="90"/>
        <v>0</v>
      </c>
      <c r="L305" s="39">
        <f t="shared" si="90"/>
        <v>0</v>
      </c>
      <c r="M305" s="39">
        <f t="shared" si="90"/>
        <v>0</v>
      </c>
      <c r="N305" s="40">
        <f t="shared" si="90"/>
        <v>0</v>
      </c>
    </row>
    <row r="306" spans="1:14" s="120" customFormat="1" ht="18" hidden="1" x14ac:dyDescent="0.4">
      <c r="A306" s="113"/>
      <c r="B306" s="117"/>
      <c r="C306" s="118"/>
      <c r="D306" s="118"/>
      <c r="E306" s="119" t="s">
        <v>372</v>
      </c>
      <c r="F306" s="39"/>
      <c r="G306" s="39"/>
      <c r="H306" s="39"/>
      <c r="I306" s="39"/>
      <c r="J306" s="39"/>
      <c r="K306" s="39"/>
      <c r="L306" s="39"/>
      <c r="M306" s="39"/>
      <c r="N306" s="40"/>
    </row>
    <row r="307" spans="1:14" ht="26.4" hidden="1" x14ac:dyDescent="0.4">
      <c r="A307" s="113">
        <v>3081</v>
      </c>
      <c r="B307" s="117" t="s">
        <v>44</v>
      </c>
      <c r="C307" s="118">
        <v>8</v>
      </c>
      <c r="D307" s="118">
        <v>1</v>
      </c>
      <c r="E307" s="119" t="s">
        <v>535</v>
      </c>
      <c r="F307" s="39">
        <f>SUM(G307:H307)</f>
        <v>0</v>
      </c>
      <c r="G307" s="39">
        <v>0</v>
      </c>
      <c r="H307" s="39">
        <v>0</v>
      </c>
      <c r="I307" s="39">
        <f>SUM(J307:K307)</f>
        <v>0</v>
      </c>
      <c r="J307" s="39">
        <v>0</v>
      </c>
      <c r="K307" s="39">
        <v>0</v>
      </c>
      <c r="L307" s="39">
        <f>SUM(M307:N307)</f>
        <v>0</v>
      </c>
      <c r="M307" s="39">
        <v>0</v>
      </c>
      <c r="N307" s="40">
        <v>0</v>
      </c>
    </row>
    <row r="308" spans="1:14" s="120" customFormat="1" ht="18" x14ac:dyDescent="0.4">
      <c r="A308" s="113"/>
      <c r="B308" s="117"/>
      <c r="C308" s="118"/>
      <c r="D308" s="118"/>
      <c r="E308" s="119" t="s">
        <v>372</v>
      </c>
      <c r="F308" s="39"/>
      <c r="G308" s="39"/>
      <c r="H308" s="39"/>
      <c r="I308" s="39"/>
      <c r="J308" s="39"/>
      <c r="K308" s="39"/>
      <c r="L308" s="39"/>
      <c r="M308" s="39"/>
      <c r="N308" s="40"/>
    </row>
    <row r="309" spans="1:14" x14ac:dyDescent="0.4">
      <c r="A309" s="113">
        <v>3090</v>
      </c>
      <c r="B309" s="117" t="s">
        <v>44</v>
      </c>
      <c r="C309" s="118">
        <v>9</v>
      </c>
      <c r="D309" s="118">
        <v>0</v>
      </c>
      <c r="E309" s="121" t="s">
        <v>536</v>
      </c>
      <c r="F309" s="39">
        <f>SUM(F311:F312)</f>
        <v>1527948</v>
      </c>
      <c r="G309" s="39">
        <f t="shared" ref="G309:N309" si="91">SUM(G311:G312)</f>
        <v>1527948</v>
      </c>
      <c r="H309" s="39">
        <f t="shared" si="91"/>
        <v>0</v>
      </c>
      <c r="I309" s="39">
        <f t="shared" si="91"/>
        <v>1631262.8</v>
      </c>
      <c r="J309" s="39">
        <f t="shared" si="91"/>
        <v>1631262.8</v>
      </c>
      <c r="K309" s="39">
        <f t="shared" si="91"/>
        <v>0</v>
      </c>
      <c r="L309" s="39">
        <f t="shared" si="91"/>
        <v>942950.80900000001</v>
      </c>
      <c r="M309" s="39">
        <f t="shared" si="91"/>
        <v>942950.80900000001</v>
      </c>
      <c r="N309" s="40">
        <f t="shared" si="91"/>
        <v>0</v>
      </c>
    </row>
    <row r="310" spans="1:14" s="120" customFormat="1" ht="18" x14ac:dyDescent="0.4">
      <c r="A310" s="113"/>
      <c r="B310" s="117"/>
      <c r="C310" s="118"/>
      <c r="D310" s="118"/>
      <c r="E310" s="119" t="s">
        <v>372</v>
      </c>
      <c r="F310" s="39"/>
      <c r="G310" s="39"/>
      <c r="H310" s="39"/>
      <c r="I310" s="39"/>
      <c r="J310" s="39"/>
      <c r="K310" s="39"/>
      <c r="L310" s="39"/>
      <c r="M310" s="39"/>
      <c r="N310" s="40"/>
    </row>
    <row r="311" spans="1:14" hidden="1" x14ac:dyDescent="0.4">
      <c r="A311" s="113">
        <v>3091</v>
      </c>
      <c r="B311" s="117" t="s">
        <v>44</v>
      </c>
      <c r="C311" s="118">
        <v>9</v>
      </c>
      <c r="D311" s="118">
        <v>1</v>
      </c>
      <c r="E311" s="119" t="s">
        <v>536</v>
      </c>
      <c r="F311" s="39">
        <f>SUM(G311:H311)</f>
        <v>0</v>
      </c>
      <c r="G311" s="39">
        <v>0</v>
      </c>
      <c r="H311" s="39">
        <v>0</v>
      </c>
      <c r="I311" s="39">
        <f>SUM(J311:K311)</f>
        <v>0</v>
      </c>
      <c r="J311" s="39">
        <v>0</v>
      </c>
      <c r="K311" s="39">
        <v>0</v>
      </c>
      <c r="L311" s="39">
        <f>SUM(M311:N311)</f>
        <v>0</v>
      </c>
      <c r="M311" s="39">
        <v>0</v>
      </c>
      <c r="N311" s="40">
        <v>0</v>
      </c>
    </row>
    <row r="312" spans="1:14" ht="26.4" x14ac:dyDescent="0.4">
      <c r="A312" s="113">
        <v>3092</v>
      </c>
      <c r="B312" s="117" t="s">
        <v>44</v>
      </c>
      <c r="C312" s="118">
        <v>9</v>
      </c>
      <c r="D312" s="118">
        <v>2</v>
      </c>
      <c r="E312" s="119" t="s">
        <v>537</v>
      </c>
      <c r="F312" s="39">
        <f>SUM(G312:H312)</f>
        <v>1527948</v>
      </c>
      <c r="G312" s="39">
        <v>1527948</v>
      </c>
      <c r="H312" s="39">
        <v>0</v>
      </c>
      <c r="I312" s="39">
        <f>SUM(J312:K312)</f>
        <v>1631262.8</v>
      </c>
      <c r="J312" s="39">
        <v>1631262.8</v>
      </c>
      <c r="K312" s="39">
        <v>0</v>
      </c>
      <c r="L312" s="39">
        <f>SUM(M312:N312)</f>
        <v>942950.80900000001</v>
      </c>
      <c r="M312" s="39">
        <v>942950.80900000001</v>
      </c>
      <c r="N312" s="40">
        <v>0</v>
      </c>
    </row>
    <row r="313" spans="1:14" s="123" customFormat="1" ht="30" x14ac:dyDescent="0.25">
      <c r="A313" s="122">
        <v>3100</v>
      </c>
      <c r="B313" s="114" t="s">
        <v>45</v>
      </c>
      <c r="C313" s="115">
        <v>0</v>
      </c>
      <c r="D313" s="115">
        <v>0</v>
      </c>
      <c r="E313" s="127" t="s">
        <v>538</v>
      </c>
      <c r="F313" s="51">
        <f>SUM(F315)</f>
        <v>197500</v>
      </c>
      <c r="G313" s="51">
        <f t="shared" ref="G313:N313" si="92">SUM(G315)</f>
        <v>9233410</v>
      </c>
      <c r="H313" s="51">
        <f t="shared" si="92"/>
        <v>50000</v>
      </c>
      <c r="I313" s="51">
        <f t="shared" si="92"/>
        <v>2057803</v>
      </c>
      <c r="J313" s="51">
        <f t="shared" si="92"/>
        <v>7484314</v>
      </c>
      <c r="K313" s="51">
        <f t="shared" si="92"/>
        <v>0</v>
      </c>
      <c r="L313" s="51">
        <f t="shared" si="92"/>
        <v>1358251.5209999999</v>
      </c>
      <c r="M313" s="51">
        <f t="shared" si="92"/>
        <v>2031251.5209999999</v>
      </c>
      <c r="N313" s="52">
        <f t="shared" si="92"/>
        <v>0</v>
      </c>
    </row>
    <row r="314" spans="1:14" x14ac:dyDescent="0.4">
      <c r="A314" s="113"/>
      <c r="B314" s="117"/>
      <c r="C314" s="118"/>
      <c r="D314" s="118"/>
      <c r="E314" s="119" t="s">
        <v>244</v>
      </c>
      <c r="F314" s="39"/>
      <c r="G314" s="39"/>
      <c r="H314" s="39"/>
      <c r="I314" s="39"/>
      <c r="J314" s="39"/>
      <c r="K314" s="39"/>
      <c r="L314" s="39"/>
      <c r="M314" s="39"/>
      <c r="N314" s="40"/>
    </row>
    <row r="315" spans="1:14" x14ac:dyDescent="0.4">
      <c r="A315" s="113">
        <v>3110</v>
      </c>
      <c r="B315" s="117" t="s">
        <v>45</v>
      </c>
      <c r="C315" s="118">
        <v>1</v>
      </c>
      <c r="D315" s="118">
        <v>0</v>
      </c>
      <c r="E315" s="125" t="s">
        <v>539</v>
      </c>
      <c r="F315" s="39">
        <f>SUM(F317)</f>
        <v>197500</v>
      </c>
      <c r="G315" s="39">
        <f t="shared" ref="G315:N315" si="93">SUM(G317)</f>
        <v>9233410</v>
      </c>
      <c r="H315" s="39">
        <f t="shared" si="93"/>
        <v>50000</v>
      </c>
      <c r="I315" s="39">
        <f t="shared" si="93"/>
        <v>2057803</v>
      </c>
      <c r="J315" s="39">
        <f t="shared" si="93"/>
        <v>7484314</v>
      </c>
      <c r="K315" s="39">
        <f t="shared" si="93"/>
        <v>0</v>
      </c>
      <c r="L315" s="39">
        <f t="shared" si="93"/>
        <v>1358251.5209999999</v>
      </c>
      <c r="M315" s="39">
        <f t="shared" si="93"/>
        <v>2031251.5209999999</v>
      </c>
      <c r="N315" s="40">
        <f t="shared" si="93"/>
        <v>0</v>
      </c>
    </row>
    <row r="316" spans="1:14" s="120" customFormat="1" ht="18" x14ac:dyDescent="0.4">
      <c r="A316" s="113"/>
      <c r="B316" s="117"/>
      <c r="C316" s="118"/>
      <c r="D316" s="118"/>
      <c r="E316" s="119" t="s">
        <v>372</v>
      </c>
      <c r="F316" s="39"/>
      <c r="G316" s="39"/>
      <c r="H316" s="39"/>
      <c r="I316" s="39"/>
      <c r="J316" s="39"/>
      <c r="K316" s="39"/>
      <c r="L316" s="39"/>
      <c r="M316" s="39"/>
      <c r="N316" s="40"/>
    </row>
    <row r="317" spans="1:14" ht="18" thickBot="1" x14ac:dyDescent="0.45">
      <c r="A317" s="128">
        <v>3112</v>
      </c>
      <c r="B317" s="129" t="s">
        <v>45</v>
      </c>
      <c r="C317" s="130">
        <v>1</v>
      </c>
      <c r="D317" s="130">
        <v>2</v>
      </c>
      <c r="E317" s="131" t="s">
        <v>540</v>
      </c>
      <c r="F317" s="77">
        <v>197500</v>
      </c>
      <c r="G317" s="77">
        <v>9233410</v>
      </c>
      <c r="H317" s="77">
        <v>50000</v>
      </c>
      <c r="I317" s="77">
        <v>2057803</v>
      </c>
      <c r="J317" s="77">
        <v>7484314</v>
      </c>
      <c r="K317" s="77">
        <v>0</v>
      </c>
      <c r="L317" s="77">
        <v>1358251.5209999999</v>
      </c>
      <c r="M317" s="77">
        <v>2031251.5209999999</v>
      </c>
      <c r="N317" s="79">
        <v>0</v>
      </c>
    </row>
    <row r="318" spans="1:14" x14ac:dyDescent="0.4">
      <c r="B318" s="133"/>
      <c r="C318" s="134"/>
      <c r="D318" s="135"/>
    </row>
    <row r="319" spans="1:14" x14ac:dyDescent="0.4">
      <c r="B319" s="137"/>
      <c r="C319" s="134"/>
      <c r="D319" s="135"/>
    </row>
    <row r="320" spans="1:14" x14ac:dyDescent="0.4">
      <c r="B320" s="137"/>
      <c r="C320" s="134"/>
      <c r="D320" s="135"/>
      <c r="E320" s="90"/>
    </row>
    <row r="321" spans="2:4" x14ac:dyDescent="0.4">
      <c r="B321" s="137"/>
      <c r="C321" s="138"/>
      <c r="D321" s="139"/>
    </row>
  </sheetData>
  <protectedRanges>
    <protectedRange sqref="F317:N317" name="Range28"/>
    <protectedRange sqref="H8" name="Range26_1"/>
    <protectedRange sqref="F300:N300 M301:N301 J301:K301 G301:H301 F303:N303 M304:N304 J304:K304 G304:H304 F306:N306 M307:N307 J307:K307 G307:H307 F308:N308" name="Range23_1"/>
    <protectedRange sqref="F276:N276 G277:H277 J277:K277 M277:N277 F279:N279 G280:H280 J280:K280 M280:N280 F282:N282 F284:N284 M285:N286 J285:K286 G285:H286 F288:N288 M289:N289 J289:K289 G289:H289 F291:N291" name="Range21_1"/>
    <protectedRange sqref="F251:N251 F253:N253 G254:H255 J254:K255 M254:N255 F257:N257 G258:H259 J258:K259 M258:N259 F261:N261" name="Range19_1"/>
    <protectedRange sqref="G226:H233 J226:K233 M226:N233 F235:N235 G236:H238 J236:K238 M236:N238" name="Range17_1"/>
    <protectedRange sqref="F205:N205 N206:N209 M205:M209 J206:K209 G206:H209 F211:N211 M212:N212 J212:K212 G212:H212 F214:N214 M215:N215 J215:K215 G215:H215" name="Range15_1"/>
    <protectedRange sqref="F180:N180 M181:N181 J181:K181 G181:H181 F183:N183 M184:N184 J184:K184 G184:H184 F186:N186 G187:H187 J187:K187 M187:N187 F189:N189 M190:N190 J190:K190 G190:H190" name="Range13_1"/>
    <protectedRange sqref="F154:N154 M155:N155 J155:K155 G155:H155 F157:N157 M158:N158 J158:K158 G158:H158 F160:N160 M161:N161 J161:K161 G161:H161 F163:N163 M164:N164 J164:K164 G164:H164" name="Range11_1"/>
    <protectedRange sqref="F131:N131 M132:N132 J132:K132 G132:H132 F134:N134 M135:N138 J135:K138 G135:H138 F140:N140 M141:N141 J141:K141 G141:H141" name="Range9_1"/>
    <protectedRange sqref="G103:H103 J103:K103 M103:N103 G105:N105 M106:N109 J106:K109 G106:H109 G111:H117 J111:K117 M111:N117" name="Range7_1"/>
    <protectedRange sqref="G65:H65 J65:K65 M65:N65 F67:N67 G68:H68 J68:K68 M68:N68 F70:N70 F72:N72 M73:N75 J73:K75 G73:H75 F77:N77 M78:N78 J78:K78 G78:H78 F80:N80 M81:N82 J81:K82 G81:H82 F84:N84" name="Range5_1"/>
    <protectedRange sqref="F35:N35 M36:N36 J36:K36 G36:H36 F38:N38 M39:N39 J39:K39 G39:H39 F41:N41 M42:N42 J42:K42 G42:H42 F44:N44 M45:N45 J45:K45 G45:H45 F47:N47 F49:N49 G50:H51" name="Range3_1"/>
    <protectedRange sqref="F19:N19 F21:N21 M22:N24 J22:K24 G22:H24 F26:N26 M27:N28 J27:K28 G27:H28 F30:N30 G31:H33 J31:K33 M31:N33" name="Range2_1"/>
    <protectedRange sqref="G51:H51 M51:N51 J51:K51 M62:N62 F64:N64 G65 F53:N53 F55:N55 G56:H56 J56:K56 M56:N56 F58:N58 G59:H59 J59:K59 M59:N59 G61:N61 G62:H62 J62:K62" name="Range4_1"/>
    <protectedRange sqref="F84:N84 G85:H85 J85:K85 M85:N85 F87:N87 G88:H88 J88:K88 M88:N88 F90:N90 G91:H91 J91:K91 M91:N91 F96:N96 G97:H97 J97:K97 M97:N97 F99:N99 F101:N101 G102:H102 J102:K102 M102:N102 G93:H94 J93:K94 M93:N94" name="Range6_4"/>
    <protectedRange sqref="F119:N119 M120:N122 J120:K122 G120:H122 F124:N124 M125:N129 J125:K129 G125:H129" name="Range8_1"/>
    <protectedRange sqref="G142:H147 J142:K147 M142:N147 F149:N149 G150:H150 J150:K150 M150:N150 F152:N152" name="Range10_1"/>
    <protectedRange sqref="F166:N166 M167:N167 J167:K167 G167:H167 F169:N169 M170:N170 J170:K170 G170:H170 F172:N172 F174:N174 G175:H175 J175:K175 M175:N175 F177:N177 G178:H178 J178:K178 M178:N178 G180:N180" name="Range12_1"/>
    <protectedRange sqref="F192:N192 M194:N197 J194:K197 G194:H197 F199:N199 M200:N203 J200:K203 G200:H203" name="Range14_1"/>
    <protectedRange sqref="F217:N217 M218:N219 J218:K219 G218:H219 F221:N221 F223:N223 G224:H224 J224:K224 M224:N224" name="Range16_1"/>
    <protectedRange sqref="F240:N240 M241:N243 J241:K243 G241:H243 F245:N245 M246:N246 J246:K246 G246:H246 F248:N248 M249:N249 J249:K249 G249:H249" name="Range18_1"/>
    <protectedRange sqref="G262:H263 J262:K263 M262:N263 G266:H267 J266:K267 M266:N267 F269:N269 F265:N265 G270:H271 J270:K271 M270:N271 F273:N273 G274:H274 J274:K274 M274:N274" name="Range20_1"/>
    <protectedRange sqref="F291:N291 G292:H292 J292:K292 M292:N292 F294:N294 G295:H295 J295:K295 M295:N295 M297:N298 J297:K298 L297 G297:I297 G298:H298" name="Range22_1"/>
    <protectedRange sqref="F310:N310 M311:N312 J311:K312 G311:H312 F314:N314 M316:N317 J316:K317 G316:H317" name="Range24_1"/>
    <protectedRange sqref="F1:F5 G8" name="Range25_1"/>
    <protectedRange sqref="J50:K50 M50:N50" name="Range27"/>
  </protectedRanges>
  <mergeCells count="15">
    <mergeCell ref="M1:N1"/>
    <mergeCell ref="M2:N2"/>
    <mergeCell ref="M4:N4"/>
    <mergeCell ref="L3:N3"/>
    <mergeCell ref="B6:N6"/>
    <mergeCell ref="B7:N7"/>
    <mergeCell ref="B8:N8"/>
    <mergeCell ref="B13:B15"/>
    <mergeCell ref="C13:C15"/>
    <mergeCell ref="D13:D15"/>
    <mergeCell ref="F13:H13"/>
    <mergeCell ref="I13:K13"/>
    <mergeCell ref="L13:N13"/>
    <mergeCell ref="E13:E15"/>
    <mergeCell ref="A13:A15"/>
  </mergeCells>
  <phoneticPr fontId="2" type="noConversion"/>
  <pageMargins left="0.38" right="0.17" top="0.34" bottom="0.45" header="0.17" footer="0.24"/>
  <pageSetup paperSize="9" scale="64" firstPageNumber="7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1"/>
  <sheetViews>
    <sheetView view="pageBreakPreview" topLeftCell="A207" zoomScaleNormal="100" zoomScaleSheetLayoutView="100" workbookViewId="0">
      <selection activeCell="A233" sqref="A233:XFD235"/>
    </sheetView>
  </sheetViews>
  <sheetFormatPr defaultColWidth="9.109375" defaultRowHeight="15" x14ac:dyDescent="0.25"/>
  <cols>
    <col min="1" max="1" width="5.88671875" style="192" customWidth="1"/>
    <col min="2" max="2" width="50.5546875" style="146" customWidth="1"/>
    <col min="3" max="3" width="7.33203125" style="204" customWidth="1"/>
    <col min="4" max="4" width="14.88671875" style="146" customWidth="1"/>
    <col min="5" max="5" width="16.88671875" style="146" customWidth="1"/>
    <col min="6" max="6" width="14" style="146" customWidth="1"/>
    <col min="7" max="7" width="14.88671875" style="146" customWidth="1"/>
    <col min="8" max="8" width="15.5546875" style="146" customWidth="1"/>
    <col min="9" max="9" width="18.5546875" style="146" customWidth="1"/>
    <col min="10" max="10" width="14.88671875" style="146" customWidth="1"/>
    <col min="11" max="11" width="16.5546875" style="146" customWidth="1"/>
    <col min="12" max="12" width="14.88671875" style="146" customWidth="1"/>
    <col min="13" max="16384" width="9.109375" style="146"/>
  </cols>
  <sheetData>
    <row r="1" spans="1:13" s="144" customFormat="1" ht="15.6" x14ac:dyDescent="0.25">
      <c r="A1" s="143"/>
      <c r="E1" s="145"/>
      <c r="K1" s="332" t="s">
        <v>793</v>
      </c>
      <c r="L1" s="332"/>
    </row>
    <row r="2" spans="1:13" s="144" customFormat="1" ht="15.6" x14ac:dyDescent="0.35">
      <c r="A2" s="143"/>
      <c r="E2" s="145"/>
      <c r="K2" s="333" t="s">
        <v>778</v>
      </c>
      <c r="L2" s="333"/>
    </row>
    <row r="3" spans="1:13" s="144" customFormat="1" ht="15.6" x14ac:dyDescent="0.35">
      <c r="A3" s="143"/>
      <c r="E3" s="145"/>
      <c r="J3" s="334" t="s">
        <v>789</v>
      </c>
      <c r="K3" s="334"/>
      <c r="L3" s="334"/>
    </row>
    <row r="4" spans="1:13" s="144" customFormat="1" ht="15.6" x14ac:dyDescent="0.25">
      <c r="A4" s="143"/>
      <c r="E4" s="145"/>
      <c r="K4" s="335" t="s">
        <v>790</v>
      </c>
      <c r="L4" s="335"/>
    </row>
    <row r="5" spans="1:13" s="144" customFormat="1" x14ac:dyDescent="0.25">
      <c r="A5" s="143"/>
      <c r="E5" s="145"/>
    </row>
    <row r="6" spans="1:13" s="144" customFormat="1" ht="18" customHeight="1" x14ac:dyDescent="0.25">
      <c r="A6" s="380" t="s">
        <v>233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</row>
    <row r="7" spans="1:13" ht="17.25" customHeight="1" x14ac:dyDescent="0.25">
      <c r="A7" s="381" t="s">
        <v>354</v>
      </c>
      <c r="B7" s="381"/>
      <c r="C7" s="381"/>
      <c r="D7" s="381"/>
      <c r="E7" s="381"/>
      <c r="F7" s="381"/>
      <c r="G7" s="381"/>
      <c r="H7" s="381"/>
      <c r="I7" s="381"/>
      <c r="J7" s="381"/>
      <c r="K7" s="381"/>
      <c r="L7" s="381"/>
    </row>
    <row r="8" spans="1:13" x14ac:dyDescent="0.25">
      <c r="A8" s="382" t="s">
        <v>541</v>
      </c>
      <c r="B8" s="382"/>
      <c r="C8" s="382"/>
      <c r="D8" s="382"/>
      <c r="E8" s="382"/>
      <c r="F8" s="382"/>
      <c r="G8" s="382"/>
      <c r="H8" s="382"/>
      <c r="I8" s="382"/>
      <c r="J8" s="382"/>
      <c r="K8" s="382"/>
      <c r="L8" s="382"/>
      <c r="M8" s="287"/>
    </row>
    <row r="9" spans="1:13" x14ac:dyDescent="0.25">
      <c r="A9" s="288"/>
      <c r="B9" s="288"/>
      <c r="C9" s="288"/>
      <c r="E9" s="324" t="s">
        <v>775</v>
      </c>
      <c r="F9" s="324" t="s">
        <v>776</v>
      </c>
      <c r="G9" s="276" t="s">
        <v>769</v>
      </c>
      <c r="H9" s="285"/>
      <c r="I9" s="288"/>
      <c r="J9" s="288"/>
      <c r="K9" s="288"/>
      <c r="L9" s="288"/>
      <c r="M9" s="287"/>
    </row>
    <row r="10" spans="1:13" ht="15" customHeight="1" x14ac:dyDescent="0.25">
      <c r="A10" s="147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7"/>
    </row>
    <row r="11" spans="1:13" ht="17.399999999999999" x14ac:dyDescent="0.35">
      <c r="A11" s="149"/>
      <c r="B11" s="150"/>
      <c r="C11" s="150"/>
      <c r="K11" s="151" t="s">
        <v>236</v>
      </c>
      <c r="L11" s="152"/>
    </row>
    <row r="12" spans="1:13" ht="18" thickBot="1" x14ac:dyDescent="0.4">
      <c r="A12" s="149"/>
      <c r="B12" s="150"/>
      <c r="C12" s="150"/>
      <c r="K12" s="151"/>
      <c r="L12" s="152"/>
    </row>
    <row r="13" spans="1:13" ht="18.75" customHeight="1" thickBot="1" x14ac:dyDescent="0.3">
      <c r="A13" s="373" t="s">
        <v>542</v>
      </c>
      <c r="B13" s="369" t="s">
        <v>543</v>
      </c>
      <c r="C13" s="370"/>
      <c r="D13" s="378" t="s">
        <v>237</v>
      </c>
      <c r="E13" s="378"/>
      <c r="F13" s="379"/>
      <c r="G13" s="377" t="s">
        <v>238</v>
      </c>
      <c r="H13" s="378"/>
      <c r="I13" s="379"/>
      <c r="J13" s="377" t="s">
        <v>239</v>
      </c>
      <c r="K13" s="378"/>
      <c r="L13" s="379"/>
    </row>
    <row r="14" spans="1:13" ht="30" customHeight="1" thickBot="1" x14ac:dyDescent="0.3">
      <c r="A14" s="374"/>
      <c r="B14" s="371"/>
      <c r="C14" s="372"/>
      <c r="D14" s="365" t="s">
        <v>243</v>
      </c>
      <c r="E14" s="153" t="s">
        <v>244</v>
      </c>
      <c r="F14" s="153"/>
      <c r="G14" s="375" t="s">
        <v>245</v>
      </c>
      <c r="H14" s="153" t="s">
        <v>244</v>
      </c>
      <c r="I14" s="154"/>
      <c r="J14" s="367" t="s">
        <v>246</v>
      </c>
      <c r="K14" s="153" t="s">
        <v>244</v>
      </c>
      <c r="L14" s="155"/>
    </row>
    <row r="15" spans="1:13" ht="15.6" thickBot="1" x14ac:dyDescent="0.3">
      <c r="A15" s="374"/>
      <c r="B15" s="156" t="s">
        <v>544</v>
      </c>
      <c r="C15" s="157" t="s">
        <v>188</v>
      </c>
      <c r="D15" s="366"/>
      <c r="E15" s="158" t="s">
        <v>247</v>
      </c>
      <c r="F15" s="159" t="s">
        <v>248</v>
      </c>
      <c r="G15" s="376"/>
      <c r="H15" s="158" t="s">
        <v>247</v>
      </c>
      <c r="I15" s="160" t="s">
        <v>248</v>
      </c>
      <c r="J15" s="368"/>
      <c r="K15" s="158" t="s">
        <v>247</v>
      </c>
      <c r="L15" s="160" t="s">
        <v>248</v>
      </c>
    </row>
    <row r="16" spans="1:13" ht="15.6" thickBot="1" x14ac:dyDescent="0.3">
      <c r="A16" s="161">
        <v>1</v>
      </c>
      <c r="B16" s="162">
        <v>2</v>
      </c>
      <c r="C16" s="162" t="s">
        <v>189</v>
      </c>
      <c r="D16" s="163">
        <v>4</v>
      </c>
      <c r="E16" s="163">
        <v>5</v>
      </c>
      <c r="F16" s="164">
        <v>6</v>
      </c>
      <c r="G16" s="165">
        <v>7</v>
      </c>
      <c r="H16" s="165">
        <v>8</v>
      </c>
      <c r="I16" s="166">
        <v>9</v>
      </c>
      <c r="J16" s="163">
        <v>10</v>
      </c>
      <c r="K16" s="163">
        <v>11</v>
      </c>
      <c r="L16" s="160">
        <v>12</v>
      </c>
    </row>
    <row r="17" spans="1:12" ht="30" x14ac:dyDescent="0.25">
      <c r="A17" s="167">
        <v>4000</v>
      </c>
      <c r="B17" s="168" t="s">
        <v>545</v>
      </c>
      <c r="C17" s="169"/>
      <c r="D17" s="170">
        <f t="shared" ref="D17:L17" si="0">SUM(D19,D170,D208)</f>
        <v>159487359.69999999</v>
      </c>
      <c r="E17" s="170">
        <f t="shared" si="0"/>
        <v>158656840.69999999</v>
      </c>
      <c r="F17" s="170">
        <f t="shared" si="0"/>
        <v>9916429</v>
      </c>
      <c r="G17" s="170">
        <f t="shared" si="0"/>
        <v>156562364.19999999</v>
      </c>
      <c r="H17" s="170">
        <f t="shared" si="0"/>
        <v>147742578.09999999</v>
      </c>
      <c r="I17" s="170">
        <f t="shared" si="0"/>
        <v>14246297.099999998</v>
      </c>
      <c r="J17" s="170">
        <f t="shared" si="0"/>
        <v>140825881.3716</v>
      </c>
      <c r="K17" s="170">
        <f t="shared" si="0"/>
        <v>132883376.32800001</v>
      </c>
      <c r="L17" s="171">
        <f t="shared" si="0"/>
        <v>8615505.0435999986</v>
      </c>
    </row>
    <row r="18" spans="1:12" x14ac:dyDescent="0.25">
      <c r="A18" s="172"/>
      <c r="B18" s="173" t="s">
        <v>546</v>
      </c>
      <c r="C18" s="174"/>
      <c r="D18" s="67"/>
      <c r="E18" s="67"/>
      <c r="F18" s="67"/>
      <c r="G18" s="67"/>
      <c r="H18" s="67"/>
      <c r="I18" s="67"/>
      <c r="J18" s="67"/>
      <c r="K18" s="67"/>
      <c r="L18" s="68"/>
    </row>
    <row r="19" spans="1:12" ht="45" x14ac:dyDescent="0.25">
      <c r="A19" s="172">
        <v>4050</v>
      </c>
      <c r="B19" s="175" t="s">
        <v>547</v>
      </c>
      <c r="C19" s="176" t="s">
        <v>138</v>
      </c>
      <c r="D19" s="67">
        <f t="shared" ref="D19:L19" si="1">SUM(D21,D31,D74,D89,D99,D126,D141)</f>
        <v>149620930.69999999</v>
      </c>
      <c r="E19" s="67">
        <f t="shared" si="1"/>
        <v>158656840.69999999</v>
      </c>
      <c r="F19" s="67">
        <f t="shared" si="1"/>
        <v>50000</v>
      </c>
      <c r="G19" s="67">
        <f t="shared" si="1"/>
        <v>142316067.09999999</v>
      </c>
      <c r="H19" s="67">
        <f t="shared" si="1"/>
        <v>147742578.09999999</v>
      </c>
      <c r="I19" s="67">
        <f t="shared" si="1"/>
        <v>0</v>
      </c>
      <c r="J19" s="67">
        <f t="shared" si="1"/>
        <v>132210376.32800001</v>
      </c>
      <c r="K19" s="67">
        <f t="shared" si="1"/>
        <v>132883376.32800001</v>
      </c>
      <c r="L19" s="68">
        <f t="shared" si="1"/>
        <v>0</v>
      </c>
    </row>
    <row r="20" spans="1:12" x14ac:dyDescent="0.25">
      <c r="A20" s="172"/>
      <c r="B20" s="173" t="s">
        <v>546</v>
      </c>
      <c r="C20" s="174"/>
      <c r="D20" s="64"/>
      <c r="E20" s="64"/>
      <c r="F20" s="64"/>
      <c r="G20" s="64"/>
      <c r="H20" s="64"/>
      <c r="I20" s="64"/>
      <c r="J20" s="64"/>
      <c r="K20" s="64"/>
      <c r="L20" s="177"/>
    </row>
    <row r="21" spans="1:12" ht="30" x14ac:dyDescent="0.25">
      <c r="A21" s="172">
        <v>4100</v>
      </c>
      <c r="B21" s="60" t="s">
        <v>548</v>
      </c>
      <c r="C21" s="178" t="s">
        <v>138</v>
      </c>
      <c r="D21" s="64">
        <f>SUM(D23,D28)</f>
        <v>13245110.800000001</v>
      </c>
      <c r="E21" s="64">
        <f>SUM(E23,E28)</f>
        <v>13245110.800000001</v>
      </c>
      <c r="F21" s="64" t="s">
        <v>143</v>
      </c>
      <c r="G21" s="64">
        <f>SUM(G23,G28)</f>
        <v>15117962</v>
      </c>
      <c r="H21" s="64">
        <f>SUM(H23,H28)</f>
        <v>15117962</v>
      </c>
      <c r="I21" s="64" t="s">
        <v>143</v>
      </c>
      <c r="J21" s="64">
        <f>SUM(J23,J28)</f>
        <v>15042206.127</v>
      </c>
      <c r="K21" s="64">
        <f>SUM(K23,K28)</f>
        <v>15042206.127</v>
      </c>
      <c r="L21" s="177" t="s">
        <v>143</v>
      </c>
    </row>
    <row r="22" spans="1:12" x14ac:dyDescent="0.25">
      <c r="A22" s="172"/>
      <c r="B22" s="173" t="s">
        <v>546</v>
      </c>
      <c r="C22" s="174"/>
      <c r="D22" s="64"/>
      <c r="E22" s="64"/>
      <c r="F22" s="64"/>
      <c r="G22" s="64"/>
      <c r="H22" s="64"/>
      <c r="I22" s="64"/>
      <c r="J22" s="64"/>
      <c r="K22" s="64"/>
      <c r="L22" s="177"/>
    </row>
    <row r="23" spans="1:12" ht="26.4" x14ac:dyDescent="0.25">
      <c r="A23" s="172">
        <v>4110</v>
      </c>
      <c r="B23" s="179" t="s">
        <v>549</v>
      </c>
      <c r="C23" s="178" t="s">
        <v>138</v>
      </c>
      <c r="D23" s="64">
        <f>SUM(D25:D27)</f>
        <v>13245110.800000001</v>
      </c>
      <c r="E23" s="64">
        <f>SUM(E25:E27)</f>
        <v>13245110.800000001</v>
      </c>
      <c r="F23" s="67" t="s">
        <v>142</v>
      </c>
      <c r="G23" s="64">
        <f>SUM(G25:G27)</f>
        <v>15117962</v>
      </c>
      <c r="H23" s="64">
        <f>SUM(H25:H27)</f>
        <v>15117962</v>
      </c>
      <c r="I23" s="67" t="s">
        <v>142</v>
      </c>
      <c r="J23" s="64">
        <f>SUM(J25:J27)</f>
        <v>15042206.127</v>
      </c>
      <c r="K23" s="64">
        <f>SUM(K25:K27)</f>
        <v>15042206.127</v>
      </c>
      <c r="L23" s="68" t="s">
        <v>142</v>
      </c>
    </row>
    <row r="24" spans="1:12" x14ac:dyDescent="0.25">
      <c r="A24" s="172"/>
      <c r="B24" s="180" t="s">
        <v>372</v>
      </c>
      <c r="C24" s="178"/>
      <c r="D24" s="64"/>
      <c r="E24" s="64"/>
      <c r="F24" s="67"/>
      <c r="G24" s="64"/>
      <c r="H24" s="64"/>
      <c r="I24" s="67"/>
      <c r="J24" s="64"/>
      <c r="K24" s="64"/>
      <c r="L24" s="68"/>
    </row>
    <row r="25" spans="1:12" x14ac:dyDescent="0.25">
      <c r="A25" s="172">
        <v>4111</v>
      </c>
      <c r="B25" s="181" t="s">
        <v>550</v>
      </c>
      <c r="C25" s="178" t="s">
        <v>47</v>
      </c>
      <c r="D25" s="64">
        <f>SUM(E25:F25)</f>
        <v>12433349.800000001</v>
      </c>
      <c r="E25" s="64">
        <v>12433349.800000001</v>
      </c>
      <c r="F25" s="67" t="s">
        <v>142</v>
      </c>
      <c r="G25" s="64">
        <f>SUM(H25:I25)</f>
        <v>12342604.5</v>
      </c>
      <c r="H25" s="64">
        <v>12342604.5</v>
      </c>
      <c r="I25" s="67" t="s">
        <v>142</v>
      </c>
      <c r="J25" s="64">
        <f>SUM(K25:L25)</f>
        <v>12276115.16</v>
      </c>
      <c r="K25" s="64">
        <v>12276115.16</v>
      </c>
      <c r="L25" s="68" t="s">
        <v>142</v>
      </c>
    </row>
    <row r="26" spans="1:12" ht="26.4" x14ac:dyDescent="0.25">
      <c r="A26" s="172">
        <v>4112</v>
      </c>
      <c r="B26" s="181" t="s">
        <v>551</v>
      </c>
      <c r="C26" s="178" t="s">
        <v>48</v>
      </c>
      <c r="D26" s="64">
        <f>SUM(E26:F26)</f>
        <v>811761</v>
      </c>
      <c r="E26" s="64">
        <v>811761</v>
      </c>
      <c r="F26" s="67" t="s">
        <v>142</v>
      </c>
      <c r="G26" s="64">
        <f>SUM(H26:I26)</f>
        <v>2775357.5</v>
      </c>
      <c r="H26" s="64">
        <v>2775357.5</v>
      </c>
      <c r="I26" s="67" t="s">
        <v>142</v>
      </c>
      <c r="J26" s="64">
        <f>SUM(K26:L26)</f>
        <v>2766090.9670000002</v>
      </c>
      <c r="K26" s="64">
        <v>2766090.9670000002</v>
      </c>
      <c r="L26" s="68" t="s">
        <v>142</v>
      </c>
    </row>
    <row r="27" spans="1:12" hidden="1" x14ac:dyDescent="0.25">
      <c r="A27" s="172">
        <v>4114</v>
      </c>
      <c r="B27" s="181" t="s">
        <v>552</v>
      </c>
      <c r="C27" s="178" t="s">
        <v>46</v>
      </c>
      <c r="D27" s="64">
        <f>SUM(E27:F27)</f>
        <v>0</v>
      </c>
      <c r="E27" s="64">
        <v>0</v>
      </c>
      <c r="F27" s="67" t="s">
        <v>142</v>
      </c>
      <c r="G27" s="64">
        <f>SUM(H27:I27)</f>
        <v>0</v>
      </c>
      <c r="H27" s="64">
        <v>0</v>
      </c>
      <c r="I27" s="67" t="s">
        <v>142</v>
      </c>
      <c r="J27" s="64">
        <f>SUM(K27:L27)</f>
        <v>0</v>
      </c>
      <c r="K27" s="64">
        <v>0</v>
      </c>
      <c r="L27" s="68" t="s">
        <v>142</v>
      </c>
    </row>
    <row r="28" spans="1:12" ht="26.4" hidden="1" x14ac:dyDescent="0.25">
      <c r="A28" s="172">
        <v>4120</v>
      </c>
      <c r="B28" s="182" t="s">
        <v>553</v>
      </c>
      <c r="C28" s="178" t="s">
        <v>138</v>
      </c>
      <c r="D28" s="64">
        <f>SUM(D30)</f>
        <v>0</v>
      </c>
      <c r="E28" s="64">
        <f>SUM(E30)</f>
        <v>0</v>
      </c>
      <c r="F28" s="67" t="s">
        <v>142</v>
      </c>
      <c r="G28" s="64">
        <f>SUM(G30)</f>
        <v>0</v>
      </c>
      <c r="H28" s="64">
        <f>SUM(H30)</f>
        <v>0</v>
      </c>
      <c r="I28" s="67" t="s">
        <v>142</v>
      </c>
      <c r="J28" s="64">
        <f>SUM(J30)</f>
        <v>0</v>
      </c>
      <c r="K28" s="64">
        <f>SUM(K30)</f>
        <v>0</v>
      </c>
      <c r="L28" s="68" t="s">
        <v>142</v>
      </c>
    </row>
    <row r="29" spans="1:12" hidden="1" x14ac:dyDescent="0.25">
      <c r="A29" s="172"/>
      <c r="B29" s="180" t="s">
        <v>372</v>
      </c>
      <c r="C29" s="178"/>
      <c r="D29" s="64"/>
      <c r="E29" s="64"/>
      <c r="F29" s="67"/>
      <c r="G29" s="64"/>
      <c r="H29" s="64"/>
      <c r="I29" s="67"/>
      <c r="J29" s="64"/>
      <c r="K29" s="64"/>
      <c r="L29" s="68"/>
    </row>
    <row r="30" spans="1:12" hidden="1" x14ac:dyDescent="0.25">
      <c r="A30" s="172">
        <v>4121</v>
      </c>
      <c r="B30" s="181" t="s">
        <v>554</v>
      </c>
      <c r="C30" s="178" t="s">
        <v>49</v>
      </c>
      <c r="D30" s="64">
        <f>SUM(E30:F30)</f>
        <v>0</v>
      </c>
      <c r="E30" s="64">
        <v>0</v>
      </c>
      <c r="F30" s="67" t="s">
        <v>142</v>
      </c>
      <c r="G30" s="64">
        <f>SUM(H30:I30)</f>
        <v>0</v>
      </c>
      <c r="H30" s="64">
        <v>0</v>
      </c>
      <c r="I30" s="67" t="s">
        <v>142</v>
      </c>
      <c r="J30" s="64">
        <f>SUM(K30:L30)</f>
        <v>0</v>
      </c>
      <c r="K30" s="64">
        <v>0</v>
      </c>
      <c r="L30" s="68" t="s">
        <v>142</v>
      </c>
    </row>
    <row r="31" spans="1:12" ht="39.6" x14ac:dyDescent="0.25">
      <c r="A31" s="172">
        <v>4200</v>
      </c>
      <c r="B31" s="183" t="s">
        <v>555</v>
      </c>
      <c r="C31" s="178" t="s">
        <v>138</v>
      </c>
      <c r="D31" s="64">
        <f>SUM(D33,D42,D47,D57,D60,D64)</f>
        <v>15137263.499999998</v>
      </c>
      <c r="E31" s="64">
        <f>SUM(E33,E42,E47,E57,E60,E64)</f>
        <v>15137263.499999998</v>
      </c>
      <c r="F31" s="67" t="s">
        <v>142</v>
      </c>
      <c r="G31" s="64">
        <f>SUM(G33,G42,G47,G57,G60,G64)</f>
        <v>14306098.6</v>
      </c>
      <c r="H31" s="64">
        <f>SUM(H33,H42,H47,H57,H60,H64)</f>
        <v>14306098.6</v>
      </c>
      <c r="I31" s="67" t="s">
        <v>142</v>
      </c>
      <c r="J31" s="64">
        <f>SUM(J33,J42,J47,J57,J60,J64)</f>
        <v>12663775.2082</v>
      </c>
      <c r="K31" s="64">
        <f>SUM(K33,K42,K47,K57,K60,K64)</f>
        <v>12663775.2082</v>
      </c>
      <c r="L31" s="68" t="s">
        <v>142</v>
      </c>
    </row>
    <row r="32" spans="1:12" x14ac:dyDescent="0.25">
      <c r="A32" s="172"/>
      <c r="B32" s="173" t="s">
        <v>546</v>
      </c>
      <c r="C32" s="174"/>
      <c r="D32" s="64"/>
      <c r="E32" s="64"/>
      <c r="F32" s="64"/>
      <c r="G32" s="64"/>
      <c r="H32" s="64"/>
      <c r="I32" s="64"/>
      <c r="J32" s="64"/>
      <c r="K32" s="64"/>
      <c r="L32" s="177"/>
    </row>
    <row r="33" spans="1:12" ht="39.6" x14ac:dyDescent="0.25">
      <c r="A33" s="172">
        <v>4210</v>
      </c>
      <c r="B33" s="182" t="s">
        <v>556</v>
      </c>
      <c r="C33" s="178" t="s">
        <v>138</v>
      </c>
      <c r="D33" s="64">
        <f>SUM(D35:D41)</f>
        <v>2093295.3</v>
      </c>
      <c r="E33" s="64">
        <f>SUM(E35:E41)</f>
        <v>2093295.3</v>
      </c>
      <c r="F33" s="67" t="s">
        <v>142</v>
      </c>
      <c r="G33" s="64">
        <f>SUM(G35:G41)</f>
        <v>2179693.2000000002</v>
      </c>
      <c r="H33" s="64">
        <f>SUM(H35:H41)</f>
        <v>2179693.2000000002</v>
      </c>
      <c r="I33" s="67" t="s">
        <v>142</v>
      </c>
      <c r="J33" s="64">
        <f>SUM(J35:J41)</f>
        <v>1378063.3916000002</v>
      </c>
      <c r="K33" s="64">
        <f>SUM(K35:K41)</f>
        <v>1378063.3916000002</v>
      </c>
      <c r="L33" s="68" t="s">
        <v>142</v>
      </c>
    </row>
    <row r="34" spans="1:12" x14ac:dyDescent="0.25">
      <c r="A34" s="172"/>
      <c r="B34" s="180" t="s">
        <v>372</v>
      </c>
      <c r="C34" s="178"/>
      <c r="D34" s="64"/>
      <c r="E34" s="64"/>
      <c r="F34" s="67"/>
      <c r="G34" s="64"/>
      <c r="H34" s="64"/>
      <c r="I34" s="67"/>
      <c r="J34" s="64"/>
      <c r="K34" s="64"/>
      <c r="L34" s="68"/>
    </row>
    <row r="35" spans="1:12" hidden="1" x14ac:dyDescent="0.25">
      <c r="A35" s="172">
        <v>4211</v>
      </c>
      <c r="B35" s="181" t="s">
        <v>557</v>
      </c>
      <c r="C35" s="178" t="s">
        <v>50</v>
      </c>
      <c r="D35" s="64">
        <f t="shared" ref="D35:D41" si="2">SUM(E35:F35)</f>
        <v>0</v>
      </c>
      <c r="E35" s="64">
        <v>0</v>
      </c>
      <c r="F35" s="67" t="s">
        <v>142</v>
      </c>
      <c r="G35" s="64">
        <f t="shared" ref="G35:G41" si="3">SUM(H35:I35)</f>
        <v>0</v>
      </c>
      <c r="H35" s="64">
        <v>0</v>
      </c>
      <c r="I35" s="67" t="s">
        <v>142</v>
      </c>
      <c r="J35" s="64">
        <f t="shared" ref="J35:J41" si="4">SUM(K35:L35)</f>
        <v>0</v>
      </c>
      <c r="K35" s="64">
        <v>0</v>
      </c>
      <c r="L35" s="68" t="s">
        <v>142</v>
      </c>
    </row>
    <row r="36" spans="1:12" x14ac:dyDescent="0.25">
      <c r="A36" s="172">
        <v>4212</v>
      </c>
      <c r="B36" s="181" t="s">
        <v>558</v>
      </c>
      <c r="C36" s="178" t="s">
        <v>51</v>
      </c>
      <c r="D36" s="64">
        <f t="shared" si="2"/>
        <v>351780.2</v>
      </c>
      <c r="E36" s="64">
        <v>351780.2</v>
      </c>
      <c r="F36" s="67" t="s">
        <v>142</v>
      </c>
      <c r="G36" s="64">
        <f t="shared" si="3"/>
        <v>363059.5</v>
      </c>
      <c r="H36" s="64">
        <v>363059.5</v>
      </c>
      <c r="I36" s="67" t="s">
        <v>142</v>
      </c>
      <c r="J36" s="64">
        <f t="shared" si="4"/>
        <v>319159.95030000003</v>
      </c>
      <c r="K36" s="64">
        <v>319159.95030000003</v>
      </c>
      <c r="L36" s="68" t="s">
        <v>142</v>
      </c>
    </row>
    <row r="37" spans="1:12" x14ac:dyDescent="0.25">
      <c r="A37" s="172">
        <v>4213</v>
      </c>
      <c r="B37" s="181" t="s">
        <v>559</v>
      </c>
      <c r="C37" s="178" t="s">
        <v>52</v>
      </c>
      <c r="D37" s="64">
        <f t="shared" si="2"/>
        <v>428848.9</v>
      </c>
      <c r="E37" s="64">
        <v>428848.9</v>
      </c>
      <c r="F37" s="67" t="s">
        <v>142</v>
      </c>
      <c r="G37" s="64">
        <f t="shared" si="3"/>
        <v>413413.6</v>
      </c>
      <c r="H37" s="64">
        <v>413413.6</v>
      </c>
      <c r="I37" s="67" t="s">
        <v>142</v>
      </c>
      <c r="J37" s="64">
        <f t="shared" si="4"/>
        <v>403187.77250000002</v>
      </c>
      <c r="K37" s="64">
        <v>403187.77250000002</v>
      </c>
      <c r="L37" s="68" t="s">
        <v>142</v>
      </c>
    </row>
    <row r="38" spans="1:12" x14ac:dyDescent="0.25">
      <c r="A38" s="172">
        <v>4214</v>
      </c>
      <c r="B38" s="181" t="s">
        <v>560</v>
      </c>
      <c r="C38" s="178" t="s">
        <v>53</v>
      </c>
      <c r="D38" s="64">
        <f t="shared" si="2"/>
        <v>350574.2</v>
      </c>
      <c r="E38" s="64">
        <v>350574.2</v>
      </c>
      <c r="F38" s="67" t="s">
        <v>142</v>
      </c>
      <c r="G38" s="64">
        <f t="shared" si="3"/>
        <v>318708.8</v>
      </c>
      <c r="H38" s="64">
        <v>318708.8</v>
      </c>
      <c r="I38" s="67" t="s">
        <v>142</v>
      </c>
      <c r="J38" s="64">
        <f t="shared" si="4"/>
        <v>251852.88380000001</v>
      </c>
      <c r="K38" s="64">
        <v>251852.88380000001</v>
      </c>
      <c r="L38" s="68" t="s">
        <v>142</v>
      </c>
    </row>
    <row r="39" spans="1:12" x14ac:dyDescent="0.25">
      <c r="A39" s="172">
        <v>4215</v>
      </c>
      <c r="B39" s="181" t="s">
        <v>561</v>
      </c>
      <c r="C39" s="178" t="s">
        <v>54</v>
      </c>
      <c r="D39" s="64">
        <f t="shared" si="2"/>
        <v>872252</v>
      </c>
      <c r="E39" s="64">
        <v>872252</v>
      </c>
      <c r="F39" s="67" t="s">
        <v>142</v>
      </c>
      <c r="G39" s="64">
        <f t="shared" si="3"/>
        <v>1000871.3</v>
      </c>
      <c r="H39" s="64">
        <v>1000871.3</v>
      </c>
      <c r="I39" s="67" t="s">
        <v>142</v>
      </c>
      <c r="J39" s="64">
        <f t="shared" si="4"/>
        <v>325847.58299999998</v>
      </c>
      <c r="K39" s="64">
        <v>325847.58299999998</v>
      </c>
      <c r="L39" s="68" t="s">
        <v>142</v>
      </c>
    </row>
    <row r="40" spans="1:12" x14ac:dyDescent="0.25">
      <c r="A40" s="172">
        <v>4216</v>
      </c>
      <c r="B40" s="181" t="s">
        <v>562</v>
      </c>
      <c r="C40" s="178" t="s">
        <v>55</v>
      </c>
      <c r="D40" s="64">
        <f t="shared" si="2"/>
        <v>89840</v>
      </c>
      <c r="E40" s="64">
        <v>89840</v>
      </c>
      <c r="F40" s="67" t="s">
        <v>142</v>
      </c>
      <c r="G40" s="64">
        <f t="shared" si="3"/>
        <v>83640</v>
      </c>
      <c r="H40" s="64">
        <v>83640</v>
      </c>
      <c r="I40" s="67" t="s">
        <v>142</v>
      </c>
      <c r="J40" s="64">
        <f t="shared" si="4"/>
        <v>78015.202000000005</v>
      </c>
      <c r="K40" s="64">
        <v>78015.202000000005</v>
      </c>
      <c r="L40" s="68" t="s">
        <v>142</v>
      </c>
    </row>
    <row r="41" spans="1:12" hidden="1" x14ac:dyDescent="0.25">
      <c r="A41" s="172">
        <v>4217</v>
      </c>
      <c r="B41" s="181" t="s">
        <v>563</v>
      </c>
      <c r="C41" s="178" t="s">
        <v>56</v>
      </c>
      <c r="D41" s="64">
        <f t="shared" si="2"/>
        <v>0</v>
      </c>
      <c r="E41" s="64">
        <v>0</v>
      </c>
      <c r="F41" s="67" t="s">
        <v>142</v>
      </c>
      <c r="G41" s="64">
        <f t="shared" si="3"/>
        <v>0</v>
      </c>
      <c r="H41" s="64">
        <v>0</v>
      </c>
      <c r="I41" s="67" t="s">
        <v>142</v>
      </c>
      <c r="J41" s="64">
        <f t="shared" si="4"/>
        <v>0</v>
      </c>
      <c r="K41" s="64">
        <v>0</v>
      </c>
      <c r="L41" s="68" t="s">
        <v>142</v>
      </c>
    </row>
    <row r="42" spans="1:12" ht="26.4" x14ac:dyDescent="0.25">
      <c r="A42" s="172">
        <v>4220</v>
      </c>
      <c r="B42" s="182" t="s">
        <v>564</v>
      </c>
      <c r="C42" s="178" t="s">
        <v>138</v>
      </c>
      <c r="D42" s="64">
        <f>SUM(D44:D46)</f>
        <v>65100</v>
      </c>
      <c r="E42" s="64">
        <f>SUM(E44:E46)</f>
        <v>65100</v>
      </c>
      <c r="F42" s="67" t="s">
        <v>142</v>
      </c>
      <c r="G42" s="64">
        <f>SUM(G44:G46)</f>
        <v>56199.9</v>
      </c>
      <c r="H42" s="64">
        <f>SUM(H44:H46)</f>
        <v>56199.9</v>
      </c>
      <c r="I42" s="67" t="s">
        <v>142</v>
      </c>
      <c r="J42" s="64">
        <f>SUM(J44:J46)</f>
        <v>50374.158000000003</v>
      </c>
      <c r="K42" s="64">
        <f>SUM(K44:K46)</f>
        <v>50374.158000000003</v>
      </c>
      <c r="L42" s="68" t="s">
        <v>142</v>
      </c>
    </row>
    <row r="43" spans="1:12" x14ac:dyDescent="0.25">
      <c r="A43" s="172"/>
      <c r="B43" s="180" t="s">
        <v>372</v>
      </c>
      <c r="C43" s="178"/>
      <c r="D43" s="64"/>
      <c r="E43" s="64"/>
      <c r="F43" s="67"/>
      <c r="G43" s="64"/>
      <c r="H43" s="64"/>
      <c r="I43" s="67"/>
      <c r="J43" s="64"/>
      <c r="K43" s="64"/>
      <c r="L43" s="68"/>
    </row>
    <row r="44" spans="1:12" x14ac:dyDescent="0.25">
      <c r="A44" s="172">
        <v>4221</v>
      </c>
      <c r="B44" s="181" t="s">
        <v>565</v>
      </c>
      <c r="C44" s="184">
        <v>4221</v>
      </c>
      <c r="D44" s="64">
        <f>SUM(E44:F44)</f>
        <v>6100</v>
      </c>
      <c r="E44" s="64">
        <v>6100</v>
      </c>
      <c r="F44" s="67" t="s">
        <v>142</v>
      </c>
      <c r="G44" s="64">
        <f>SUM(H44:I44)</f>
        <v>1000</v>
      </c>
      <c r="H44" s="64">
        <v>1000</v>
      </c>
      <c r="I44" s="67" t="s">
        <v>142</v>
      </c>
      <c r="J44" s="64">
        <f>SUM(K44:L44)</f>
        <v>915.79</v>
      </c>
      <c r="K44" s="64">
        <v>915.79</v>
      </c>
      <c r="L44" s="68" t="s">
        <v>142</v>
      </c>
    </row>
    <row r="45" spans="1:12" x14ac:dyDescent="0.25">
      <c r="A45" s="172">
        <v>4222</v>
      </c>
      <c r="B45" s="181" t="s">
        <v>566</v>
      </c>
      <c r="C45" s="178" t="s">
        <v>102</v>
      </c>
      <c r="D45" s="64">
        <f>SUM(E45:F45)</f>
        <v>59000</v>
      </c>
      <c r="E45" s="64">
        <v>59000</v>
      </c>
      <c r="F45" s="67" t="s">
        <v>142</v>
      </c>
      <c r="G45" s="64">
        <f>SUM(H45:I45)</f>
        <v>55199.9</v>
      </c>
      <c r="H45" s="64">
        <v>55199.9</v>
      </c>
      <c r="I45" s="67" t="s">
        <v>142</v>
      </c>
      <c r="J45" s="64">
        <f>SUM(K45:L45)</f>
        <v>49458.368000000002</v>
      </c>
      <c r="K45" s="64">
        <v>49458.368000000002</v>
      </c>
      <c r="L45" s="68" t="s">
        <v>142</v>
      </c>
    </row>
    <row r="46" spans="1:12" hidden="1" x14ac:dyDescent="0.25">
      <c r="A46" s="172">
        <v>4223</v>
      </c>
      <c r="B46" s="181" t="s">
        <v>567</v>
      </c>
      <c r="C46" s="178" t="s">
        <v>103</v>
      </c>
      <c r="D46" s="64">
        <f>SUM(E46:F46)</f>
        <v>0</v>
      </c>
      <c r="E46" s="64">
        <v>0</v>
      </c>
      <c r="F46" s="67" t="s">
        <v>142</v>
      </c>
      <c r="G46" s="64">
        <f>SUM(H46:I46)</f>
        <v>0</v>
      </c>
      <c r="H46" s="64">
        <v>0</v>
      </c>
      <c r="I46" s="67" t="s">
        <v>142</v>
      </c>
      <c r="J46" s="64">
        <f>SUM(K46:L46)</f>
        <v>0</v>
      </c>
      <c r="K46" s="64">
        <v>0</v>
      </c>
      <c r="L46" s="68" t="s">
        <v>142</v>
      </c>
    </row>
    <row r="47" spans="1:12" ht="52.8" x14ac:dyDescent="0.25">
      <c r="A47" s="172">
        <v>4230</v>
      </c>
      <c r="B47" s="182" t="s">
        <v>568</v>
      </c>
      <c r="C47" s="178" t="s">
        <v>138</v>
      </c>
      <c r="D47" s="64">
        <f>SUM(D49:D56)</f>
        <v>4154803.4</v>
      </c>
      <c r="E47" s="64">
        <f>SUM(E49:E56)</f>
        <v>4154803.4</v>
      </c>
      <c r="F47" s="67" t="s">
        <v>142</v>
      </c>
      <c r="G47" s="64">
        <f>SUM(G49:G56)</f>
        <v>4096115.3</v>
      </c>
      <c r="H47" s="64">
        <f>SUM(H49:H56)</f>
        <v>4096115.3</v>
      </c>
      <c r="I47" s="67" t="s">
        <v>142</v>
      </c>
      <c r="J47" s="64">
        <f>SUM(J49:J56)</f>
        <v>3793624.9633999998</v>
      </c>
      <c r="K47" s="64">
        <f>SUM(K49:K56)</f>
        <v>3793624.9633999998</v>
      </c>
      <c r="L47" s="68" t="s">
        <v>142</v>
      </c>
    </row>
    <row r="48" spans="1:12" x14ac:dyDescent="0.25">
      <c r="A48" s="172"/>
      <c r="B48" s="180" t="s">
        <v>372</v>
      </c>
      <c r="C48" s="178"/>
      <c r="D48" s="64"/>
      <c r="E48" s="64"/>
      <c r="F48" s="67"/>
      <c r="G48" s="64"/>
      <c r="H48" s="64"/>
      <c r="I48" s="67"/>
      <c r="J48" s="64"/>
      <c r="K48" s="64"/>
      <c r="L48" s="68"/>
    </row>
    <row r="49" spans="1:12" x14ac:dyDescent="0.25">
      <c r="A49" s="172">
        <v>4231</v>
      </c>
      <c r="B49" s="181" t="s">
        <v>569</v>
      </c>
      <c r="C49" s="178" t="s">
        <v>104</v>
      </c>
      <c r="D49" s="64">
        <f>SUM(E49:F49)</f>
        <v>15250</v>
      </c>
      <c r="E49" s="64">
        <v>15250</v>
      </c>
      <c r="F49" s="67" t="s">
        <v>142</v>
      </c>
      <c r="G49" s="64">
        <f t="shared" ref="G49:G56" si="5">SUM(H49:I49)</f>
        <v>9736</v>
      </c>
      <c r="H49" s="64">
        <v>9736</v>
      </c>
      <c r="I49" s="67" t="s">
        <v>142</v>
      </c>
      <c r="J49" s="64">
        <f t="shared" ref="J49:J56" si="6">SUM(K49:L49)</f>
        <v>5854.8388000000004</v>
      </c>
      <c r="K49" s="64">
        <v>5854.8388000000004</v>
      </c>
      <c r="L49" s="68" t="s">
        <v>142</v>
      </c>
    </row>
    <row r="50" spans="1:12" x14ac:dyDescent="0.25">
      <c r="A50" s="172">
        <v>4232</v>
      </c>
      <c r="B50" s="181" t="s">
        <v>570</v>
      </c>
      <c r="C50" s="178" t="s">
        <v>105</v>
      </c>
      <c r="D50" s="64">
        <f t="shared" ref="D50:D56" si="7">SUM(E50:F50)</f>
        <v>118069.6</v>
      </c>
      <c r="E50" s="64">
        <v>118069.6</v>
      </c>
      <c r="F50" s="67" t="s">
        <v>142</v>
      </c>
      <c r="G50" s="64">
        <f t="shared" si="5"/>
        <v>101613.3</v>
      </c>
      <c r="H50" s="64">
        <v>101613.3</v>
      </c>
      <c r="I50" s="67" t="s">
        <v>142</v>
      </c>
      <c r="J50" s="64">
        <f t="shared" si="6"/>
        <v>95199.3</v>
      </c>
      <c r="K50" s="64">
        <v>95199.3</v>
      </c>
      <c r="L50" s="68" t="s">
        <v>142</v>
      </c>
    </row>
    <row r="51" spans="1:12" ht="26.4" x14ac:dyDescent="0.25">
      <c r="A51" s="172">
        <v>4233</v>
      </c>
      <c r="B51" s="181" t="s">
        <v>571</v>
      </c>
      <c r="C51" s="178" t="s">
        <v>106</v>
      </c>
      <c r="D51" s="64">
        <f t="shared" si="7"/>
        <v>28500</v>
      </c>
      <c r="E51" s="64">
        <v>28500</v>
      </c>
      <c r="F51" s="67" t="s">
        <v>142</v>
      </c>
      <c r="G51" s="64">
        <f t="shared" si="5"/>
        <v>19499.599999999999</v>
      </c>
      <c r="H51" s="64">
        <v>19499.599999999999</v>
      </c>
      <c r="I51" s="67" t="s">
        <v>142</v>
      </c>
      <c r="J51" s="64">
        <f t="shared" si="6"/>
        <v>10443.545400000001</v>
      </c>
      <c r="K51" s="64">
        <v>10443.545400000001</v>
      </c>
      <c r="L51" s="68" t="s">
        <v>142</v>
      </c>
    </row>
    <row r="52" spans="1:12" x14ac:dyDescent="0.25">
      <c r="A52" s="172">
        <v>4234</v>
      </c>
      <c r="B52" s="181" t="s">
        <v>572</v>
      </c>
      <c r="C52" s="178" t="s">
        <v>107</v>
      </c>
      <c r="D52" s="64">
        <f t="shared" si="7"/>
        <v>81500</v>
      </c>
      <c r="E52" s="64">
        <v>81500</v>
      </c>
      <c r="F52" s="67" t="s">
        <v>142</v>
      </c>
      <c r="G52" s="64">
        <f t="shared" si="5"/>
        <v>45945</v>
      </c>
      <c r="H52" s="64">
        <v>45945</v>
      </c>
      <c r="I52" s="67" t="s">
        <v>142</v>
      </c>
      <c r="J52" s="64">
        <f t="shared" si="6"/>
        <v>38270.701099999998</v>
      </c>
      <c r="K52" s="64">
        <v>38270.701099999998</v>
      </c>
      <c r="L52" s="68" t="s">
        <v>142</v>
      </c>
    </row>
    <row r="53" spans="1:12" x14ac:dyDescent="0.25">
      <c r="A53" s="172">
        <v>4235</v>
      </c>
      <c r="B53" s="185" t="s">
        <v>573</v>
      </c>
      <c r="C53" s="186">
        <v>4235</v>
      </c>
      <c r="D53" s="64">
        <f t="shared" si="7"/>
        <v>116400</v>
      </c>
      <c r="E53" s="64">
        <v>116400</v>
      </c>
      <c r="F53" s="67" t="s">
        <v>142</v>
      </c>
      <c r="G53" s="64">
        <f t="shared" si="5"/>
        <v>96400</v>
      </c>
      <c r="H53" s="64">
        <v>96400</v>
      </c>
      <c r="I53" s="67" t="s">
        <v>142</v>
      </c>
      <c r="J53" s="64">
        <f t="shared" si="6"/>
        <v>36398.887999999999</v>
      </c>
      <c r="K53" s="64">
        <v>36398.887999999999</v>
      </c>
      <c r="L53" s="68" t="s">
        <v>142</v>
      </c>
    </row>
    <row r="54" spans="1:12" hidden="1" x14ac:dyDescent="0.25">
      <c r="A54" s="172">
        <v>4236</v>
      </c>
      <c r="B54" s="181" t="s">
        <v>574</v>
      </c>
      <c r="C54" s="178" t="s">
        <v>108</v>
      </c>
      <c r="D54" s="64">
        <f t="shared" si="7"/>
        <v>0</v>
      </c>
      <c r="E54" s="64">
        <v>0</v>
      </c>
      <c r="F54" s="67" t="s">
        <v>142</v>
      </c>
      <c r="G54" s="64">
        <f t="shared" si="5"/>
        <v>0</v>
      </c>
      <c r="H54" s="64">
        <v>0</v>
      </c>
      <c r="I54" s="67" t="s">
        <v>142</v>
      </c>
      <c r="J54" s="64">
        <f t="shared" si="6"/>
        <v>0</v>
      </c>
      <c r="K54" s="64">
        <v>0</v>
      </c>
      <c r="L54" s="68" t="s">
        <v>142</v>
      </c>
    </row>
    <row r="55" spans="1:12" x14ac:dyDescent="0.25">
      <c r="A55" s="172">
        <v>4237</v>
      </c>
      <c r="B55" s="181" t="s">
        <v>575</v>
      </c>
      <c r="C55" s="178" t="s">
        <v>109</v>
      </c>
      <c r="D55" s="64">
        <f t="shared" si="7"/>
        <v>69860</v>
      </c>
      <c r="E55" s="64">
        <v>69860</v>
      </c>
      <c r="F55" s="67" t="s">
        <v>142</v>
      </c>
      <c r="G55" s="64">
        <f t="shared" si="5"/>
        <v>52998.5</v>
      </c>
      <c r="H55" s="64">
        <v>52998.5</v>
      </c>
      <c r="I55" s="67" t="s">
        <v>142</v>
      </c>
      <c r="J55" s="64">
        <f t="shared" si="6"/>
        <v>26320.259600000001</v>
      </c>
      <c r="K55" s="64">
        <v>26320.259600000001</v>
      </c>
      <c r="L55" s="68" t="s">
        <v>142</v>
      </c>
    </row>
    <row r="56" spans="1:12" x14ac:dyDescent="0.25">
      <c r="A56" s="172">
        <v>4238</v>
      </c>
      <c r="B56" s="181" t="s">
        <v>576</v>
      </c>
      <c r="C56" s="178" t="s">
        <v>110</v>
      </c>
      <c r="D56" s="64">
        <f t="shared" si="7"/>
        <v>3725223.8</v>
      </c>
      <c r="E56" s="64">
        <v>3725223.8</v>
      </c>
      <c r="F56" s="67" t="s">
        <v>142</v>
      </c>
      <c r="G56" s="64">
        <f t="shared" si="5"/>
        <v>3769922.9</v>
      </c>
      <c r="H56" s="64">
        <v>3769922.9</v>
      </c>
      <c r="I56" s="67" t="s">
        <v>142</v>
      </c>
      <c r="J56" s="64">
        <f t="shared" si="6"/>
        <v>3581137.4304999998</v>
      </c>
      <c r="K56" s="64">
        <v>3581137.4304999998</v>
      </c>
      <c r="L56" s="68" t="s">
        <v>142</v>
      </c>
    </row>
    <row r="57" spans="1:12" ht="26.4" x14ac:dyDescent="0.25">
      <c r="A57" s="172">
        <v>4240</v>
      </c>
      <c r="B57" s="182" t="s">
        <v>577</v>
      </c>
      <c r="C57" s="178" t="s">
        <v>138</v>
      </c>
      <c r="D57" s="64">
        <f>SUM(D59)</f>
        <v>129145.1</v>
      </c>
      <c r="E57" s="64">
        <f>SUM(E59)</f>
        <v>129145.1</v>
      </c>
      <c r="F57" s="67" t="s">
        <v>142</v>
      </c>
      <c r="G57" s="64">
        <f>SUM(G59)</f>
        <v>158776</v>
      </c>
      <c r="H57" s="64">
        <f>SUM(H59)</f>
        <v>158776</v>
      </c>
      <c r="I57" s="67" t="s">
        <v>142</v>
      </c>
      <c r="J57" s="64">
        <f>SUM(J59)</f>
        <v>118170.053</v>
      </c>
      <c r="K57" s="64">
        <f>SUM(K59)</f>
        <v>118170.053</v>
      </c>
      <c r="L57" s="68" t="s">
        <v>142</v>
      </c>
    </row>
    <row r="58" spans="1:12" x14ac:dyDescent="0.25">
      <c r="A58" s="172"/>
      <c r="B58" s="180" t="s">
        <v>372</v>
      </c>
      <c r="C58" s="178"/>
      <c r="D58" s="64"/>
      <c r="E58" s="64"/>
      <c r="F58" s="67"/>
      <c r="G58" s="64"/>
      <c r="H58" s="64"/>
      <c r="I58" s="67"/>
      <c r="J58" s="64"/>
      <c r="K58" s="64"/>
      <c r="L58" s="68"/>
    </row>
    <row r="59" spans="1:12" x14ac:dyDescent="0.25">
      <c r="A59" s="172">
        <v>4241</v>
      </c>
      <c r="B59" s="181" t="s">
        <v>578</v>
      </c>
      <c r="C59" s="178" t="s">
        <v>111</v>
      </c>
      <c r="D59" s="64">
        <f>SUM(E59:F59)</f>
        <v>129145.1</v>
      </c>
      <c r="E59" s="64">
        <v>129145.1</v>
      </c>
      <c r="F59" s="67" t="s">
        <v>142</v>
      </c>
      <c r="G59" s="64">
        <f>SUM(H59:I59)</f>
        <v>158776</v>
      </c>
      <c r="H59" s="64">
        <v>158776</v>
      </c>
      <c r="I59" s="67" t="s">
        <v>142</v>
      </c>
      <c r="J59" s="64">
        <f>SUM(K59:L59)</f>
        <v>118170.053</v>
      </c>
      <c r="K59" s="64">
        <v>118170.053</v>
      </c>
      <c r="L59" s="68" t="s">
        <v>142</v>
      </c>
    </row>
    <row r="60" spans="1:12" ht="26.4" x14ac:dyDescent="0.25">
      <c r="A60" s="172">
        <v>4250</v>
      </c>
      <c r="B60" s="182" t="s">
        <v>579</v>
      </c>
      <c r="C60" s="178" t="s">
        <v>138</v>
      </c>
      <c r="D60" s="64">
        <f>SUM(D62:D63)</f>
        <v>5730031.2999999998</v>
      </c>
      <c r="E60" s="64">
        <f>SUM(E62:E63)</f>
        <v>5730031.2999999998</v>
      </c>
      <c r="F60" s="67" t="s">
        <v>142</v>
      </c>
      <c r="G60" s="64">
        <f>SUM(G62:G63)</f>
        <v>5042719.1999999993</v>
      </c>
      <c r="H60" s="64">
        <f>SUM(H62:H63)</f>
        <v>5042719.1999999993</v>
      </c>
      <c r="I60" s="67" t="s">
        <v>142</v>
      </c>
      <c r="J60" s="64">
        <f>SUM(J62:J63)</f>
        <v>4674463.6662999997</v>
      </c>
      <c r="K60" s="64">
        <f>SUM(K62:K63)</f>
        <v>4674463.6662999997</v>
      </c>
      <c r="L60" s="68" t="s">
        <v>142</v>
      </c>
    </row>
    <row r="61" spans="1:12" x14ac:dyDescent="0.25">
      <c r="A61" s="172"/>
      <c r="B61" s="180" t="s">
        <v>372</v>
      </c>
      <c r="C61" s="178"/>
      <c r="D61" s="64"/>
      <c r="E61" s="64"/>
      <c r="F61" s="67"/>
      <c r="G61" s="64"/>
      <c r="H61" s="64"/>
      <c r="I61" s="67"/>
      <c r="J61" s="64"/>
      <c r="K61" s="64"/>
      <c r="L61" s="68"/>
    </row>
    <row r="62" spans="1:12" x14ac:dyDescent="0.25">
      <c r="A62" s="172">
        <v>4251</v>
      </c>
      <c r="B62" s="181" t="s">
        <v>580</v>
      </c>
      <c r="C62" s="178" t="s">
        <v>112</v>
      </c>
      <c r="D62" s="64">
        <f>SUM(E62:F62)</f>
        <v>5137827.5</v>
      </c>
      <c r="E62" s="64">
        <v>5137827.5</v>
      </c>
      <c r="F62" s="67" t="s">
        <v>142</v>
      </c>
      <c r="G62" s="64">
        <f>SUM(H62:I62)</f>
        <v>4403269.0999999996</v>
      </c>
      <c r="H62" s="64">
        <v>4403269.0999999996</v>
      </c>
      <c r="I62" s="67" t="s">
        <v>142</v>
      </c>
      <c r="J62" s="64">
        <f>SUM(K62:L62)</f>
        <v>4069494.1499000001</v>
      </c>
      <c r="K62" s="64">
        <v>4069494.1499000001</v>
      </c>
      <c r="L62" s="68" t="s">
        <v>142</v>
      </c>
    </row>
    <row r="63" spans="1:12" ht="26.4" x14ac:dyDescent="0.25">
      <c r="A63" s="172">
        <v>4252</v>
      </c>
      <c r="B63" s="181" t="s">
        <v>581</v>
      </c>
      <c r="C63" s="178" t="s">
        <v>113</v>
      </c>
      <c r="D63" s="64">
        <f>SUM(E63:F63)</f>
        <v>592203.80000000005</v>
      </c>
      <c r="E63" s="64">
        <v>592203.80000000005</v>
      </c>
      <c r="F63" s="67" t="s">
        <v>142</v>
      </c>
      <c r="G63" s="64">
        <f>SUM(H63:I63)</f>
        <v>639450.1</v>
      </c>
      <c r="H63" s="64">
        <v>639450.1</v>
      </c>
      <c r="I63" s="67" t="s">
        <v>142</v>
      </c>
      <c r="J63" s="64">
        <f>SUM(K63:L63)</f>
        <v>604969.51639999996</v>
      </c>
      <c r="K63" s="64">
        <v>604969.51639999996</v>
      </c>
      <c r="L63" s="68" t="s">
        <v>142</v>
      </c>
    </row>
    <row r="64" spans="1:12" ht="39.6" x14ac:dyDescent="0.25">
      <c r="A64" s="172">
        <v>4260</v>
      </c>
      <c r="B64" s="182" t="s">
        <v>582</v>
      </c>
      <c r="C64" s="178" t="s">
        <v>138</v>
      </c>
      <c r="D64" s="64">
        <f>SUM(D66:D73)</f>
        <v>2964888.4</v>
      </c>
      <c r="E64" s="64">
        <f>SUM(E66:E73)</f>
        <v>2964888.4</v>
      </c>
      <c r="F64" s="67" t="s">
        <v>142</v>
      </c>
      <c r="G64" s="64">
        <f>SUM(G66:G73)</f>
        <v>2772594.9999999995</v>
      </c>
      <c r="H64" s="64">
        <f>SUM(H66:H73)</f>
        <v>2772594.9999999995</v>
      </c>
      <c r="I64" s="67" t="s">
        <v>142</v>
      </c>
      <c r="J64" s="64">
        <f>SUM(J66:J73)</f>
        <v>2649078.9759</v>
      </c>
      <c r="K64" s="64">
        <f>SUM(K66:K73)</f>
        <v>2649078.9759</v>
      </c>
      <c r="L64" s="68" t="s">
        <v>142</v>
      </c>
    </row>
    <row r="65" spans="1:12" x14ac:dyDescent="0.25">
      <c r="A65" s="172"/>
      <c r="B65" s="180" t="s">
        <v>372</v>
      </c>
      <c r="C65" s="178"/>
      <c r="D65" s="64"/>
      <c r="E65" s="64"/>
      <c r="F65" s="67"/>
      <c r="G65" s="64"/>
      <c r="H65" s="64"/>
      <c r="I65" s="67"/>
      <c r="J65" s="64"/>
      <c r="K65" s="64"/>
      <c r="L65" s="68"/>
    </row>
    <row r="66" spans="1:12" x14ac:dyDescent="0.25">
      <c r="A66" s="172">
        <v>4261</v>
      </c>
      <c r="B66" s="181" t="s">
        <v>583</v>
      </c>
      <c r="C66" s="178" t="s">
        <v>114</v>
      </c>
      <c r="D66" s="64">
        <f t="shared" ref="D66:D73" si="8">SUM(E66:F66)</f>
        <v>117187.7</v>
      </c>
      <c r="E66" s="64">
        <v>117187.7</v>
      </c>
      <c r="F66" s="67" t="s">
        <v>142</v>
      </c>
      <c r="G66" s="64">
        <f t="shared" ref="G66:G73" si="9">SUM(H66:I66)</f>
        <v>145538.9</v>
      </c>
      <c r="H66" s="64">
        <v>145538.9</v>
      </c>
      <c r="I66" s="67" t="s">
        <v>142</v>
      </c>
      <c r="J66" s="64">
        <f t="shared" ref="J66:J73" si="10">SUM(K66:L66)</f>
        <v>126510.0554</v>
      </c>
      <c r="K66" s="64">
        <v>126510.0554</v>
      </c>
      <c r="L66" s="68" t="s">
        <v>142</v>
      </c>
    </row>
    <row r="67" spans="1:12" hidden="1" x14ac:dyDescent="0.25">
      <c r="A67" s="172">
        <v>4262</v>
      </c>
      <c r="B67" s="181" t="s">
        <v>584</v>
      </c>
      <c r="C67" s="178" t="s">
        <v>115</v>
      </c>
      <c r="D67" s="64">
        <f t="shared" si="8"/>
        <v>0</v>
      </c>
      <c r="E67" s="64">
        <v>0</v>
      </c>
      <c r="F67" s="67" t="s">
        <v>142</v>
      </c>
      <c r="G67" s="64">
        <f t="shared" si="9"/>
        <v>0</v>
      </c>
      <c r="H67" s="64">
        <v>0</v>
      </c>
      <c r="I67" s="67" t="s">
        <v>142</v>
      </c>
      <c r="J67" s="64">
        <f t="shared" si="10"/>
        <v>0</v>
      </c>
      <c r="K67" s="64">
        <v>0</v>
      </c>
      <c r="L67" s="68" t="s">
        <v>142</v>
      </c>
    </row>
    <row r="68" spans="1:12" ht="26.4" hidden="1" x14ac:dyDescent="0.25">
      <c r="A68" s="172">
        <v>4263</v>
      </c>
      <c r="B68" s="181" t="s">
        <v>585</v>
      </c>
      <c r="C68" s="178" t="s">
        <v>116</v>
      </c>
      <c r="D68" s="64">
        <f t="shared" si="8"/>
        <v>0</v>
      </c>
      <c r="E68" s="64">
        <v>0</v>
      </c>
      <c r="F68" s="67" t="s">
        <v>142</v>
      </c>
      <c r="G68" s="64">
        <f t="shared" si="9"/>
        <v>0</v>
      </c>
      <c r="H68" s="64">
        <v>0</v>
      </c>
      <c r="I68" s="67" t="s">
        <v>142</v>
      </c>
      <c r="J68" s="64">
        <f t="shared" si="10"/>
        <v>0</v>
      </c>
      <c r="K68" s="64">
        <v>0</v>
      </c>
      <c r="L68" s="68" t="s">
        <v>142</v>
      </c>
    </row>
    <row r="69" spans="1:12" x14ac:dyDescent="0.25">
      <c r="A69" s="172">
        <v>4264</v>
      </c>
      <c r="B69" s="181" t="s">
        <v>586</v>
      </c>
      <c r="C69" s="178" t="s">
        <v>117</v>
      </c>
      <c r="D69" s="64">
        <f t="shared" si="8"/>
        <v>1585483.5</v>
      </c>
      <c r="E69" s="64">
        <v>1585483.5</v>
      </c>
      <c r="F69" s="67" t="s">
        <v>142</v>
      </c>
      <c r="G69" s="64">
        <f t="shared" si="9"/>
        <v>1812157.7</v>
      </c>
      <c r="H69" s="64">
        <v>1812157.7</v>
      </c>
      <c r="I69" s="67" t="s">
        <v>142</v>
      </c>
      <c r="J69" s="64">
        <f t="shared" si="10"/>
        <v>1803903.0522</v>
      </c>
      <c r="K69" s="64">
        <v>1803903.0522</v>
      </c>
      <c r="L69" s="68" t="s">
        <v>142</v>
      </c>
    </row>
    <row r="70" spans="1:12" hidden="1" x14ac:dyDescent="0.25">
      <c r="A70" s="172">
        <v>4265</v>
      </c>
      <c r="B70" s="181" t="s">
        <v>587</v>
      </c>
      <c r="C70" s="178" t="s">
        <v>118</v>
      </c>
      <c r="D70" s="64">
        <f t="shared" si="8"/>
        <v>0</v>
      </c>
      <c r="E70" s="64">
        <v>0</v>
      </c>
      <c r="F70" s="67" t="s">
        <v>142</v>
      </c>
      <c r="G70" s="64">
        <f t="shared" si="9"/>
        <v>0</v>
      </c>
      <c r="H70" s="64">
        <v>0</v>
      </c>
      <c r="I70" s="67" t="s">
        <v>142</v>
      </c>
      <c r="J70" s="64">
        <f t="shared" si="10"/>
        <v>0</v>
      </c>
      <c r="K70" s="64">
        <v>0</v>
      </c>
      <c r="L70" s="68" t="s">
        <v>142</v>
      </c>
    </row>
    <row r="71" spans="1:12" hidden="1" x14ac:dyDescent="0.25">
      <c r="A71" s="172">
        <v>4266</v>
      </c>
      <c r="B71" s="181" t="s">
        <v>588</v>
      </c>
      <c r="C71" s="178" t="s">
        <v>119</v>
      </c>
      <c r="D71" s="64">
        <f t="shared" si="8"/>
        <v>0</v>
      </c>
      <c r="E71" s="64">
        <v>0</v>
      </c>
      <c r="F71" s="67" t="s">
        <v>142</v>
      </c>
      <c r="G71" s="64">
        <f t="shared" si="9"/>
        <v>0</v>
      </c>
      <c r="H71" s="64">
        <v>0</v>
      </c>
      <c r="I71" s="67" t="s">
        <v>142</v>
      </c>
      <c r="J71" s="64">
        <f t="shared" si="10"/>
        <v>0</v>
      </c>
      <c r="K71" s="64">
        <v>0</v>
      </c>
      <c r="L71" s="68" t="s">
        <v>142</v>
      </c>
    </row>
    <row r="72" spans="1:12" x14ac:dyDescent="0.25">
      <c r="A72" s="172">
        <v>4267</v>
      </c>
      <c r="B72" s="181" t="s">
        <v>589</v>
      </c>
      <c r="C72" s="178" t="s">
        <v>120</v>
      </c>
      <c r="D72" s="64">
        <f t="shared" si="8"/>
        <v>197123.7</v>
      </c>
      <c r="E72" s="64">
        <v>197123.7</v>
      </c>
      <c r="F72" s="67" t="s">
        <v>142</v>
      </c>
      <c r="G72" s="64">
        <f t="shared" si="9"/>
        <v>159628</v>
      </c>
      <c r="H72" s="64">
        <v>159628</v>
      </c>
      <c r="I72" s="67" t="s">
        <v>142</v>
      </c>
      <c r="J72" s="64">
        <f t="shared" si="10"/>
        <v>130352.3008</v>
      </c>
      <c r="K72" s="64">
        <v>130352.3008</v>
      </c>
      <c r="L72" s="68" t="s">
        <v>142</v>
      </c>
    </row>
    <row r="73" spans="1:12" x14ac:dyDescent="0.25">
      <c r="A73" s="172">
        <v>4268</v>
      </c>
      <c r="B73" s="181" t="s">
        <v>590</v>
      </c>
      <c r="C73" s="178" t="s">
        <v>121</v>
      </c>
      <c r="D73" s="64">
        <f t="shared" si="8"/>
        <v>1065093.5</v>
      </c>
      <c r="E73" s="64">
        <v>1065093.5</v>
      </c>
      <c r="F73" s="67" t="s">
        <v>142</v>
      </c>
      <c r="G73" s="64">
        <f t="shared" si="9"/>
        <v>655270.40000000002</v>
      </c>
      <c r="H73" s="64">
        <v>655270.40000000002</v>
      </c>
      <c r="I73" s="67" t="s">
        <v>142</v>
      </c>
      <c r="J73" s="64">
        <f t="shared" si="10"/>
        <v>588313.5675</v>
      </c>
      <c r="K73" s="64">
        <v>588313.5675</v>
      </c>
      <c r="L73" s="68" t="s">
        <v>142</v>
      </c>
    </row>
    <row r="74" spans="1:12" x14ac:dyDescent="0.25">
      <c r="A74" s="172">
        <v>4300</v>
      </c>
      <c r="B74" s="182" t="s">
        <v>591</v>
      </c>
      <c r="C74" s="178" t="s">
        <v>138</v>
      </c>
      <c r="D74" s="64">
        <f>SUM(D76,D80,D84)</f>
        <v>65609.5</v>
      </c>
      <c r="E74" s="64">
        <f>SUM(E76,E80,E84)</f>
        <v>65609.5</v>
      </c>
      <c r="F74" s="67" t="s">
        <v>142</v>
      </c>
      <c r="G74" s="64">
        <f>SUM(G76,G80,G84)</f>
        <v>54665.5</v>
      </c>
      <c r="H74" s="64">
        <f>SUM(H76,H80,H84)</f>
        <v>54665.5</v>
      </c>
      <c r="I74" s="67" t="s">
        <v>142</v>
      </c>
      <c r="J74" s="64">
        <f>SUM(J76,J80,J84)</f>
        <v>54665.400399999999</v>
      </c>
      <c r="K74" s="64">
        <f>SUM(K76,K80,K84)</f>
        <v>54665.400399999999</v>
      </c>
      <c r="L74" s="68" t="s">
        <v>142</v>
      </c>
    </row>
    <row r="75" spans="1:12" x14ac:dyDescent="0.25">
      <c r="A75" s="172"/>
      <c r="B75" s="173" t="s">
        <v>546</v>
      </c>
      <c r="C75" s="174"/>
      <c r="D75" s="64"/>
      <c r="E75" s="64"/>
      <c r="F75" s="64"/>
      <c r="G75" s="64"/>
      <c r="H75" s="64"/>
      <c r="I75" s="64"/>
      <c r="J75" s="64"/>
      <c r="K75" s="64"/>
      <c r="L75" s="177"/>
    </row>
    <row r="76" spans="1:12" hidden="1" x14ac:dyDescent="0.25">
      <c r="A76" s="172">
        <v>4310</v>
      </c>
      <c r="B76" s="182" t="s">
        <v>592</v>
      </c>
      <c r="C76" s="178" t="s">
        <v>138</v>
      </c>
      <c r="D76" s="64">
        <f>SUM(D78:D79)</f>
        <v>0</v>
      </c>
      <c r="E76" s="64">
        <f t="shared" ref="E76:K76" si="11">SUM(E78:E79)</f>
        <v>0</v>
      </c>
      <c r="F76" s="64" t="s">
        <v>143</v>
      </c>
      <c r="G76" s="64">
        <f t="shared" si="11"/>
        <v>0</v>
      </c>
      <c r="H76" s="64">
        <f t="shared" si="11"/>
        <v>0</v>
      </c>
      <c r="I76" s="64" t="s">
        <v>143</v>
      </c>
      <c r="J76" s="64">
        <f t="shared" si="11"/>
        <v>0</v>
      </c>
      <c r="K76" s="64">
        <f t="shared" si="11"/>
        <v>0</v>
      </c>
      <c r="L76" s="177" t="s">
        <v>143</v>
      </c>
    </row>
    <row r="77" spans="1:12" hidden="1" x14ac:dyDescent="0.25">
      <c r="A77" s="172"/>
      <c r="B77" s="180" t="s">
        <v>372</v>
      </c>
      <c r="C77" s="178"/>
      <c r="D77" s="64"/>
      <c r="E77" s="64"/>
      <c r="F77" s="67"/>
      <c r="G77" s="64"/>
      <c r="H77" s="64"/>
      <c r="I77" s="67"/>
      <c r="J77" s="64"/>
      <c r="K77" s="64"/>
      <c r="L77" s="68"/>
    </row>
    <row r="78" spans="1:12" hidden="1" x14ac:dyDescent="0.25">
      <c r="A78" s="172">
        <v>4311</v>
      </c>
      <c r="B78" s="181" t="s">
        <v>593</v>
      </c>
      <c r="C78" s="178" t="s">
        <v>122</v>
      </c>
      <c r="D78" s="64">
        <f>SUM(E78:F78)</f>
        <v>0</v>
      </c>
      <c r="E78" s="64">
        <v>0</v>
      </c>
      <c r="F78" s="67" t="s">
        <v>142</v>
      </c>
      <c r="G78" s="64">
        <f>SUM(H78:I78)</f>
        <v>0</v>
      </c>
      <c r="H78" s="64">
        <v>0</v>
      </c>
      <c r="I78" s="67" t="s">
        <v>142</v>
      </c>
      <c r="J78" s="64">
        <f>SUM(K78:L78)</f>
        <v>0</v>
      </c>
      <c r="K78" s="64">
        <v>0</v>
      </c>
      <c r="L78" s="68" t="s">
        <v>142</v>
      </c>
    </row>
    <row r="79" spans="1:12" hidden="1" x14ac:dyDescent="0.25">
      <c r="A79" s="172">
        <v>4312</v>
      </c>
      <c r="B79" s="181" t="s">
        <v>594</v>
      </c>
      <c r="C79" s="178" t="s">
        <v>123</v>
      </c>
      <c r="D79" s="64">
        <f>SUM(E79:F79)</f>
        <v>0</v>
      </c>
      <c r="E79" s="64">
        <v>0</v>
      </c>
      <c r="F79" s="67" t="s">
        <v>142</v>
      </c>
      <c r="G79" s="64">
        <f>SUM(H79:I79)</f>
        <v>0</v>
      </c>
      <c r="H79" s="64">
        <v>0</v>
      </c>
      <c r="I79" s="67" t="s">
        <v>142</v>
      </c>
      <c r="J79" s="64">
        <f>SUM(K79:L79)</f>
        <v>0</v>
      </c>
      <c r="K79" s="64">
        <v>0</v>
      </c>
      <c r="L79" s="68" t="s">
        <v>142</v>
      </c>
    </row>
    <row r="80" spans="1:12" x14ac:dyDescent="0.25">
      <c r="A80" s="172">
        <v>4320</v>
      </c>
      <c r="B80" s="182" t="s">
        <v>595</v>
      </c>
      <c r="C80" s="178" t="s">
        <v>138</v>
      </c>
      <c r="D80" s="64">
        <f>SUM(D82:D83)</f>
        <v>65609.5</v>
      </c>
      <c r="E80" s="64">
        <f t="shared" ref="E80:K80" si="12">SUM(E82:E83)</f>
        <v>65609.5</v>
      </c>
      <c r="F80" s="64" t="s">
        <v>143</v>
      </c>
      <c r="G80" s="64">
        <f t="shared" si="12"/>
        <v>54665.5</v>
      </c>
      <c r="H80" s="64">
        <f t="shared" si="12"/>
        <v>54665.5</v>
      </c>
      <c r="I80" s="64" t="s">
        <v>143</v>
      </c>
      <c r="J80" s="64">
        <f t="shared" si="12"/>
        <v>54665.400399999999</v>
      </c>
      <c r="K80" s="64">
        <f t="shared" si="12"/>
        <v>54665.400399999999</v>
      </c>
      <c r="L80" s="177" t="s">
        <v>143</v>
      </c>
    </row>
    <row r="81" spans="1:12" x14ac:dyDescent="0.25">
      <c r="A81" s="172"/>
      <c r="B81" s="180" t="s">
        <v>372</v>
      </c>
      <c r="C81" s="178"/>
      <c r="D81" s="64"/>
      <c r="E81" s="64"/>
      <c r="F81" s="67"/>
      <c r="G81" s="64"/>
      <c r="H81" s="64"/>
      <c r="I81" s="67"/>
      <c r="J81" s="64"/>
      <c r="K81" s="64"/>
      <c r="L81" s="68"/>
    </row>
    <row r="82" spans="1:12" hidden="1" x14ac:dyDescent="0.25">
      <c r="A82" s="172">
        <v>4321</v>
      </c>
      <c r="B82" s="181" t="s">
        <v>596</v>
      </c>
      <c r="C82" s="178" t="s">
        <v>124</v>
      </c>
      <c r="D82" s="64">
        <f>SUM(E82:F82)</f>
        <v>0</v>
      </c>
      <c r="E82" s="64">
        <v>0</v>
      </c>
      <c r="F82" s="67" t="s">
        <v>142</v>
      </c>
      <c r="G82" s="64">
        <f>SUM(H82:I82)</f>
        <v>0</v>
      </c>
      <c r="H82" s="64">
        <v>0</v>
      </c>
      <c r="I82" s="67" t="s">
        <v>142</v>
      </c>
      <c r="J82" s="64">
        <f>SUM(K82:L82)</f>
        <v>0</v>
      </c>
      <c r="K82" s="64">
        <v>0</v>
      </c>
      <c r="L82" s="68" t="s">
        <v>142</v>
      </c>
    </row>
    <row r="83" spans="1:12" x14ac:dyDescent="0.25">
      <c r="A83" s="172">
        <v>4322</v>
      </c>
      <c r="B83" s="181" t="s">
        <v>597</v>
      </c>
      <c r="C83" s="178" t="s">
        <v>125</v>
      </c>
      <c r="D83" s="64">
        <f>SUM(E83:F83)</f>
        <v>65609.5</v>
      </c>
      <c r="E83" s="64">
        <v>65609.5</v>
      </c>
      <c r="F83" s="67" t="s">
        <v>142</v>
      </c>
      <c r="G83" s="64">
        <f>SUM(H83:I83)</f>
        <v>54665.5</v>
      </c>
      <c r="H83" s="64">
        <v>54665.5</v>
      </c>
      <c r="I83" s="67" t="s">
        <v>142</v>
      </c>
      <c r="J83" s="64">
        <f>SUM(K83:L83)</f>
        <v>54665.400399999999</v>
      </c>
      <c r="K83" s="64">
        <v>54665.400399999999</v>
      </c>
      <c r="L83" s="68" t="s">
        <v>142</v>
      </c>
    </row>
    <row r="84" spans="1:12" ht="26.4" hidden="1" x14ac:dyDescent="0.25">
      <c r="A84" s="172">
        <v>4330</v>
      </c>
      <c r="B84" s="182" t="s">
        <v>598</v>
      </c>
      <c r="C84" s="178" t="s">
        <v>138</v>
      </c>
      <c r="D84" s="64">
        <f>SUM(D86:D88)</f>
        <v>0</v>
      </c>
      <c r="E84" s="64">
        <f>SUM(E86:E88)</f>
        <v>0</v>
      </c>
      <c r="F84" s="67" t="s">
        <v>142</v>
      </c>
      <c r="G84" s="64">
        <f>SUM(G86:G88)</f>
        <v>0</v>
      </c>
      <c r="H84" s="64">
        <f>SUM(H86:H88)</f>
        <v>0</v>
      </c>
      <c r="I84" s="67" t="s">
        <v>142</v>
      </c>
      <c r="J84" s="64">
        <f>SUM(J86:J88)</f>
        <v>0</v>
      </c>
      <c r="K84" s="64">
        <f>SUM(K86:K88)</f>
        <v>0</v>
      </c>
      <c r="L84" s="68" t="s">
        <v>142</v>
      </c>
    </row>
    <row r="85" spans="1:12" hidden="1" x14ac:dyDescent="0.25">
      <c r="A85" s="172"/>
      <c r="B85" s="180" t="s">
        <v>372</v>
      </c>
      <c r="C85" s="178"/>
      <c r="D85" s="64"/>
      <c r="E85" s="64"/>
      <c r="F85" s="67"/>
      <c r="G85" s="64"/>
      <c r="H85" s="64"/>
      <c r="I85" s="67"/>
      <c r="J85" s="64"/>
      <c r="K85" s="64"/>
      <c r="L85" s="68"/>
    </row>
    <row r="86" spans="1:12" hidden="1" x14ac:dyDescent="0.25">
      <c r="A86" s="172">
        <v>4331</v>
      </c>
      <c r="B86" s="181" t="s">
        <v>599</v>
      </c>
      <c r="C86" s="178" t="s">
        <v>126</v>
      </c>
      <c r="D86" s="64">
        <f>SUM(E86:F86)</f>
        <v>0</v>
      </c>
      <c r="E86" s="64">
        <v>0</v>
      </c>
      <c r="F86" s="67" t="s">
        <v>142</v>
      </c>
      <c r="G86" s="64">
        <f>SUM(H86:I86)</f>
        <v>0</v>
      </c>
      <c r="H86" s="64">
        <v>0</v>
      </c>
      <c r="I86" s="67" t="s">
        <v>142</v>
      </c>
      <c r="J86" s="64">
        <f>SUM(K86:L86)</f>
        <v>0</v>
      </c>
      <c r="K86" s="64">
        <v>0</v>
      </c>
      <c r="L86" s="68" t="s">
        <v>142</v>
      </c>
    </row>
    <row r="87" spans="1:12" hidden="1" x14ac:dyDescent="0.25">
      <c r="A87" s="172">
        <v>4332</v>
      </c>
      <c r="B87" s="181" t="s">
        <v>600</v>
      </c>
      <c r="C87" s="178" t="s">
        <v>127</v>
      </c>
      <c r="D87" s="64">
        <f>SUM(E87:F87)</f>
        <v>0</v>
      </c>
      <c r="E87" s="64">
        <v>0</v>
      </c>
      <c r="F87" s="67" t="s">
        <v>142</v>
      </c>
      <c r="G87" s="64">
        <f>SUM(H87:I87)</f>
        <v>0</v>
      </c>
      <c r="H87" s="64">
        <v>0</v>
      </c>
      <c r="I87" s="67" t="s">
        <v>142</v>
      </c>
      <c r="J87" s="64">
        <f>SUM(K87:L87)</f>
        <v>0</v>
      </c>
      <c r="K87" s="64">
        <v>0</v>
      </c>
      <c r="L87" s="68" t="s">
        <v>142</v>
      </c>
    </row>
    <row r="88" spans="1:12" hidden="1" x14ac:dyDescent="0.25">
      <c r="A88" s="172">
        <v>4333</v>
      </c>
      <c r="B88" s="181" t="s">
        <v>601</v>
      </c>
      <c r="C88" s="178" t="s">
        <v>128</v>
      </c>
      <c r="D88" s="64">
        <f>SUM(E88:F88)</f>
        <v>0</v>
      </c>
      <c r="E88" s="64">
        <v>0</v>
      </c>
      <c r="F88" s="67" t="s">
        <v>142</v>
      </c>
      <c r="G88" s="64">
        <f>SUM(H88:I88)</f>
        <v>0</v>
      </c>
      <c r="H88" s="64">
        <v>0</v>
      </c>
      <c r="I88" s="67" t="s">
        <v>142</v>
      </c>
      <c r="J88" s="64">
        <f>SUM(K88:L88)</f>
        <v>0</v>
      </c>
      <c r="K88" s="64">
        <v>0</v>
      </c>
      <c r="L88" s="68" t="s">
        <v>142</v>
      </c>
    </row>
    <row r="89" spans="1:12" x14ac:dyDescent="0.25">
      <c r="A89" s="172">
        <v>4400</v>
      </c>
      <c r="B89" s="183" t="s">
        <v>602</v>
      </c>
      <c r="C89" s="178" t="s">
        <v>138</v>
      </c>
      <c r="D89" s="64">
        <f>SUM(D91,D95)</f>
        <v>76837263.799999997</v>
      </c>
      <c r="E89" s="64">
        <f>SUM(E91,E95)</f>
        <v>76837263.799999997</v>
      </c>
      <c r="F89" s="67" t="s">
        <v>142</v>
      </c>
      <c r="G89" s="64">
        <f>SUM(G91,G95)</f>
        <v>79278660.599999994</v>
      </c>
      <c r="H89" s="64">
        <f>SUM(H91,H95)</f>
        <v>79278660.599999994</v>
      </c>
      <c r="I89" s="67" t="s">
        <v>142</v>
      </c>
      <c r="J89" s="64">
        <f>SUM(J91,J95)</f>
        <v>79220008.284000009</v>
      </c>
      <c r="K89" s="64">
        <f>SUM(K91,K95)</f>
        <v>79220008.284000009</v>
      </c>
      <c r="L89" s="68" t="s">
        <v>142</v>
      </c>
    </row>
    <row r="90" spans="1:12" x14ac:dyDescent="0.25">
      <c r="A90" s="172"/>
      <c r="B90" s="173" t="s">
        <v>546</v>
      </c>
      <c r="C90" s="174"/>
      <c r="D90" s="64"/>
      <c r="E90" s="64"/>
      <c r="F90" s="64"/>
      <c r="G90" s="64"/>
      <c r="H90" s="64"/>
      <c r="I90" s="64"/>
      <c r="J90" s="64"/>
      <c r="K90" s="64"/>
      <c r="L90" s="177"/>
    </row>
    <row r="91" spans="1:12" ht="26.4" x14ac:dyDescent="0.25">
      <c r="A91" s="172">
        <v>4410</v>
      </c>
      <c r="B91" s="182" t="s">
        <v>603</v>
      </c>
      <c r="C91" s="178" t="s">
        <v>138</v>
      </c>
      <c r="D91" s="64">
        <f>SUM(D93:D94)</f>
        <v>76780263.799999997</v>
      </c>
      <c r="E91" s="64">
        <f t="shared" ref="E91:K91" si="13">SUM(E93:E94)</f>
        <v>76780263.799999997</v>
      </c>
      <c r="F91" s="64" t="s">
        <v>143</v>
      </c>
      <c r="G91" s="64">
        <f t="shared" si="13"/>
        <v>79221760.599999994</v>
      </c>
      <c r="H91" s="64">
        <f t="shared" si="13"/>
        <v>79221760.599999994</v>
      </c>
      <c r="I91" s="64" t="s">
        <v>143</v>
      </c>
      <c r="J91" s="64">
        <f t="shared" si="13"/>
        <v>79166906.840000004</v>
      </c>
      <c r="K91" s="64">
        <f t="shared" si="13"/>
        <v>79166906.840000004</v>
      </c>
      <c r="L91" s="177" t="s">
        <v>143</v>
      </c>
    </row>
    <row r="92" spans="1:12" x14ac:dyDescent="0.25">
      <c r="A92" s="172"/>
      <c r="B92" s="180" t="s">
        <v>372</v>
      </c>
      <c r="C92" s="178"/>
      <c r="D92" s="64"/>
      <c r="E92" s="64"/>
      <c r="F92" s="67"/>
      <c r="G92" s="64"/>
      <c r="H92" s="64"/>
      <c r="I92" s="67"/>
      <c r="J92" s="64"/>
      <c r="K92" s="64"/>
      <c r="L92" s="68"/>
    </row>
    <row r="93" spans="1:12" ht="26.4" x14ac:dyDescent="0.25">
      <c r="A93" s="172">
        <v>4411</v>
      </c>
      <c r="B93" s="181" t="s">
        <v>604</v>
      </c>
      <c r="C93" s="178" t="s">
        <v>129</v>
      </c>
      <c r="D93" s="64">
        <f>SUM(E93:F93)</f>
        <v>76780263.799999997</v>
      </c>
      <c r="E93" s="64">
        <v>76780263.799999997</v>
      </c>
      <c r="F93" s="67" t="s">
        <v>142</v>
      </c>
      <c r="G93" s="64">
        <f>SUM(H93:I93)</f>
        <v>79221760.599999994</v>
      </c>
      <c r="H93" s="64">
        <v>79221760.599999994</v>
      </c>
      <c r="I93" s="67" t="s">
        <v>142</v>
      </c>
      <c r="J93" s="64">
        <f>SUM(K93:L93)</f>
        <v>79166906.840000004</v>
      </c>
      <c r="K93" s="64">
        <v>79166906.840000004</v>
      </c>
      <c r="L93" s="68" t="s">
        <v>142</v>
      </c>
    </row>
    <row r="94" spans="1:12" ht="26.4" hidden="1" x14ac:dyDescent="0.25">
      <c r="A94" s="172">
        <v>4412</v>
      </c>
      <c r="B94" s="181" t="s">
        <v>605</v>
      </c>
      <c r="C94" s="178" t="s">
        <v>130</v>
      </c>
      <c r="D94" s="64">
        <f>SUM(E94:F94)</f>
        <v>0</v>
      </c>
      <c r="E94" s="64">
        <v>0</v>
      </c>
      <c r="F94" s="67" t="s">
        <v>142</v>
      </c>
      <c r="G94" s="64">
        <f>SUM(H94:I94)</f>
        <v>0</v>
      </c>
      <c r="H94" s="64">
        <v>0</v>
      </c>
      <c r="I94" s="67" t="s">
        <v>142</v>
      </c>
      <c r="J94" s="64">
        <f>SUM(K94:L94)</f>
        <v>0</v>
      </c>
      <c r="K94" s="64">
        <v>0</v>
      </c>
      <c r="L94" s="68" t="s">
        <v>142</v>
      </c>
    </row>
    <row r="95" spans="1:12" ht="26.4" x14ac:dyDescent="0.25">
      <c r="A95" s="172">
        <v>4420</v>
      </c>
      <c r="B95" s="182" t="s">
        <v>606</v>
      </c>
      <c r="C95" s="178" t="s">
        <v>138</v>
      </c>
      <c r="D95" s="64">
        <f>SUM(D97:D98)</f>
        <v>57000</v>
      </c>
      <c r="E95" s="64">
        <f t="shared" ref="E95:K95" si="14">SUM(E97:E98)</f>
        <v>57000</v>
      </c>
      <c r="F95" s="64" t="s">
        <v>143</v>
      </c>
      <c r="G95" s="64">
        <f t="shared" si="14"/>
        <v>56900</v>
      </c>
      <c r="H95" s="64">
        <f t="shared" si="14"/>
        <v>56900</v>
      </c>
      <c r="I95" s="64" t="s">
        <v>143</v>
      </c>
      <c r="J95" s="64">
        <f t="shared" si="14"/>
        <v>53101.444000000003</v>
      </c>
      <c r="K95" s="64">
        <f t="shared" si="14"/>
        <v>53101.444000000003</v>
      </c>
      <c r="L95" s="177" t="s">
        <v>143</v>
      </c>
    </row>
    <row r="96" spans="1:12" x14ac:dyDescent="0.25">
      <c r="A96" s="172"/>
      <c r="B96" s="180" t="s">
        <v>372</v>
      </c>
      <c r="C96" s="178"/>
      <c r="D96" s="64"/>
      <c r="E96" s="64"/>
      <c r="F96" s="67"/>
      <c r="G96" s="64"/>
      <c r="H96" s="64"/>
      <c r="I96" s="67"/>
      <c r="J96" s="64"/>
      <c r="K96" s="64"/>
      <c r="L96" s="68"/>
    </row>
    <row r="97" spans="1:12" ht="26.4" x14ac:dyDescent="0.25">
      <c r="A97" s="172">
        <v>4421</v>
      </c>
      <c r="B97" s="181" t="s">
        <v>607</v>
      </c>
      <c r="C97" s="178" t="s">
        <v>131</v>
      </c>
      <c r="D97" s="64">
        <f>SUM(E97:F97)</f>
        <v>57000</v>
      </c>
      <c r="E97" s="64">
        <v>57000</v>
      </c>
      <c r="F97" s="67" t="s">
        <v>142</v>
      </c>
      <c r="G97" s="64">
        <f>SUM(H97:I97)</f>
        <v>56900</v>
      </c>
      <c r="H97" s="64">
        <v>56900</v>
      </c>
      <c r="I97" s="67" t="s">
        <v>142</v>
      </c>
      <c r="J97" s="64">
        <f>SUM(K97:L97)</f>
        <v>53101.444000000003</v>
      </c>
      <c r="K97" s="64">
        <v>53101.444000000003</v>
      </c>
      <c r="L97" s="68" t="s">
        <v>142</v>
      </c>
    </row>
    <row r="98" spans="1:12" ht="26.4" hidden="1" x14ac:dyDescent="0.25">
      <c r="A98" s="172">
        <v>4422</v>
      </c>
      <c r="B98" s="181" t="s">
        <v>608</v>
      </c>
      <c r="C98" s="178" t="s">
        <v>132</v>
      </c>
      <c r="D98" s="64">
        <f>SUM(E98:F98)</f>
        <v>0</v>
      </c>
      <c r="E98" s="64">
        <v>0</v>
      </c>
      <c r="F98" s="67" t="s">
        <v>142</v>
      </c>
      <c r="G98" s="64">
        <f>SUM(H98:I98)</f>
        <v>0</v>
      </c>
      <c r="H98" s="64">
        <v>0</v>
      </c>
      <c r="I98" s="67" t="s">
        <v>142</v>
      </c>
      <c r="J98" s="64">
        <f>SUM(K98:L98)</f>
        <v>0</v>
      </c>
      <c r="K98" s="64">
        <v>0</v>
      </c>
      <c r="L98" s="68" t="s">
        <v>142</v>
      </c>
    </row>
    <row r="99" spans="1:12" ht="26.4" x14ac:dyDescent="0.25">
      <c r="A99" s="172">
        <v>4500</v>
      </c>
      <c r="B99" s="183" t="s">
        <v>609</v>
      </c>
      <c r="C99" s="178" t="s">
        <v>138</v>
      </c>
      <c r="D99" s="64">
        <f>SUM(D101,D105,D109,D117)</f>
        <v>540829.1</v>
      </c>
      <c r="E99" s="64">
        <f>SUM(E101,E105,E109,E117)</f>
        <v>540829.1</v>
      </c>
      <c r="F99" s="67" t="s">
        <v>142</v>
      </c>
      <c r="G99" s="64">
        <f>SUM(G101,G105,G109,G117)</f>
        <v>1318591.6000000001</v>
      </c>
      <c r="H99" s="64">
        <f>SUM(H101,H105,H109,H117)</f>
        <v>1318591.6000000001</v>
      </c>
      <c r="I99" s="67" t="s">
        <v>142</v>
      </c>
      <c r="J99" s="64">
        <f>SUM(J101,J105,J109,J117)</f>
        <v>1307281.4493</v>
      </c>
      <c r="K99" s="64">
        <f>SUM(K101,K105,K109,K117)</f>
        <v>1307281.4493</v>
      </c>
      <c r="L99" s="68" t="s">
        <v>142</v>
      </c>
    </row>
    <row r="100" spans="1:12" x14ac:dyDescent="0.25">
      <c r="A100" s="172"/>
      <c r="B100" s="173" t="s">
        <v>546</v>
      </c>
      <c r="C100" s="174"/>
      <c r="D100" s="64"/>
      <c r="E100" s="64"/>
      <c r="F100" s="64"/>
      <c r="G100" s="64"/>
      <c r="H100" s="64"/>
      <c r="I100" s="64"/>
      <c r="J100" s="64"/>
      <c r="K100" s="64"/>
      <c r="L100" s="177"/>
    </row>
    <row r="101" spans="1:12" ht="26.4" hidden="1" x14ac:dyDescent="0.25">
      <c r="A101" s="172">
        <v>4510</v>
      </c>
      <c r="B101" s="182" t="s">
        <v>610</v>
      </c>
      <c r="C101" s="178" t="s">
        <v>138</v>
      </c>
      <c r="D101" s="64">
        <f>SUM(D103:D104)</f>
        <v>0</v>
      </c>
      <c r="E101" s="64">
        <f>SUM(E103:E104)</f>
        <v>0</v>
      </c>
      <c r="F101" s="64" t="s">
        <v>143</v>
      </c>
      <c r="G101" s="64">
        <f>SUM(G103:G104)</f>
        <v>0</v>
      </c>
      <c r="H101" s="64">
        <f>SUM(H103:H104)</f>
        <v>0</v>
      </c>
      <c r="I101" s="64" t="s">
        <v>143</v>
      </c>
      <c r="J101" s="64">
        <f>SUM(J103:J104)</f>
        <v>0</v>
      </c>
      <c r="K101" s="64">
        <f>SUM(K103:K104)</f>
        <v>0</v>
      </c>
      <c r="L101" s="177" t="s">
        <v>143</v>
      </c>
    </row>
    <row r="102" spans="1:12" hidden="1" x14ac:dyDescent="0.25">
      <c r="A102" s="172"/>
      <c r="B102" s="180" t="s">
        <v>372</v>
      </c>
      <c r="C102" s="178"/>
      <c r="D102" s="64"/>
      <c r="E102" s="64"/>
      <c r="F102" s="67"/>
      <c r="G102" s="64"/>
      <c r="H102" s="64"/>
      <c r="I102" s="67"/>
      <c r="J102" s="64"/>
      <c r="K102" s="64"/>
      <c r="L102" s="68"/>
    </row>
    <row r="103" spans="1:12" ht="26.4" hidden="1" x14ac:dyDescent="0.25">
      <c r="A103" s="172">
        <v>4511</v>
      </c>
      <c r="B103" s="181" t="s">
        <v>611</v>
      </c>
      <c r="C103" s="178" t="s">
        <v>133</v>
      </c>
      <c r="D103" s="64">
        <f>SUM(E103:F103)</f>
        <v>0</v>
      </c>
      <c r="E103" s="64">
        <v>0</v>
      </c>
      <c r="F103" s="67" t="s">
        <v>142</v>
      </c>
      <c r="G103" s="64">
        <f>SUM(H103:I103)</f>
        <v>0</v>
      </c>
      <c r="H103" s="64">
        <v>0</v>
      </c>
      <c r="I103" s="67" t="s">
        <v>142</v>
      </c>
      <c r="J103" s="64">
        <f>SUM(K103:L103)</f>
        <v>0</v>
      </c>
      <c r="K103" s="64">
        <v>0</v>
      </c>
      <c r="L103" s="68" t="s">
        <v>142</v>
      </c>
    </row>
    <row r="104" spans="1:12" ht="26.4" hidden="1" x14ac:dyDescent="0.25">
      <c r="A104" s="172">
        <v>4512</v>
      </c>
      <c r="B104" s="181" t="s">
        <v>612</v>
      </c>
      <c r="C104" s="178" t="s">
        <v>134</v>
      </c>
      <c r="D104" s="64">
        <f>SUM(E104:F104)</f>
        <v>0</v>
      </c>
      <c r="E104" s="64">
        <v>0</v>
      </c>
      <c r="F104" s="67" t="s">
        <v>142</v>
      </c>
      <c r="G104" s="64">
        <f>SUM(I104:I104)</f>
        <v>0</v>
      </c>
      <c r="H104" s="64">
        <v>0</v>
      </c>
      <c r="I104" s="67" t="s">
        <v>142</v>
      </c>
      <c r="J104" s="64">
        <f>SUM(L104:L104)</f>
        <v>0</v>
      </c>
      <c r="K104" s="64">
        <v>0</v>
      </c>
      <c r="L104" s="68" t="s">
        <v>142</v>
      </c>
    </row>
    <row r="105" spans="1:12" ht="26.4" hidden="1" x14ac:dyDescent="0.25">
      <c r="A105" s="172">
        <v>4520</v>
      </c>
      <c r="B105" s="182" t="s">
        <v>613</v>
      </c>
      <c r="C105" s="178" t="s">
        <v>138</v>
      </c>
      <c r="D105" s="64">
        <f>SUM(D107:D108)</f>
        <v>0</v>
      </c>
      <c r="E105" s="64">
        <f t="shared" ref="E105:K105" si="15">SUM(E107:E108)</f>
        <v>0</v>
      </c>
      <c r="F105" s="64" t="s">
        <v>143</v>
      </c>
      <c r="G105" s="64">
        <f t="shared" si="15"/>
        <v>0</v>
      </c>
      <c r="H105" s="64">
        <f t="shared" si="15"/>
        <v>0</v>
      </c>
      <c r="I105" s="64" t="s">
        <v>143</v>
      </c>
      <c r="J105" s="64">
        <f t="shared" si="15"/>
        <v>0</v>
      </c>
      <c r="K105" s="64">
        <f t="shared" si="15"/>
        <v>0</v>
      </c>
      <c r="L105" s="177" t="s">
        <v>143</v>
      </c>
    </row>
    <row r="106" spans="1:12" hidden="1" x14ac:dyDescent="0.25">
      <c r="A106" s="172"/>
      <c r="B106" s="180" t="s">
        <v>372</v>
      </c>
      <c r="C106" s="178"/>
      <c r="D106" s="64"/>
      <c r="E106" s="64"/>
      <c r="F106" s="67"/>
      <c r="G106" s="64"/>
      <c r="H106" s="64"/>
      <c r="I106" s="67"/>
      <c r="J106" s="64"/>
      <c r="K106" s="64"/>
      <c r="L106" s="68"/>
    </row>
    <row r="107" spans="1:12" ht="26.4" hidden="1" x14ac:dyDescent="0.25">
      <c r="A107" s="172">
        <v>4521</v>
      </c>
      <c r="B107" s="181" t="s">
        <v>614</v>
      </c>
      <c r="C107" s="178" t="s">
        <v>135</v>
      </c>
      <c r="D107" s="64">
        <f>SUM(E107:F107)</f>
        <v>0</v>
      </c>
      <c r="E107" s="64">
        <v>0</v>
      </c>
      <c r="F107" s="67" t="s">
        <v>142</v>
      </c>
      <c r="G107" s="64">
        <f>SUM(H107:I107)</f>
        <v>0</v>
      </c>
      <c r="H107" s="64">
        <v>0</v>
      </c>
      <c r="I107" s="67" t="s">
        <v>142</v>
      </c>
      <c r="J107" s="64">
        <f>SUM(K107:L107)</f>
        <v>0</v>
      </c>
      <c r="K107" s="64">
        <v>0</v>
      </c>
      <c r="L107" s="68" t="s">
        <v>142</v>
      </c>
    </row>
    <row r="108" spans="1:12" ht="26.4" hidden="1" x14ac:dyDescent="0.25">
      <c r="A108" s="172">
        <v>4522</v>
      </c>
      <c r="B108" s="181" t="s">
        <v>615</v>
      </c>
      <c r="C108" s="178" t="s">
        <v>136</v>
      </c>
      <c r="D108" s="64">
        <f>SUM(E108:F108)</f>
        <v>0</v>
      </c>
      <c r="E108" s="64">
        <v>0</v>
      </c>
      <c r="F108" s="67" t="s">
        <v>142</v>
      </c>
      <c r="G108" s="64">
        <f>SUM(H108:I108)</f>
        <v>0</v>
      </c>
      <c r="H108" s="64">
        <v>0</v>
      </c>
      <c r="I108" s="67" t="s">
        <v>142</v>
      </c>
      <c r="J108" s="64">
        <f>SUM(K108:L108)</f>
        <v>0</v>
      </c>
      <c r="K108" s="64">
        <v>0</v>
      </c>
      <c r="L108" s="68" t="s">
        <v>142</v>
      </c>
    </row>
    <row r="109" spans="1:12" ht="26.4" x14ac:dyDescent="0.25">
      <c r="A109" s="172">
        <v>4530</v>
      </c>
      <c r="B109" s="182" t="s">
        <v>616</v>
      </c>
      <c r="C109" s="178" t="s">
        <v>138</v>
      </c>
      <c r="D109" s="64">
        <f>SUM(D111:D113)</f>
        <v>510829.1</v>
      </c>
      <c r="E109" s="64">
        <f>SUM(E111:E113)</f>
        <v>510829.1</v>
      </c>
      <c r="F109" s="67" t="s">
        <v>142</v>
      </c>
      <c r="G109" s="64">
        <f>SUM(G111:G113)</f>
        <v>767289.5</v>
      </c>
      <c r="H109" s="64">
        <f>SUM(H111:H113)</f>
        <v>767289.5</v>
      </c>
      <c r="I109" s="67" t="s">
        <v>142</v>
      </c>
      <c r="J109" s="64">
        <f>SUM(J111:J113)</f>
        <v>756830.77139999997</v>
      </c>
      <c r="K109" s="64">
        <f>SUM(K111:K113)</f>
        <v>756830.77139999997</v>
      </c>
      <c r="L109" s="68" t="s">
        <v>142</v>
      </c>
    </row>
    <row r="110" spans="1:12" x14ac:dyDescent="0.25">
      <c r="A110" s="172"/>
      <c r="B110" s="180" t="s">
        <v>372</v>
      </c>
      <c r="C110" s="178"/>
      <c r="D110" s="64"/>
      <c r="E110" s="64"/>
      <c r="F110" s="67" t="s">
        <v>142</v>
      </c>
      <c r="G110" s="64"/>
      <c r="H110" s="64"/>
      <c r="I110" s="67" t="s">
        <v>142</v>
      </c>
      <c r="J110" s="64"/>
      <c r="K110" s="64"/>
      <c r="L110" s="68" t="s">
        <v>142</v>
      </c>
    </row>
    <row r="111" spans="1:12" ht="26.4" x14ac:dyDescent="0.25">
      <c r="A111" s="172">
        <v>4531</v>
      </c>
      <c r="B111" s="185" t="s">
        <v>617</v>
      </c>
      <c r="C111" s="178" t="s">
        <v>57</v>
      </c>
      <c r="D111" s="64">
        <f>SUM(E111:F111)</f>
        <v>11800</v>
      </c>
      <c r="E111" s="64">
        <v>11800</v>
      </c>
      <c r="F111" s="67" t="s">
        <v>142</v>
      </c>
      <c r="G111" s="64">
        <f>SUM(H111:I111)</f>
        <v>0</v>
      </c>
      <c r="H111" s="64">
        <v>0</v>
      </c>
      <c r="I111" s="67" t="s">
        <v>142</v>
      </c>
      <c r="J111" s="64">
        <f>SUM(K111:L111)</f>
        <v>0</v>
      </c>
      <c r="K111" s="64">
        <v>0</v>
      </c>
      <c r="L111" s="68" t="s">
        <v>142</v>
      </c>
    </row>
    <row r="112" spans="1:12" ht="26.4" x14ac:dyDescent="0.25">
      <c r="A112" s="172">
        <v>4532</v>
      </c>
      <c r="B112" s="185" t="s">
        <v>618</v>
      </c>
      <c r="C112" s="178" t="s">
        <v>58</v>
      </c>
      <c r="D112" s="64">
        <f>SUM(E112:F112)</f>
        <v>42600</v>
      </c>
      <c r="E112" s="64">
        <v>42600</v>
      </c>
      <c r="F112" s="67" t="s">
        <v>142</v>
      </c>
      <c r="G112" s="64">
        <f>SUM(H112:I112)</f>
        <v>41716.400000000001</v>
      </c>
      <c r="H112" s="64">
        <v>41716.400000000001</v>
      </c>
      <c r="I112" s="67" t="s">
        <v>142</v>
      </c>
      <c r="J112" s="64">
        <f>SUM(K112:L112)</f>
        <v>41716.32</v>
      </c>
      <c r="K112" s="64">
        <v>41716.32</v>
      </c>
      <c r="L112" s="68" t="s">
        <v>142</v>
      </c>
    </row>
    <row r="113" spans="1:12" ht="26.4" x14ac:dyDescent="0.25">
      <c r="A113" s="172">
        <v>4533</v>
      </c>
      <c r="B113" s="187" t="s">
        <v>619</v>
      </c>
      <c r="C113" s="178" t="s">
        <v>59</v>
      </c>
      <c r="D113" s="64">
        <f>SUM(D114,D115,D116)</f>
        <v>456429.1</v>
      </c>
      <c r="E113" s="64">
        <f>SUM(E114,E115,E116)</f>
        <v>456429.1</v>
      </c>
      <c r="F113" s="67" t="s">
        <v>142</v>
      </c>
      <c r="G113" s="64">
        <f>SUM(G114,G115,G116)</f>
        <v>725573.1</v>
      </c>
      <c r="H113" s="64">
        <f>SUM(H114,H115,H116)</f>
        <v>725573.1</v>
      </c>
      <c r="I113" s="67" t="s">
        <v>142</v>
      </c>
      <c r="J113" s="64">
        <f>SUM(J114,J115,J116)</f>
        <v>715114.45140000002</v>
      </c>
      <c r="K113" s="64">
        <f>SUM(K114,K115,K116)</f>
        <v>715114.45140000002</v>
      </c>
      <c r="L113" s="68" t="s">
        <v>142</v>
      </c>
    </row>
    <row r="114" spans="1:12" hidden="1" x14ac:dyDescent="0.25">
      <c r="A114" s="172">
        <v>4534</v>
      </c>
      <c r="B114" s="181" t="s">
        <v>620</v>
      </c>
      <c r="C114" s="188"/>
      <c r="D114" s="64">
        <f>SUM(E114:F114)</f>
        <v>0</v>
      </c>
      <c r="E114" s="64">
        <v>0</v>
      </c>
      <c r="F114" s="67" t="s">
        <v>142</v>
      </c>
      <c r="G114" s="64">
        <f>SUM(H114:I114)</f>
        <v>0</v>
      </c>
      <c r="H114" s="64">
        <v>0</v>
      </c>
      <c r="I114" s="67" t="s">
        <v>142</v>
      </c>
      <c r="J114" s="64">
        <f>SUM(K114:L114)</f>
        <v>0</v>
      </c>
      <c r="K114" s="64">
        <v>0</v>
      </c>
      <c r="L114" s="68" t="s">
        <v>142</v>
      </c>
    </row>
    <row r="115" spans="1:12" hidden="1" x14ac:dyDescent="0.25">
      <c r="A115" s="172">
        <v>4535</v>
      </c>
      <c r="B115" s="185" t="s">
        <v>621</v>
      </c>
      <c r="C115" s="188"/>
      <c r="D115" s="64">
        <f>SUM(E115:F115)</f>
        <v>0</v>
      </c>
      <c r="E115" s="64">
        <v>0</v>
      </c>
      <c r="F115" s="67" t="s">
        <v>142</v>
      </c>
      <c r="G115" s="64">
        <f>SUM(H115:I115)</f>
        <v>0</v>
      </c>
      <c r="H115" s="64">
        <v>0</v>
      </c>
      <c r="I115" s="67" t="s">
        <v>142</v>
      </c>
      <c r="J115" s="64">
        <f>SUM(K115:L115)</f>
        <v>0</v>
      </c>
      <c r="K115" s="64">
        <v>0</v>
      </c>
      <c r="L115" s="68" t="s">
        <v>142</v>
      </c>
    </row>
    <row r="116" spans="1:12" x14ac:dyDescent="0.25">
      <c r="A116" s="172">
        <v>4536</v>
      </c>
      <c r="B116" s="185" t="s">
        <v>622</v>
      </c>
      <c r="C116" s="188"/>
      <c r="D116" s="64">
        <f>SUM(E116:F116)</f>
        <v>456429.1</v>
      </c>
      <c r="E116" s="64">
        <v>456429.1</v>
      </c>
      <c r="F116" s="67" t="s">
        <v>142</v>
      </c>
      <c r="G116" s="64">
        <f>SUM(H116:I116)</f>
        <v>725573.1</v>
      </c>
      <c r="H116" s="64">
        <v>725573.1</v>
      </c>
      <c r="I116" s="67" t="s">
        <v>142</v>
      </c>
      <c r="J116" s="64">
        <f>SUM(K116:L116)</f>
        <v>715114.45140000002</v>
      </c>
      <c r="K116" s="64">
        <v>715114.45140000002</v>
      </c>
      <c r="L116" s="68" t="s">
        <v>142</v>
      </c>
    </row>
    <row r="117" spans="1:12" ht="26.4" x14ac:dyDescent="0.25">
      <c r="A117" s="172">
        <v>4540</v>
      </c>
      <c r="B117" s="182" t="s">
        <v>623</v>
      </c>
      <c r="C117" s="178" t="s">
        <v>138</v>
      </c>
      <c r="D117" s="64">
        <f>SUM(D119:D121)</f>
        <v>30000</v>
      </c>
      <c r="E117" s="64">
        <f>SUM(E119:E121)</f>
        <v>30000</v>
      </c>
      <c r="F117" s="67" t="s">
        <v>142</v>
      </c>
      <c r="G117" s="64">
        <f>SUM(G119:G121)</f>
        <v>551302.1</v>
      </c>
      <c r="H117" s="64">
        <f>SUM(H119:H121)</f>
        <v>551302.1</v>
      </c>
      <c r="I117" s="67" t="s">
        <v>142</v>
      </c>
      <c r="J117" s="64">
        <f>SUM(J119:J121)</f>
        <v>550450.67790000001</v>
      </c>
      <c r="K117" s="64">
        <f>SUM(K119:K121)</f>
        <v>550450.67790000001</v>
      </c>
      <c r="L117" s="177" t="s">
        <v>143</v>
      </c>
    </row>
    <row r="118" spans="1:12" x14ac:dyDescent="0.25">
      <c r="A118" s="172"/>
      <c r="B118" s="180" t="s">
        <v>372</v>
      </c>
      <c r="C118" s="178"/>
      <c r="D118" s="64"/>
      <c r="E118" s="64"/>
      <c r="F118" s="67"/>
      <c r="G118" s="64"/>
      <c r="H118" s="64"/>
      <c r="I118" s="67"/>
      <c r="J118" s="64"/>
      <c r="K118" s="64"/>
      <c r="L118" s="68"/>
    </row>
    <row r="119" spans="1:12" ht="26.4" x14ac:dyDescent="0.25">
      <c r="A119" s="172">
        <v>4541</v>
      </c>
      <c r="B119" s="185" t="s">
        <v>624</v>
      </c>
      <c r="C119" s="178" t="s">
        <v>60</v>
      </c>
      <c r="D119" s="64">
        <f>SUM(E119:F119)</f>
        <v>0</v>
      </c>
      <c r="E119" s="64">
        <v>0</v>
      </c>
      <c r="F119" s="67" t="s">
        <v>142</v>
      </c>
      <c r="G119" s="64">
        <f>SUM(H119:I119)</f>
        <v>56587.9</v>
      </c>
      <c r="H119" s="64">
        <v>56587.9</v>
      </c>
      <c r="I119" s="67" t="s">
        <v>142</v>
      </c>
      <c r="J119" s="64">
        <f>SUM(K119:L119)</f>
        <v>55737.04</v>
      </c>
      <c r="K119" s="64">
        <v>55737.04</v>
      </c>
      <c r="L119" s="68" t="s">
        <v>142</v>
      </c>
    </row>
    <row r="120" spans="1:12" ht="26.4" x14ac:dyDescent="0.25">
      <c r="A120" s="172">
        <v>4542</v>
      </c>
      <c r="B120" s="185" t="s">
        <v>625</v>
      </c>
      <c r="C120" s="178" t="s">
        <v>61</v>
      </c>
      <c r="D120" s="64">
        <f>SUM(E120:F120)</f>
        <v>0</v>
      </c>
      <c r="E120" s="64">
        <v>0</v>
      </c>
      <c r="F120" s="67" t="s">
        <v>142</v>
      </c>
      <c r="G120" s="64">
        <f>SUM(H120:I120)</f>
        <v>233706.4</v>
      </c>
      <c r="H120" s="64">
        <v>233706.4</v>
      </c>
      <c r="I120" s="67" t="s">
        <v>142</v>
      </c>
      <c r="J120" s="64">
        <f>SUM(K120:L120)</f>
        <v>233706.4</v>
      </c>
      <c r="K120" s="64">
        <v>233706.4</v>
      </c>
      <c r="L120" s="68" t="s">
        <v>142</v>
      </c>
    </row>
    <row r="121" spans="1:12" ht="26.4" x14ac:dyDescent="0.25">
      <c r="A121" s="172">
        <v>4543</v>
      </c>
      <c r="B121" s="187" t="s">
        <v>626</v>
      </c>
      <c r="C121" s="178" t="s">
        <v>62</v>
      </c>
      <c r="D121" s="64">
        <f>SUM(D123,D124,D125)</f>
        <v>30000</v>
      </c>
      <c r="E121" s="64">
        <f>SUM(E123,E124,E125)</f>
        <v>30000</v>
      </c>
      <c r="F121" s="67" t="s">
        <v>142</v>
      </c>
      <c r="G121" s="64">
        <f>SUM(G123,G124,G125)</f>
        <v>261007.8</v>
      </c>
      <c r="H121" s="64">
        <f>SUM(H123,H124,H125)</f>
        <v>261007.8</v>
      </c>
      <c r="I121" s="67" t="s">
        <v>142</v>
      </c>
      <c r="J121" s="64">
        <f>SUM(J123,J124,J125)</f>
        <v>261007.23790000001</v>
      </c>
      <c r="K121" s="64">
        <f>SUM(K123,K124,K125)</f>
        <v>261007.23790000001</v>
      </c>
      <c r="L121" s="68" t="s">
        <v>142</v>
      </c>
    </row>
    <row r="122" spans="1:12" x14ac:dyDescent="0.25">
      <c r="A122" s="172"/>
      <c r="B122" s="185" t="s">
        <v>546</v>
      </c>
      <c r="C122" s="188"/>
      <c r="D122" s="64"/>
      <c r="E122" s="64"/>
      <c r="F122" s="67"/>
      <c r="G122" s="64"/>
      <c r="H122" s="189"/>
      <c r="I122" s="64"/>
      <c r="J122" s="64"/>
      <c r="K122" s="189"/>
      <c r="L122" s="177"/>
    </row>
    <row r="123" spans="1:12" x14ac:dyDescent="0.25">
      <c r="A123" s="172">
        <v>4544</v>
      </c>
      <c r="B123" s="181" t="s">
        <v>620</v>
      </c>
      <c r="C123" s="188"/>
      <c r="D123" s="64">
        <f>SUM(E123:F123)</f>
        <v>0</v>
      </c>
      <c r="E123" s="64">
        <v>0</v>
      </c>
      <c r="F123" s="67" t="s">
        <v>142</v>
      </c>
      <c r="G123" s="64">
        <f>SUM(H123:I123)</f>
        <v>17803</v>
      </c>
      <c r="H123" s="64">
        <v>17803</v>
      </c>
      <c r="I123" s="67" t="s">
        <v>142</v>
      </c>
      <c r="J123" s="64">
        <f>SUM(K123:L123)</f>
        <v>17803</v>
      </c>
      <c r="K123" s="64">
        <v>17803</v>
      </c>
      <c r="L123" s="68" t="s">
        <v>142</v>
      </c>
    </row>
    <row r="124" spans="1:12" hidden="1" x14ac:dyDescent="0.25">
      <c r="A124" s="172">
        <v>4545</v>
      </c>
      <c r="B124" s="185" t="s">
        <v>621</v>
      </c>
      <c r="C124" s="188"/>
      <c r="D124" s="64">
        <f>SUM(E124:F124)</f>
        <v>0</v>
      </c>
      <c r="E124" s="64">
        <v>0</v>
      </c>
      <c r="F124" s="67" t="s">
        <v>142</v>
      </c>
      <c r="G124" s="64">
        <f>SUM(H124:I124)</f>
        <v>0</v>
      </c>
      <c r="H124" s="64">
        <v>0</v>
      </c>
      <c r="I124" s="67" t="s">
        <v>142</v>
      </c>
      <c r="J124" s="64">
        <f>SUM(K124:L124)</f>
        <v>0</v>
      </c>
      <c r="K124" s="64">
        <v>0</v>
      </c>
      <c r="L124" s="68" t="s">
        <v>142</v>
      </c>
    </row>
    <row r="125" spans="1:12" x14ac:dyDescent="0.25">
      <c r="A125" s="172">
        <v>4546</v>
      </c>
      <c r="B125" s="185" t="s">
        <v>622</v>
      </c>
      <c r="C125" s="188"/>
      <c r="D125" s="64">
        <f>SUM(E125:F125)</f>
        <v>30000</v>
      </c>
      <c r="E125" s="64">
        <v>30000</v>
      </c>
      <c r="F125" s="67" t="s">
        <v>142</v>
      </c>
      <c r="G125" s="64">
        <f>SUM(H125:I125)</f>
        <v>243204.8</v>
      </c>
      <c r="H125" s="64">
        <v>243204.8</v>
      </c>
      <c r="I125" s="67" t="s">
        <v>142</v>
      </c>
      <c r="J125" s="64">
        <f>SUM(K125:L125)</f>
        <v>243204.23790000001</v>
      </c>
      <c r="K125" s="64">
        <v>243204.23790000001</v>
      </c>
      <c r="L125" s="68" t="s">
        <v>142</v>
      </c>
    </row>
    <row r="126" spans="1:12" ht="26.4" x14ac:dyDescent="0.25">
      <c r="A126" s="172">
        <v>4600</v>
      </c>
      <c r="B126" s="182" t="s">
        <v>627</v>
      </c>
      <c r="C126" s="178" t="s">
        <v>138</v>
      </c>
      <c r="D126" s="64">
        <f>SUM(D128,D132,D138)</f>
        <v>7457785.5999999996</v>
      </c>
      <c r="E126" s="64">
        <f>SUM(E128,E132,E138)</f>
        <v>7457785.5999999996</v>
      </c>
      <c r="F126" s="67" t="s">
        <v>142</v>
      </c>
      <c r="G126" s="64">
        <f>SUM(G128,G132,G138)</f>
        <v>7088436</v>
      </c>
      <c r="H126" s="64">
        <f>SUM(H128,H132,H138)</f>
        <v>7088436</v>
      </c>
      <c r="I126" s="67" t="s">
        <v>142</v>
      </c>
      <c r="J126" s="64">
        <f>SUM(J128,J132,J138)</f>
        <v>6920218.3559999997</v>
      </c>
      <c r="K126" s="64">
        <f>SUM(K128,K132,K138)</f>
        <v>6920218.3559999997</v>
      </c>
      <c r="L126" s="68" t="s">
        <v>142</v>
      </c>
    </row>
    <row r="127" spans="1:12" x14ac:dyDescent="0.25">
      <c r="A127" s="172"/>
      <c r="B127" s="173" t="s">
        <v>546</v>
      </c>
      <c r="C127" s="174"/>
      <c r="D127" s="64"/>
      <c r="E127" s="64"/>
      <c r="F127" s="64"/>
      <c r="G127" s="64"/>
      <c r="H127" s="64"/>
      <c r="I127" s="64"/>
      <c r="J127" s="64"/>
      <c r="K127" s="64"/>
      <c r="L127" s="177"/>
    </row>
    <row r="128" spans="1:12" hidden="1" x14ac:dyDescent="0.25">
      <c r="A128" s="172">
        <v>4610</v>
      </c>
      <c r="B128" s="179" t="s">
        <v>628</v>
      </c>
      <c r="C128" s="174"/>
      <c r="D128" s="64">
        <f>SUM(D130:D131)</f>
        <v>0</v>
      </c>
      <c r="E128" s="64">
        <f>SUM(E130:E131)</f>
        <v>0</v>
      </c>
      <c r="F128" s="67" t="s">
        <v>143</v>
      </c>
      <c r="G128" s="64">
        <f>SUM(G130:G131)</f>
        <v>0</v>
      </c>
      <c r="H128" s="64">
        <f>SUM(H130:H131)</f>
        <v>0</v>
      </c>
      <c r="I128" s="67" t="s">
        <v>143</v>
      </c>
      <c r="J128" s="64">
        <f>SUM(J130:J131)</f>
        <v>0</v>
      </c>
      <c r="K128" s="64">
        <f>SUM(K130:K131)</f>
        <v>0</v>
      </c>
      <c r="L128" s="68" t="s">
        <v>143</v>
      </c>
    </row>
    <row r="129" spans="1:12" hidden="1" x14ac:dyDescent="0.25">
      <c r="A129" s="172"/>
      <c r="B129" s="173" t="s">
        <v>546</v>
      </c>
      <c r="C129" s="174"/>
      <c r="D129" s="64"/>
      <c r="E129" s="64"/>
      <c r="F129" s="67"/>
      <c r="G129" s="64"/>
      <c r="H129" s="64"/>
      <c r="I129" s="67"/>
      <c r="J129" s="64"/>
      <c r="K129" s="64"/>
      <c r="L129" s="68"/>
    </row>
    <row r="130" spans="1:12" ht="30" hidden="1" x14ac:dyDescent="0.25">
      <c r="A130" s="172">
        <v>4610</v>
      </c>
      <c r="B130" s="190" t="s">
        <v>629</v>
      </c>
      <c r="C130" s="176" t="s">
        <v>184</v>
      </c>
      <c r="D130" s="64">
        <f>SUM(E130:F130)</f>
        <v>0</v>
      </c>
      <c r="E130" s="64">
        <v>0</v>
      </c>
      <c r="F130" s="67" t="s">
        <v>142</v>
      </c>
      <c r="G130" s="64">
        <f>SUM(H130:I130)</f>
        <v>0</v>
      </c>
      <c r="H130" s="64">
        <v>0</v>
      </c>
      <c r="I130" s="67" t="s">
        <v>142</v>
      </c>
      <c r="J130" s="64">
        <f>SUM(K130:L130)</f>
        <v>0</v>
      </c>
      <c r="K130" s="64">
        <v>0</v>
      </c>
      <c r="L130" s="68" t="s">
        <v>142</v>
      </c>
    </row>
    <row r="131" spans="1:12" ht="30" hidden="1" x14ac:dyDescent="0.25">
      <c r="A131" s="172">
        <v>4620</v>
      </c>
      <c r="B131" s="190" t="s">
        <v>630</v>
      </c>
      <c r="C131" s="176" t="s">
        <v>15</v>
      </c>
      <c r="D131" s="64">
        <f>SUM(E131:F131)</f>
        <v>0</v>
      </c>
      <c r="E131" s="64">
        <v>0</v>
      </c>
      <c r="F131" s="67" t="s">
        <v>142</v>
      </c>
      <c r="G131" s="64">
        <f>SUM(H131:I131)</f>
        <v>0</v>
      </c>
      <c r="H131" s="64">
        <v>0</v>
      </c>
      <c r="I131" s="67" t="s">
        <v>142</v>
      </c>
      <c r="J131" s="64">
        <f>SUM(K131:L131)</f>
        <v>0</v>
      </c>
      <c r="K131" s="64">
        <v>0</v>
      </c>
      <c r="L131" s="68" t="s">
        <v>142</v>
      </c>
    </row>
    <row r="132" spans="1:12" ht="39.6" x14ac:dyDescent="0.25">
      <c r="A132" s="172">
        <v>4630</v>
      </c>
      <c r="B132" s="182" t="s">
        <v>631</v>
      </c>
      <c r="C132" s="178" t="s">
        <v>138</v>
      </c>
      <c r="D132" s="64">
        <f>SUM(D134:D137)</f>
        <v>7457785.5999999996</v>
      </c>
      <c r="E132" s="64">
        <f>SUM(E134:E137)</f>
        <v>7457785.5999999996</v>
      </c>
      <c r="F132" s="67" t="s">
        <v>142</v>
      </c>
      <c r="G132" s="64">
        <f>SUM(G134:G137)</f>
        <v>7088436</v>
      </c>
      <c r="H132" s="64">
        <f>SUM(H134:H137)</f>
        <v>7088436</v>
      </c>
      <c r="I132" s="67" t="s">
        <v>142</v>
      </c>
      <c r="J132" s="64">
        <f>SUM(J134:J137)</f>
        <v>6920218.3559999997</v>
      </c>
      <c r="K132" s="64">
        <f>SUM(K134:K137)</f>
        <v>6920218.3559999997</v>
      </c>
      <c r="L132" s="68" t="s">
        <v>142</v>
      </c>
    </row>
    <row r="133" spans="1:12" x14ac:dyDescent="0.25">
      <c r="A133" s="172"/>
      <c r="B133" s="180" t="s">
        <v>372</v>
      </c>
      <c r="C133" s="178"/>
      <c r="D133" s="64"/>
      <c r="E133" s="64"/>
      <c r="F133" s="67"/>
      <c r="G133" s="64"/>
      <c r="H133" s="64"/>
      <c r="I133" s="67"/>
      <c r="J133" s="64"/>
      <c r="K133" s="64"/>
      <c r="L133" s="68"/>
    </row>
    <row r="134" spans="1:12" hidden="1" x14ac:dyDescent="0.25">
      <c r="A134" s="172">
        <v>4631</v>
      </c>
      <c r="B134" s="181" t="s">
        <v>632</v>
      </c>
      <c r="C134" s="178" t="s">
        <v>63</v>
      </c>
      <c r="D134" s="64">
        <f>SUM(E134:F134)</f>
        <v>0</v>
      </c>
      <c r="E134" s="64">
        <v>0</v>
      </c>
      <c r="F134" s="67" t="s">
        <v>142</v>
      </c>
      <c r="G134" s="64">
        <f>SUM(H134:I134)</f>
        <v>0</v>
      </c>
      <c r="H134" s="64">
        <v>0</v>
      </c>
      <c r="I134" s="67" t="s">
        <v>142</v>
      </c>
      <c r="J134" s="64">
        <f>SUM(K134:L134)</f>
        <v>0</v>
      </c>
      <c r="K134" s="64">
        <v>0</v>
      </c>
      <c r="L134" s="68" t="s">
        <v>142</v>
      </c>
    </row>
    <row r="135" spans="1:12" x14ac:dyDescent="0.25">
      <c r="A135" s="172">
        <v>4632</v>
      </c>
      <c r="B135" s="181" t="s">
        <v>633</v>
      </c>
      <c r="C135" s="178" t="s">
        <v>64</v>
      </c>
      <c r="D135" s="64">
        <f>SUM(E135:F135)</f>
        <v>48000</v>
      </c>
      <c r="E135" s="64">
        <v>48000</v>
      </c>
      <c r="F135" s="67" t="s">
        <v>142</v>
      </c>
      <c r="G135" s="64">
        <f>SUM(H135:I135)</f>
        <v>50000</v>
      </c>
      <c r="H135" s="64">
        <v>50000</v>
      </c>
      <c r="I135" s="67" t="s">
        <v>142</v>
      </c>
      <c r="J135" s="64">
        <f>SUM(K135:L135)</f>
        <v>50000</v>
      </c>
      <c r="K135" s="64">
        <v>50000</v>
      </c>
      <c r="L135" s="68" t="s">
        <v>142</v>
      </c>
    </row>
    <row r="136" spans="1:12" x14ac:dyDescent="0.25">
      <c r="A136" s="172">
        <v>4633</v>
      </c>
      <c r="B136" s="181" t="s">
        <v>634</v>
      </c>
      <c r="C136" s="178" t="s">
        <v>65</v>
      </c>
      <c r="D136" s="64">
        <f>SUM(E136:F136)</f>
        <v>0</v>
      </c>
      <c r="E136" s="64">
        <v>0</v>
      </c>
      <c r="F136" s="67" t="s">
        <v>142</v>
      </c>
      <c r="G136" s="64">
        <f>SUM(H136:I136)</f>
        <v>60300</v>
      </c>
      <c r="H136" s="64">
        <v>60300</v>
      </c>
      <c r="I136" s="67" t="s">
        <v>142</v>
      </c>
      <c r="J136" s="64">
        <f>SUM(K136:L136)</f>
        <v>46230</v>
      </c>
      <c r="K136" s="64">
        <v>46230</v>
      </c>
      <c r="L136" s="68" t="s">
        <v>142</v>
      </c>
    </row>
    <row r="137" spans="1:12" x14ac:dyDescent="0.25">
      <c r="A137" s="172">
        <v>4634</v>
      </c>
      <c r="B137" s="181" t="s">
        <v>635</v>
      </c>
      <c r="C137" s="178" t="s">
        <v>43</v>
      </c>
      <c r="D137" s="64">
        <f>SUM(E137:F137)</f>
        <v>7409785.5999999996</v>
      </c>
      <c r="E137" s="64">
        <v>7409785.5999999996</v>
      </c>
      <c r="F137" s="67" t="s">
        <v>142</v>
      </c>
      <c r="G137" s="64">
        <f>SUM(H137:I137)</f>
        <v>6978136</v>
      </c>
      <c r="H137" s="64">
        <v>6978136</v>
      </c>
      <c r="I137" s="67" t="s">
        <v>142</v>
      </c>
      <c r="J137" s="64">
        <f>SUM(K137:L137)</f>
        <v>6823988.3559999997</v>
      </c>
      <c r="K137" s="64">
        <v>6823988.3559999997</v>
      </c>
      <c r="L137" s="68" t="s">
        <v>142</v>
      </c>
    </row>
    <row r="138" spans="1:12" hidden="1" x14ac:dyDescent="0.25">
      <c r="A138" s="172">
        <v>4640</v>
      </c>
      <c r="B138" s="182" t="s">
        <v>636</v>
      </c>
      <c r="C138" s="178" t="s">
        <v>138</v>
      </c>
      <c r="D138" s="64">
        <f>SUM(D140)</f>
        <v>0</v>
      </c>
      <c r="E138" s="64">
        <f>SUM(E140)</f>
        <v>0</v>
      </c>
      <c r="F138" s="67" t="s">
        <v>142</v>
      </c>
      <c r="G138" s="64">
        <f>SUM(G140)</f>
        <v>0</v>
      </c>
      <c r="H138" s="64">
        <f>SUM(H140)</f>
        <v>0</v>
      </c>
      <c r="I138" s="67" t="s">
        <v>142</v>
      </c>
      <c r="J138" s="64">
        <f>SUM(J140)</f>
        <v>0</v>
      </c>
      <c r="K138" s="64">
        <f>SUM(K140)</f>
        <v>0</v>
      </c>
      <c r="L138" s="68" t="s">
        <v>142</v>
      </c>
    </row>
    <row r="139" spans="1:12" hidden="1" x14ac:dyDescent="0.25">
      <c r="A139" s="172"/>
      <c r="B139" s="180" t="s">
        <v>372</v>
      </c>
      <c r="C139" s="178"/>
      <c r="D139" s="64"/>
      <c r="E139" s="64"/>
      <c r="F139" s="67"/>
      <c r="G139" s="64"/>
      <c r="H139" s="64"/>
      <c r="I139" s="67"/>
      <c r="J139" s="64"/>
      <c r="K139" s="64"/>
      <c r="L139" s="68"/>
    </row>
    <row r="140" spans="1:12" hidden="1" x14ac:dyDescent="0.25">
      <c r="A140" s="172">
        <v>4641</v>
      </c>
      <c r="B140" s="181" t="s">
        <v>637</v>
      </c>
      <c r="C140" s="178" t="s">
        <v>66</v>
      </c>
      <c r="D140" s="64">
        <f>SUM(E140:F140)</f>
        <v>0</v>
      </c>
      <c r="E140" s="64">
        <v>0</v>
      </c>
      <c r="F140" s="67" t="s">
        <v>143</v>
      </c>
      <c r="G140" s="64">
        <f>SUM(H140:I140)</f>
        <v>0</v>
      </c>
      <c r="H140" s="64">
        <v>0</v>
      </c>
      <c r="I140" s="67" t="s">
        <v>142</v>
      </c>
      <c r="J140" s="64">
        <f>SUM(K140:L140)</f>
        <v>0</v>
      </c>
      <c r="K140" s="64">
        <v>0</v>
      </c>
      <c r="L140" s="68" t="s">
        <v>142</v>
      </c>
    </row>
    <row r="141" spans="1:12" ht="39.6" x14ac:dyDescent="0.25">
      <c r="A141" s="172">
        <v>4700</v>
      </c>
      <c r="B141" s="182" t="s">
        <v>638</v>
      </c>
      <c r="C141" s="178" t="s">
        <v>138</v>
      </c>
      <c r="D141" s="64">
        <f>SUM(D143,D147,D153,D156,D160,D163,D166)</f>
        <v>36337068.400000006</v>
      </c>
      <c r="E141" s="64">
        <f t="shared" ref="E141:L141" si="16">SUM(E143,E147,E153,E156,E160,E163,E166)</f>
        <v>45372978.400000006</v>
      </c>
      <c r="F141" s="64">
        <f>SUM(F143,F147,F153,F156,F160,F163,F166)</f>
        <v>50000</v>
      </c>
      <c r="G141" s="64">
        <f t="shared" si="16"/>
        <v>25151652.800000001</v>
      </c>
      <c r="H141" s="64">
        <f t="shared" si="16"/>
        <v>30578163.800000001</v>
      </c>
      <c r="I141" s="64">
        <f t="shared" si="16"/>
        <v>0</v>
      </c>
      <c r="J141" s="64">
        <f t="shared" si="16"/>
        <v>17002221.5031</v>
      </c>
      <c r="K141" s="64">
        <f t="shared" si="16"/>
        <v>17675221.5031</v>
      </c>
      <c r="L141" s="177">
        <f t="shared" si="16"/>
        <v>0</v>
      </c>
    </row>
    <row r="142" spans="1:12" x14ac:dyDescent="0.25">
      <c r="A142" s="172"/>
      <c r="B142" s="173" t="s">
        <v>546</v>
      </c>
      <c r="C142" s="174"/>
      <c r="D142" s="64"/>
      <c r="E142" s="64"/>
      <c r="F142" s="64"/>
      <c r="G142" s="64"/>
      <c r="H142" s="64"/>
      <c r="I142" s="64"/>
      <c r="J142" s="64"/>
      <c r="K142" s="64"/>
      <c r="L142" s="177"/>
    </row>
    <row r="143" spans="1:12" ht="39.6" x14ac:dyDescent="0.25">
      <c r="A143" s="172">
        <v>4710</v>
      </c>
      <c r="B143" s="182" t="s">
        <v>639</v>
      </c>
      <c r="C143" s="178" t="s">
        <v>138</v>
      </c>
      <c r="D143" s="64">
        <f>SUM(D145:D146)</f>
        <v>238930.7</v>
      </c>
      <c r="E143" s="64">
        <f>SUM(E145:E146)</f>
        <v>238930.7</v>
      </c>
      <c r="F143" s="67" t="s">
        <v>142</v>
      </c>
      <c r="G143" s="64">
        <f>SUM(G145:G146)</f>
        <v>808964.6</v>
      </c>
      <c r="H143" s="64">
        <f>SUM(H145:H146)</f>
        <v>808964.6</v>
      </c>
      <c r="I143" s="67" t="s">
        <v>142</v>
      </c>
      <c r="J143" s="64">
        <f>SUM(J145:J146)</f>
        <v>767241.42879999999</v>
      </c>
      <c r="K143" s="64">
        <f>SUM(K145:K146)</f>
        <v>767241.42879999999</v>
      </c>
      <c r="L143" s="68" t="s">
        <v>142</v>
      </c>
    </row>
    <row r="144" spans="1:12" x14ac:dyDescent="0.25">
      <c r="A144" s="172"/>
      <c r="B144" s="180" t="s">
        <v>372</v>
      </c>
      <c r="C144" s="178"/>
      <c r="D144" s="64"/>
      <c r="E144" s="64"/>
      <c r="F144" s="67"/>
      <c r="G144" s="64"/>
      <c r="H144" s="64"/>
      <c r="I144" s="67" t="s">
        <v>142</v>
      </c>
      <c r="J144" s="64"/>
      <c r="K144" s="64"/>
      <c r="L144" s="68" t="s">
        <v>142</v>
      </c>
    </row>
    <row r="145" spans="1:12" ht="39.6" hidden="1" x14ac:dyDescent="0.25">
      <c r="A145" s="172">
        <v>4711</v>
      </c>
      <c r="B145" s="181" t="s">
        <v>640</v>
      </c>
      <c r="C145" s="178" t="s">
        <v>67</v>
      </c>
      <c r="D145" s="64">
        <f>SUM(E145:F145)</f>
        <v>0</v>
      </c>
      <c r="E145" s="64">
        <v>0</v>
      </c>
      <c r="F145" s="67" t="s">
        <v>142</v>
      </c>
      <c r="G145" s="64">
        <f>SUM(H145:I145)</f>
        <v>0</v>
      </c>
      <c r="H145" s="64">
        <v>0</v>
      </c>
      <c r="I145" s="67" t="s">
        <v>142</v>
      </c>
      <c r="J145" s="64">
        <f>SUM(K145:L145)</f>
        <v>0</v>
      </c>
      <c r="K145" s="64">
        <v>0</v>
      </c>
      <c r="L145" s="68" t="s">
        <v>142</v>
      </c>
    </row>
    <row r="146" spans="1:12" ht="26.4" x14ac:dyDescent="0.25">
      <c r="A146" s="172">
        <v>4712</v>
      </c>
      <c r="B146" s="181" t="s">
        <v>641</v>
      </c>
      <c r="C146" s="178" t="s">
        <v>68</v>
      </c>
      <c r="D146" s="64">
        <f>SUM(E146:F146)</f>
        <v>238930.7</v>
      </c>
      <c r="E146" s="64">
        <v>238930.7</v>
      </c>
      <c r="F146" s="67" t="s">
        <v>142</v>
      </c>
      <c r="G146" s="64">
        <f>SUM(H146:I146)</f>
        <v>808964.6</v>
      </c>
      <c r="H146" s="64">
        <v>808964.6</v>
      </c>
      <c r="I146" s="67" t="s">
        <v>142</v>
      </c>
      <c r="J146" s="64">
        <f>SUM(K146:L146)</f>
        <v>767241.42879999999</v>
      </c>
      <c r="K146" s="64">
        <v>767241.42879999999</v>
      </c>
      <c r="L146" s="68" t="s">
        <v>142</v>
      </c>
    </row>
    <row r="147" spans="1:12" ht="52.8" x14ac:dyDescent="0.25">
      <c r="A147" s="172">
        <v>4720</v>
      </c>
      <c r="B147" s="182" t="s">
        <v>642</v>
      </c>
      <c r="C147" s="178" t="s">
        <v>138</v>
      </c>
      <c r="D147" s="64">
        <f>SUM(D149:D152)</f>
        <v>229032.5</v>
      </c>
      <c r="E147" s="64">
        <f>SUM(E149:E152)</f>
        <v>229032.5</v>
      </c>
      <c r="F147" s="67" t="s">
        <v>142</v>
      </c>
      <c r="G147" s="64">
        <f>SUM(G149:G152)</f>
        <v>2412824.0999999996</v>
      </c>
      <c r="H147" s="64">
        <f>SUM(H149:H152)</f>
        <v>2412824.0999999996</v>
      </c>
      <c r="I147" s="67" t="s">
        <v>142</v>
      </c>
      <c r="J147" s="64">
        <f>SUM(J149:J152)</f>
        <v>1680619.1056000001</v>
      </c>
      <c r="K147" s="64">
        <f>SUM(K149:K152)</f>
        <v>1680619.1056000001</v>
      </c>
      <c r="L147" s="68" t="s">
        <v>142</v>
      </c>
    </row>
    <row r="148" spans="1:12" x14ac:dyDescent="0.25">
      <c r="A148" s="172"/>
      <c r="B148" s="180" t="s">
        <v>372</v>
      </c>
      <c r="C148" s="178"/>
      <c r="D148" s="64"/>
      <c r="E148" s="64"/>
      <c r="F148" s="67"/>
      <c r="G148" s="64"/>
      <c r="H148" s="64"/>
      <c r="I148" s="67"/>
      <c r="J148" s="64"/>
      <c r="K148" s="64"/>
      <c r="L148" s="68"/>
    </row>
    <row r="149" spans="1:12" hidden="1" x14ac:dyDescent="0.25">
      <c r="A149" s="172">
        <v>4721</v>
      </c>
      <c r="B149" s="181" t="s">
        <v>643</v>
      </c>
      <c r="C149" s="178" t="s">
        <v>74</v>
      </c>
      <c r="D149" s="64">
        <f>SUM(E149:F149)</f>
        <v>0</v>
      </c>
      <c r="E149" s="64">
        <v>0</v>
      </c>
      <c r="F149" s="67" t="s">
        <v>142</v>
      </c>
      <c r="G149" s="64">
        <f>SUM(H149:I149)</f>
        <v>0</v>
      </c>
      <c r="H149" s="64">
        <v>0</v>
      </c>
      <c r="I149" s="67" t="s">
        <v>142</v>
      </c>
      <c r="J149" s="64">
        <f>SUM(K149:L149)</f>
        <v>0</v>
      </c>
      <c r="K149" s="64">
        <v>0</v>
      </c>
      <c r="L149" s="68" t="s">
        <v>142</v>
      </c>
    </row>
    <row r="150" spans="1:12" x14ac:dyDescent="0.25">
      <c r="A150" s="172">
        <v>4722</v>
      </c>
      <c r="B150" s="181" t="s">
        <v>644</v>
      </c>
      <c r="C150" s="186">
        <v>4822</v>
      </c>
      <c r="D150" s="64">
        <f>SUM(E150:F150)</f>
        <v>0</v>
      </c>
      <c r="E150" s="64">
        <v>0</v>
      </c>
      <c r="F150" s="67" t="s">
        <v>142</v>
      </c>
      <c r="G150" s="64">
        <f>SUM(H150:I150)</f>
        <v>674284.7</v>
      </c>
      <c r="H150" s="64">
        <v>674284.7</v>
      </c>
      <c r="I150" s="67" t="s">
        <v>142</v>
      </c>
      <c r="J150" s="64">
        <f>SUM(K150:L150)</f>
        <v>606908.90500000003</v>
      </c>
      <c r="K150" s="64">
        <v>606908.90500000003</v>
      </c>
      <c r="L150" s="68" t="s">
        <v>142</v>
      </c>
    </row>
    <row r="151" spans="1:12" x14ac:dyDescent="0.25">
      <c r="A151" s="172">
        <v>4723</v>
      </c>
      <c r="B151" s="181" t="s">
        <v>645</v>
      </c>
      <c r="C151" s="178" t="s">
        <v>75</v>
      </c>
      <c r="D151" s="64">
        <f>SUM(E151:F151)</f>
        <v>229032.5</v>
      </c>
      <c r="E151" s="64">
        <v>229032.5</v>
      </c>
      <c r="F151" s="67" t="s">
        <v>142</v>
      </c>
      <c r="G151" s="64">
        <f>SUM(H151:I151)</f>
        <v>1738539.4</v>
      </c>
      <c r="H151" s="64">
        <v>1738539.4</v>
      </c>
      <c r="I151" s="67" t="s">
        <v>142</v>
      </c>
      <c r="J151" s="64">
        <f>SUM(K151:L151)</f>
        <v>1073710.2006000001</v>
      </c>
      <c r="K151" s="64">
        <v>1073710.2006000001</v>
      </c>
      <c r="L151" s="68" t="s">
        <v>142</v>
      </c>
    </row>
    <row r="152" spans="1:12" ht="26.4" hidden="1" x14ac:dyDescent="0.25">
      <c r="A152" s="172">
        <v>4724</v>
      </c>
      <c r="B152" s="181" t="s">
        <v>646</v>
      </c>
      <c r="C152" s="178" t="s">
        <v>76</v>
      </c>
      <c r="D152" s="64">
        <f>SUM(E152:F152)</f>
        <v>0</v>
      </c>
      <c r="E152" s="64">
        <v>0</v>
      </c>
      <c r="F152" s="67" t="s">
        <v>142</v>
      </c>
      <c r="G152" s="64">
        <f>SUM(H152:I152)</f>
        <v>0</v>
      </c>
      <c r="H152" s="64">
        <v>0</v>
      </c>
      <c r="I152" s="67" t="s">
        <v>142</v>
      </c>
      <c r="J152" s="64">
        <f>SUM(K152:L152)</f>
        <v>0</v>
      </c>
      <c r="K152" s="64">
        <v>0</v>
      </c>
      <c r="L152" s="68" t="s">
        <v>142</v>
      </c>
    </row>
    <row r="153" spans="1:12" ht="26.4" hidden="1" x14ac:dyDescent="0.25">
      <c r="A153" s="172">
        <v>4730</v>
      </c>
      <c r="B153" s="182" t="s">
        <v>647</v>
      </c>
      <c r="C153" s="178" t="s">
        <v>138</v>
      </c>
      <c r="D153" s="64">
        <f>SUM(D155)</f>
        <v>0</v>
      </c>
      <c r="E153" s="64">
        <f>SUM(E155)</f>
        <v>0</v>
      </c>
      <c r="F153" s="67" t="s">
        <v>142</v>
      </c>
      <c r="G153" s="64">
        <f>SUM(G155)</f>
        <v>0</v>
      </c>
      <c r="H153" s="64">
        <f>SUM(H155)</f>
        <v>0</v>
      </c>
      <c r="I153" s="67" t="s">
        <v>142</v>
      </c>
      <c r="J153" s="64">
        <f>SUM(J155)</f>
        <v>0</v>
      </c>
      <c r="K153" s="64">
        <f>SUM(K155)</f>
        <v>0</v>
      </c>
      <c r="L153" s="68" t="s">
        <v>142</v>
      </c>
    </row>
    <row r="154" spans="1:12" hidden="1" x14ac:dyDescent="0.25">
      <c r="A154" s="172"/>
      <c r="B154" s="180" t="s">
        <v>372</v>
      </c>
      <c r="C154" s="178"/>
      <c r="D154" s="64"/>
      <c r="E154" s="64"/>
      <c r="F154" s="67"/>
      <c r="G154" s="64"/>
      <c r="H154" s="64"/>
      <c r="I154" s="67"/>
      <c r="J154" s="64"/>
      <c r="K154" s="64"/>
      <c r="L154" s="68"/>
    </row>
    <row r="155" spans="1:12" hidden="1" x14ac:dyDescent="0.25">
      <c r="A155" s="172">
        <v>4731</v>
      </c>
      <c r="B155" s="181" t="s">
        <v>648</v>
      </c>
      <c r="C155" s="178" t="s">
        <v>77</v>
      </c>
      <c r="D155" s="64">
        <f>SUM(E155:F155)</f>
        <v>0</v>
      </c>
      <c r="E155" s="64">
        <v>0</v>
      </c>
      <c r="F155" s="67" t="s">
        <v>142</v>
      </c>
      <c r="G155" s="64">
        <f>SUM(H155:I155)</f>
        <v>0</v>
      </c>
      <c r="H155" s="64">
        <v>0</v>
      </c>
      <c r="I155" s="67" t="s">
        <v>142</v>
      </c>
      <c r="J155" s="64">
        <f>SUM(K155:L155)</f>
        <v>0</v>
      </c>
      <c r="K155" s="64">
        <v>0</v>
      </c>
      <c r="L155" s="68" t="s">
        <v>142</v>
      </c>
    </row>
    <row r="156" spans="1:12" ht="39.6" hidden="1" x14ac:dyDescent="0.25">
      <c r="A156" s="172">
        <v>4740</v>
      </c>
      <c r="B156" s="182" t="s">
        <v>649</v>
      </c>
      <c r="C156" s="178" t="s">
        <v>138</v>
      </c>
      <c r="D156" s="64">
        <f>SUM(D158:D159)</f>
        <v>0</v>
      </c>
      <c r="E156" s="64">
        <f>SUM(E158:E159)</f>
        <v>0</v>
      </c>
      <c r="F156" s="67" t="s">
        <v>142</v>
      </c>
      <c r="G156" s="64">
        <f>SUM(G158:G159)</f>
        <v>0</v>
      </c>
      <c r="H156" s="64">
        <f>SUM(H158:H159)</f>
        <v>0</v>
      </c>
      <c r="I156" s="67" t="s">
        <v>142</v>
      </c>
      <c r="J156" s="64">
        <f>SUM(J158:J159)</f>
        <v>0</v>
      </c>
      <c r="K156" s="64">
        <f>SUM(K158:K159)</f>
        <v>0</v>
      </c>
      <c r="L156" s="68" t="s">
        <v>142</v>
      </c>
    </row>
    <row r="157" spans="1:12" hidden="1" x14ac:dyDescent="0.25">
      <c r="A157" s="172"/>
      <c r="B157" s="180" t="s">
        <v>372</v>
      </c>
      <c r="C157" s="178"/>
      <c r="D157" s="64"/>
      <c r="E157" s="64"/>
      <c r="F157" s="67"/>
      <c r="G157" s="64"/>
      <c r="H157" s="64"/>
      <c r="I157" s="67"/>
      <c r="J157" s="64"/>
      <c r="K157" s="64"/>
      <c r="L157" s="68"/>
    </row>
    <row r="158" spans="1:12" ht="26.4" hidden="1" x14ac:dyDescent="0.25">
      <c r="A158" s="172">
        <v>4741</v>
      </c>
      <c r="B158" s="181" t="s">
        <v>650</v>
      </c>
      <c r="C158" s="178" t="s">
        <v>78</v>
      </c>
      <c r="D158" s="64">
        <f>SUM(E158:F158)</f>
        <v>0</v>
      </c>
      <c r="E158" s="64">
        <v>0</v>
      </c>
      <c r="F158" s="67" t="s">
        <v>142</v>
      </c>
      <c r="G158" s="64">
        <f>SUM(H158:I158)</f>
        <v>0</v>
      </c>
      <c r="H158" s="64">
        <v>0</v>
      </c>
      <c r="I158" s="67" t="s">
        <v>142</v>
      </c>
      <c r="J158" s="64">
        <f>SUM(K158:L158)</f>
        <v>0</v>
      </c>
      <c r="K158" s="64">
        <v>0</v>
      </c>
      <c r="L158" s="68" t="s">
        <v>142</v>
      </c>
    </row>
    <row r="159" spans="1:12" ht="26.4" hidden="1" x14ac:dyDescent="0.25">
      <c r="A159" s="172">
        <v>4742</v>
      </c>
      <c r="B159" s="181" t="s">
        <v>651</v>
      </c>
      <c r="C159" s="178" t="s">
        <v>79</v>
      </c>
      <c r="D159" s="64">
        <f>SUM(E159:F159)</f>
        <v>0</v>
      </c>
      <c r="E159" s="64">
        <v>0</v>
      </c>
      <c r="F159" s="67" t="s">
        <v>142</v>
      </c>
      <c r="G159" s="64">
        <f>SUM(H159:I159)</f>
        <v>0</v>
      </c>
      <c r="H159" s="64">
        <v>0</v>
      </c>
      <c r="I159" s="67" t="s">
        <v>142</v>
      </c>
      <c r="J159" s="64">
        <f>SUM(K159:L159)</f>
        <v>0</v>
      </c>
      <c r="K159" s="64">
        <v>0</v>
      </c>
      <c r="L159" s="68" t="s">
        <v>142</v>
      </c>
    </row>
    <row r="160" spans="1:12" ht="39.6" hidden="1" x14ac:dyDescent="0.25">
      <c r="A160" s="172">
        <v>4750</v>
      </c>
      <c r="B160" s="182" t="s">
        <v>652</v>
      </c>
      <c r="C160" s="178" t="s">
        <v>138</v>
      </c>
      <c r="D160" s="64">
        <f>SUM(D162)</f>
        <v>0</v>
      </c>
      <c r="E160" s="64">
        <f>SUM(E162)</f>
        <v>0</v>
      </c>
      <c r="F160" s="67" t="s">
        <v>142</v>
      </c>
      <c r="G160" s="64">
        <f>SUM(G162)</f>
        <v>0</v>
      </c>
      <c r="H160" s="64">
        <f>SUM(H162)</f>
        <v>0</v>
      </c>
      <c r="I160" s="67" t="s">
        <v>142</v>
      </c>
      <c r="J160" s="64">
        <f>SUM(J162)</f>
        <v>0</v>
      </c>
      <c r="K160" s="64">
        <f>SUM(K162)</f>
        <v>0</v>
      </c>
      <c r="L160" s="68" t="s">
        <v>142</v>
      </c>
    </row>
    <row r="161" spans="1:14" hidden="1" x14ac:dyDescent="0.25">
      <c r="A161" s="172"/>
      <c r="B161" s="180" t="s">
        <v>372</v>
      </c>
      <c r="C161" s="178"/>
      <c r="D161" s="64"/>
      <c r="E161" s="64"/>
      <c r="F161" s="67"/>
      <c r="G161" s="64"/>
      <c r="H161" s="64"/>
      <c r="I161" s="67"/>
      <c r="J161" s="64"/>
      <c r="K161" s="64"/>
      <c r="L161" s="68"/>
    </row>
    <row r="162" spans="1:14" ht="26.4" hidden="1" x14ac:dyDescent="0.25">
      <c r="A162" s="172">
        <v>4751</v>
      </c>
      <c r="B162" s="181" t="s">
        <v>653</v>
      </c>
      <c r="C162" s="178" t="s">
        <v>80</v>
      </c>
      <c r="D162" s="64">
        <f>SUM(E162:F162)</f>
        <v>0</v>
      </c>
      <c r="E162" s="64">
        <v>0</v>
      </c>
      <c r="F162" s="67" t="s">
        <v>142</v>
      </c>
      <c r="G162" s="64">
        <f>SUM(H162:I162)</f>
        <v>0</v>
      </c>
      <c r="H162" s="64">
        <v>0</v>
      </c>
      <c r="I162" s="67" t="s">
        <v>142</v>
      </c>
      <c r="J162" s="64">
        <f>SUM(K162:L162)</f>
        <v>0</v>
      </c>
      <c r="K162" s="64">
        <v>0</v>
      </c>
      <c r="L162" s="68" t="s">
        <v>142</v>
      </c>
    </row>
    <row r="163" spans="1:14" x14ac:dyDescent="0.25">
      <c r="A163" s="172">
        <v>4760</v>
      </c>
      <c r="B163" s="182" t="s">
        <v>654</v>
      </c>
      <c r="C163" s="178" t="s">
        <v>138</v>
      </c>
      <c r="D163" s="64">
        <f>SUM(D165)</f>
        <v>35671605.200000003</v>
      </c>
      <c r="E163" s="64">
        <f>SUM(E165)</f>
        <v>35671605.200000003</v>
      </c>
      <c r="F163" s="67" t="s">
        <v>142</v>
      </c>
      <c r="G163" s="64">
        <f>SUM(G165)</f>
        <v>21929864.100000001</v>
      </c>
      <c r="H163" s="64">
        <f>SUM(H165)</f>
        <v>21929864.100000001</v>
      </c>
      <c r="I163" s="67" t="s">
        <v>142</v>
      </c>
      <c r="J163" s="64">
        <f>SUM(J165)</f>
        <v>14554360.968699999</v>
      </c>
      <c r="K163" s="64">
        <f>SUM(K165)</f>
        <v>14554360.968699999</v>
      </c>
      <c r="L163" s="68" t="s">
        <v>142</v>
      </c>
    </row>
    <row r="164" spans="1:14" x14ac:dyDescent="0.25">
      <c r="A164" s="172"/>
      <c r="B164" s="180" t="s">
        <v>372</v>
      </c>
      <c r="C164" s="178"/>
      <c r="D164" s="64"/>
      <c r="E164" s="64"/>
      <c r="F164" s="67"/>
      <c r="G164" s="64"/>
      <c r="H164" s="64"/>
      <c r="I164" s="67"/>
      <c r="J164" s="64"/>
      <c r="K164" s="64"/>
      <c r="L164" s="68"/>
    </row>
    <row r="165" spans="1:14" x14ac:dyDescent="0.25">
      <c r="A165" s="172">
        <v>4761</v>
      </c>
      <c r="B165" s="181" t="s">
        <v>655</v>
      </c>
      <c r="C165" s="178" t="s">
        <v>81</v>
      </c>
      <c r="D165" s="64">
        <f>SUM(E165:F165)</f>
        <v>35671605.200000003</v>
      </c>
      <c r="E165" s="64">
        <v>35671605.200000003</v>
      </c>
      <c r="F165" s="67" t="s">
        <v>142</v>
      </c>
      <c r="G165" s="64">
        <f>SUM(H165:I165)</f>
        <v>21929864.100000001</v>
      </c>
      <c r="H165" s="64">
        <v>21929864.100000001</v>
      </c>
      <c r="I165" s="67" t="s">
        <v>142</v>
      </c>
      <c r="J165" s="64">
        <f>SUM(K165:L165)</f>
        <v>14554360.968699999</v>
      </c>
      <c r="K165" s="64">
        <v>14554360.968699999</v>
      </c>
      <c r="L165" s="68" t="s">
        <v>142</v>
      </c>
    </row>
    <row r="166" spans="1:14" x14ac:dyDescent="0.25">
      <c r="A166" s="172">
        <v>4770</v>
      </c>
      <c r="B166" s="182" t="s">
        <v>656</v>
      </c>
      <c r="C166" s="178" t="s">
        <v>138</v>
      </c>
      <c r="D166" s="64">
        <f>SUM(D168)</f>
        <v>197500</v>
      </c>
      <c r="E166" s="64">
        <f t="shared" ref="E166:L166" si="17">SUM(E168)</f>
        <v>9233410</v>
      </c>
      <c r="F166" s="64">
        <f t="shared" si="17"/>
        <v>50000</v>
      </c>
      <c r="G166" s="64">
        <f t="shared" si="17"/>
        <v>0</v>
      </c>
      <c r="H166" s="64">
        <f t="shared" si="17"/>
        <v>5426511</v>
      </c>
      <c r="I166" s="64">
        <f t="shared" si="17"/>
        <v>0</v>
      </c>
      <c r="J166" s="64">
        <f t="shared" si="17"/>
        <v>0</v>
      </c>
      <c r="K166" s="64">
        <f t="shared" si="17"/>
        <v>673000</v>
      </c>
      <c r="L166" s="177">
        <f t="shared" si="17"/>
        <v>0</v>
      </c>
    </row>
    <row r="167" spans="1:14" x14ac:dyDescent="0.25">
      <c r="A167" s="172"/>
      <c r="B167" s="180" t="s">
        <v>372</v>
      </c>
      <c r="C167" s="178"/>
      <c r="D167" s="64"/>
      <c r="E167" s="64"/>
      <c r="F167" s="67"/>
      <c r="G167" s="64"/>
      <c r="H167" s="64"/>
      <c r="I167" s="67"/>
      <c r="J167" s="64"/>
      <c r="K167" s="64"/>
      <c r="L167" s="68"/>
    </row>
    <row r="168" spans="1:14" x14ac:dyDescent="0.25">
      <c r="A168" s="172">
        <v>4771</v>
      </c>
      <c r="B168" s="183" t="s">
        <v>657</v>
      </c>
      <c r="C168" s="178" t="s">
        <v>82</v>
      </c>
      <c r="D168" s="64">
        <f>SUM(E168:F168)-Ekamutner!F121</f>
        <v>197500</v>
      </c>
      <c r="E168" s="64">
        <v>9233410</v>
      </c>
      <c r="F168" s="64">
        <v>50000</v>
      </c>
      <c r="G168" s="64">
        <f>SUM(H168:I168)-Ekamutner!I121</f>
        <v>0</v>
      </c>
      <c r="H168" s="64">
        <f>+H169</f>
        <v>5426511</v>
      </c>
      <c r="I168" s="64">
        <v>0</v>
      </c>
      <c r="J168" s="64">
        <f>SUM(K168,L168)-Ekamutner!L121</f>
        <v>0</v>
      </c>
      <c r="K168" s="64">
        <f>+K169</f>
        <v>673000</v>
      </c>
      <c r="L168" s="177">
        <v>0</v>
      </c>
      <c r="M168" s="279">
        <v>673000</v>
      </c>
      <c r="N168" s="279">
        <v>0</v>
      </c>
    </row>
    <row r="169" spans="1:14" ht="26.4" x14ac:dyDescent="0.25">
      <c r="A169" s="172">
        <v>4772</v>
      </c>
      <c r="B169" s="181" t="s">
        <v>658</v>
      </c>
      <c r="C169" s="178" t="s">
        <v>138</v>
      </c>
      <c r="D169" s="64">
        <f>SUM(E169:F169)</f>
        <v>9085910</v>
      </c>
      <c r="E169" s="64">
        <v>9085910</v>
      </c>
      <c r="F169" s="67" t="s">
        <v>143</v>
      </c>
      <c r="G169" s="64">
        <f>SUM(H169:I169)</f>
        <v>5426511</v>
      </c>
      <c r="H169" s="64">
        <v>5426511</v>
      </c>
      <c r="I169" s="67" t="s">
        <v>143</v>
      </c>
      <c r="J169" s="64">
        <f>SUM(K169:L169)</f>
        <v>673000</v>
      </c>
      <c r="K169" s="64">
        <v>673000</v>
      </c>
      <c r="L169" s="68" t="s">
        <v>143</v>
      </c>
    </row>
    <row r="170" spans="1:14" s="192" customFormat="1" ht="30" x14ac:dyDescent="0.25">
      <c r="A170" s="172">
        <v>5000</v>
      </c>
      <c r="B170" s="191" t="s">
        <v>659</v>
      </c>
      <c r="C170" s="178" t="s">
        <v>138</v>
      </c>
      <c r="D170" s="67">
        <f>SUM(D172,D190,D196,D199,D205)</f>
        <v>17868429</v>
      </c>
      <c r="E170" s="67" t="s">
        <v>142</v>
      </c>
      <c r="F170" s="67">
        <f>SUM(F172,F190,F196,F199,F205)</f>
        <v>17868429</v>
      </c>
      <c r="G170" s="67">
        <f>SUM(G172,G190,G196,G199,G205)</f>
        <v>22248297.099999998</v>
      </c>
      <c r="H170" s="67" t="s">
        <v>142</v>
      </c>
      <c r="I170" s="67">
        <f>SUM(I172,I190,I196,I199,I205)</f>
        <v>22248297.099999998</v>
      </c>
      <c r="J170" s="67">
        <f>SUM(J172,J190,J196,J199,J205)</f>
        <v>15062950.565299999</v>
      </c>
      <c r="K170" s="67" t="s">
        <v>142</v>
      </c>
      <c r="L170" s="67">
        <f>SUM(L172,L190,L196,L199,L205)</f>
        <v>15062950.565299999</v>
      </c>
    </row>
    <row r="171" spans="1:14" x14ac:dyDescent="0.25">
      <c r="A171" s="172"/>
      <c r="B171" s="173" t="s">
        <v>546</v>
      </c>
      <c r="C171" s="174"/>
      <c r="D171" s="64"/>
      <c r="E171" s="64"/>
      <c r="F171" s="64"/>
      <c r="G171" s="64"/>
      <c r="H171" s="64"/>
      <c r="I171" s="64"/>
      <c r="J171" s="64"/>
      <c r="K171" s="64"/>
      <c r="L171" s="177"/>
    </row>
    <row r="172" spans="1:14" ht="26.4" x14ac:dyDescent="0.25">
      <c r="A172" s="172">
        <v>5100</v>
      </c>
      <c r="B172" s="183" t="s">
        <v>660</v>
      </c>
      <c r="C172" s="178" t="s">
        <v>138</v>
      </c>
      <c r="D172" s="64">
        <f>SUM(D174,D179,D184)</f>
        <v>17463429</v>
      </c>
      <c r="E172" s="67" t="s">
        <v>142</v>
      </c>
      <c r="F172" s="64">
        <f>SUM(F174,F179,F184)</f>
        <v>17463429</v>
      </c>
      <c r="G172" s="64">
        <f>SUM(G174,G179,G184)</f>
        <v>22248297.099999998</v>
      </c>
      <c r="H172" s="67" t="s">
        <v>142</v>
      </c>
      <c r="I172" s="64">
        <f>SUM(I174,I179,I184)</f>
        <v>22248297.099999998</v>
      </c>
      <c r="J172" s="64">
        <f>SUM(J174,J179,J184)</f>
        <v>15062950.565299999</v>
      </c>
      <c r="K172" s="67" t="s">
        <v>142</v>
      </c>
      <c r="L172" s="177">
        <f>SUM(L174,L179,L184)</f>
        <v>15062950.565299999</v>
      </c>
    </row>
    <row r="173" spans="1:14" x14ac:dyDescent="0.25">
      <c r="A173" s="172"/>
      <c r="B173" s="173" t="s">
        <v>546</v>
      </c>
      <c r="C173" s="174"/>
      <c r="D173" s="64"/>
      <c r="E173" s="64"/>
      <c r="F173" s="64"/>
      <c r="G173" s="64"/>
      <c r="H173" s="64"/>
      <c r="I173" s="64"/>
      <c r="J173" s="64"/>
      <c r="K173" s="64"/>
      <c r="L173" s="177"/>
    </row>
    <row r="174" spans="1:14" ht="26.4" x14ac:dyDescent="0.25">
      <c r="A174" s="172">
        <v>5110</v>
      </c>
      <c r="B174" s="183" t="s">
        <v>661</v>
      </c>
      <c r="C174" s="178" t="s">
        <v>138</v>
      </c>
      <c r="D174" s="64">
        <f>SUM(D176:D178)</f>
        <v>10224169.699999999</v>
      </c>
      <c r="E174" s="64" t="s">
        <v>143</v>
      </c>
      <c r="F174" s="64">
        <f t="shared" ref="F174:L174" si="18">SUM(F176:F178)</f>
        <v>10224169.699999999</v>
      </c>
      <c r="G174" s="64">
        <f t="shared" si="18"/>
        <v>11856460</v>
      </c>
      <c r="H174" s="64" t="s">
        <v>143</v>
      </c>
      <c r="I174" s="64">
        <f t="shared" si="18"/>
        <v>11856460</v>
      </c>
      <c r="J174" s="64">
        <f t="shared" si="18"/>
        <v>7936668.301</v>
      </c>
      <c r="K174" s="64" t="s">
        <v>143</v>
      </c>
      <c r="L174" s="177">
        <f t="shared" si="18"/>
        <v>7936668.301</v>
      </c>
    </row>
    <row r="175" spans="1:14" x14ac:dyDescent="0.25">
      <c r="A175" s="172"/>
      <c r="B175" s="180" t="s">
        <v>372</v>
      </c>
      <c r="C175" s="178"/>
      <c r="D175" s="64"/>
      <c r="E175" s="64"/>
      <c r="F175" s="67"/>
      <c r="G175" s="64"/>
      <c r="H175" s="64"/>
      <c r="I175" s="67"/>
      <c r="J175" s="64"/>
      <c r="K175" s="64"/>
      <c r="L175" s="68"/>
    </row>
    <row r="176" spans="1:14" hidden="1" x14ac:dyDescent="0.25">
      <c r="A176" s="172">
        <v>5111</v>
      </c>
      <c r="B176" s="181" t="s">
        <v>662</v>
      </c>
      <c r="C176" s="178" t="s">
        <v>83</v>
      </c>
      <c r="D176" s="64">
        <f>SUM(E176:F176)</f>
        <v>0</v>
      </c>
      <c r="E176" s="67" t="s">
        <v>142</v>
      </c>
      <c r="F176" s="64">
        <v>0</v>
      </c>
      <c r="G176" s="64">
        <f>SUM(H176:I176)</f>
        <v>0</v>
      </c>
      <c r="H176" s="67" t="s">
        <v>142</v>
      </c>
      <c r="I176" s="64">
        <v>0</v>
      </c>
      <c r="J176" s="64">
        <f>SUM(K176:L176)</f>
        <v>0</v>
      </c>
      <c r="K176" s="67" t="s">
        <v>142</v>
      </c>
      <c r="L176" s="177">
        <v>0</v>
      </c>
    </row>
    <row r="177" spans="1:12" x14ac:dyDescent="0.25">
      <c r="A177" s="172">
        <v>5112</v>
      </c>
      <c r="B177" s="181" t="s">
        <v>663</v>
      </c>
      <c r="C177" s="178" t="s">
        <v>84</v>
      </c>
      <c r="D177" s="64">
        <f>SUM(E177:F177)</f>
        <v>2413343.6</v>
      </c>
      <c r="E177" s="67" t="s">
        <v>142</v>
      </c>
      <c r="F177" s="64">
        <v>2413343.6</v>
      </c>
      <c r="G177" s="64">
        <f>SUM(H177:I177)</f>
        <v>2217240.6</v>
      </c>
      <c r="H177" s="67" t="s">
        <v>142</v>
      </c>
      <c r="I177" s="64">
        <v>2217240.6</v>
      </c>
      <c r="J177" s="64">
        <f>SUM(K177:L177)</f>
        <v>1253936.9227</v>
      </c>
      <c r="K177" s="67" t="s">
        <v>142</v>
      </c>
      <c r="L177" s="177">
        <v>1253936.9227</v>
      </c>
    </row>
    <row r="178" spans="1:12" x14ac:dyDescent="0.25">
      <c r="A178" s="172">
        <v>5113</v>
      </c>
      <c r="B178" s="181" t="s">
        <v>664</v>
      </c>
      <c r="C178" s="178" t="s">
        <v>85</v>
      </c>
      <c r="D178" s="64">
        <f>SUM(E178:F178)</f>
        <v>7810826.0999999996</v>
      </c>
      <c r="E178" s="67" t="s">
        <v>142</v>
      </c>
      <c r="F178" s="64">
        <v>7810826.0999999996</v>
      </c>
      <c r="G178" s="64">
        <f>SUM(H178:I178)</f>
        <v>9639219.4000000004</v>
      </c>
      <c r="H178" s="67" t="s">
        <v>142</v>
      </c>
      <c r="I178" s="64">
        <v>9639219.4000000004</v>
      </c>
      <c r="J178" s="64">
        <f>SUM(K178:L178)</f>
        <v>6682731.3783</v>
      </c>
      <c r="K178" s="67" t="s">
        <v>142</v>
      </c>
      <c r="L178" s="177">
        <v>6682731.3783</v>
      </c>
    </row>
    <row r="179" spans="1:12" ht="26.4" x14ac:dyDescent="0.25">
      <c r="A179" s="172">
        <v>5120</v>
      </c>
      <c r="B179" s="183" t="s">
        <v>665</v>
      </c>
      <c r="C179" s="178" t="s">
        <v>138</v>
      </c>
      <c r="D179" s="64">
        <f>SUM(D181:D183)</f>
        <v>5582543.2999999998</v>
      </c>
      <c r="E179" s="64" t="s">
        <v>143</v>
      </c>
      <c r="F179" s="64">
        <f t="shared" ref="F179:L179" si="19">SUM(F181:F183)</f>
        <v>5582543.2999999998</v>
      </c>
      <c r="G179" s="64">
        <f t="shared" si="19"/>
        <v>8381568.3999999994</v>
      </c>
      <c r="H179" s="64" t="s">
        <v>143</v>
      </c>
      <c r="I179" s="64">
        <f t="shared" si="19"/>
        <v>8381568.3999999994</v>
      </c>
      <c r="J179" s="64">
        <f t="shared" si="19"/>
        <v>6307932.2335000001</v>
      </c>
      <c r="K179" s="64" t="s">
        <v>143</v>
      </c>
      <c r="L179" s="177">
        <f t="shared" si="19"/>
        <v>6307932.2335000001</v>
      </c>
    </row>
    <row r="180" spans="1:12" x14ac:dyDescent="0.25">
      <c r="A180" s="172"/>
      <c r="B180" s="180" t="s">
        <v>372</v>
      </c>
      <c r="C180" s="178"/>
      <c r="D180" s="64"/>
      <c r="E180" s="64"/>
      <c r="F180" s="67"/>
      <c r="G180" s="64"/>
      <c r="H180" s="64"/>
      <c r="I180" s="67"/>
      <c r="J180" s="64"/>
      <c r="K180" s="64"/>
      <c r="L180" s="68"/>
    </row>
    <row r="181" spans="1:12" x14ac:dyDescent="0.25">
      <c r="A181" s="172">
        <v>5121</v>
      </c>
      <c r="B181" s="181" t="s">
        <v>666</v>
      </c>
      <c r="C181" s="178" t="s">
        <v>86</v>
      </c>
      <c r="D181" s="64">
        <f>SUM(E181:F181)</f>
        <v>2769770</v>
      </c>
      <c r="E181" s="67" t="s">
        <v>142</v>
      </c>
      <c r="F181" s="64">
        <v>2769770</v>
      </c>
      <c r="G181" s="64">
        <f>SUM(H181:I181)</f>
        <v>3164990</v>
      </c>
      <c r="H181" s="67" t="s">
        <v>142</v>
      </c>
      <c r="I181" s="64">
        <v>3164990</v>
      </c>
      <c r="J181" s="64">
        <f>SUM(K181:L181)</f>
        <v>1643387.8947999999</v>
      </c>
      <c r="K181" s="67" t="s">
        <v>142</v>
      </c>
      <c r="L181" s="177">
        <v>1643387.8947999999</v>
      </c>
    </row>
    <row r="182" spans="1:12" x14ac:dyDescent="0.25">
      <c r="A182" s="172">
        <v>5122</v>
      </c>
      <c r="B182" s="181" t="s">
        <v>667</v>
      </c>
      <c r="C182" s="178" t="s">
        <v>87</v>
      </c>
      <c r="D182" s="64">
        <f>SUM(E182:F182)</f>
        <v>171082.9</v>
      </c>
      <c r="E182" s="67" t="s">
        <v>142</v>
      </c>
      <c r="F182" s="64">
        <v>171082.9</v>
      </c>
      <c r="G182" s="64">
        <f>SUM(H182:I182)</f>
        <v>335094.8</v>
      </c>
      <c r="H182" s="67" t="s">
        <v>142</v>
      </c>
      <c r="I182" s="64">
        <v>335094.8</v>
      </c>
      <c r="J182" s="64">
        <f>SUM(K182:L182)</f>
        <v>238251.26569999999</v>
      </c>
      <c r="K182" s="67" t="s">
        <v>142</v>
      </c>
      <c r="L182" s="177">
        <v>238251.26569999999</v>
      </c>
    </row>
    <row r="183" spans="1:12" x14ac:dyDescent="0.25">
      <c r="A183" s="172">
        <v>5123</v>
      </c>
      <c r="B183" s="181" t="s">
        <v>668</v>
      </c>
      <c r="C183" s="178" t="s">
        <v>88</v>
      </c>
      <c r="D183" s="64">
        <f>SUM(E183:F183)</f>
        <v>2641690.4</v>
      </c>
      <c r="E183" s="67" t="s">
        <v>142</v>
      </c>
      <c r="F183" s="64">
        <v>2641690.4</v>
      </c>
      <c r="G183" s="64">
        <f>SUM(H183:I183)</f>
        <v>4881483.5999999996</v>
      </c>
      <c r="H183" s="67" t="s">
        <v>142</v>
      </c>
      <c r="I183" s="64">
        <v>4881483.5999999996</v>
      </c>
      <c r="J183" s="64">
        <f>SUM(K183:L183)</f>
        <v>4426293.0729999999</v>
      </c>
      <c r="K183" s="67" t="s">
        <v>142</v>
      </c>
      <c r="L183" s="177">
        <v>4426293.0729999999</v>
      </c>
    </row>
    <row r="184" spans="1:12" ht="26.4" x14ac:dyDescent="0.25">
      <c r="A184" s="172">
        <v>5130</v>
      </c>
      <c r="B184" s="183" t="s">
        <v>669</v>
      </c>
      <c r="C184" s="178" t="s">
        <v>138</v>
      </c>
      <c r="D184" s="64">
        <f>SUM(D186:D189)</f>
        <v>1656716</v>
      </c>
      <c r="E184" s="64" t="s">
        <v>143</v>
      </c>
      <c r="F184" s="64">
        <f t="shared" ref="F184:L184" si="20">SUM(F186:F189)</f>
        <v>1656716</v>
      </c>
      <c r="G184" s="64">
        <f t="shared" si="20"/>
        <v>2010268.7</v>
      </c>
      <c r="H184" s="64" t="s">
        <v>143</v>
      </c>
      <c r="I184" s="64">
        <f t="shared" si="20"/>
        <v>2010268.7</v>
      </c>
      <c r="J184" s="64">
        <f t="shared" si="20"/>
        <v>818350.03079999995</v>
      </c>
      <c r="K184" s="64" t="s">
        <v>143</v>
      </c>
      <c r="L184" s="177">
        <f t="shared" si="20"/>
        <v>818350.03079999995</v>
      </c>
    </row>
    <row r="185" spans="1:12" x14ac:dyDescent="0.25">
      <c r="A185" s="172"/>
      <c r="B185" s="180" t="s">
        <v>372</v>
      </c>
      <c r="C185" s="178"/>
      <c r="D185" s="64"/>
      <c r="E185" s="64"/>
      <c r="F185" s="67"/>
      <c r="G185" s="64"/>
      <c r="H185" s="64"/>
      <c r="I185" s="67"/>
      <c r="J185" s="64"/>
      <c r="K185" s="64"/>
      <c r="L185" s="68"/>
    </row>
    <row r="186" spans="1:12" hidden="1" x14ac:dyDescent="0.25">
      <c r="A186" s="172">
        <v>5131</v>
      </c>
      <c r="B186" s="181" t="s">
        <v>670</v>
      </c>
      <c r="C186" s="178" t="s">
        <v>89</v>
      </c>
      <c r="D186" s="64">
        <f>SUM(E186:F186)</f>
        <v>0</v>
      </c>
      <c r="E186" s="67" t="s">
        <v>142</v>
      </c>
      <c r="F186" s="64">
        <v>0</v>
      </c>
      <c r="G186" s="64">
        <f>SUM(H186:I186)</f>
        <v>0</v>
      </c>
      <c r="H186" s="67" t="s">
        <v>142</v>
      </c>
      <c r="I186" s="64">
        <v>0</v>
      </c>
      <c r="J186" s="64">
        <f>SUM(K186:L186)</f>
        <v>0</v>
      </c>
      <c r="K186" s="67" t="s">
        <v>142</v>
      </c>
      <c r="L186" s="177">
        <v>0</v>
      </c>
    </row>
    <row r="187" spans="1:12" x14ac:dyDescent="0.25">
      <c r="A187" s="172">
        <v>5132</v>
      </c>
      <c r="B187" s="181" t="s">
        <v>671</v>
      </c>
      <c r="C187" s="178" t="s">
        <v>90</v>
      </c>
      <c r="D187" s="64">
        <f>SUM(E187:F187)</f>
        <v>153400</v>
      </c>
      <c r="E187" s="67" t="s">
        <v>142</v>
      </c>
      <c r="F187" s="64">
        <v>153400</v>
      </c>
      <c r="G187" s="64">
        <f>SUM(H187:I187)</f>
        <v>314786.8</v>
      </c>
      <c r="H187" s="67" t="s">
        <v>142</v>
      </c>
      <c r="I187" s="64">
        <v>314786.8</v>
      </c>
      <c r="J187" s="64">
        <f>SUM(K187:L187)</f>
        <v>234335.12479999999</v>
      </c>
      <c r="K187" s="67" t="s">
        <v>142</v>
      </c>
      <c r="L187" s="177">
        <v>234335.12479999999</v>
      </c>
    </row>
    <row r="188" spans="1:12" hidden="1" x14ac:dyDescent="0.25">
      <c r="A188" s="172">
        <v>5133</v>
      </c>
      <c r="B188" s="181" t="s">
        <v>672</v>
      </c>
      <c r="C188" s="178" t="s">
        <v>95</v>
      </c>
      <c r="D188" s="64">
        <f>SUM(E188:F188)</f>
        <v>0</v>
      </c>
      <c r="E188" s="67" t="s">
        <v>143</v>
      </c>
      <c r="F188" s="64">
        <v>0</v>
      </c>
      <c r="G188" s="64">
        <f>SUM(H188:I188)</f>
        <v>0</v>
      </c>
      <c r="H188" s="67" t="s">
        <v>143</v>
      </c>
      <c r="I188" s="64">
        <v>0</v>
      </c>
      <c r="J188" s="64">
        <f>SUM(K188:L188)</f>
        <v>0</v>
      </c>
      <c r="K188" s="67" t="s">
        <v>143</v>
      </c>
      <c r="L188" s="177">
        <v>0</v>
      </c>
    </row>
    <row r="189" spans="1:12" x14ac:dyDescent="0.25">
      <c r="A189" s="172">
        <v>5134</v>
      </c>
      <c r="B189" s="181" t="s">
        <v>673</v>
      </c>
      <c r="C189" s="178" t="s">
        <v>96</v>
      </c>
      <c r="D189" s="64">
        <f>SUM(E189:F189)</f>
        <v>1503316</v>
      </c>
      <c r="E189" s="67" t="s">
        <v>143</v>
      </c>
      <c r="F189" s="64">
        <v>1503316</v>
      </c>
      <c r="G189" s="64">
        <f>SUM(H189:I189)</f>
        <v>1695481.9</v>
      </c>
      <c r="H189" s="67" t="s">
        <v>143</v>
      </c>
      <c r="I189" s="64">
        <v>1695481.9</v>
      </c>
      <c r="J189" s="64">
        <f>SUM(K189:L189)</f>
        <v>584014.90599999996</v>
      </c>
      <c r="K189" s="67" t="s">
        <v>143</v>
      </c>
      <c r="L189" s="177">
        <v>584014.90599999996</v>
      </c>
    </row>
    <row r="190" spans="1:12" hidden="1" x14ac:dyDescent="0.25">
      <c r="A190" s="172">
        <v>5200</v>
      </c>
      <c r="B190" s="183" t="s">
        <v>674</v>
      </c>
      <c r="C190" s="178" t="s">
        <v>138</v>
      </c>
      <c r="D190" s="64">
        <f>SUM(D192:D195)</f>
        <v>0</v>
      </c>
      <c r="E190" s="67" t="s">
        <v>142</v>
      </c>
      <c r="F190" s="64">
        <f>SUM(F192:F195)</f>
        <v>0</v>
      </c>
      <c r="G190" s="64">
        <f>SUM(G192:G195)</f>
        <v>0</v>
      </c>
      <c r="H190" s="67" t="s">
        <v>142</v>
      </c>
      <c r="I190" s="64">
        <f>SUM(I192:I195)</f>
        <v>0</v>
      </c>
      <c r="J190" s="64">
        <f>SUM(J192:J195)</f>
        <v>0</v>
      </c>
      <c r="K190" s="67" t="s">
        <v>142</v>
      </c>
      <c r="L190" s="177">
        <f>SUM(L192:L195)</f>
        <v>0</v>
      </c>
    </row>
    <row r="191" spans="1:12" hidden="1" x14ac:dyDescent="0.25">
      <c r="A191" s="172"/>
      <c r="B191" s="173" t="s">
        <v>546</v>
      </c>
      <c r="C191" s="174"/>
      <c r="D191" s="64"/>
      <c r="E191" s="64"/>
      <c r="F191" s="64"/>
      <c r="G191" s="64"/>
      <c r="H191" s="64"/>
      <c r="I191" s="64"/>
      <c r="J191" s="64"/>
      <c r="K191" s="64"/>
      <c r="L191" s="177"/>
    </row>
    <row r="192" spans="1:12" hidden="1" x14ac:dyDescent="0.25">
      <c r="A192" s="172">
        <v>5211</v>
      </c>
      <c r="B192" s="181" t="s">
        <v>675</v>
      </c>
      <c r="C192" s="178" t="s">
        <v>91</v>
      </c>
      <c r="D192" s="64">
        <f>SUM(E192:F192)</f>
        <v>0</v>
      </c>
      <c r="E192" s="67" t="s">
        <v>142</v>
      </c>
      <c r="F192" s="64">
        <v>0</v>
      </c>
      <c r="G192" s="64">
        <f>SUM(H192:I192)</f>
        <v>0</v>
      </c>
      <c r="H192" s="67" t="s">
        <v>142</v>
      </c>
      <c r="I192" s="64">
        <v>0</v>
      </c>
      <c r="J192" s="64">
        <f>SUM(K192:L192)</f>
        <v>0</v>
      </c>
      <c r="K192" s="67" t="s">
        <v>142</v>
      </c>
      <c r="L192" s="177">
        <v>0</v>
      </c>
    </row>
    <row r="193" spans="1:12" hidden="1" x14ac:dyDescent="0.25">
      <c r="A193" s="172">
        <v>5221</v>
      </c>
      <c r="B193" s="181" t="s">
        <v>676</v>
      </c>
      <c r="C193" s="178" t="s">
        <v>92</v>
      </c>
      <c r="D193" s="64">
        <f>SUM(E193:F193)</f>
        <v>0</v>
      </c>
      <c r="E193" s="67" t="s">
        <v>142</v>
      </c>
      <c r="F193" s="64">
        <v>0</v>
      </c>
      <c r="G193" s="64">
        <f>SUM(H193:I193)</f>
        <v>0</v>
      </c>
      <c r="H193" s="67" t="s">
        <v>142</v>
      </c>
      <c r="I193" s="64">
        <v>0</v>
      </c>
      <c r="J193" s="64">
        <f>SUM(K193:L193)</f>
        <v>0</v>
      </c>
      <c r="K193" s="67" t="s">
        <v>142</v>
      </c>
      <c r="L193" s="177">
        <v>0</v>
      </c>
    </row>
    <row r="194" spans="1:12" hidden="1" x14ac:dyDescent="0.25">
      <c r="A194" s="172">
        <v>5231</v>
      </c>
      <c r="B194" s="181" t="s">
        <v>677</v>
      </c>
      <c r="C194" s="178" t="s">
        <v>93</v>
      </c>
      <c r="D194" s="64">
        <f>SUM(E194:F194)</f>
        <v>0</v>
      </c>
      <c r="E194" s="67" t="s">
        <v>142</v>
      </c>
      <c r="F194" s="64">
        <v>0</v>
      </c>
      <c r="G194" s="64">
        <f>SUM(H194:I194)</f>
        <v>0</v>
      </c>
      <c r="H194" s="67" t="s">
        <v>142</v>
      </c>
      <c r="I194" s="64">
        <v>0</v>
      </c>
      <c r="J194" s="64">
        <f>SUM(K194:L194)</f>
        <v>0</v>
      </c>
      <c r="K194" s="67" t="s">
        <v>142</v>
      </c>
      <c r="L194" s="177">
        <v>0</v>
      </c>
    </row>
    <row r="195" spans="1:12" hidden="1" x14ac:dyDescent="0.25">
      <c r="A195" s="172">
        <v>5241</v>
      </c>
      <c r="B195" s="181" t="s">
        <v>678</v>
      </c>
      <c r="C195" s="178" t="s">
        <v>94</v>
      </c>
      <c r="D195" s="64">
        <f>SUM(E195:F195)</f>
        <v>0</v>
      </c>
      <c r="E195" s="67" t="s">
        <v>142</v>
      </c>
      <c r="F195" s="64">
        <v>0</v>
      </c>
      <c r="G195" s="64">
        <f>SUM(H195:I195)</f>
        <v>0</v>
      </c>
      <c r="H195" s="67" t="s">
        <v>142</v>
      </c>
      <c r="I195" s="64">
        <v>0</v>
      </c>
      <c r="J195" s="64">
        <f>SUM(K195:L195)</f>
        <v>0</v>
      </c>
      <c r="K195" s="67" t="s">
        <v>142</v>
      </c>
      <c r="L195" s="177">
        <v>0</v>
      </c>
    </row>
    <row r="196" spans="1:12" hidden="1" x14ac:dyDescent="0.25">
      <c r="A196" s="172">
        <v>5300</v>
      </c>
      <c r="B196" s="183" t="s">
        <v>679</v>
      </c>
      <c r="C196" s="178" t="s">
        <v>138</v>
      </c>
      <c r="D196" s="64">
        <f>SUM(D198)</f>
        <v>0</v>
      </c>
      <c r="E196" s="67" t="s">
        <v>142</v>
      </c>
      <c r="F196" s="64">
        <f>SUM(F198)</f>
        <v>0</v>
      </c>
      <c r="G196" s="64">
        <f>SUM(G198)</f>
        <v>0</v>
      </c>
      <c r="H196" s="67" t="s">
        <v>142</v>
      </c>
      <c r="I196" s="64">
        <f>SUM(I198)</f>
        <v>0</v>
      </c>
      <c r="J196" s="64">
        <f>SUM(J198)</f>
        <v>0</v>
      </c>
      <c r="K196" s="67" t="s">
        <v>142</v>
      </c>
      <c r="L196" s="177">
        <f>SUM(L198)</f>
        <v>0</v>
      </c>
    </row>
    <row r="197" spans="1:12" hidden="1" x14ac:dyDescent="0.25">
      <c r="A197" s="172"/>
      <c r="B197" s="173" t="s">
        <v>546</v>
      </c>
      <c r="C197" s="174"/>
      <c r="D197" s="64"/>
      <c r="E197" s="64"/>
      <c r="F197" s="64"/>
      <c r="G197" s="64"/>
      <c r="H197" s="64"/>
      <c r="I197" s="64"/>
      <c r="J197" s="64"/>
      <c r="K197" s="64"/>
      <c r="L197" s="177"/>
    </row>
    <row r="198" spans="1:12" hidden="1" x14ac:dyDescent="0.25">
      <c r="A198" s="172">
        <v>5311</v>
      </c>
      <c r="B198" s="181" t="s">
        <v>680</v>
      </c>
      <c r="C198" s="178" t="s">
        <v>97</v>
      </c>
      <c r="D198" s="64">
        <f>SUM(E198:F198)</f>
        <v>0</v>
      </c>
      <c r="E198" s="67" t="s">
        <v>142</v>
      </c>
      <c r="F198" s="64">
        <v>0</v>
      </c>
      <c r="G198" s="64">
        <f>SUM(H198:I198)</f>
        <v>0</v>
      </c>
      <c r="H198" s="67" t="s">
        <v>142</v>
      </c>
      <c r="I198" s="64">
        <v>0</v>
      </c>
      <c r="J198" s="64">
        <f>SUM(K198:L198)</f>
        <v>0</v>
      </c>
      <c r="K198" s="67" t="s">
        <v>142</v>
      </c>
      <c r="L198" s="177">
        <v>0</v>
      </c>
    </row>
    <row r="199" spans="1:12" ht="26.4" hidden="1" x14ac:dyDescent="0.25">
      <c r="A199" s="172">
        <v>5400</v>
      </c>
      <c r="B199" s="183" t="s">
        <v>681</v>
      </c>
      <c r="C199" s="178" t="s">
        <v>138</v>
      </c>
      <c r="D199" s="64">
        <f>SUM(D201:D204)</f>
        <v>0</v>
      </c>
      <c r="E199" s="67" t="s">
        <v>142</v>
      </c>
      <c r="F199" s="64">
        <f>SUM(F201:F204)</f>
        <v>0</v>
      </c>
      <c r="G199" s="64">
        <f>SUM(G201:G204)</f>
        <v>0</v>
      </c>
      <c r="H199" s="67" t="s">
        <v>142</v>
      </c>
      <c r="I199" s="64">
        <f>SUM(I201:I204)</f>
        <v>0</v>
      </c>
      <c r="J199" s="64">
        <f>SUM(J201:J204)</f>
        <v>0</v>
      </c>
      <c r="K199" s="67" t="s">
        <v>142</v>
      </c>
      <c r="L199" s="177">
        <f>SUM(L201:L204)</f>
        <v>0</v>
      </c>
    </row>
    <row r="200" spans="1:12" hidden="1" x14ac:dyDescent="0.25">
      <c r="A200" s="172"/>
      <c r="B200" s="173" t="s">
        <v>546</v>
      </c>
      <c r="C200" s="174"/>
      <c r="D200" s="64"/>
      <c r="E200" s="64"/>
      <c r="F200" s="64"/>
      <c r="G200" s="64"/>
      <c r="H200" s="64"/>
      <c r="I200" s="64"/>
      <c r="J200" s="64"/>
      <c r="K200" s="64"/>
      <c r="L200" s="177"/>
    </row>
    <row r="201" spans="1:12" hidden="1" x14ac:dyDescent="0.25">
      <c r="A201" s="172">
        <v>5411</v>
      </c>
      <c r="B201" s="181" t="s">
        <v>682</v>
      </c>
      <c r="C201" s="178" t="s">
        <v>98</v>
      </c>
      <c r="D201" s="64">
        <f>SUM(E201:F201)</f>
        <v>0</v>
      </c>
      <c r="E201" s="67" t="s">
        <v>142</v>
      </c>
      <c r="F201" s="64">
        <v>0</v>
      </c>
      <c r="G201" s="64">
        <f>SUM(H201:I201)</f>
        <v>0</v>
      </c>
      <c r="H201" s="67" t="s">
        <v>142</v>
      </c>
      <c r="I201" s="64">
        <v>0</v>
      </c>
      <c r="J201" s="64">
        <f>SUM(K201:L201)</f>
        <v>0</v>
      </c>
      <c r="K201" s="67" t="s">
        <v>142</v>
      </c>
      <c r="L201" s="177">
        <v>0</v>
      </c>
    </row>
    <row r="202" spans="1:12" hidden="1" x14ac:dyDescent="0.25">
      <c r="A202" s="172">
        <v>5421</v>
      </c>
      <c r="B202" s="181" t="s">
        <v>683</v>
      </c>
      <c r="C202" s="178" t="s">
        <v>99</v>
      </c>
      <c r="D202" s="64">
        <f>SUM(E202:F202)</f>
        <v>0</v>
      </c>
      <c r="E202" s="67" t="s">
        <v>142</v>
      </c>
      <c r="F202" s="64">
        <v>0</v>
      </c>
      <c r="G202" s="64">
        <f>SUM(H202:I202)</f>
        <v>0</v>
      </c>
      <c r="H202" s="67" t="s">
        <v>142</v>
      </c>
      <c r="I202" s="64">
        <v>0</v>
      </c>
      <c r="J202" s="64">
        <f>SUM(K202:L202)</f>
        <v>0</v>
      </c>
      <c r="K202" s="67" t="s">
        <v>142</v>
      </c>
      <c r="L202" s="177">
        <v>0</v>
      </c>
    </row>
    <row r="203" spans="1:12" hidden="1" x14ac:dyDescent="0.25">
      <c r="A203" s="172">
        <v>5431</v>
      </c>
      <c r="B203" s="181" t="s">
        <v>684</v>
      </c>
      <c r="C203" s="178" t="s">
        <v>100</v>
      </c>
      <c r="D203" s="64">
        <f>SUM(E203:F203)</f>
        <v>0</v>
      </c>
      <c r="E203" s="67" t="s">
        <v>142</v>
      </c>
      <c r="F203" s="64">
        <v>0</v>
      </c>
      <c r="G203" s="64">
        <f>SUM(H203:I203)</f>
        <v>0</v>
      </c>
      <c r="H203" s="67" t="s">
        <v>142</v>
      </c>
      <c r="I203" s="64">
        <v>0</v>
      </c>
      <c r="J203" s="64">
        <f>SUM(K203:L203)</f>
        <v>0</v>
      </c>
      <c r="K203" s="67" t="s">
        <v>142</v>
      </c>
      <c r="L203" s="177">
        <v>0</v>
      </c>
    </row>
    <row r="204" spans="1:12" hidden="1" x14ac:dyDescent="0.25">
      <c r="A204" s="172">
        <v>5441</v>
      </c>
      <c r="B204" s="173" t="s">
        <v>685</v>
      </c>
      <c r="C204" s="178" t="s">
        <v>101</v>
      </c>
      <c r="D204" s="64">
        <f>SUM(E204:F204)</f>
        <v>0</v>
      </c>
      <c r="E204" s="67" t="s">
        <v>142</v>
      </c>
      <c r="F204" s="64">
        <v>0</v>
      </c>
      <c r="G204" s="64">
        <f>SUM(H204:I204)</f>
        <v>0</v>
      </c>
      <c r="H204" s="67" t="s">
        <v>142</v>
      </c>
      <c r="I204" s="64">
        <v>0</v>
      </c>
      <c r="J204" s="64">
        <f>SUM(K204:L204)</f>
        <v>0</v>
      </c>
      <c r="K204" s="67" t="s">
        <v>142</v>
      </c>
      <c r="L204" s="177">
        <v>0</v>
      </c>
    </row>
    <row r="205" spans="1:12" ht="26.4" x14ac:dyDescent="0.25">
      <c r="A205" s="172"/>
      <c r="B205" s="278" t="s">
        <v>772</v>
      </c>
      <c r="C205" s="178" t="s">
        <v>138</v>
      </c>
      <c r="D205" s="64">
        <f>SUM(D207)</f>
        <v>405000</v>
      </c>
      <c r="E205" s="67" t="s">
        <v>142</v>
      </c>
      <c r="F205" s="64">
        <f>SUM(F207)</f>
        <v>405000</v>
      </c>
      <c r="G205" s="64">
        <f>SUM(G207)</f>
        <v>0</v>
      </c>
      <c r="H205" s="67" t="s">
        <v>142</v>
      </c>
      <c r="I205" s="64">
        <f>SUM(I207)</f>
        <v>0</v>
      </c>
      <c r="J205" s="64">
        <f>SUM(J207)</f>
        <v>0</v>
      </c>
      <c r="K205" s="67" t="s">
        <v>142</v>
      </c>
      <c r="L205" s="177">
        <f>SUM(L207)</f>
        <v>0</v>
      </c>
    </row>
    <row r="206" spans="1:12" x14ac:dyDescent="0.25">
      <c r="A206" s="172"/>
      <c r="B206" s="173" t="s">
        <v>546</v>
      </c>
      <c r="C206" s="178"/>
      <c r="D206" s="64"/>
      <c r="E206" s="67"/>
      <c r="F206" s="64"/>
      <c r="G206" s="64"/>
      <c r="H206" s="67"/>
      <c r="I206" s="64"/>
      <c r="J206" s="64"/>
      <c r="K206" s="67"/>
      <c r="L206" s="177"/>
    </row>
    <row r="207" spans="1:12" ht="26.4" x14ac:dyDescent="0.25">
      <c r="A207" s="172"/>
      <c r="B207" s="173" t="s">
        <v>773</v>
      </c>
      <c r="C207" s="178" t="s">
        <v>774</v>
      </c>
      <c r="D207" s="64">
        <f>SUM(E207:F207)</f>
        <v>405000</v>
      </c>
      <c r="E207" s="67" t="s">
        <v>142</v>
      </c>
      <c r="F207" s="64">
        <v>405000</v>
      </c>
      <c r="G207" s="64">
        <f>SUM(H207:I207)</f>
        <v>0</v>
      </c>
      <c r="H207" s="67" t="s">
        <v>142</v>
      </c>
      <c r="I207" s="64">
        <v>0</v>
      </c>
      <c r="J207" s="64">
        <f>SUM(K207:L207)</f>
        <v>0</v>
      </c>
      <c r="K207" s="67" t="s">
        <v>142</v>
      </c>
      <c r="L207" s="177">
        <v>0</v>
      </c>
    </row>
    <row r="208" spans="1:12" ht="30" x14ac:dyDescent="0.25">
      <c r="A208" s="193" t="s">
        <v>169</v>
      </c>
      <c r="B208" s="194" t="s">
        <v>686</v>
      </c>
      <c r="C208" s="195" t="s">
        <v>138</v>
      </c>
      <c r="D208" s="67">
        <f>SUM(D210,D215,D223,D226)</f>
        <v>-8002000</v>
      </c>
      <c r="E208" s="67" t="s">
        <v>137</v>
      </c>
      <c r="F208" s="67">
        <f>SUM(F210,F215,F223,F226)</f>
        <v>-8002000</v>
      </c>
      <c r="G208" s="67">
        <f>SUM(G210,G215,G223,G226)</f>
        <v>-8002000</v>
      </c>
      <c r="H208" s="67" t="s">
        <v>137</v>
      </c>
      <c r="I208" s="67">
        <f>SUM(I210,I215,I223,I226)</f>
        <v>-8002000</v>
      </c>
      <c r="J208" s="67">
        <f>SUM(J210,J215,J223,J226)</f>
        <v>-6447445.5217000004</v>
      </c>
      <c r="K208" s="67" t="s">
        <v>137</v>
      </c>
      <c r="L208" s="68">
        <f>SUM(L210,L215,L223,L226)</f>
        <v>-6447445.5217000004</v>
      </c>
    </row>
    <row r="209" spans="1:12" x14ac:dyDescent="0.25">
      <c r="A209" s="193"/>
      <c r="B209" s="190" t="s">
        <v>546</v>
      </c>
      <c r="C209" s="195"/>
      <c r="D209" s="64"/>
      <c r="E209" s="64"/>
      <c r="F209" s="64"/>
      <c r="G209" s="64"/>
      <c r="H209" s="64"/>
      <c r="I209" s="64"/>
      <c r="J209" s="64"/>
      <c r="K209" s="64"/>
      <c r="L209" s="177"/>
    </row>
    <row r="210" spans="1:12" ht="30" x14ac:dyDescent="0.25">
      <c r="A210" s="193" t="s">
        <v>170</v>
      </c>
      <c r="B210" s="194" t="s">
        <v>687</v>
      </c>
      <c r="C210" s="195" t="s">
        <v>138</v>
      </c>
      <c r="D210" s="64">
        <f>SUM(D212:D214)</f>
        <v>-2302000</v>
      </c>
      <c r="E210" s="64" t="s">
        <v>137</v>
      </c>
      <c r="F210" s="64">
        <f>SUM(F212:F214)</f>
        <v>-2302000</v>
      </c>
      <c r="G210" s="64">
        <f>SUM(G212:G214)</f>
        <v>-2302000</v>
      </c>
      <c r="H210" s="64" t="s">
        <v>137</v>
      </c>
      <c r="I210" s="64">
        <f>SUM(I212:I214)</f>
        <v>-2302000</v>
      </c>
      <c r="J210" s="64">
        <f>SUM(J212:J214)</f>
        <v>-155916.4725</v>
      </c>
      <c r="K210" s="64" t="s">
        <v>137</v>
      </c>
      <c r="L210" s="177">
        <f>SUM(L212:L214)</f>
        <v>-155916.4725</v>
      </c>
    </row>
    <row r="211" spans="1:12" x14ac:dyDescent="0.25">
      <c r="A211" s="193"/>
      <c r="B211" s="190" t="s">
        <v>546</v>
      </c>
      <c r="C211" s="195"/>
      <c r="D211" s="64"/>
      <c r="E211" s="64"/>
      <c r="F211" s="64"/>
      <c r="G211" s="64"/>
      <c r="H211" s="64"/>
      <c r="I211" s="64"/>
      <c r="J211" s="64"/>
      <c r="K211" s="64"/>
      <c r="L211" s="177"/>
    </row>
    <row r="212" spans="1:12" x14ac:dyDescent="0.25">
      <c r="A212" s="193" t="s">
        <v>171</v>
      </c>
      <c r="B212" s="190" t="s">
        <v>688</v>
      </c>
      <c r="C212" s="195" t="s">
        <v>17</v>
      </c>
      <c r="D212" s="64">
        <f>SUM(E212:F212)</f>
        <v>-2300000</v>
      </c>
      <c r="E212" s="64" t="s">
        <v>143</v>
      </c>
      <c r="F212" s="64">
        <v>-2300000</v>
      </c>
      <c r="G212" s="64">
        <f>SUM(H212:I212)</f>
        <v>-2300000</v>
      </c>
      <c r="H212" s="64" t="s">
        <v>143</v>
      </c>
      <c r="I212" s="64">
        <v>-2300000</v>
      </c>
      <c r="J212" s="64">
        <f>SUM(K212:L212)</f>
        <v>-155906.4725</v>
      </c>
      <c r="K212" s="64" t="s">
        <v>143</v>
      </c>
      <c r="L212" s="177">
        <v>-155906.4725</v>
      </c>
    </row>
    <row r="213" spans="1:12" s="196" customFormat="1" x14ac:dyDescent="0.25">
      <c r="A213" s="193" t="s">
        <v>172</v>
      </c>
      <c r="B213" s="190" t="s">
        <v>689</v>
      </c>
      <c r="C213" s="195" t="s">
        <v>18</v>
      </c>
      <c r="D213" s="64">
        <f>SUM(E213:F213)</f>
        <v>-2000</v>
      </c>
      <c r="E213" s="64" t="s">
        <v>143</v>
      </c>
      <c r="F213" s="64">
        <v>-2000</v>
      </c>
      <c r="G213" s="64">
        <f>SUM(H213:I213)</f>
        <v>-2000</v>
      </c>
      <c r="H213" s="64" t="s">
        <v>143</v>
      </c>
      <c r="I213" s="64">
        <v>-2000</v>
      </c>
      <c r="J213" s="64">
        <f>SUM(K213:L213)</f>
        <v>0</v>
      </c>
      <c r="K213" s="64" t="s">
        <v>143</v>
      </c>
      <c r="L213" s="177">
        <v>0</v>
      </c>
    </row>
    <row r="214" spans="1:12" ht="30" hidden="1" x14ac:dyDescent="0.25">
      <c r="A214" s="197" t="s">
        <v>173</v>
      </c>
      <c r="B214" s="190" t="s">
        <v>690</v>
      </c>
      <c r="C214" s="195" t="s">
        <v>19</v>
      </c>
      <c r="D214" s="64">
        <f>SUM(E214:F214)</f>
        <v>0</v>
      </c>
      <c r="E214" s="64" t="s">
        <v>137</v>
      </c>
      <c r="F214" s="64">
        <v>0</v>
      </c>
      <c r="G214" s="64">
        <f>SUM(H214:I214)</f>
        <v>0</v>
      </c>
      <c r="H214" s="64" t="s">
        <v>137</v>
      </c>
      <c r="I214" s="64">
        <v>0</v>
      </c>
      <c r="J214" s="64">
        <f>SUM(K214:L214)</f>
        <v>-10</v>
      </c>
      <c r="K214" s="64" t="s">
        <v>137</v>
      </c>
      <c r="L214" s="177">
        <v>-10</v>
      </c>
    </row>
    <row r="215" spans="1:12" ht="30" hidden="1" x14ac:dyDescent="0.25">
      <c r="A215" s="197" t="s">
        <v>174</v>
      </c>
      <c r="B215" s="194" t="s">
        <v>691</v>
      </c>
      <c r="C215" s="195" t="s">
        <v>138</v>
      </c>
      <c r="D215" s="64">
        <f>SUM(D217:D218)</f>
        <v>0</v>
      </c>
      <c r="E215" s="64" t="s">
        <v>137</v>
      </c>
      <c r="F215" s="64">
        <f>SUM(F217:F218)</f>
        <v>0</v>
      </c>
      <c r="G215" s="64">
        <f>SUM(G217:G218)</f>
        <v>0</v>
      </c>
      <c r="H215" s="64" t="s">
        <v>137</v>
      </c>
      <c r="I215" s="64">
        <f>SUM(I217:I218)</f>
        <v>0</v>
      </c>
      <c r="J215" s="64">
        <f>SUM(J217:J218)</f>
        <v>0</v>
      </c>
      <c r="K215" s="64" t="s">
        <v>137</v>
      </c>
      <c r="L215" s="177">
        <f>SUM(L217:L218)</f>
        <v>0</v>
      </c>
    </row>
    <row r="216" spans="1:12" hidden="1" x14ac:dyDescent="0.25">
      <c r="A216" s="197"/>
      <c r="B216" s="190" t="s">
        <v>546</v>
      </c>
      <c r="C216" s="195"/>
      <c r="D216" s="64"/>
      <c r="E216" s="64"/>
      <c r="F216" s="64"/>
      <c r="G216" s="64"/>
      <c r="H216" s="64"/>
      <c r="I216" s="64"/>
      <c r="J216" s="64"/>
      <c r="K216" s="64"/>
      <c r="L216" s="177"/>
    </row>
    <row r="217" spans="1:12" ht="30" hidden="1" x14ac:dyDescent="0.25">
      <c r="A217" s="197" t="s">
        <v>175</v>
      </c>
      <c r="B217" s="190" t="s">
        <v>692</v>
      </c>
      <c r="C217" s="195" t="s">
        <v>22</v>
      </c>
      <c r="D217" s="64">
        <f>SUM(E217:F217)</f>
        <v>0</v>
      </c>
      <c r="E217" s="64" t="s">
        <v>137</v>
      </c>
      <c r="F217" s="64">
        <v>0</v>
      </c>
      <c r="G217" s="64">
        <f>SUM(H217:I217)</f>
        <v>0</v>
      </c>
      <c r="H217" s="64" t="s">
        <v>137</v>
      </c>
      <c r="I217" s="64">
        <v>0</v>
      </c>
      <c r="J217" s="64">
        <f>SUM(K217:L217)</f>
        <v>0</v>
      </c>
      <c r="K217" s="64" t="s">
        <v>137</v>
      </c>
      <c r="L217" s="177">
        <v>0</v>
      </c>
    </row>
    <row r="218" spans="1:12" ht="30" hidden="1" x14ac:dyDescent="0.25">
      <c r="A218" s="197" t="s">
        <v>176</v>
      </c>
      <c r="B218" s="194" t="s">
        <v>693</v>
      </c>
      <c r="C218" s="195" t="s">
        <v>138</v>
      </c>
      <c r="D218" s="64">
        <f>SUM(D220:D222)</f>
        <v>0</v>
      </c>
      <c r="E218" s="64" t="s">
        <v>137</v>
      </c>
      <c r="F218" s="64">
        <f>SUM(F220:F222)</f>
        <v>0</v>
      </c>
      <c r="G218" s="64">
        <f>SUM(G220:G222)</f>
        <v>0</v>
      </c>
      <c r="H218" s="64" t="s">
        <v>137</v>
      </c>
      <c r="I218" s="64">
        <f>SUM(I220:I222)</f>
        <v>0</v>
      </c>
      <c r="J218" s="64">
        <f>SUM(J220:J222)</f>
        <v>0</v>
      </c>
      <c r="K218" s="64" t="s">
        <v>137</v>
      </c>
      <c r="L218" s="177">
        <f>SUM(L220:L222)</f>
        <v>0</v>
      </c>
    </row>
    <row r="219" spans="1:12" hidden="1" x14ac:dyDescent="0.25">
      <c r="A219" s="197"/>
      <c r="B219" s="180" t="s">
        <v>372</v>
      </c>
      <c r="C219" s="195"/>
      <c r="D219" s="64"/>
      <c r="E219" s="64"/>
      <c r="F219" s="64"/>
      <c r="G219" s="64"/>
      <c r="H219" s="64"/>
      <c r="I219" s="64"/>
      <c r="J219" s="64"/>
      <c r="K219" s="64"/>
      <c r="L219" s="177"/>
    </row>
    <row r="220" spans="1:12" hidden="1" x14ac:dyDescent="0.25">
      <c r="A220" s="197" t="s">
        <v>177</v>
      </c>
      <c r="B220" s="198" t="s">
        <v>694</v>
      </c>
      <c r="C220" s="195" t="s">
        <v>23</v>
      </c>
      <c r="D220" s="64">
        <f>SUM(E220:F220)</f>
        <v>0</v>
      </c>
      <c r="E220" s="64" t="s">
        <v>143</v>
      </c>
      <c r="F220" s="64">
        <v>0</v>
      </c>
      <c r="G220" s="64">
        <f>SUM(H220:I220)</f>
        <v>0</v>
      </c>
      <c r="H220" s="64" t="s">
        <v>143</v>
      </c>
      <c r="I220" s="64">
        <v>0</v>
      </c>
      <c r="J220" s="64">
        <f>SUM(K220:L220)</f>
        <v>0</v>
      </c>
      <c r="K220" s="64" t="s">
        <v>143</v>
      </c>
      <c r="L220" s="177">
        <v>0</v>
      </c>
    </row>
    <row r="221" spans="1:12" ht="30" hidden="1" x14ac:dyDescent="0.25">
      <c r="A221" s="197" t="s">
        <v>178</v>
      </c>
      <c r="B221" s="190" t="s">
        <v>695</v>
      </c>
      <c r="C221" s="195" t="s">
        <v>24</v>
      </c>
      <c r="D221" s="64">
        <f>SUM(E221:F221)</f>
        <v>0</v>
      </c>
      <c r="E221" s="64" t="s">
        <v>137</v>
      </c>
      <c r="F221" s="64">
        <v>0</v>
      </c>
      <c r="G221" s="64">
        <f>SUM(H221:I221)</f>
        <v>0</v>
      </c>
      <c r="H221" s="64" t="s">
        <v>137</v>
      </c>
      <c r="I221" s="64">
        <v>0</v>
      </c>
      <c r="J221" s="64">
        <f>SUM(K221:L221)</f>
        <v>0</v>
      </c>
      <c r="K221" s="64" t="s">
        <v>137</v>
      </c>
      <c r="L221" s="177">
        <v>0</v>
      </c>
    </row>
    <row r="222" spans="1:12" ht="30" hidden="1" x14ac:dyDescent="0.25">
      <c r="A222" s="197" t="s">
        <v>179</v>
      </c>
      <c r="B222" s="48" t="s">
        <v>696</v>
      </c>
      <c r="C222" s="195" t="s">
        <v>25</v>
      </c>
      <c r="D222" s="64">
        <f>SUM(E222:F222)</f>
        <v>0</v>
      </c>
      <c r="E222" s="64" t="s">
        <v>137</v>
      </c>
      <c r="F222" s="64">
        <v>0</v>
      </c>
      <c r="G222" s="64">
        <f>SUM(H222:I222)</f>
        <v>0</v>
      </c>
      <c r="H222" s="64" t="s">
        <v>137</v>
      </c>
      <c r="I222" s="64">
        <v>0</v>
      </c>
      <c r="J222" s="64">
        <f>SUM(K222:L222)</f>
        <v>0</v>
      </c>
      <c r="K222" s="64" t="s">
        <v>137</v>
      </c>
      <c r="L222" s="177">
        <v>0</v>
      </c>
    </row>
    <row r="223" spans="1:12" ht="30" hidden="1" x14ac:dyDescent="0.25">
      <c r="A223" s="197" t="s">
        <v>180</v>
      </c>
      <c r="B223" s="194" t="s">
        <v>697</v>
      </c>
      <c r="C223" s="195" t="s">
        <v>138</v>
      </c>
      <c r="D223" s="64">
        <f>SUM(D225)</f>
        <v>0</v>
      </c>
      <c r="E223" s="64" t="s">
        <v>137</v>
      </c>
      <c r="F223" s="64">
        <f>SUM(F225)</f>
        <v>0</v>
      </c>
      <c r="G223" s="64">
        <f>SUM(G225)</f>
        <v>0</v>
      </c>
      <c r="H223" s="64" t="s">
        <v>137</v>
      </c>
      <c r="I223" s="64">
        <f>SUM(I225)</f>
        <v>0</v>
      </c>
      <c r="J223" s="64">
        <f>SUM(J225)</f>
        <v>0</v>
      </c>
      <c r="K223" s="64" t="s">
        <v>137</v>
      </c>
      <c r="L223" s="177">
        <f>SUM(L225)</f>
        <v>0</v>
      </c>
    </row>
    <row r="224" spans="1:12" hidden="1" x14ac:dyDescent="0.25">
      <c r="A224" s="197"/>
      <c r="B224" s="190" t="s">
        <v>546</v>
      </c>
      <c r="C224" s="195"/>
      <c r="D224" s="64"/>
      <c r="E224" s="64"/>
      <c r="F224" s="64"/>
      <c r="G224" s="64"/>
      <c r="H224" s="64"/>
      <c r="I224" s="64"/>
      <c r="J224" s="64"/>
      <c r="K224" s="64"/>
      <c r="L224" s="177"/>
    </row>
    <row r="225" spans="1:12" ht="30" hidden="1" x14ac:dyDescent="0.25">
      <c r="A225" s="197" t="s">
        <v>181</v>
      </c>
      <c r="B225" s="190" t="s">
        <v>698</v>
      </c>
      <c r="C225" s="195" t="s">
        <v>27</v>
      </c>
      <c r="D225" s="64">
        <f>SUM(E225:F225)</f>
        <v>0</v>
      </c>
      <c r="E225" s="64" t="s">
        <v>137</v>
      </c>
      <c r="F225" s="64">
        <v>0</v>
      </c>
      <c r="G225" s="64">
        <f>SUM(H225:I225)</f>
        <v>0</v>
      </c>
      <c r="H225" s="64" t="s">
        <v>137</v>
      </c>
      <c r="I225" s="64">
        <v>0</v>
      </c>
      <c r="J225" s="64">
        <f>SUM(K225:L225)</f>
        <v>0</v>
      </c>
      <c r="K225" s="64" t="s">
        <v>137</v>
      </c>
      <c r="L225" s="177">
        <v>0</v>
      </c>
    </row>
    <row r="226" spans="1:12" ht="45" x14ac:dyDescent="0.25">
      <c r="A226" s="197" t="s">
        <v>182</v>
      </c>
      <c r="B226" s="194" t="s">
        <v>699</v>
      </c>
      <c r="C226" s="195" t="s">
        <v>138</v>
      </c>
      <c r="D226" s="64">
        <f>SUM(D228:D231)</f>
        <v>-5700000</v>
      </c>
      <c r="E226" s="64" t="s">
        <v>137</v>
      </c>
      <c r="F226" s="64">
        <f>SUM(F228:F231)</f>
        <v>-5700000</v>
      </c>
      <c r="G226" s="64">
        <f>SUM(G228:G231)</f>
        <v>-5700000</v>
      </c>
      <c r="H226" s="64" t="s">
        <v>137</v>
      </c>
      <c r="I226" s="64">
        <f>SUM(I228:I231)</f>
        <v>-5700000</v>
      </c>
      <c r="J226" s="64">
        <f>SUM(J228:J231)</f>
        <v>-6291529.0492000002</v>
      </c>
      <c r="K226" s="64" t="s">
        <v>137</v>
      </c>
      <c r="L226" s="177">
        <f>SUM(L228:L231)</f>
        <v>-6291529.0492000002</v>
      </c>
    </row>
    <row r="227" spans="1:12" x14ac:dyDescent="0.25">
      <c r="A227" s="197"/>
      <c r="B227" s="190" t="s">
        <v>546</v>
      </c>
      <c r="C227" s="195"/>
      <c r="D227" s="64"/>
      <c r="E227" s="64"/>
      <c r="F227" s="64"/>
      <c r="G227" s="64"/>
      <c r="H227" s="64"/>
      <c r="I227" s="64"/>
      <c r="J227" s="64"/>
      <c r="K227" s="64"/>
      <c r="L227" s="177"/>
    </row>
    <row r="228" spans="1:12" x14ac:dyDescent="0.25">
      <c r="A228" s="197" t="s">
        <v>183</v>
      </c>
      <c r="B228" s="190" t="s">
        <v>700</v>
      </c>
      <c r="C228" s="195" t="s">
        <v>28</v>
      </c>
      <c r="D228" s="64">
        <f>SUM(E228:F228)</f>
        <v>-5700000</v>
      </c>
      <c r="E228" s="64" t="s">
        <v>137</v>
      </c>
      <c r="F228" s="64">
        <v>-5700000</v>
      </c>
      <c r="G228" s="64">
        <f>SUM(H228:I228)</f>
        <v>-5700000</v>
      </c>
      <c r="H228" s="64" t="s">
        <v>137</v>
      </c>
      <c r="I228" s="64">
        <v>-5700000</v>
      </c>
      <c r="J228" s="64">
        <f>SUM(K228:L228)</f>
        <v>-6291529.0492000002</v>
      </c>
      <c r="K228" s="64" t="s">
        <v>137</v>
      </c>
      <c r="L228" s="177">
        <v>-6291529.0492000002</v>
      </c>
    </row>
    <row r="229" spans="1:12" hidden="1" x14ac:dyDescent="0.25">
      <c r="A229" s="197" t="s">
        <v>185</v>
      </c>
      <c r="B229" s="190" t="s">
        <v>701</v>
      </c>
      <c r="C229" s="195" t="s">
        <v>29</v>
      </c>
      <c r="D229" s="64">
        <f>SUM(E229:F229)</f>
        <v>0</v>
      </c>
      <c r="E229" s="64" t="s">
        <v>137</v>
      </c>
      <c r="F229" s="64">
        <v>0</v>
      </c>
      <c r="G229" s="64">
        <f>SUM(H229:I229)</f>
        <v>0</v>
      </c>
      <c r="H229" s="64" t="s">
        <v>137</v>
      </c>
      <c r="I229" s="64">
        <v>0</v>
      </c>
      <c r="J229" s="64">
        <f>SUM(K229:L229)</f>
        <v>0</v>
      </c>
      <c r="K229" s="64" t="s">
        <v>137</v>
      </c>
      <c r="L229" s="177">
        <v>0</v>
      </c>
    </row>
    <row r="230" spans="1:12" ht="30" hidden="1" x14ac:dyDescent="0.25">
      <c r="A230" s="197" t="s">
        <v>186</v>
      </c>
      <c r="B230" s="190" t="s">
        <v>702</v>
      </c>
      <c r="C230" s="195" t="s">
        <v>30</v>
      </c>
      <c r="D230" s="64">
        <f>SUM(E230:F230)</f>
        <v>0</v>
      </c>
      <c r="E230" s="64" t="s">
        <v>137</v>
      </c>
      <c r="F230" s="64">
        <v>0</v>
      </c>
      <c r="G230" s="64">
        <f>SUM(H230:I230)</f>
        <v>0</v>
      </c>
      <c r="H230" s="64" t="s">
        <v>137</v>
      </c>
      <c r="I230" s="64">
        <v>0</v>
      </c>
      <c r="J230" s="64">
        <f>SUM(K230:L230)</f>
        <v>0</v>
      </c>
      <c r="K230" s="64" t="s">
        <v>137</v>
      </c>
      <c r="L230" s="177">
        <v>0</v>
      </c>
    </row>
    <row r="231" spans="1:12" ht="30.6" hidden="1" thickBot="1" x14ac:dyDescent="0.3">
      <c r="A231" s="199" t="s">
        <v>187</v>
      </c>
      <c r="B231" s="200" t="s">
        <v>703</v>
      </c>
      <c r="C231" s="201" t="s">
        <v>31</v>
      </c>
      <c r="D231" s="202">
        <f>SUM(E231:F231)</f>
        <v>0</v>
      </c>
      <c r="E231" s="202" t="s">
        <v>137</v>
      </c>
      <c r="F231" s="202">
        <v>0</v>
      </c>
      <c r="G231" s="202">
        <f>SUM(H231:I231)</f>
        <v>0</v>
      </c>
      <c r="H231" s="202" t="s">
        <v>137</v>
      </c>
      <c r="I231" s="202">
        <v>0</v>
      </c>
      <c r="J231" s="202">
        <f>SUM(K231:L231)</f>
        <v>0</v>
      </c>
      <c r="K231" s="202" t="s">
        <v>137</v>
      </c>
      <c r="L231" s="203">
        <v>0</v>
      </c>
    </row>
  </sheetData>
  <protectedRanges>
    <protectedRange sqref="M168:N168" name="Range30"/>
    <protectedRange sqref="F207 I207 L207" name="Range29"/>
    <protectedRange sqref="L206:L207 I206:I207 F206:F207" name="Range14"/>
    <protectedRange sqref="F207 I207 L207" name="Range27"/>
    <protectedRange sqref="E168:F168 H168:I168 K168:L168" name="Range28"/>
    <protectedRange sqref="E8:F8" name="Range25_2"/>
    <protectedRange sqref="L198" name="Range23_1"/>
    <protectedRange sqref="F198" name="Range21_1"/>
    <protectedRange sqref="H108" name="Range19_1"/>
    <protectedRange sqref="E30 H30 K30" name="Range17_1"/>
    <protectedRange sqref="F221:F222 I221:I222 L221:L222 D224:L224 F225 I225 L225 D227:L227 F228:F231 I228:I231 L228:L231" name="Range16_1"/>
    <protectedRange sqref="F186:F189 I186:I189 L186:L189 D191:L191 F192:F195 I192:I195 L192:L195 D197:L197 D200:L200 L201:L204 I201:I204 F201:F204" name="Range14_1"/>
    <protectedRange sqref="D154:L154 K155 H155 E155 D157:L157 K158:K159 H158:H159 E158:E159 D161:L161 K162 H162 E162 D164:L164 E165 H165 K165 D167:L167 E168:F168 H168:I168 K168:L168 K169 H169 E169" name="Range12_1"/>
    <protectedRange sqref="D127:L127 D129:L129 E130:E131 H130:H131 K130:K131 D133:L133 K133:K137 H134:H137 E134:E137 K123:K125 H123:H125 E123:E125" name="Range10_2"/>
    <protectedRange sqref="E103:E104 K103 E111:E112 D106:L106 H103 E107 H107 K107 D110:E110 G110:H110 J110:K110 K111:K112 H111:H112 E119:E120 H119:H120 K119:K120" name="Range8_1"/>
    <protectedRange sqref="D81:L81 K82:K83 H82:H83 E82:E83 D85:L85 E86:E88 H86:H88 K86:K88 D90:L90" name="Range6_1"/>
    <protectedRange sqref="D48:L48 E49:E56 H49:H56 K49:K56 D58:L58 D61:L61 E59 H59 K59 E62:E63 H62:H63 K62:K63" name="Range4_1"/>
    <protectedRange sqref="D18:L18 D20:L20 D22:L22 D24:L24 E25:E27 H25:H27 K24:K27 D29:L29" name="Range1_1"/>
    <protectedRange sqref="E35:E41 K44:K46 H44:H46 E44:E46 D32:L32 D34:L34 D43:L43 K35:K41 H35:H41" name="Range3_1"/>
    <protectedRange sqref="D65:L65 K66:K73 H66:H73 E66:E73 D75:L75 D77:L77 E78:E79 H78:H79 K78:K79" name="Range5_1"/>
    <protectedRange sqref="D92:L92 K93:K94 H93:H94 E93:E94 D96:L96 K97:K98 H97:H98 E97:E98 D100:L100 D102:L102" name="Range7_1"/>
    <protectedRange sqref="D122:L122 K114:K116 D118:L118 E114:E116 H114:H116" name="Range9_3"/>
    <protectedRange sqref="D139:L139 K140 H140 E140 D142:L142 D144:L144 E145:E146 H145:H146 K145:K146 D148:L148 E149:E152 H149:H152 K149:K152" name="Range11_1"/>
    <protectedRange sqref="D171:L171 D173:L173 D175:L175 L176:L178 I176:I178 F176:F178 D180:L180 L181:L183 I181:I183 F181:F183 D185:L185" name="Range13_1"/>
    <protectedRange sqref="D209:L209 D211:L211 L212:L214 I212:I214 F212:F214 D216:L216 L217 I217 F217 D219:L219 L220 I220 F220" name="Range15_1"/>
    <protectedRange sqref="E108" name="Range18_1"/>
    <protectedRange sqref="K108" name="Range20_1"/>
    <protectedRange sqref="I198" name="Range22_1"/>
    <protectedRange sqref="E1:E5 E8:F8" name="Range24_2"/>
    <protectedRange sqref="H104 K104" name="Range26"/>
  </protectedRanges>
  <mergeCells count="15">
    <mergeCell ref="J3:L3"/>
    <mergeCell ref="K1:L1"/>
    <mergeCell ref="K2:L2"/>
    <mergeCell ref="K4:L4"/>
    <mergeCell ref="J13:L13"/>
    <mergeCell ref="D13:F13"/>
    <mergeCell ref="A6:L6"/>
    <mergeCell ref="A7:L7"/>
    <mergeCell ref="A8:L8"/>
    <mergeCell ref="D14:D15"/>
    <mergeCell ref="J14:J15"/>
    <mergeCell ref="B13:C14"/>
    <mergeCell ref="A13:A15"/>
    <mergeCell ref="G14:G15"/>
    <mergeCell ref="G13:I13"/>
  </mergeCells>
  <phoneticPr fontId="2" type="noConversion"/>
  <pageMargins left="0.35" right="0.17" top="0.32" bottom="0.45" header="0.17" footer="0.24"/>
  <pageSetup paperSize="9" scale="68" firstPageNumber="14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77"/>
  <sheetViews>
    <sheetView view="pageBreakPreview" zoomScale="99" zoomScaleNormal="100" zoomScaleSheetLayoutView="99" workbookViewId="0">
      <selection activeCell="A17" sqref="A17:XFD65"/>
    </sheetView>
  </sheetViews>
  <sheetFormatPr defaultColWidth="9.109375" defaultRowHeight="15" x14ac:dyDescent="0.25"/>
  <cols>
    <col min="1" max="1" width="5.5546875" style="6" customWidth="1"/>
    <col min="2" max="2" width="39" style="6" customWidth="1"/>
    <col min="3" max="3" width="14.109375" style="6" customWidth="1"/>
    <col min="4" max="4" width="13" style="6" customWidth="1"/>
    <col min="5" max="5" width="13.33203125" style="6" customWidth="1"/>
    <col min="6" max="6" width="16.33203125" style="6" customWidth="1"/>
    <col min="7" max="7" width="12.33203125" style="6" customWidth="1"/>
    <col min="8" max="8" width="16.88671875" style="6" customWidth="1"/>
    <col min="9" max="9" width="14.5546875" style="6" customWidth="1"/>
    <col min="10" max="10" width="13.5546875" style="6" customWidth="1"/>
    <col min="11" max="11" width="14.5546875" style="6" customWidth="1"/>
    <col min="12" max="16384" width="9.109375" style="6"/>
  </cols>
  <sheetData>
    <row r="1" spans="1:11" s="144" customFormat="1" ht="15.6" x14ac:dyDescent="0.25">
      <c r="A1" s="205"/>
      <c r="B1" s="7"/>
      <c r="C1" s="7"/>
      <c r="D1" s="33"/>
      <c r="E1" s="7"/>
      <c r="F1" s="6"/>
      <c r="G1" s="7"/>
      <c r="H1" s="7"/>
      <c r="I1" s="7"/>
      <c r="J1" s="332" t="s">
        <v>794</v>
      </c>
      <c r="K1" s="332"/>
    </row>
    <row r="2" spans="1:11" s="144" customFormat="1" ht="15.6" x14ac:dyDescent="0.35">
      <c r="A2" s="205"/>
      <c r="B2" s="7"/>
      <c r="C2" s="7"/>
      <c r="D2" s="33"/>
      <c r="E2" s="7"/>
      <c r="F2" s="6"/>
      <c r="G2" s="7"/>
      <c r="H2" s="7"/>
      <c r="I2" s="7"/>
      <c r="J2" s="333" t="s">
        <v>778</v>
      </c>
      <c r="K2" s="333"/>
    </row>
    <row r="3" spans="1:11" s="144" customFormat="1" ht="15.6" x14ac:dyDescent="0.35">
      <c r="A3" s="205"/>
      <c r="B3" s="7"/>
      <c r="C3" s="7"/>
      <c r="D3" s="33"/>
      <c r="E3" s="7"/>
      <c r="F3" s="6"/>
      <c r="G3" s="7"/>
      <c r="H3" s="7"/>
      <c r="I3" s="334" t="s">
        <v>789</v>
      </c>
      <c r="J3" s="334"/>
      <c r="K3" s="334"/>
    </row>
    <row r="4" spans="1:11" s="144" customFormat="1" ht="15.6" x14ac:dyDescent="0.25">
      <c r="A4" s="205"/>
      <c r="B4" s="7"/>
      <c r="C4" s="7"/>
      <c r="D4" s="33"/>
      <c r="E4" s="7"/>
      <c r="F4" s="6"/>
      <c r="G4" s="7"/>
      <c r="H4" s="7"/>
      <c r="I4" s="7"/>
      <c r="J4" s="335" t="s">
        <v>790</v>
      </c>
      <c r="K4" s="335"/>
    </row>
    <row r="5" spans="1:11" s="144" customFormat="1" x14ac:dyDescent="0.25">
      <c r="A5" s="205"/>
      <c r="B5" s="7"/>
      <c r="C5" s="7"/>
      <c r="D5" s="33"/>
      <c r="E5" s="7"/>
      <c r="F5" s="6"/>
      <c r="G5" s="7"/>
      <c r="H5" s="7"/>
      <c r="I5" s="7"/>
      <c r="J5" s="7"/>
      <c r="K5" s="7"/>
    </row>
    <row r="6" spans="1:11" s="144" customFormat="1" ht="18" x14ac:dyDescent="0.25">
      <c r="A6" s="206" t="s">
        <v>233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</row>
    <row r="7" spans="1:11" s="144" customFormat="1" ht="18" x14ac:dyDescent="0.25">
      <c r="A7" s="206" t="s">
        <v>704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</row>
    <row r="8" spans="1:11" s="144" customFormat="1" ht="18" x14ac:dyDescent="0.25">
      <c r="A8" s="206"/>
      <c r="B8" s="206"/>
      <c r="C8" s="206"/>
      <c r="E8" s="324" t="s">
        <v>775</v>
      </c>
      <c r="F8" s="324" t="s">
        <v>776</v>
      </c>
      <c r="G8" s="276" t="s">
        <v>769</v>
      </c>
      <c r="H8" s="285"/>
      <c r="I8" s="206"/>
      <c r="J8" s="206"/>
      <c r="K8" s="206"/>
    </row>
    <row r="9" spans="1:11" s="144" customFormat="1" ht="18" customHeight="1" x14ac:dyDescent="0.25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</row>
    <row r="10" spans="1:11" s="144" customFormat="1" ht="18" customHeight="1" x14ac:dyDescent="0.25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</row>
    <row r="11" spans="1:11" ht="15.6" thickBot="1" x14ac:dyDescent="0.3">
      <c r="A11" s="33"/>
      <c r="B11" s="33"/>
      <c r="C11" s="33"/>
      <c r="D11" s="33"/>
      <c r="J11" s="6" t="s">
        <v>236</v>
      </c>
      <c r="K11" s="12"/>
    </row>
    <row r="12" spans="1:11" ht="15.6" thickBot="1" x14ac:dyDescent="0.3">
      <c r="A12" s="389" t="s">
        <v>705</v>
      </c>
      <c r="B12" s="386"/>
      <c r="C12" s="347" t="s">
        <v>237</v>
      </c>
      <c r="D12" s="347"/>
      <c r="E12" s="348"/>
      <c r="F12" s="349" t="s">
        <v>706</v>
      </c>
      <c r="G12" s="347"/>
      <c r="H12" s="348"/>
      <c r="I12" s="383" t="s">
        <v>239</v>
      </c>
      <c r="J12" s="384"/>
      <c r="K12" s="385"/>
    </row>
    <row r="13" spans="1:11" ht="30" customHeight="1" thickBot="1" x14ac:dyDescent="0.3">
      <c r="A13" s="390"/>
      <c r="B13" s="387"/>
      <c r="C13" s="208" t="s">
        <v>361</v>
      </c>
      <c r="D13" s="209" t="s">
        <v>707</v>
      </c>
      <c r="E13" s="210"/>
      <c r="F13" s="290" t="s">
        <v>361</v>
      </c>
      <c r="G13" s="211" t="s">
        <v>708</v>
      </c>
      <c r="H13" s="212"/>
      <c r="I13" s="290" t="s">
        <v>361</v>
      </c>
      <c r="J13" s="211" t="s">
        <v>708</v>
      </c>
      <c r="K13" s="212"/>
    </row>
    <row r="14" spans="1:11" ht="30.6" thickBot="1" x14ac:dyDescent="0.3">
      <c r="A14" s="391"/>
      <c r="B14" s="388"/>
      <c r="C14" s="213" t="s">
        <v>709</v>
      </c>
      <c r="D14" s="214" t="s">
        <v>365</v>
      </c>
      <c r="E14" s="214" t="s">
        <v>366</v>
      </c>
      <c r="F14" s="283" t="s">
        <v>364</v>
      </c>
      <c r="G14" s="214" t="s">
        <v>365</v>
      </c>
      <c r="H14" s="214" t="s">
        <v>366</v>
      </c>
      <c r="I14" s="283" t="s">
        <v>367</v>
      </c>
      <c r="J14" s="214" t="s">
        <v>365</v>
      </c>
      <c r="K14" s="214" t="s">
        <v>366</v>
      </c>
    </row>
    <row r="15" spans="1:11" ht="15.6" thickBot="1" x14ac:dyDescent="0.3">
      <c r="A15" s="215">
        <v>1</v>
      </c>
      <c r="B15" s="215">
        <v>2</v>
      </c>
      <c r="C15" s="283">
        <v>3</v>
      </c>
      <c r="D15" s="216">
        <v>4</v>
      </c>
      <c r="E15" s="217">
        <v>5</v>
      </c>
      <c r="F15" s="283">
        <v>6</v>
      </c>
      <c r="G15" s="216">
        <v>7</v>
      </c>
      <c r="H15" s="217">
        <v>8</v>
      </c>
      <c r="I15" s="283">
        <v>9</v>
      </c>
      <c r="J15" s="216">
        <v>10</v>
      </c>
      <c r="K15" s="217">
        <v>11</v>
      </c>
    </row>
    <row r="16" spans="1:11" ht="30" customHeight="1" thickBot="1" x14ac:dyDescent="0.3">
      <c r="A16" s="218">
        <v>7000</v>
      </c>
      <c r="B16" s="219" t="s">
        <v>710</v>
      </c>
      <c r="C16" s="220">
        <f>SUM(D16:E16)</f>
        <v>-87805.5</v>
      </c>
      <c r="D16" s="220">
        <f>Ekamutner!E16-'Gorcarnakan caxs'!G17</f>
        <v>0</v>
      </c>
      <c r="E16" s="220">
        <f>Ekamutner!F16-'Gorcarnakan caxs'!H17</f>
        <v>-87805.5</v>
      </c>
      <c r="F16" s="220">
        <f>SUM(G16:H16)</f>
        <v>-8747135.5000000186</v>
      </c>
      <c r="G16" s="220">
        <f>Ekamutner!H16-'Gorcarnakan caxs'!J17</f>
        <v>-243444.70000001788</v>
      </c>
      <c r="H16" s="220">
        <f>Ekamutner!I16-'Gorcarnakan caxs'!K17</f>
        <v>-8503690.8000000007</v>
      </c>
      <c r="I16" s="220">
        <f>SUM(J16:K16)</f>
        <v>7691670.2543000123</v>
      </c>
      <c r="J16" s="220">
        <f>Ekamutner!K16-'Gorcarnakan caxs'!M17</f>
        <v>15360494.845800012</v>
      </c>
      <c r="K16" s="220">
        <f>Ekamutner!L16-'Gorcarnakan caxs'!N17</f>
        <v>-7668824.5915000001</v>
      </c>
    </row>
    <row r="17" spans="2:2" x14ac:dyDescent="0.25">
      <c r="B17" s="221"/>
    </row>
    <row r="18" spans="2:2" x14ac:dyDescent="0.25">
      <c r="B18" s="221"/>
    </row>
    <row r="19" spans="2:2" x14ac:dyDescent="0.25">
      <c r="B19" s="221"/>
    </row>
    <row r="20" spans="2:2" x14ac:dyDescent="0.25">
      <c r="B20" s="221"/>
    </row>
    <row r="21" spans="2:2" x14ac:dyDescent="0.25">
      <c r="B21" s="221"/>
    </row>
    <row r="22" spans="2:2" x14ac:dyDescent="0.25">
      <c r="B22" s="221"/>
    </row>
    <row r="23" spans="2:2" x14ac:dyDescent="0.25">
      <c r="B23" s="221"/>
    </row>
    <row r="24" spans="2:2" x14ac:dyDescent="0.25">
      <c r="B24" s="221"/>
    </row>
    <row r="25" spans="2:2" x14ac:dyDescent="0.25">
      <c r="B25" s="221"/>
    </row>
    <row r="26" spans="2:2" x14ac:dyDescent="0.25">
      <c r="B26" s="221"/>
    </row>
    <row r="27" spans="2:2" x14ac:dyDescent="0.25">
      <c r="B27" s="221"/>
    </row>
    <row r="28" spans="2:2" x14ac:dyDescent="0.25">
      <c r="B28" s="221"/>
    </row>
    <row r="29" spans="2:2" x14ac:dyDescent="0.25">
      <c r="B29" s="221"/>
    </row>
    <row r="30" spans="2:2" x14ac:dyDescent="0.25">
      <c r="B30" s="221"/>
    </row>
    <row r="31" spans="2:2" x14ac:dyDescent="0.25">
      <c r="B31" s="221"/>
    </row>
    <row r="32" spans="2:2" x14ac:dyDescent="0.25">
      <c r="B32" s="221"/>
    </row>
    <row r="33" spans="2:2" x14ac:dyDescent="0.25">
      <c r="B33" s="221"/>
    </row>
    <row r="34" spans="2:2" x14ac:dyDescent="0.25">
      <c r="B34" s="221"/>
    </row>
    <row r="35" spans="2:2" x14ac:dyDescent="0.25">
      <c r="B35" s="221"/>
    </row>
    <row r="36" spans="2:2" x14ac:dyDescent="0.25">
      <c r="B36" s="221"/>
    </row>
    <row r="37" spans="2:2" x14ac:dyDescent="0.25">
      <c r="B37" s="221"/>
    </row>
    <row r="38" spans="2:2" x14ac:dyDescent="0.25">
      <c r="B38" s="221"/>
    </row>
    <row r="39" spans="2:2" x14ac:dyDescent="0.25">
      <c r="B39" s="221"/>
    </row>
    <row r="40" spans="2:2" x14ac:dyDescent="0.25">
      <c r="B40" s="221"/>
    </row>
    <row r="41" spans="2:2" x14ac:dyDescent="0.25">
      <c r="B41" s="221"/>
    </row>
    <row r="42" spans="2:2" x14ac:dyDescent="0.25">
      <c r="B42" s="221"/>
    </row>
    <row r="43" spans="2:2" x14ac:dyDescent="0.25">
      <c r="B43" s="221"/>
    </row>
    <row r="44" spans="2:2" x14ac:dyDescent="0.25">
      <c r="B44" s="221"/>
    </row>
    <row r="45" spans="2:2" x14ac:dyDescent="0.25">
      <c r="B45" s="221"/>
    </row>
    <row r="46" spans="2:2" x14ac:dyDescent="0.25">
      <c r="B46" s="221"/>
    </row>
    <row r="47" spans="2:2" x14ac:dyDescent="0.25">
      <c r="B47" s="221"/>
    </row>
    <row r="48" spans="2:2" x14ac:dyDescent="0.25">
      <c r="B48" s="221"/>
    </row>
    <row r="49" spans="2:2" x14ac:dyDescent="0.25">
      <c r="B49" s="221"/>
    </row>
    <row r="50" spans="2:2" x14ac:dyDescent="0.25">
      <c r="B50" s="221"/>
    </row>
    <row r="51" spans="2:2" x14ac:dyDescent="0.25">
      <c r="B51" s="221"/>
    </row>
    <row r="52" spans="2:2" x14ac:dyDescent="0.25">
      <c r="B52" s="221"/>
    </row>
    <row r="53" spans="2:2" x14ac:dyDescent="0.25">
      <c r="B53" s="221"/>
    </row>
    <row r="54" spans="2:2" x14ac:dyDescent="0.25">
      <c r="B54" s="221"/>
    </row>
    <row r="55" spans="2:2" x14ac:dyDescent="0.25">
      <c r="B55" s="221"/>
    </row>
    <row r="56" spans="2:2" x14ac:dyDescent="0.25">
      <c r="B56" s="221"/>
    </row>
    <row r="57" spans="2:2" x14ac:dyDescent="0.25">
      <c r="B57" s="221"/>
    </row>
    <row r="58" spans="2:2" x14ac:dyDescent="0.25">
      <c r="B58" s="221"/>
    </row>
    <row r="59" spans="2:2" x14ac:dyDescent="0.25">
      <c r="B59" s="221"/>
    </row>
    <row r="60" spans="2:2" x14ac:dyDescent="0.25">
      <c r="B60" s="221"/>
    </row>
    <row r="61" spans="2:2" x14ac:dyDescent="0.25">
      <c r="B61" s="221"/>
    </row>
    <row r="62" spans="2:2" x14ac:dyDescent="0.25">
      <c r="B62" s="221"/>
    </row>
    <row r="63" spans="2:2" x14ac:dyDescent="0.25">
      <c r="B63" s="221"/>
    </row>
    <row r="64" spans="2:2" x14ac:dyDescent="0.25">
      <c r="B64" s="221"/>
    </row>
    <row r="65" spans="2:2" x14ac:dyDescent="0.25">
      <c r="B65" s="221"/>
    </row>
    <row r="66" spans="2:2" x14ac:dyDescent="0.25">
      <c r="B66" s="221"/>
    </row>
    <row r="67" spans="2:2" x14ac:dyDescent="0.25">
      <c r="B67" s="221"/>
    </row>
    <row r="68" spans="2:2" x14ac:dyDescent="0.25">
      <c r="B68" s="221"/>
    </row>
    <row r="69" spans="2:2" x14ac:dyDescent="0.25">
      <c r="B69" s="221"/>
    </row>
    <row r="70" spans="2:2" x14ac:dyDescent="0.25">
      <c r="B70" s="221"/>
    </row>
    <row r="71" spans="2:2" x14ac:dyDescent="0.25">
      <c r="B71" s="221"/>
    </row>
    <row r="72" spans="2:2" x14ac:dyDescent="0.25">
      <c r="B72" s="221"/>
    </row>
    <row r="73" spans="2:2" x14ac:dyDescent="0.25">
      <c r="B73" s="221"/>
    </row>
    <row r="74" spans="2:2" x14ac:dyDescent="0.25">
      <c r="B74" s="221"/>
    </row>
    <row r="75" spans="2:2" x14ac:dyDescent="0.25">
      <c r="B75" s="221"/>
    </row>
    <row r="76" spans="2:2" x14ac:dyDescent="0.25">
      <c r="B76" s="221"/>
    </row>
    <row r="77" spans="2:2" x14ac:dyDescent="0.25">
      <c r="B77" s="221"/>
    </row>
    <row r="78" spans="2:2" x14ac:dyDescent="0.25">
      <c r="B78" s="221"/>
    </row>
    <row r="79" spans="2:2" x14ac:dyDescent="0.25">
      <c r="B79" s="221"/>
    </row>
    <row r="80" spans="2:2" x14ac:dyDescent="0.25">
      <c r="B80" s="221"/>
    </row>
    <row r="81" spans="2:2" x14ac:dyDescent="0.25">
      <c r="B81" s="221"/>
    </row>
    <row r="82" spans="2:2" x14ac:dyDescent="0.25">
      <c r="B82" s="221"/>
    </row>
    <row r="83" spans="2:2" x14ac:dyDescent="0.25">
      <c r="B83" s="221"/>
    </row>
    <row r="84" spans="2:2" x14ac:dyDescent="0.25">
      <c r="B84" s="221"/>
    </row>
    <row r="85" spans="2:2" x14ac:dyDescent="0.25">
      <c r="B85" s="221"/>
    </row>
    <row r="86" spans="2:2" x14ac:dyDescent="0.25">
      <c r="B86" s="221"/>
    </row>
    <row r="87" spans="2:2" x14ac:dyDescent="0.25">
      <c r="B87" s="221"/>
    </row>
    <row r="88" spans="2:2" x14ac:dyDescent="0.25">
      <c r="B88" s="221"/>
    </row>
    <row r="89" spans="2:2" x14ac:dyDescent="0.25">
      <c r="B89" s="221"/>
    </row>
    <row r="90" spans="2:2" x14ac:dyDescent="0.25">
      <c r="B90" s="221"/>
    </row>
    <row r="91" spans="2:2" x14ac:dyDescent="0.25">
      <c r="B91" s="221"/>
    </row>
    <row r="92" spans="2:2" x14ac:dyDescent="0.25">
      <c r="B92" s="221"/>
    </row>
    <row r="93" spans="2:2" x14ac:dyDescent="0.25">
      <c r="B93" s="221"/>
    </row>
    <row r="94" spans="2:2" x14ac:dyDescent="0.25">
      <c r="B94" s="221"/>
    </row>
    <row r="95" spans="2:2" x14ac:dyDescent="0.25">
      <c r="B95" s="221"/>
    </row>
    <row r="96" spans="2:2" x14ac:dyDescent="0.25">
      <c r="B96" s="221"/>
    </row>
    <row r="97" spans="2:2" x14ac:dyDescent="0.25">
      <c r="B97" s="221"/>
    </row>
    <row r="98" spans="2:2" x14ac:dyDescent="0.25">
      <c r="B98" s="221"/>
    </row>
    <row r="99" spans="2:2" x14ac:dyDescent="0.25">
      <c r="B99" s="221"/>
    </row>
    <row r="100" spans="2:2" x14ac:dyDescent="0.25">
      <c r="B100" s="221"/>
    </row>
    <row r="101" spans="2:2" x14ac:dyDescent="0.25">
      <c r="B101" s="221"/>
    </row>
    <row r="102" spans="2:2" x14ac:dyDescent="0.25">
      <c r="B102" s="221"/>
    </row>
    <row r="103" spans="2:2" x14ac:dyDescent="0.25">
      <c r="B103" s="221"/>
    </row>
    <row r="104" spans="2:2" x14ac:dyDescent="0.25">
      <c r="B104" s="221"/>
    </row>
    <row r="105" spans="2:2" x14ac:dyDescent="0.25">
      <c r="B105" s="221"/>
    </row>
    <row r="106" spans="2:2" x14ac:dyDescent="0.25">
      <c r="B106" s="221"/>
    </row>
    <row r="107" spans="2:2" x14ac:dyDescent="0.25">
      <c r="B107" s="221"/>
    </row>
    <row r="108" spans="2:2" x14ac:dyDescent="0.25">
      <c r="B108" s="221"/>
    </row>
    <row r="109" spans="2:2" x14ac:dyDescent="0.25">
      <c r="B109" s="221"/>
    </row>
    <row r="110" spans="2:2" x14ac:dyDescent="0.25">
      <c r="B110" s="221"/>
    </row>
    <row r="111" spans="2:2" x14ac:dyDescent="0.25">
      <c r="B111" s="221"/>
    </row>
    <row r="112" spans="2:2" x14ac:dyDescent="0.25">
      <c r="B112" s="221"/>
    </row>
    <row r="113" spans="2:2" x14ac:dyDescent="0.25">
      <c r="B113" s="221"/>
    </row>
    <row r="114" spans="2:2" x14ac:dyDescent="0.25">
      <c r="B114" s="221"/>
    </row>
    <row r="115" spans="2:2" x14ac:dyDescent="0.25">
      <c r="B115" s="221"/>
    </row>
    <row r="116" spans="2:2" x14ac:dyDescent="0.25">
      <c r="B116" s="221"/>
    </row>
    <row r="117" spans="2:2" x14ac:dyDescent="0.25">
      <c r="B117" s="221"/>
    </row>
    <row r="118" spans="2:2" x14ac:dyDescent="0.25">
      <c r="B118" s="221"/>
    </row>
    <row r="119" spans="2:2" x14ac:dyDescent="0.25">
      <c r="B119" s="221"/>
    </row>
    <row r="120" spans="2:2" x14ac:dyDescent="0.25">
      <c r="B120" s="221"/>
    </row>
    <row r="121" spans="2:2" x14ac:dyDescent="0.25">
      <c r="B121" s="221"/>
    </row>
    <row r="122" spans="2:2" x14ac:dyDescent="0.25">
      <c r="B122" s="221"/>
    </row>
    <row r="123" spans="2:2" x14ac:dyDescent="0.25">
      <c r="B123" s="221"/>
    </row>
    <row r="124" spans="2:2" x14ac:dyDescent="0.25">
      <c r="B124" s="221"/>
    </row>
    <row r="125" spans="2:2" x14ac:dyDescent="0.25">
      <c r="B125" s="221"/>
    </row>
    <row r="126" spans="2:2" x14ac:dyDescent="0.25">
      <c r="B126" s="221"/>
    </row>
    <row r="127" spans="2:2" x14ac:dyDescent="0.25">
      <c r="B127" s="221"/>
    </row>
    <row r="128" spans="2:2" x14ac:dyDescent="0.25">
      <c r="B128" s="221"/>
    </row>
    <row r="129" spans="2:2" x14ac:dyDescent="0.25">
      <c r="B129" s="221"/>
    </row>
    <row r="130" spans="2:2" x14ac:dyDescent="0.25">
      <c r="B130" s="221"/>
    </row>
    <row r="131" spans="2:2" x14ac:dyDescent="0.25">
      <c r="B131" s="221"/>
    </row>
    <row r="132" spans="2:2" x14ac:dyDescent="0.25">
      <c r="B132" s="221"/>
    </row>
    <row r="133" spans="2:2" x14ac:dyDescent="0.25">
      <c r="B133" s="221"/>
    </row>
    <row r="134" spans="2:2" x14ac:dyDescent="0.25">
      <c r="B134" s="221"/>
    </row>
    <row r="135" spans="2:2" x14ac:dyDescent="0.25">
      <c r="B135" s="221"/>
    </row>
    <row r="136" spans="2:2" x14ac:dyDescent="0.25">
      <c r="B136" s="221"/>
    </row>
    <row r="137" spans="2:2" x14ac:dyDescent="0.25">
      <c r="B137" s="221"/>
    </row>
    <row r="138" spans="2:2" x14ac:dyDescent="0.25">
      <c r="B138" s="221"/>
    </row>
    <row r="139" spans="2:2" x14ac:dyDescent="0.25">
      <c r="B139" s="221"/>
    </row>
    <row r="140" spans="2:2" x14ac:dyDescent="0.25">
      <c r="B140" s="221"/>
    </row>
    <row r="141" spans="2:2" x14ac:dyDescent="0.25">
      <c r="B141" s="221"/>
    </row>
    <row r="142" spans="2:2" x14ac:dyDescent="0.25">
      <c r="B142" s="221"/>
    </row>
    <row r="143" spans="2:2" x14ac:dyDescent="0.25">
      <c r="B143" s="221"/>
    </row>
    <row r="144" spans="2:2" x14ac:dyDescent="0.25">
      <c r="B144" s="221"/>
    </row>
    <row r="145" spans="2:2" x14ac:dyDescent="0.25">
      <c r="B145" s="221"/>
    </row>
    <row r="146" spans="2:2" x14ac:dyDescent="0.25">
      <c r="B146" s="221"/>
    </row>
    <row r="147" spans="2:2" x14ac:dyDescent="0.25">
      <c r="B147" s="221"/>
    </row>
    <row r="148" spans="2:2" x14ac:dyDescent="0.25">
      <c r="B148" s="221"/>
    </row>
    <row r="149" spans="2:2" x14ac:dyDescent="0.25">
      <c r="B149" s="221"/>
    </row>
    <row r="150" spans="2:2" x14ac:dyDescent="0.25">
      <c r="B150" s="221"/>
    </row>
    <row r="151" spans="2:2" x14ac:dyDescent="0.25">
      <c r="B151" s="221"/>
    </row>
    <row r="152" spans="2:2" x14ac:dyDescent="0.25">
      <c r="B152" s="221"/>
    </row>
    <row r="153" spans="2:2" x14ac:dyDescent="0.25">
      <c r="B153" s="221"/>
    </row>
    <row r="154" spans="2:2" x14ac:dyDescent="0.25">
      <c r="B154" s="221"/>
    </row>
    <row r="155" spans="2:2" x14ac:dyDescent="0.25">
      <c r="B155" s="221"/>
    </row>
    <row r="156" spans="2:2" x14ac:dyDescent="0.25">
      <c r="B156" s="221"/>
    </row>
    <row r="157" spans="2:2" x14ac:dyDescent="0.25">
      <c r="B157" s="221"/>
    </row>
    <row r="158" spans="2:2" x14ac:dyDescent="0.25">
      <c r="B158" s="221"/>
    </row>
    <row r="159" spans="2:2" x14ac:dyDescent="0.25">
      <c r="B159" s="221"/>
    </row>
    <row r="160" spans="2:2" x14ac:dyDescent="0.25">
      <c r="B160" s="221"/>
    </row>
    <row r="161" spans="2:2" x14ac:dyDescent="0.25">
      <c r="B161" s="221"/>
    </row>
    <row r="162" spans="2:2" x14ac:dyDescent="0.25">
      <c r="B162" s="221"/>
    </row>
    <row r="163" spans="2:2" x14ac:dyDescent="0.25">
      <c r="B163" s="221"/>
    </row>
    <row r="164" spans="2:2" x14ac:dyDescent="0.25">
      <c r="B164" s="221"/>
    </row>
    <row r="165" spans="2:2" x14ac:dyDescent="0.25">
      <c r="B165" s="221"/>
    </row>
    <row r="166" spans="2:2" x14ac:dyDescent="0.25">
      <c r="B166" s="221"/>
    </row>
    <row r="167" spans="2:2" x14ac:dyDescent="0.25">
      <c r="B167" s="221"/>
    </row>
    <row r="168" spans="2:2" x14ac:dyDescent="0.25">
      <c r="B168" s="221"/>
    </row>
    <row r="169" spans="2:2" x14ac:dyDescent="0.25">
      <c r="B169" s="221"/>
    </row>
    <row r="170" spans="2:2" x14ac:dyDescent="0.25">
      <c r="B170" s="221"/>
    </row>
    <row r="171" spans="2:2" x14ac:dyDescent="0.25">
      <c r="B171" s="221"/>
    </row>
    <row r="172" spans="2:2" x14ac:dyDescent="0.25">
      <c r="B172" s="221"/>
    </row>
    <row r="173" spans="2:2" x14ac:dyDescent="0.25">
      <c r="B173" s="221"/>
    </row>
    <row r="174" spans="2:2" x14ac:dyDescent="0.25">
      <c r="B174" s="221"/>
    </row>
    <row r="175" spans="2:2" x14ac:dyDescent="0.25">
      <c r="B175" s="221"/>
    </row>
    <row r="176" spans="2:2" x14ac:dyDescent="0.25">
      <c r="B176" s="221"/>
    </row>
    <row r="177" spans="2:2" x14ac:dyDescent="0.25">
      <c r="B177" s="221"/>
    </row>
  </sheetData>
  <protectedRanges>
    <protectedRange sqref="D1:D5" name="Range1_1"/>
  </protectedRanges>
  <mergeCells count="9">
    <mergeCell ref="I3:K3"/>
    <mergeCell ref="J1:K1"/>
    <mergeCell ref="J2:K2"/>
    <mergeCell ref="J4:K4"/>
    <mergeCell ref="I12:K12"/>
    <mergeCell ref="B12:B14"/>
    <mergeCell ref="A12:A14"/>
    <mergeCell ref="C12:E12"/>
    <mergeCell ref="F12:H12"/>
  </mergeCells>
  <phoneticPr fontId="2" type="noConversion"/>
  <pageMargins left="0.45" right="0.27" top="0.32" bottom="0.35" header="0.17" footer="0.16"/>
  <pageSetup paperSize="9" scale="82" firstPageNumber="21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95"/>
  <sheetViews>
    <sheetView view="pageBreakPreview" topLeftCell="A88" zoomScale="85" zoomScaleNormal="93" zoomScaleSheetLayoutView="85" workbookViewId="0">
      <selection activeCell="E115" sqref="E115"/>
    </sheetView>
  </sheetViews>
  <sheetFormatPr defaultColWidth="19.109375" defaultRowHeight="15.6" x14ac:dyDescent="0.35"/>
  <cols>
    <col min="1" max="1" width="6.6640625" style="274" customWidth="1"/>
    <col min="2" max="2" width="48.44140625" style="275" customWidth="1"/>
    <col min="3" max="3" width="6.33203125" style="275" bestFit="1" customWidth="1"/>
    <col min="4" max="4" width="14.5546875" style="1" customWidth="1"/>
    <col min="5" max="5" width="17.6640625" style="1" customWidth="1"/>
    <col min="6" max="6" width="16.33203125" style="1" customWidth="1"/>
    <col min="7" max="7" width="15.5546875" style="1" customWidth="1"/>
    <col min="8" max="8" width="17.5546875" style="1" customWidth="1"/>
    <col min="9" max="9" width="17.33203125" style="1" customWidth="1"/>
    <col min="10" max="10" width="15.88671875" style="1" customWidth="1"/>
    <col min="11" max="11" width="17.5546875" style="1" customWidth="1"/>
    <col min="12" max="12" width="20.109375" style="1" customWidth="1"/>
    <col min="13" max="16384" width="19.109375" style="1"/>
  </cols>
  <sheetData>
    <row r="1" spans="1:12" s="225" customFormat="1" ht="20.25" customHeight="1" x14ac:dyDescent="0.35">
      <c r="A1" s="222"/>
      <c r="B1" s="223"/>
      <c r="C1" s="224"/>
      <c r="K1" s="332" t="s">
        <v>795</v>
      </c>
      <c r="L1" s="332"/>
    </row>
    <row r="2" spans="1:12" s="225" customFormat="1" ht="20.25" customHeight="1" x14ac:dyDescent="0.35">
      <c r="A2" s="222"/>
      <c r="B2" s="223"/>
      <c r="C2" s="224"/>
      <c r="K2" s="333" t="s">
        <v>778</v>
      </c>
      <c r="L2" s="333"/>
    </row>
    <row r="3" spans="1:12" s="225" customFormat="1" ht="20.25" customHeight="1" x14ac:dyDescent="0.35">
      <c r="A3" s="222"/>
      <c r="B3" s="223"/>
      <c r="C3" s="224"/>
      <c r="K3" s="334" t="s">
        <v>789</v>
      </c>
      <c r="L3" s="334"/>
    </row>
    <row r="4" spans="1:12" s="225" customFormat="1" ht="20.25" customHeight="1" x14ac:dyDescent="0.35">
      <c r="A4" s="222"/>
      <c r="B4" s="223"/>
      <c r="C4" s="224"/>
      <c r="K4" s="335" t="s">
        <v>790</v>
      </c>
      <c r="L4" s="335"/>
    </row>
    <row r="5" spans="1:12" s="225" customFormat="1" ht="20.25" customHeight="1" x14ac:dyDescent="0.35">
      <c r="A5" s="222"/>
      <c r="B5" s="223"/>
      <c r="C5" s="224"/>
      <c r="J5" s="411"/>
      <c r="K5" s="411"/>
      <c r="L5" s="411"/>
    </row>
    <row r="6" spans="1:12" s="225" customFormat="1" ht="24" customHeight="1" x14ac:dyDescent="0.35">
      <c r="A6" s="392" t="s">
        <v>233</v>
      </c>
      <c r="B6" s="392"/>
      <c r="C6" s="392"/>
      <c r="D6" s="392"/>
      <c r="E6" s="392"/>
      <c r="F6" s="392"/>
      <c r="G6" s="392"/>
      <c r="H6" s="392"/>
      <c r="I6" s="392"/>
      <c r="J6" s="392"/>
      <c r="K6" s="392"/>
      <c r="L6" s="392"/>
    </row>
    <row r="7" spans="1:12" s="225" customFormat="1" ht="28.5" customHeight="1" x14ac:dyDescent="0.35">
      <c r="A7" s="392" t="s">
        <v>711</v>
      </c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</row>
    <row r="8" spans="1:12" s="225" customFormat="1" ht="28.5" customHeight="1" x14ac:dyDescent="0.4">
      <c r="A8" s="123"/>
      <c r="B8" s="123"/>
      <c r="C8" s="325"/>
      <c r="D8" s="325"/>
      <c r="E8" s="325"/>
      <c r="F8" s="326" t="s">
        <v>775</v>
      </c>
      <c r="G8" s="326" t="s">
        <v>776</v>
      </c>
      <c r="H8" s="327" t="s">
        <v>769</v>
      </c>
      <c r="I8" s="123"/>
      <c r="J8" s="123"/>
      <c r="K8" s="123"/>
      <c r="L8" s="123"/>
    </row>
    <row r="9" spans="1:12" s="225" customFormat="1" ht="15" customHeight="1" x14ac:dyDescent="0.35">
      <c r="A9" s="227"/>
      <c r="B9" s="228"/>
      <c r="C9" s="228"/>
      <c r="D9" s="229"/>
      <c r="E9" s="229"/>
      <c r="F9" s="229"/>
      <c r="G9" s="229"/>
      <c r="H9" s="229"/>
      <c r="I9" s="229"/>
      <c r="J9" s="229"/>
      <c r="K9" s="229"/>
      <c r="L9" s="226"/>
    </row>
    <row r="10" spans="1:12" s="225" customFormat="1" ht="15" customHeight="1" x14ac:dyDescent="0.35">
      <c r="A10" s="227"/>
      <c r="B10" s="228"/>
      <c r="C10" s="228"/>
      <c r="D10" s="229"/>
      <c r="E10" s="229"/>
      <c r="F10" s="229"/>
      <c r="G10" s="229"/>
      <c r="H10" s="229"/>
      <c r="I10" s="229"/>
      <c r="J10" s="229"/>
      <c r="K10" s="229"/>
      <c r="L10" s="226"/>
    </row>
    <row r="11" spans="1:12" s="225" customFormat="1" ht="16.2" thickBot="1" x14ac:dyDescent="0.4">
      <c r="A11" s="230"/>
      <c r="B11" s="231"/>
      <c r="C11" s="231"/>
      <c r="D11" s="226"/>
      <c r="E11" s="226"/>
      <c r="F11" s="226"/>
      <c r="G11" s="226"/>
      <c r="H11" s="226"/>
      <c r="I11" s="226"/>
      <c r="J11" s="232"/>
      <c r="K11" s="280" t="s">
        <v>236</v>
      </c>
      <c r="L11" s="226"/>
    </row>
    <row r="12" spans="1:12" ht="16.2" thickBot="1" x14ac:dyDescent="0.4">
      <c r="A12" s="395" t="s">
        <v>542</v>
      </c>
      <c r="B12" s="398" t="s">
        <v>712</v>
      </c>
      <c r="C12" s="399"/>
      <c r="D12" s="402" t="s">
        <v>713</v>
      </c>
      <c r="E12" s="402"/>
      <c r="F12" s="403"/>
      <c r="G12" s="404" t="s">
        <v>706</v>
      </c>
      <c r="H12" s="402"/>
      <c r="I12" s="403"/>
      <c r="J12" s="404" t="s">
        <v>239</v>
      </c>
      <c r="K12" s="402"/>
      <c r="L12" s="403"/>
    </row>
    <row r="13" spans="1:12" ht="30" customHeight="1" thickBot="1" x14ac:dyDescent="0.4">
      <c r="A13" s="396"/>
      <c r="B13" s="400"/>
      <c r="C13" s="401"/>
      <c r="D13" s="405" t="s">
        <v>243</v>
      </c>
      <c r="E13" s="393" t="s">
        <v>244</v>
      </c>
      <c r="F13" s="394"/>
      <c r="G13" s="407" t="s">
        <v>714</v>
      </c>
      <c r="H13" s="233" t="s">
        <v>244</v>
      </c>
      <c r="I13" s="234"/>
      <c r="J13" s="409" t="s">
        <v>246</v>
      </c>
      <c r="K13" s="393" t="s">
        <v>244</v>
      </c>
      <c r="L13" s="394"/>
    </row>
    <row r="14" spans="1:12" ht="16.2" thickBot="1" x14ac:dyDescent="0.4">
      <c r="A14" s="397"/>
      <c r="B14" s="291" t="s">
        <v>544</v>
      </c>
      <c r="C14" s="235" t="s">
        <v>188</v>
      </c>
      <c r="D14" s="406"/>
      <c r="E14" s="236" t="s">
        <v>247</v>
      </c>
      <c r="F14" s="237" t="s">
        <v>248</v>
      </c>
      <c r="G14" s="408"/>
      <c r="H14" s="238" t="s">
        <v>247</v>
      </c>
      <c r="I14" s="239" t="s">
        <v>248</v>
      </c>
      <c r="J14" s="410"/>
      <c r="K14" s="236" t="s">
        <v>247</v>
      </c>
      <c r="L14" s="239" t="s">
        <v>248</v>
      </c>
    </row>
    <row r="15" spans="1:12" x14ac:dyDescent="0.35">
      <c r="A15" s="240">
        <v>1</v>
      </c>
      <c r="B15" s="240">
        <v>2</v>
      </c>
      <c r="C15" s="240" t="s">
        <v>189</v>
      </c>
      <c r="D15" s="241">
        <v>4</v>
      </c>
      <c r="E15" s="241">
        <v>5</v>
      </c>
      <c r="F15" s="242">
        <v>6</v>
      </c>
      <c r="G15" s="241">
        <v>7</v>
      </c>
      <c r="H15" s="241">
        <v>8</v>
      </c>
      <c r="I15" s="242">
        <v>9</v>
      </c>
      <c r="J15" s="241">
        <v>10</v>
      </c>
      <c r="K15" s="241">
        <v>11</v>
      </c>
      <c r="L15" s="243">
        <v>12</v>
      </c>
    </row>
    <row r="16" spans="1:12" s="249" customFormat="1" ht="46.8" x14ac:dyDescent="0.35">
      <c r="A16" s="244">
        <v>8000</v>
      </c>
      <c r="B16" s="245" t="s">
        <v>715</v>
      </c>
      <c r="C16" s="246"/>
      <c r="D16" s="247">
        <f>SUM(D18,D78)</f>
        <v>87805.5</v>
      </c>
      <c r="E16" s="247">
        <f t="shared" ref="E16:L16" si="0">SUM(E18,E78)</f>
        <v>0</v>
      </c>
      <c r="F16" s="247">
        <f t="shared" si="0"/>
        <v>87805.5</v>
      </c>
      <c r="G16" s="247">
        <f t="shared" si="0"/>
        <v>8747135.5</v>
      </c>
      <c r="H16" s="247">
        <f t="shared" si="0"/>
        <v>243444.69999999925</v>
      </c>
      <c r="I16" s="247">
        <f t="shared" si="0"/>
        <v>8503690.8000000007</v>
      </c>
      <c r="J16" s="247">
        <f t="shared" si="0"/>
        <v>-7691670.2626000009</v>
      </c>
      <c r="K16" s="247">
        <f t="shared" si="0"/>
        <v>-15360494.854400001</v>
      </c>
      <c r="L16" s="248">
        <f t="shared" si="0"/>
        <v>7668824.5918000005</v>
      </c>
    </row>
    <row r="17" spans="1:12" s="249" customFormat="1" x14ac:dyDescent="0.35">
      <c r="A17" s="244"/>
      <c r="B17" s="250" t="s">
        <v>244</v>
      </c>
      <c r="C17" s="246"/>
      <c r="D17" s="247"/>
      <c r="E17" s="247"/>
      <c r="F17" s="247"/>
      <c r="G17" s="247"/>
      <c r="H17" s="247"/>
      <c r="I17" s="247"/>
      <c r="J17" s="247"/>
      <c r="K17" s="247"/>
      <c r="L17" s="248"/>
    </row>
    <row r="18" spans="1:12" ht="31.2" x14ac:dyDescent="0.35">
      <c r="A18" s="244">
        <v>8100</v>
      </c>
      <c r="B18" s="245" t="s">
        <v>716</v>
      </c>
      <c r="C18" s="251"/>
      <c r="D18" s="247">
        <f>SUM(D20,D48)</f>
        <v>-500000</v>
      </c>
      <c r="E18" s="247">
        <f t="shared" ref="E18:L18" si="1">SUM(E20,E48)</f>
        <v>0</v>
      </c>
      <c r="F18" s="247">
        <f t="shared" si="1"/>
        <v>-500000</v>
      </c>
      <c r="G18" s="247">
        <f t="shared" si="1"/>
        <v>8049982.4000000004</v>
      </c>
      <c r="H18" s="247">
        <f t="shared" si="1"/>
        <v>243444.69999999925</v>
      </c>
      <c r="I18" s="247">
        <f t="shared" si="1"/>
        <v>7806537.7000000011</v>
      </c>
      <c r="J18" s="247">
        <f t="shared" si="1"/>
        <v>-8320411.6367000006</v>
      </c>
      <c r="K18" s="247">
        <f t="shared" si="1"/>
        <v>-15360494.854400001</v>
      </c>
      <c r="L18" s="248">
        <f t="shared" si="1"/>
        <v>7040083.2177000009</v>
      </c>
    </row>
    <row r="19" spans="1:12" x14ac:dyDescent="0.35">
      <c r="A19" s="244"/>
      <c r="B19" s="250" t="s">
        <v>244</v>
      </c>
      <c r="C19" s="251"/>
      <c r="D19" s="252"/>
      <c r="E19" s="252"/>
      <c r="F19" s="252"/>
      <c r="G19" s="252"/>
      <c r="H19" s="252"/>
      <c r="I19" s="252"/>
      <c r="J19" s="252"/>
      <c r="K19" s="252"/>
      <c r="L19" s="253"/>
    </row>
    <row r="20" spans="1:12" ht="31.2" hidden="1" x14ac:dyDescent="0.35">
      <c r="A20" s="244">
        <v>8110</v>
      </c>
      <c r="B20" s="254" t="s">
        <v>717</v>
      </c>
      <c r="C20" s="251"/>
      <c r="D20" s="252">
        <f t="shared" ref="D20:L20" si="2">SUM(D22,D26)</f>
        <v>0</v>
      </c>
      <c r="E20" s="252">
        <f t="shared" si="2"/>
        <v>0</v>
      </c>
      <c r="F20" s="252">
        <f t="shared" si="2"/>
        <v>0</v>
      </c>
      <c r="G20" s="252">
        <f t="shared" si="2"/>
        <v>0</v>
      </c>
      <c r="H20" s="252">
        <f t="shared" si="2"/>
        <v>0</v>
      </c>
      <c r="I20" s="252">
        <f t="shared" si="2"/>
        <v>0</v>
      </c>
      <c r="J20" s="252">
        <f t="shared" si="2"/>
        <v>0</v>
      </c>
      <c r="K20" s="252">
        <f t="shared" si="2"/>
        <v>0</v>
      </c>
      <c r="L20" s="253">
        <f t="shared" si="2"/>
        <v>0</v>
      </c>
    </row>
    <row r="21" spans="1:12" hidden="1" x14ac:dyDescent="0.35">
      <c r="A21" s="244"/>
      <c r="B21" s="250" t="s">
        <v>244</v>
      </c>
      <c r="C21" s="251"/>
      <c r="D21" s="255"/>
      <c r="E21" s="252"/>
      <c r="F21" s="255"/>
      <c r="G21" s="255"/>
      <c r="H21" s="252"/>
      <c r="I21" s="255"/>
      <c r="J21" s="255"/>
      <c r="K21" s="252"/>
      <c r="L21" s="256"/>
    </row>
    <row r="22" spans="1:12" ht="62.4" hidden="1" x14ac:dyDescent="0.35">
      <c r="A22" s="244">
        <v>8111</v>
      </c>
      <c r="B22" s="245" t="s">
        <v>718</v>
      </c>
      <c r="C22" s="251"/>
      <c r="D22" s="252">
        <f>SUM(D24:D25)</f>
        <v>0</v>
      </c>
      <c r="E22" s="255" t="s">
        <v>16</v>
      </c>
      <c r="F22" s="252">
        <f>SUM(F24:F25)</f>
        <v>0</v>
      </c>
      <c r="G22" s="252">
        <f>SUM(G24:G25)</f>
        <v>0</v>
      </c>
      <c r="H22" s="255" t="s">
        <v>16</v>
      </c>
      <c r="I22" s="252">
        <f>SUM(I24:I25)</f>
        <v>0</v>
      </c>
      <c r="J22" s="252">
        <f>SUM(J24:J25)</f>
        <v>0</v>
      </c>
      <c r="K22" s="255" t="s">
        <v>16</v>
      </c>
      <c r="L22" s="253">
        <f>SUM(L24:L25)</f>
        <v>0</v>
      </c>
    </row>
    <row r="23" spans="1:12" hidden="1" x14ac:dyDescent="0.35">
      <c r="A23" s="244"/>
      <c r="B23" s="257" t="s">
        <v>719</v>
      </c>
      <c r="C23" s="251"/>
      <c r="D23" s="252"/>
      <c r="E23" s="255"/>
      <c r="F23" s="252"/>
      <c r="G23" s="252"/>
      <c r="H23" s="255"/>
      <c r="I23" s="252"/>
      <c r="J23" s="252"/>
      <c r="K23" s="255"/>
      <c r="L23" s="253"/>
    </row>
    <row r="24" spans="1:12" hidden="1" x14ac:dyDescent="0.35">
      <c r="A24" s="244">
        <v>8112</v>
      </c>
      <c r="B24" s="258" t="s">
        <v>720</v>
      </c>
      <c r="C24" s="259" t="s">
        <v>4</v>
      </c>
      <c r="D24" s="252">
        <f>SUM(E24:F24)</f>
        <v>0</v>
      </c>
      <c r="E24" s="255" t="s">
        <v>16</v>
      </c>
      <c r="F24" s="252">
        <v>0</v>
      </c>
      <c r="G24" s="252">
        <f>SUM(H24:I24)</f>
        <v>0</v>
      </c>
      <c r="H24" s="255" t="s">
        <v>16</v>
      </c>
      <c r="I24" s="252">
        <v>0</v>
      </c>
      <c r="J24" s="252">
        <f>SUM(K24:L24)</f>
        <v>0</v>
      </c>
      <c r="K24" s="255" t="s">
        <v>16</v>
      </c>
      <c r="L24" s="253">
        <v>0</v>
      </c>
    </row>
    <row r="25" spans="1:12" hidden="1" x14ac:dyDescent="0.35">
      <c r="A25" s="244">
        <v>8113</v>
      </c>
      <c r="B25" s="258" t="s">
        <v>721</v>
      </c>
      <c r="C25" s="259" t="s">
        <v>5</v>
      </c>
      <c r="D25" s="252">
        <f>SUM(E25:F25)</f>
        <v>0</v>
      </c>
      <c r="E25" s="255" t="s">
        <v>16</v>
      </c>
      <c r="F25" s="252">
        <v>0</v>
      </c>
      <c r="G25" s="252">
        <f>SUM(H25:I25)</f>
        <v>0</v>
      </c>
      <c r="H25" s="255" t="s">
        <v>16</v>
      </c>
      <c r="I25" s="252">
        <v>0</v>
      </c>
      <c r="J25" s="252">
        <f>SUM(K25:L25)</f>
        <v>0</v>
      </c>
      <c r="K25" s="255" t="s">
        <v>16</v>
      </c>
      <c r="L25" s="253">
        <v>0</v>
      </c>
    </row>
    <row r="26" spans="1:12" ht="46.8" hidden="1" x14ac:dyDescent="0.35">
      <c r="A26" s="244">
        <v>8120</v>
      </c>
      <c r="B26" s="245" t="s">
        <v>722</v>
      </c>
      <c r="C26" s="259"/>
      <c r="D26" s="252">
        <f>SUM(D28,D38)</f>
        <v>0</v>
      </c>
      <c r="E26" s="252">
        <f t="shared" ref="E26:L26" si="3">SUM(E28,E38)</f>
        <v>0</v>
      </c>
      <c r="F26" s="252">
        <f t="shared" si="3"/>
        <v>0</v>
      </c>
      <c r="G26" s="252">
        <f t="shared" si="3"/>
        <v>0</v>
      </c>
      <c r="H26" s="252">
        <f t="shared" si="3"/>
        <v>0</v>
      </c>
      <c r="I26" s="252">
        <f t="shared" si="3"/>
        <v>0</v>
      </c>
      <c r="J26" s="252">
        <f t="shared" si="3"/>
        <v>0</v>
      </c>
      <c r="K26" s="252">
        <f t="shared" si="3"/>
        <v>0</v>
      </c>
      <c r="L26" s="253">
        <f t="shared" si="3"/>
        <v>0</v>
      </c>
    </row>
    <row r="27" spans="1:12" hidden="1" x14ac:dyDescent="0.35">
      <c r="A27" s="244"/>
      <c r="B27" s="250" t="s">
        <v>244</v>
      </c>
      <c r="C27" s="259"/>
      <c r="D27" s="252"/>
      <c r="E27" s="255"/>
      <c r="F27" s="252"/>
      <c r="G27" s="252"/>
      <c r="H27" s="255"/>
      <c r="I27" s="252"/>
      <c r="J27" s="252"/>
      <c r="K27" s="255"/>
      <c r="L27" s="253"/>
    </row>
    <row r="28" spans="1:12" ht="31.2" hidden="1" x14ac:dyDescent="0.35">
      <c r="A28" s="244">
        <v>8121</v>
      </c>
      <c r="B28" s="260" t="s">
        <v>723</v>
      </c>
      <c r="C28" s="259"/>
      <c r="D28" s="252">
        <f>SUM(D30,D34)</f>
        <v>0</v>
      </c>
      <c r="E28" s="255" t="s">
        <v>16</v>
      </c>
      <c r="F28" s="252">
        <f>SUM(F30,F34)</f>
        <v>0</v>
      </c>
      <c r="G28" s="252">
        <f>SUM(G30,G34)</f>
        <v>0</v>
      </c>
      <c r="H28" s="255" t="s">
        <v>16</v>
      </c>
      <c r="I28" s="252">
        <f>SUM(I30,I34)</f>
        <v>0</v>
      </c>
      <c r="J28" s="252">
        <f>SUM(J30,J34)</f>
        <v>0</v>
      </c>
      <c r="K28" s="255" t="s">
        <v>16</v>
      </c>
      <c r="L28" s="253">
        <f>SUM(L30,L34)</f>
        <v>0</v>
      </c>
    </row>
    <row r="29" spans="1:12" hidden="1" x14ac:dyDescent="0.35">
      <c r="A29" s="244"/>
      <c r="B29" s="257" t="s">
        <v>719</v>
      </c>
      <c r="C29" s="259"/>
      <c r="D29" s="252"/>
      <c r="E29" s="255"/>
      <c r="F29" s="252"/>
      <c r="G29" s="252"/>
      <c r="H29" s="255"/>
      <c r="I29" s="252"/>
      <c r="J29" s="252"/>
      <c r="K29" s="255"/>
      <c r="L29" s="253"/>
    </row>
    <row r="30" spans="1:12" ht="31.2" hidden="1" x14ac:dyDescent="0.35">
      <c r="A30" s="244">
        <v>8122</v>
      </c>
      <c r="B30" s="261" t="s">
        <v>724</v>
      </c>
      <c r="C30" s="259" t="s">
        <v>6</v>
      </c>
      <c r="D30" s="252">
        <f>SUM(D32:D33)</f>
        <v>0</v>
      </c>
      <c r="E30" s="255" t="s">
        <v>16</v>
      </c>
      <c r="F30" s="252">
        <f>SUM(F32:F33)</f>
        <v>0</v>
      </c>
      <c r="G30" s="252">
        <f>SUM(G32:G33)</f>
        <v>0</v>
      </c>
      <c r="H30" s="255" t="s">
        <v>16</v>
      </c>
      <c r="I30" s="252">
        <f>SUM(I32:I33)</f>
        <v>0</v>
      </c>
      <c r="J30" s="252">
        <f>SUM(J32:J33)</f>
        <v>0</v>
      </c>
      <c r="K30" s="255" t="s">
        <v>16</v>
      </c>
      <c r="L30" s="253">
        <f>SUM(L32:L33)</f>
        <v>0</v>
      </c>
    </row>
    <row r="31" spans="1:12" hidden="1" x14ac:dyDescent="0.35">
      <c r="A31" s="244"/>
      <c r="B31" s="258" t="s">
        <v>719</v>
      </c>
      <c r="C31" s="259"/>
      <c r="D31" s="252"/>
      <c r="E31" s="255"/>
      <c r="F31" s="252"/>
      <c r="G31" s="252"/>
      <c r="H31" s="255"/>
      <c r="I31" s="252"/>
      <c r="J31" s="252"/>
      <c r="K31" s="255"/>
      <c r="L31" s="253"/>
    </row>
    <row r="32" spans="1:12" hidden="1" x14ac:dyDescent="0.35">
      <c r="A32" s="244">
        <v>8123</v>
      </c>
      <c r="B32" s="258" t="s">
        <v>725</v>
      </c>
      <c r="C32" s="259"/>
      <c r="D32" s="252">
        <f>SUM(E32:F32)</f>
        <v>0</v>
      </c>
      <c r="E32" s="255" t="s">
        <v>16</v>
      </c>
      <c r="F32" s="252">
        <v>0</v>
      </c>
      <c r="G32" s="252">
        <f>SUM(H32:I32)</f>
        <v>0</v>
      </c>
      <c r="H32" s="255" t="s">
        <v>16</v>
      </c>
      <c r="I32" s="252">
        <v>0</v>
      </c>
      <c r="J32" s="252">
        <f>SUM(K32:L32)</f>
        <v>0</v>
      </c>
      <c r="K32" s="255" t="s">
        <v>16</v>
      </c>
      <c r="L32" s="253">
        <v>0</v>
      </c>
    </row>
    <row r="33" spans="1:12" hidden="1" x14ac:dyDescent="0.35">
      <c r="A33" s="244">
        <v>8124</v>
      </c>
      <c r="B33" s="258" t="s">
        <v>726</v>
      </c>
      <c r="C33" s="259"/>
      <c r="D33" s="252">
        <f>SUM(E33:F33)</f>
        <v>0</v>
      </c>
      <c r="E33" s="255" t="s">
        <v>16</v>
      </c>
      <c r="F33" s="252">
        <v>0</v>
      </c>
      <c r="G33" s="252">
        <f>SUM(H33:I33)</f>
        <v>0</v>
      </c>
      <c r="H33" s="255" t="s">
        <v>16</v>
      </c>
      <c r="I33" s="252">
        <v>0</v>
      </c>
      <c r="J33" s="252">
        <f>SUM(K33:L33)</f>
        <v>0</v>
      </c>
      <c r="K33" s="255" t="s">
        <v>16</v>
      </c>
      <c r="L33" s="253">
        <v>0</v>
      </c>
    </row>
    <row r="34" spans="1:12" ht="46.8" hidden="1" x14ac:dyDescent="0.35">
      <c r="A34" s="244">
        <v>8130</v>
      </c>
      <c r="B34" s="261" t="s">
        <v>727</v>
      </c>
      <c r="C34" s="259" t="s">
        <v>7</v>
      </c>
      <c r="D34" s="252">
        <f>SUM(D36:D37)</f>
        <v>0</v>
      </c>
      <c r="E34" s="255" t="s">
        <v>16</v>
      </c>
      <c r="F34" s="252">
        <f>SUM(F36:F37)</f>
        <v>0</v>
      </c>
      <c r="G34" s="252">
        <f>SUM(G36:G37)</f>
        <v>0</v>
      </c>
      <c r="H34" s="255" t="s">
        <v>16</v>
      </c>
      <c r="I34" s="252">
        <f>SUM(I36:I37)</f>
        <v>0</v>
      </c>
      <c r="J34" s="252">
        <f>SUM(J36:J37)</f>
        <v>0</v>
      </c>
      <c r="K34" s="255" t="s">
        <v>16</v>
      </c>
      <c r="L34" s="253">
        <f>SUM(L36:L37)</f>
        <v>0</v>
      </c>
    </row>
    <row r="35" spans="1:12" hidden="1" x14ac:dyDescent="0.35">
      <c r="A35" s="244"/>
      <c r="B35" s="258" t="s">
        <v>719</v>
      </c>
      <c r="C35" s="259"/>
      <c r="D35" s="252"/>
      <c r="E35" s="255"/>
      <c r="F35" s="252"/>
      <c r="G35" s="252"/>
      <c r="H35" s="255"/>
      <c r="I35" s="252"/>
      <c r="J35" s="252"/>
      <c r="K35" s="255"/>
      <c r="L35" s="253"/>
    </row>
    <row r="36" spans="1:12" hidden="1" x14ac:dyDescent="0.35">
      <c r="A36" s="244">
        <v>8131</v>
      </c>
      <c r="B36" s="258" t="s">
        <v>728</v>
      </c>
      <c r="C36" s="259"/>
      <c r="D36" s="252">
        <f>SUM(E36:F36)</f>
        <v>0</v>
      </c>
      <c r="E36" s="255" t="s">
        <v>16</v>
      </c>
      <c r="F36" s="252">
        <v>0</v>
      </c>
      <c r="G36" s="252">
        <f>SUM(H36:I36)</f>
        <v>0</v>
      </c>
      <c r="H36" s="255" t="s">
        <v>16</v>
      </c>
      <c r="I36" s="252">
        <v>0</v>
      </c>
      <c r="J36" s="252">
        <f>SUM(K36:L36)</f>
        <v>0</v>
      </c>
      <c r="K36" s="255" t="s">
        <v>16</v>
      </c>
      <c r="L36" s="253">
        <v>0</v>
      </c>
    </row>
    <row r="37" spans="1:12" hidden="1" x14ac:dyDescent="0.35">
      <c r="A37" s="244">
        <v>8132</v>
      </c>
      <c r="B37" s="258" t="s">
        <v>729</v>
      </c>
      <c r="C37" s="259"/>
      <c r="D37" s="252">
        <f>SUM(E37:F37)</f>
        <v>0</v>
      </c>
      <c r="E37" s="255" t="s">
        <v>16</v>
      </c>
      <c r="F37" s="252">
        <v>0</v>
      </c>
      <c r="G37" s="252">
        <f>SUM(H37:I37)</f>
        <v>0</v>
      </c>
      <c r="H37" s="255" t="s">
        <v>16</v>
      </c>
      <c r="I37" s="252">
        <v>0</v>
      </c>
      <c r="J37" s="252">
        <f>SUM(K37:L37)</f>
        <v>0</v>
      </c>
      <c r="K37" s="255" t="s">
        <v>16</v>
      </c>
      <c r="L37" s="253">
        <v>0</v>
      </c>
    </row>
    <row r="38" spans="1:12" s="262" customFormat="1" ht="31.2" hidden="1" x14ac:dyDescent="0.35">
      <c r="A38" s="244">
        <v>8140</v>
      </c>
      <c r="B38" s="261" t="s">
        <v>730</v>
      </c>
      <c r="C38" s="259"/>
      <c r="D38" s="252">
        <f>SUM(D40,D44)</f>
        <v>0</v>
      </c>
      <c r="E38" s="252">
        <f t="shared" ref="E38:L38" si="4">SUM(E40,E44)</f>
        <v>0</v>
      </c>
      <c r="F38" s="252">
        <f t="shared" si="4"/>
        <v>0</v>
      </c>
      <c r="G38" s="252">
        <f t="shared" si="4"/>
        <v>0</v>
      </c>
      <c r="H38" s="252">
        <f t="shared" si="4"/>
        <v>0</v>
      </c>
      <c r="I38" s="252">
        <f t="shared" si="4"/>
        <v>0</v>
      </c>
      <c r="J38" s="252">
        <f t="shared" si="4"/>
        <v>0</v>
      </c>
      <c r="K38" s="252">
        <f t="shared" si="4"/>
        <v>0</v>
      </c>
      <c r="L38" s="253">
        <f t="shared" si="4"/>
        <v>0</v>
      </c>
    </row>
    <row r="39" spans="1:12" s="262" customFormat="1" hidden="1" x14ac:dyDescent="0.35">
      <c r="A39" s="244"/>
      <c r="B39" s="257" t="s">
        <v>719</v>
      </c>
      <c r="C39" s="259"/>
      <c r="D39" s="252"/>
      <c r="E39" s="255"/>
      <c r="F39" s="252"/>
      <c r="G39" s="252"/>
      <c r="H39" s="255"/>
      <c r="I39" s="252"/>
      <c r="J39" s="252"/>
      <c r="K39" s="255"/>
      <c r="L39" s="253"/>
    </row>
    <row r="40" spans="1:12" s="262" customFormat="1" ht="31.2" hidden="1" x14ac:dyDescent="0.35">
      <c r="A40" s="244">
        <v>8141</v>
      </c>
      <c r="B40" s="261" t="s">
        <v>731</v>
      </c>
      <c r="C40" s="259" t="s">
        <v>6</v>
      </c>
      <c r="D40" s="252">
        <f>SUM(D42:D43)</f>
        <v>0</v>
      </c>
      <c r="E40" s="252">
        <f t="shared" ref="E40:L40" si="5">SUM(E42:E43)</f>
        <v>0</v>
      </c>
      <c r="F40" s="252">
        <f t="shared" si="5"/>
        <v>0</v>
      </c>
      <c r="G40" s="252">
        <f t="shared" si="5"/>
        <v>0</v>
      </c>
      <c r="H40" s="252">
        <f t="shared" si="5"/>
        <v>0</v>
      </c>
      <c r="I40" s="252">
        <f t="shared" si="5"/>
        <v>0</v>
      </c>
      <c r="J40" s="252">
        <f t="shared" si="5"/>
        <v>0</v>
      </c>
      <c r="K40" s="252">
        <f t="shared" si="5"/>
        <v>0</v>
      </c>
      <c r="L40" s="253">
        <f t="shared" si="5"/>
        <v>0</v>
      </c>
    </row>
    <row r="41" spans="1:12" s="262" customFormat="1" hidden="1" x14ac:dyDescent="0.35">
      <c r="A41" s="244"/>
      <c r="B41" s="258" t="s">
        <v>719</v>
      </c>
      <c r="C41" s="263"/>
      <c r="D41" s="252"/>
      <c r="E41" s="255"/>
      <c r="F41" s="252"/>
      <c r="G41" s="252"/>
      <c r="H41" s="255"/>
      <c r="I41" s="252"/>
      <c r="J41" s="252"/>
      <c r="K41" s="255"/>
      <c r="L41" s="253"/>
    </row>
    <row r="42" spans="1:12" s="262" customFormat="1" hidden="1" x14ac:dyDescent="0.35">
      <c r="A42" s="244">
        <v>8142</v>
      </c>
      <c r="B42" s="258" t="s">
        <v>732</v>
      </c>
      <c r="C42" s="263"/>
      <c r="D42" s="252">
        <f>SUM(E42:F42)</f>
        <v>0</v>
      </c>
      <c r="E42" s="255">
        <v>0</v>
      </c>
      <c r="F42" s="252" t="s">
        <v>143</v>
      </c>
      <c r="G42" s="252">
        <f>SUM(H42:I42)</f>
        <v>0</v>
      </c>
      <c r="H42" s="255">
        <v>0</v>
      </c>
      <c r="I42" s="252" t="s">
        <v>143</v>
      </c>
      <c r="J42" s="252">
        <f>SUM(K42:L42)</f>
        <v>0</v>
      </c>
      <c r="K42" s="255">
        <v>0</v>
      </c>
      <c r="L42" s="253" t="s">
        <v>143</v>
      </c>
    </row>
    <row r="43" spans="1:12" s="262" customFormat="1" ht="28.2" hidden="1" customHeight="1" x14ac:dyDescent="0.35">
      <c r="A43" s="244">
        <v>8143</v>
      </c>
      <c r="B43" s="258" t="s">
        <v>733</v>
      </c>
      <c r="C43" s="263"/>
      <c r="D43" s="252">
        <f>SUM(E43:F43)</f>
        <v>0</v>
      </c>
      <c r="E43" s="255">
        <v>0</v>
      </c>
      <c r="F43" s="252" t="s">
        <v>143</v>
      </c>
      <c r="G43" s="252">
        <f>SUM(H43:I43)</f>
        <v>0</v>
      </c>
      <c r="H43" s="255">
        <v>0</v>
      </c>
      <c r="I43" s="252" t="s">
        <v>143</v>
      </c>
      <c r="J43" s="252">
        <f>SUM(K43:L43)</f>
        <v>0</v>
      </c>
      <c r="K43" s="255">
        <v>0</v>
      </c>
      <c r="L43" s="253" t="s">
        <v>143</v>
      </c>
    </row>
    <row r="44" spans="1:12" s="262" customFormat="1" ht="46.8" hidden="1" x14ac:dyDescent="0.35">
      <c r="A44" s="244">
        <v>8150</v>
      </c>
      <c r="B44" s="261" t="s">
        <v>734</v>
      </c>
      <c r="C44" s="259" t="s">
        <v>7</v>
      </c>
      <c r="D44" s="252">
        <f>SUM(D46:D47)</f>
        <v>0</v>
      </c>
      <c r="E44" s="252">
        <f t="shared" ref="E44:L44" si="6">SUM(E46:E47)</f>
        <v>0</v>
      </c>
      <c r="F44" s="252">
        <f t="shared" si="6"/>
        <v>0</v>
      </c>
      <c r="G44" s="252">
        <f t="shared" si="6"/>
        <v>0</v>
      </c>
      <c r="H44" s="252">
        <f t="shared" si="6"/>
        <v>0</v>
      </c>
      <c r="I44" s="252">
        <f t="shared" si="6"/>
        <v>0</v>
      </c>
      <c r="J44" s="252">
        <f t="shared" si="6"/>
        <v>0</v>
      </c>
      <c r="K44" s="252">
        <f t="shared" si="6"/>
        <v>0</v>
      </c>
      <c r="L44" s="253">
        <f t="shared" si="6"/>
        <v>0</v>
      </c>
    </row>
    <row r="45" spans="1:12" s="262" customFormat="1" hidden="1" x14ac:dyDescent="0.35">
      <c r="A45" s="244"/>
      <c r="B45" s="258" t="s">
        <v>719</v>
      </c>
      <c r="C45" s="259"/>
      <c r="D45" s="252"/>
      <c r="E45" s="255"/>
      <c r="F45" s="252"/>
      <c r="G45" s="252"/>
      <c r="H45" s="255"/>
      <c r="I45" s="252"/>
      <c r="J45" s="252"/>
      <c r="K45" s="255"/>
      <c r="L45" s="253"/>
    </row>
    <row r="46" spans="1:12" s="262" customFormat="1" hidden="1" x14ac:dyDescent="0.35">
      <c r="A46" s="244">
        <v>8151</v>
      </c>
      <c r="B46" s="258" t="s">
        <v>728</v>
      </c>
      <c r="C46" s="259"/>
      <c r="D46" s="252">
        <f>SUM(E46:F46)</f>
        <v>0</v>
      </c>
      <c r="E46" s="255">
        <v>0</v>
      </c>
      <c r="F46" s="252" t="s">
        <v>143</v>
      </c>
      <c r="G46" s="252">
        <f>SUM(H46:I46)</f>
        <v>0</v>
      </c>
      <c r="H46" s="255">
        <v>0</v>
      </c>
      <c r="I46" s="252" t="s">
        <v>143</v>
      </c>
      <c r="J46" s="252">
        <f>SUM(K46:L46)</f>
        <v>0</v>
      </c>
      <c r="K46" s="255">
        <v>0</v>
      </c>
      <c r="L46" s="253" t="s">
        <v>143</v>
      </c>
    </row>
    <row r="47" spans="1:12" s="262" customFormat="1" hidden="1" x14ac:dyDescent="0.35">
      <c r="A47" s="244">
        <v>8152</v>
      </c>
      <c r="B47" s="258" t="s">
        <v>735</v>
      </c>
      <c r="C47" s="259"/>
      <c r="D47" s="252">
        <f>SUM(E47:F47)</f>
        <v>0</v>
      </c>
      <c r="E47" s="255">
        <v>0</v>
      </c>
      <c r="F47" s="252" t="s">
        <v>143</v>
      </c>
      <c r="G47" s="252">
        <f>SUM(H47:I47)</f>
        <v>0</v>
      </c>
      <c r="H47" s="255">
        <v>0</v>
      </c>
      <c r="I47" s="252" t="s">
        <v>143</v>
      </c>
      <c r="J47" s="252">
        <f>SUM(K47:L47)</f>
        <v>0</v>
      </c>
      <c r="K47" s="255">
        <v>0</v>
      </c>
      <c r="L47" s="253" t="s">
        <v>143</v>
      </c>
    </row>
    <row r="48" spans="1:12" s="262" customFormat="1" ht="46.8" x14ac:dyDescent="0.35">
      <c r="A48" s="244">
        <v>8160</v>
      </c>
      <c r="B48" s="254" t="s">
        <v>736</v>
      </c>
      <c r="C48" s="259"/>
      <c r="D48" s="252">
        <f t="shared" ref="D48:L48" si="7">SUM(D50,D55,D59,D75,D76,D74)</f>
        <v>-500000</v>
      </c>
      <c r="E48" s="252">
        <f t="shared" si="7"/>
        <v>0</v>
      </c>
      <c r="F48" s="252">
        <f t="shared" si="7"/>
        <v>-500000</v>
      </c>
      <c r="G48" s="252">
        <f t="shared" si="7"/>
        <v>8049982.4000000004</v>
      </c>
      <c r="H48" s="252">
        <f t="shared" si="7"/>
        <v>243444.69999999925</v>
      </c>
      <c r="I48" s="252">
        <f t="shared" si="7"/>
        <v>7806537.7000000011</v>
      </c>
      <c r="J48" s="252">
        <f t="shared" si="7"/>
        <v>-8320411.6367000006</v>
      </c>
      <c r="K48" s="252">
        <f t="shared" si="7"/>
        <v>-15360494.854400001</v>
      </c>
      <c r="L48" s="253">
        <f t="shared" si="7"/>
        <v>7040083.2177000009</v>
      </c>
    </row>
    <row r="49" spans="1:12" s="262" customFormat="1" x14ac:dyDescent="0.35">
      <c r="A49" s="244"/>
      <c r="B49" s="258" t="s">
        <v>244</v>
      </c>
      <c r="C49" s="259"/>
      <c r="D49" s="252"/>
      <c r="E49" s="255"/>
      <c r="F49" s="252"/>
      <c r="G49" s="252"/>
      <c r="H49" s="255"/>
      <c r="I49" s="252"/>
      <c r="J49" s="252"/>
      <c r="K49" s="255"/>
      <c r="L49" s="253"/>
    </row>
    <row r="50" spans="1:12" s="249" customFormat="1" ht="46.8" x14ac:dyDescent="0.35">
      <c r="A50" s="244">
        <v>8161</v>
      </c>
      <c r="B50" s="245" t="s">
        <v>737</v>
      </c>
      <c r="C50" s="259"/>
      <c r="D50" s="252">
        <f>SUM(D52:D54)</f>
        <v>-2000000</v>
      </c>
      <c r="E50" s="255" t="s">
        <v>16</v>
      </c>
      <c r="F50" s="252">
        <f>SUM(F52:F54)</f>
        <v>-2000000</v>
      </c>
      <c r="G50" s="252">
        <f>SUM(G52:G54)</f>
        <v>-2069700</v>
      </c>
      <c r="H50" s="255" t="s">
        <v>16</v>
      </c>
      <c r="I50" s="252">
        <f>SUM(I52:I54)</f>
        <v>-2069700</v>
      </c>
      <c r="J50" s="252">
        <f>SUM(J52:J54)</f>
        <v>-2069700</v>
      </c>
      <c r="K50" s="255" t="s">
        <v>16</v>
      </c>
      <c r="L50" s="253">
        <f>SUM(L52:L54)</f>
        <v>-2069700</v>
      </c>
    </row>
    <row r="51" spans="1:12" s="249" customFormat="1" x14ac:dyDescent="0.35">
      <c r="A51" s="244"/>
      <c r="B51" s="257" t="s">
        <v>719</v>
      </c>
      <c r="C51" s="259"/>
      <c r="D51" s="252"/>
      <c r="E51" s="255"/>
      <c r="F51" s="252"/>
      <c r="G51" s="252"/>
      <c r="H51" s="255"/>
      <c r="I51" s="252"/>
      <c r="J51" s="252"/>
      <c r="K51" s="255"/>
      <c r="L51" s="253"/>
    </row>
    <row r="52" spans="1:12" ht="46.8" hidden="1" x14ac:dyDescent="0.35">
      <c r="A52" s="244">
        <v>8162</v>
      </c>
      <c r="B52" s="258" t="s">
        <v>738</v>
      </c>
      <c r="C52" s="259" t="s">
        <v>8</v>
      </c>
      <c r="D52" s="252">
        <f>SUM(E52:F52)</f>
        <v>0</v>
      </c>
      <c r="E52" s="255" t="s">
        <v>16</v>
      </c>
      <c r="F52" s="252"/>
      <c r="G52" s="252">
        <f>SUM(H52:I52)</f>
        <v>0</v>
      </c>
      <c r="H52" s="255" t="s">
        <v>16</v>
      </c>
      <c r="I52" s="252"/>
      <c r="J52" s="252">
        <f>SUM(K52:L52)</f>
        <v>0</v>
      </c>
      <c r="K52" s="255" t="s">
        <v>16</v>
      </c>
      <c r="L52" s="253"/>
    </row>
    <row r="53" spans="1:12" s="249" customFormat="1" ht="93.6" x14ac:dyDescent="0.35">
      <c r="A53" s="244">
        <v>8163</v>
      </c>
      <c r="B53" s="258" t="s">
        <v>739</v>
      </c>
      <c r="C53" s="259" t="s">
        <v>8</v>
      </c>
      <c r="D53" s="252">
        <f>SUM(E53:F53)</f>
        <v>0</v>
      </c>
      <c r="E53" s="255" t="s">
        <v>16</v>
      </c>
      <c r="F53" s="252">
        <v>0</v>
      </c>
      <c r="G53" s="252">
        <f>SUM(H53:I53)</f>
        <v>250000</v>
      </c>
      <c r="H53" s="255" t="s">
        <v>16</v>
      </c>
      <c r="I53" s="252">
        <v>250000</v>
      </c>
      <c r="J53" s="252">
        <f>SUM(K53:L53)</f>
        <v>250000</v>
      </c>
      <c r="K53" s="255" t="s">
        <v>16</v>
      </c>
      <c r="L53" s="253">
        <v>250000</v>
      </c>
    </row>
    <row r="54" spans="1:12" ht="31.2" x14ac:dyDescent="0.35">
      <c r="A54" s="244">
        <v>8164</v>
      </c>
      <c r="B54" s="258" t="s">
        <v>740</v>
      </c>
      <c r="C54" s="259" t="s">
        <v>9</v>
      </c>
      <c r="D54" s="252">
        <f>SUM(E54:F54)</f>
        <v>-2000000</v>
      </c>
      <c r="E54" s="255" t="s">
        <v>16</v>
      </c>
      <c r="F54" s="252">
        <v>-2000000</v>
      </c>
      <c r="G54" s="252">
        <f>SUM(H54:I54)</f>
        <v>-2319700</v>
      </c>
      <c r="H54" s="255" t="s">
        <v>16</v>
      </c>
      <c r="I54" s="252">
        <v>-2319700</v>
      </c>
      <c r="J54" s="252">
        <f>SUM(K54:L54)</f>
        <v>-2319700</v>
      </c>
      <c r="K54" s="255" t="s">
        <v>16</v>
      </c>
      <c r="L54" s="253">
        <v>-2319700</v>
      </c>
    </row>
    <row r="55" spans="1:12" s="249" customFormat="1" hidden="1" x14ac:dyDescent="0.35">
      <c r="A55" s="244">
        <v>8170</v>
      </c>
      <c r="B55" s="245" t="s">
        <v>741</v>
      </c>
      <c r="C55" s="259"/>
      <c r="D55" s="255">
        <f>SUM(D57:D58)</f>
        <v>0</v>
      </c>
      <c r="E55" s="255">
        <f t="shared" ref="E55:L55" si="8">SUM(E57:E58)</f>
        <v>0</v>
      </c>
      <c r="F55" s="255">
        <f t="shared" si="8"/>
        <v>0</v>
      </c>
      <c r="G55" s="255">
        <f t="shared" si="8"/>
        <v>0</v>
      </c>
      <c r="H55" s="255">
        <f t="shared" si="8"/>
        <v>0</v>
      </c>
      <c r="I55" s="255">
        <f t="shared" si="8"/>
        <v>0</v>
      </c>
      <c r="J55" s="255">
        <f t="shared" si="8"/>
        <v>0</v>
      </c>
      <c r="K55" s="255">
        <f t="shared" si="8"/>
        <v>0</v>
      </c>
      <c r="L55" s="256">
        <f t="shared" si="8"/>
        <v>0</v>
      </c>
    </row>
    <row r="56" spans="1:12" s="249" customFormat="1" hidden="1" x14ac:dyDescent="0.35">
      <c r="A56" s="244"/>
      <c r="B56" s="257" t="s">
        <v>719</v>
      </c>
      <c r="C56" s="259"/>
      <c r="D56" s="255"/>
      <c r="E56" s="255"/>
      <c r="F56" s="255"/>
      <c r="G56" s="255"/>
      <c r="H56" s="255"/>
      <c r="I56" s="255"/>
      <c r="J56" s="255"/>
      <c r="K56" s="255"/>
      <c r="L56" s="256"/>
    </row>
    <row r="57" spans="1:12" ht="46.8" hidden="1" x14ac:dyDescent="0.35">
      <c r="A57" s="244">
        <v>8171</v>
      </c>
      <c r="B57" s="258" t="s">
        <v>742</v>
      </c>
      <c r="C57" s="259" t="s">
        <v>10</v>
      </c>
      <c r="D57" s="252">
        <f>SUM(E57:F57)</f>
        <v>0</v>
      </c>
      <c r="E57" s="252">
        <v>0</v>
      </c>
      <c r="F57" s="252"/>
      <c r="G57" s="252">
        <f>SUM(H57:I57)</f>
        <v>0</v>
      </c>
      <c r="H57" s="252">
        <v>0</v>
      </c>
      <c r="I57" s="252"/>
      <c r="J57" s="252">
        <f>SUM(K57:L57)</f>
        <v>0</v>
      </c>
      <c r="K57" s="252">
        <v>0</v>
      </c>
      <c r="L57" s="253"/>
    </row>
    <row r="58" spans="1:12" hidden="1" x14ac:dyDescent="0.35">
      <c r="A58" s="244">
        <v>8172</v>
      </c>
      <c r="B58" s="264" t="s">
        <v>743</v>
      </c>
      <c r="C58" s="259" t="s">
        <v>11</v>
      </c>
      <c r="D58" s="252">
        <f>SUM(E58:F58)</f>
        <v>0</v>
      </c>
      <c r="E58" s="255">
        <v>0</v>
      </c>
      <c r="F58" s="252"/>
      <c r="G58" s="252">
        <f>SUM(H58:I58)</f>
        <v>0</v>
      </c>
      <c r="H58" s="255">
        <v>0</v>
      </c>
      <c r="I58" s="252"/>
      <c r="J58" s="252">
        <f>SUM(K58:L58)</f>
        <v>0</v>
      </c>
      <c r="K58" s="255">
        <v>0</v>
      </c>
      <c r="L58" s="253"/>
    </row>
    <row r="59" spans="1:12" s="249" customFormat="1" ht="46.8" x14ac:dyDescent="0.35">
      <c r="A59" s="244">
        <v>8190</v>
      </c>
      <c r="B59" s="260" t="s">
        <v>744</v>
      </c>
      <c r="C59" s="251"/>
      <c r="D59" s="252">
        <f>SUM(E59:F59)</f>
        <v>1500000</v>
      </c>
      <c r="E59" s="252">
        <f>E61-E64</f>
        <v>0</v>
      </c>
      <c r="F59" s="252">
        <f>F67</f>
        <v>1500000</v>
      </c>
      <c r="G59" s="252">
        <f>SUM(H59:I59)</f>
        <v>10119682.4</v>
      </c>
      <c r="H59" s="252">
        <f>H61-H64</f>
        <v>243444.69999999925</v>
      </c>
      <c r="I59" s="252">
        <f>I67</f>
        <v>9876237.7000000011</v>
      </c>
      <c r="J59" s="252">
        <f>SUM(K59:L59)</f>
        <v>10119682.4</v>
      </c>
      <c r="K59" s="252">
        <f>K61-K64</f>
        <v>243444.69999999925</v>
      </c>
      <c r="L59" s="253">
        <f>L67</f>
        <v>9876237.7000000011</v>
      </c>
    </row>
    <row r="60" spans="1:12" s="249" customFormat="1" x14ac:dyDescent="0.35">
      <c r="A60" s="265"/>
      <c r="B60" s="258" t="s">
        <v>244</v>
      </c>
      <c r="C60" s="251"/>
      <c r="D60" s="252"/>
      <c r="E60" s="252"/>
      <c r="F60" s="252"/>
      <c r="G60" s="252"/>
      <c r="H60" s="252"/>
      <c r="I60" s="252"/>
      <c r="J60" s="252"/>
      <c r="K60" s="252"/>
      <c r="L60" s="253"/>
    </row>
    <row r="61" spans="1:12" ht="46.8" x14ac:dyDescent="0.35">
      <c r="A61" s="244">
        <v>8191</v>
      </c>
      <c r="B61" s="257" t="s">
        <v>745</v>
      </c>
      <c r="C61" s="266">
        <v>9320</v>
      </c>
      <c r="D61" s="252">
        <f>SUM(D65:D66)</f>
        <v>1000000</v>
      </c>
      <c r="E61" s="252">
        <f>SUM(E65:E66)</f>
        <v>1000000</v>
      </c>
      <c r="F61" s="252" t="s">
        <v>143</v>
      </c>
      <c r="G61" s="252">
        <f>SUM(G65:G66)</f>
        <v>9642458.8000000007</v>
      </c>
      <c r="H61" s="252">
        <f>SUM(H65:H66)</f>
        <v>9642458.8000000007</v>
      </c>
      <c r="I61" s="252" t="s">
        <v>143</v>
      </c>
      <c r="J61" s="252">
        <f>SUM(J65:J66)</f>
        <v>9642458.8000000007</v>
      </c>
      <c r="K61" s="252">
        <f>SUM(K65:K66)</f>
        <v>9642458.8000000007</v>
      </c>
      <c r="L61" s="253" t="s">
        <v>143</v>
      </c>
    </row>
    <row r="62" spans="1:12" x14ac:dyDescent="0.35">
      <c r="A62" s="244"/>
      <c r="B62" s="257" t="s">
        <v>719</v>
      </c>
      <c r="C62" s="251"/>
      <c r="D62" s="252"/>
      <c r="E62" s="252"/>
      <c r="F62" s="252"/>
      <c r="G62" s="252"/>
      <c r="H62" s="252"/>
      <c r="I62" s="252"/>
      <c r="J62" s="252"/>
      <c r="K62" s="252"/>
      <c r="L62" s="253"/>
    </row>
    <row r="63" spans="1:12" ht="78" x14ac:dyDescent="0.35">
      <c r="A63" s="244">
        <v>8192</v>
      </c>
      <c r="B63" s="258" t="s">
        <v>746</v>
      </c>
      <c r="C63" s="251"/>
      <c r="D63" s="252">
        <f>SUM(E63:F63)</f>
        <v>0</v>
      </c>
      <c r="E63" s="252">
        <v>0</v>
      </c>
      <c r="F63" s="255" t="s">
        <v>16</v>
      </c>
      <c r="G63" s="252">
        <f>SUM(H63:I63)</f>
        <v>243444.7</v>
      </c>
      <c r="H63" s="252">
        <v>243444.7</v>
      </c>
      <c r="I63" s="255" t="s">
        <v>16</v>
      </c>
      <c r="J63" s="252">
        <f>SUM(K63:L63)</f>
        <v>243444.7</v>
      </c>
      <c r="K63" s="252">
        <v>243444.7</v>
      </c>
      <c r="L63" s="256" t="s">
        <v>16</v>
      </c>
    </row>
    <row r="64" spans="1:12" ht="46.8" x14ac:dyDescent="0.35">
      <c r="A64" s="244">
        <v>8193</v>
      </c>
      <c r="B64" s="258" t="s">
        <v>747</v>
      </c>
      <c r="C64" s="251"/>
      <c r="D64" s="252">
        <f>D61-D63</f>
        <v>1000000</v>
      </c>
      <c r="E64" s="252">
        <f>E61-E63</f>
        <v>1000000</v>
      </c>
      <c r="F64" s="255" t="s">
        <v>143</v>
      </c>
      <c r="G64" s="252">
        <f>G61-G63</f>
        <v>9399014.1000000015</v>
      </c>
      <c r="H64" s="252">
        <f>H61-H63</f>
        <v>9399014.1000000015</v>
      </c>
      <c r="I64" s="255" t="s">
        <v>143</v>
      </c>
      <c r="J64" s="252">
        <f>J61-J63</f>
        <v>9399014.1000000015</v>
      </c>
      <c r="K64" s="252">
        <f>K61-K63</f>
        <v>9399014.1000000015</v>
      </c>
      <c r="L64" s="256" t="s">
        <v>143</v>
      </c>
    </row>
    <row r="65" spans="1:12" ht="46.8" x14ac:dyDescent="0.35">
      <c r="A65" s="244">
        <v>8194</v>
      </c>
      <c r="B65" s="257" t="s">
        <v>748</v>
      </c>
      <c r="C65" s="266">
        <v>9321</v>
      </c>
      <c r="D65" s="252">
        <f>SUM(E65:F65)</f>
        <v>1000000</v>
      </c>
      <c r="E65" s="252">
        <v>1000000</v>
      </c>
      <c r="F65" s="252" t="s">
        <v>143</v>
      </c>
      <c r="G65" s="252">
        <f>SUM(H65:I65)</f>
        <v>9642458.8000000007</v>
      </c>
      <c r="H65" s="252">
        <v>9642458.8000000007</v>
      </c>
      <c r="I65" s="252" t="s">
        <v>143</v>
      </c>
      <c r="J65" s="252">
        <f>SUM(K65:L65)</f>
        <v>9642458.8000000007</v>
      </c>
      <c r="K65" s="252">
        <v>9642458.8000000007</v>
      </c>
      <c r="L65" s="253" t="s">
        <v>143</v>
      </c>
    </row>
    <row r="66" spans="1:12" ht="109.2" hidden="1" x14ac:dyDescent="0.35">
      <c r="A66" s="244">
        <v>8195</v>
      </c>
      <c r="B66" s="257" t="s">
        <v>749</v>
      </c>
      <c r="C66" s="266">
        <v>9322</v>
      </c>
      <c r="D66" s="252">
        <f>SUM(E66:F66)</f>
        <v>0</v>
      </c>
      <c r="E66" s="252"/>
      <c r="F66" s="252" t="s">
        <v>143</v>
      </c>
      <c r="G66" s="252">
        <f>SUM(H66:I66)</f>
        <v>0</v>
      </c>
      <c r="H66" s="252"/>
      <c r="I66" s="252" t="s">
        <v>143</v>
      </c>
      <c r="J66" s="252">
        <f>SUM(K66:L66)</f>
        <v>0</v>
      </c>
      <c r="K66" s="252"/>
      <c r="L66" s="253" t="s">
        <v>143</v>
      </c>
    </row>
    <row r="67" spans="1:12" ht="46.8" x14ac:dyDescent="0.35">
      <c r="A67" s="244">
        <v>8196</v>
      </c>
      <c r="B67" s="257" t="s">
        <v>750</v>
      </c>
      <c r="C67" s="250">
        <v>9330</v>
      </c>
      <c r="D67" s="252">
        <f t="shared" ref="D67:L67" si="9">SUM(D69,D73)</f>
        <v>1500000</v>
      </c>
      <c r="E67" s="252">
        <f t="shared" si="9"/>
        <v>0</v>
      </c>
      <c r="F67" s="252">
        <f t="shared" si="9"/>
        <v>1500000</v>
      </c>
      <c r="G67" s="252">
        <f t="shared" si="9"/>
        <v>9876237.7000000011</v>
      </c>
      <c r="H67" s="252">
        <f t="shared" si="9"/>
        <v>0</v>
      </c>
      <c r="I67" s="252">
        <f t="shared" si="9"/>
        <v>9876237.7000000011</v>
      </c>
      <c r="J67" s="252">
        <f t="shared" si="9"/>
        <v>9876237.7000000011</v>
      </c>
      <c r="K67" s="252">
        <f t="shared" si="9"/>
        <v>0</v>
      </c>
      <c r="L67" s="253">
        <f t="shared" si="9"/>
        <v>9876237.7000000011</v>
      </c>
    </row>
    <row r="68" spans="1:12" x14ac:dyDescent="0.35">
      <c r="A68" s="244"/>
      <c r="B68" s="257" t="s">
        <v>719</v>
      </c>
      <c r="C68" s="250"/>
      <c r="D68" s="252"/>
      <c r="E68" s="255"/>
      <c r="F68" s="252"/>
      <c r="G68" s="252"/>
      <c r="H68" s="255"/>
      <c r="I68" s="252"/>
      <c r="J68" s="252"/>
      <c r="K68" s="255"/>
      <c r="L68" s="253"/>
    </row>
    <row r="69" spans="1:12" ht="62.4" x14ac:dyDescent="0.35">
      <c r="A69" s="244">
        <v>8197</v>
      </c>
      <c r="B69" s="258" t="s">
        <v>751</v>
      </c>
      <c r="C69" s="250"/>
      <c r="D69" s="252">
        <f>SUM(D71,D72)</f>
        <v>500000</v>
      </c>
      <c r="E69" s="255" t="s">
        <v>16</v>
      </c>
      <c r="F69" s="252">
        <f>SUM(F71,F72)</f>
        <v>500000</v>
      </c>
      <c r="G69" s="252">
        <f>SUM(G71,G72)</f>
        <v>477223.6</v>
      </c>
      <c r="H69" s="255" t="s">
        <v>16</v>
      </c>
      <c r="I69" s="252">
        <f>SUM(I71,I72)</f>
        <v>477223.6</v>
      </c>
      <c r="J69" s="252">
        <f>SUM(J71,J72)</f>
        <v>477223.6</v>
      </c>
      <c r="K69" s="255" t="s">
        <v>16</v>
      </c>
      <c r="L69" s="253">
        <f>SUM(L71,L72)</f>
        <v>477223.6</v>
      </c>
    </row>
    <row r="70" spans="1:12" x14ac:dyDescent="0.35">
      <c r="A70" s="244"/>
      <c r="B70" s="258" t="s">
        <v>244</v>
      </c>
      <c r="C70" s="250"/>
      <c r="D70" s="252"/>
      <c r="E70" s="255"/>
      <c r="F70" s="252"/>
      <c r="G70" s="252"/>
      <c r="H70" s="255"/>
      <c r="I70" s="252"/>
      <c r="J70" s="252"/>
      <c r="K70" s="255"/>
      <c r="L70" s="253"/>
    </row>
    <row r="71" spans="1:12" ht="46.8" x14ac:dyDescent="0.35">
      <c r="A71" s="244">
        <v>8198</v>
      </c>
      <c r="B71" s="257" t="s">
        <v>752</v>
      </c>
      <c r="C71" s="250">
        <v>9331</v>
      </c>
      <c r="D71" s="252">
        <f>SUM(E71:F71)</f>
        <v>500000</v>
      </c>
      <c r="E71" s="255" t="s">
        <v>16</v>
      </c>
      <c r="F71" s="252">
        <v>500000</v>
      </c>
      <c r="G71" s="252">
        <f>SUM(H71:I71)</f>
        <v>477223.6</v>
      </c>
      <c r="H71" s="255" t="s">
        <v>16</v>
      </c>
      <c r="I71" s="252">
        <v>477223.6</v>
      </c>
      <c r="J71" s="252">
        <f>SUM(K71:L71)</f>
        <v>477223.6</v>
      </c>
      <c r="K71" s="255" t="s">
        <v>16</v>
      </c>
      <c r="L71" s="253">
        <v>477223.6</v>
      </c>
    </row>
    <row r="72" spans="1:12" ht="109.2" hidden="1" x14ac:dyDescent="0.35">
      <c r="A72" s="244">
        <v>8199</v>
      </c>
      <c r="B72" s="257" t="s">
        <v>753</v>
      </c>
      <c r="C72" s="250">
        <v>9332</v>
      </c>
      <c r="D72" s="252">
        <f>SUM(E72:F72)</f>
        <v>0</v>
      </c>
      <c r="E72" s="255" t="s">
        <v>16</v>
      </c>
      <c r="F72" s="252"/>
      <c r="G72" s="252">
        <f>SUM(H72:I72)</f>
        <v>0</v>
      </c>
      <c r="H72" s="255" t="s">
        <v>16</v>
      </c>
      <c r="I72" s="252"/>
      <c r="J72" s="252">
        <f>SUM(K72:L72)</f>
        <v>0</v>
      </c>
      <c r="K72" s="255" t="s">
        <v>16</v>
      </c>
      <c r="L72" s="253"/>
    </row>
    <row r="73" spans="1:12" ht="62.4" x14ac:dyDescent="0.35">
      <c r="A73" s="244">
        <v>8200</v>
      </c>
      <c r="B73" s="258" t="s">
        <v>754</v>
      </c>
      <c r="C73" s="250"/>
      <c r="D73" s="252">
        <f>SUM(D64)</f>
        <v>1000000</v>
      </c>
      <c r="E73" s="255" t="s">
        <v>16</v>
      </c>
      <c r="F73" s="252">
        <f>SUM(E64)</f>
        <v>1000000</v>
      </c>
      <c r="G73" s="252">
        <f>SUM(G64)</f>
        <v>9399014.1000000015</v>
      </c>
      <c r="H73" s="255" t="s">
        <v>16</v>
      </c>
      <c r="I73" s="252">
        <f>SUM(H64)</f>
        <v>9399014.1000000015</v>
      </c>
      <c r="J73" s="252">
        <f>SUM(J64)</f>
        <v>9399014.1000000015</v>
      </c>
      <c r="K73" s="255" t="s">
        <v>16</v>
      </c>
      <c r="L73" s="253">
        <f>SUM(K64)</f>
        <v>9399014.1000000015</v>
      </c>
    </row>
    <row r="74" spans="1:12" ht="46.8" hidden="1" x14ac:dyDescent="0.35">
      <c r="A74" s="244">
        <v>8201</v>
      </c>
      <c r="B74" s="245" t="s">
        <v>755</v>
      </c>
      <c r="C74" s="257"/>
      <c r="D74" s="252" t="s">
        <v>143</v>
      </c>
      <c r="E74" s="255" t="s">
        <v>16</v>
      </c>
      <c r="F74" s="255" t="s">
        <v>16</v>
      </c>
      <c r="G74" s="252" t="s">
        <v>143</v>
      </c>
      <c r="H74" s="255" t="s">
        <v>16</v>
      </c>
      <c r="I74" s="255" t="s">
        <v>143</v>
      </c>
      <c r="J74" s="252">
        <f>SUM(K74:L74)</f>
        <v>0</v>
      </c>
      <c r="K74" s="255">
        <v>0</v>
      </c>
      <c r="L74" s="256">
        <v>0</v>
      </c>
    </row>
    <row r="75" spans="1:12" ht="62.4" hidden="1" x14ac:dyDescent="0.35">
      <c r="A75" s="244">
        <v>8202</v>
      </c>
      <c r="B75" s="245" t="s">
        <v>756</v>
      </c>
      <c r="C75" s="257"/>
      <c r="D75" s="252">
        <f>SUM(E75:F75)</f>
        <v>0</v>
      </c>
      <c r="E75" s="255" t="s">
        <v>143</v>
      </c>
      <c r="F75" s="252">
        <v>0</v>
      </c>
      <c r="G75" s="252">
        <f>SUM(H75:I75)</f>
        <v>0</v>
      </c>
      <c r="H75" s="255" t="s">
        <v>16</v>
      </c>
      <c r="I75" s="252">
        <v>0</v>
      </c>
      <c r="J75" s="252">
        <f>SUM(K75:L75)</f>
        <v>0</v>
      </c>
      <c r="K75" s="255">
        <v>0</v>
      </c>
      <c r="L75" s="253">
        <v>0</v>
      </c>
    </row>
    <row r="76" spans="1:12" ht="78" x14ac:dyDescent="0.35">
      <c r="A76" s="244">
        <v>8203</v>
      </c>
      <c r="B76" s="245" t="s">
        <v>757</v>
      </c>
      <c r="C76" s="257"/>
      <c r="D76" s="255">
        <f>SUM(E76:F76)</f>
        <v>0</v>
      </c>
      <c r="E76" s="255">
        <v>0</v>
      </c>
      <c r="F76" s="252">
        <v>0</v>
      </c>
      <c r="G76" s="255">
        <f>SUM(H76:I76)</f>
        <v>0</v>
      </c>
      <c r="H76" s="255">
        <v>0</v>
      </c>
      <c r="I76" s="252">
        <v>0</v>
      </c>
      <c r="J76" s="255">
        <f>SUM(K76:L76)</f>
        <v>-16370394.036700001</v>
      </c>
      <c r="K76" s="255">
        <v>-15603939.554400001</v>
      </c>
      <c r="L76" s="253">
        <v>-766454.48230000003</v>
      </c>
    </row>
    <row r="77" spans="1:12" ht="46.8" x14ac:dyDescent="0.35">
      <c r="A77" s="244">
        <v>8204</v>
      </c>
      <c r="B77" s="258" t="s">
        <v>758</v>
      </c>
      <c r="C77" s="257"/>
      <c r="D77" s="255">
        <f>SUM(E77:F77)</f>
        <v>0</v>
      </c>
      <c r="E77" s="255">
        <v>0</v>
      </c>
      <c r="F77" s="252">
        <v>0</v>
      </c>
      <c r="G77" s="255">
        <f>SUM(H77:I77)</f>
        <v>0</v>
      </c>
      <c r="H77" s="255">
        <v>0</v>
      </c>
      <c r="I77" s="252">
        <v>0</v>
      </c>
      <c r="J77" s="255">
        <f>SUM(K77:L77)</f>
        <v>-9642458.7999999989</v>
      </c>
      <c r="K77" s="255">
        <v>-243444.7</v>
      </c>
      <c r="L77" s="253">
        <v>-9399014.0999999996</v>
      </c>
    </row>
    <row r="78" spans="1:12" ht="31.2" x14ac:dyDescent="0.35">
      <c r="A78" s="244">
        <v>8300</v>
      </c>
      <c r="B78" s="245" t="s">
        <v>759</v>
      </c>
      <c r="C78" s="251"/>
      <c r="D78" s="247">
        <f>SUM(D80)</f>
        <v>587805.5</v>
      </c>
      <c r="E78" s="247">
        <f t="shared" ref="E78:L78" si="10">SUM(E80)</f>
        <v>0</v>
      </c>
      <c r="F78" s="247">
        <f t="shared" si="10"/>
        <v>587805.5</v>
      </c>
      <c r="G78" s="247">
        <f t="shared" si="10"/>
        <v>697153.1</v>
      </c>
      <c r="H78" s="247">
        <f t="shared" si="10"/>
        <v>0</v>
      </c>
      <c r="I78" s="247">
        <f t="shared" si="10"/>
        <v>697153.1</v>
      </c>
      <c r="J78" s="247">
        <f t="shared" si="10"/>
        <v>628741.37410000002</v>
      </c>
      <c r="K78" s="247">
        <f t="shared" si="10"/>
        <v>0</v>
      </c>
      <c r="L78" s="248">
        <f t="shared" si="10"/>
        <v>628741.37410000002</v>
      </c>
    </row>
    <row r="79" spans="1:12" x14ac:dyDescent="0.35">
      <c r="A79" s="244"/>
      <c r="B79" s="267" t="s">
        <v>244</v>
      </c>
      <c r="C79" s="251"/>
      <c r="D79" s="247"/>
      <c r="E79" s="247"/>
      <c r="F79" s="247"/>
      <c r="G79" s="247"/>
      <c r="H79" s="247"/>
      <c r="I79" s="247"/>
      <c r="J79" s="247"/>
      <c r="K79" s="247"/>
      <c r="L79" s="248"/>
    </row>
    <row r="80" spans="1:12" ht="31.2" x14ac:dyDescent="0.35">
      <c r="A80" s="244">
        <v>8310</v>
      </c>
      <c r="B80" s="254" t="s">
        <v>760</v>
      </c>
      <c r="C80" s="251"/>
      <c r="D80" s="252">
        <f>SUM(D82,D86)</f>
        <v>587805.5</v>
      </c>
      <c r="E80" s="252">
        <f t="shared" ref="E80:L80" si="11">SUM(E82,E86)</f>
        <v>0</v>
      </c>
      <c r="F80" s="252">
        <f t="shared" si="11"/>
        <v>587805.5</v>
      </c>
      <c r="G80" s="252">
        <f t="shared" si="11"/>
        <v>697153.1</v>
      </c>
      <c r="H80" s="252">
        <f t="shared" si="11"/>
        <v>0</v>
      </c>
      <c r="I80" s="252">
        <f t="shared" si="11"/>
        <v>697153.1</v>
      </c>
      <c r="J80" s="252">
        <f t="shared" si="11"/>
        <v>628741.37410000002</v>
      </c>
      <c r="K80" s="252">
        <f t="shared" si="11"/>
        <v>0</v>
      </c>
      <c r="L80" s="253">
        <f t="shared" si="11"/>
        <v>628741.37410000002</v>
      </c>
    </row>
    <row r="81" spans="1:12" x14ac:dyDescent="0.35">
      <c r="A81" s="244"/>
      <c r="B81" s="258" t="s">
        <v>244</v>
      </c>
      <c r="C81" s="251"/>
      <c r="D81" s="252"/>
      <c r="E81" s="255"/>
      <c r="F81" s="252"/>
      <c r="G81" s="252"/>
      <c r="H81" s="255"/>
      <c r="I81" s="252"/>
      <c r="J81" s="252"/>
      <c r="K81" s="255"/>
      <c r="L81" s="253"/>
    </row>
    <row r="82" spans="1:12" ht="62.4" hidden="1" x14ac:dyDescent="0.35">
      <c r="A82" s="244">
        <v>8311</v>
      </c>
      <c r="B82" s="245" t="s">
        <v>761</v>
      </c>
      <c r="C82" s="251"/>
      <c r="D82" s="252">
        <f>SUM(D84:D85)</f>
        <v>0</v>
      </c>
      <c r="E82" s="255" t="s">
        <v>16</v>
      </c>
      <c r="F82" s="252">
        <f>SUM(F84:F85)</f>
        <v>0</v>
      </c>
      <c r="G82" s="252">
        <f>SUM(G84:G85)</f>
        <v>0</v>
      </c>
      <c r="H82" s="255" t="s">
        <v>16</v>
      </c>
      <c r="I82" s="252">
        <f>SUM(I84:I85)</f>
        <v>0</v>
      </c>
      <c r="J82" s="252">
        <f>SUM(J84:J85)</f>
        <v>0</v>
      </c>
      <c r="K82" s="255" t="s">
        <v>16</v>
      </c>
      <c r="L82" s="253">
        <f>SUM(L84:L85)</f>
        <v>0</v>
      </c>
    </row>
    <row r="83" spans="1:12" hidden="1" x14ac:dyDescent="0.35">
      <c r="A83" s="244"/>
      <c r="B83" s="257" t="s">
        <v>719</v>
      </c>
      <c r="C83" s="251"/>
      <c r="D83" s="252"/>
      <c r="E83" s="255"/>
      <c r="F83" s="252"/>
      <c r="G83" s="252"/>
      <c r="H83" s="255"/>
      <c r="I83" s="252"/>
      <c r="J83" s="252"/>
      <c r="K83" s="255"/>
      <c r="L83" s="253"/>
    </row>
    <row r="84" spans="1:12" hidden="1" x14ac:dyDescent="0.35">
      <c r="A84" s="244">
        <v>8312</v>
      </c>
      <c r="B84" s="264" t="s">
        <v>720</v>
      </c>
      <c r="C84" s="259" t="s">
        <v>0</v>
      </c>
      <c r="D84" s="252">
        <f>SUM(E84:F84)</f>
        <v>0</v>
      </c>
      <c r="E84" s="255" t="s">
        <v>16</v>
      </c>
      <c r="F84" s="252">
        <v>0</v>
      </c>
      <c r="G84" s="252">
        <f>SUM(H84:I84)</f>
        <v>0</v>
      </c>
      <c r="H84" s="255" t="s">
        <v>16</v>
      </c>
      <c r="I84" s="252">
        <v>0</v>
      </c>
      <c r="J84" s="252">
        <f>SUM(K84:L84)</f>
        <v>0</v>
      </c>
      <c r="K84" s="255" t="s">
        <v>16</v>
      </c>
      <c r="L84" s="253">
        <v>0</v>
      </c>
    </row>
    <row r="85" spans="1:12" hidden="1" x14ac:dyDescent="0.35">
      <c r="A85" s="244">
        <v>8313</v>
      </c>
      <c r="B85" s="264" t="s">
        <v>721</v>
      </c>
      <c r="C85" s="259" t="s">
        <v>1</v>
      </c>
      <c r="D85" s="252">
        <f>SUM(E85:F85)</f>
        <v>0</v>
      </c>
      <c r="E85" s="255" t="s">
        <v>16</v>
      </c>
      <c r="F85" s="252"/>
      <c r="G85" s="252">
        <f>SUM(H85:I85)</f>
        <v>0</v>
      </c>
      <c r="H85" s="255" t="s">
        <v>16</v>
      </c>
      <c r="I85" s="252"/>
      <c r="J85" s="252">
        <f>SUM(K85:L85)</f>
        <v>0</v>
      </c>
      <c r="K85" s="255" t="s">
        <v>16</v>
      </c>
      <c r="L85" s="253"/>
    </row>
    <row r="86" spans="1:12" ht="46.8" x14ac:dyDescent="0.35">
      <c r="A86" s="244">
        <v>8320</v>
      </c>
      <c r="B86" s="260" t="s">
        <v>762</v>
      </c>
      <c r="C86" s="251"/>
      <c r="D86" s="252">
        <f>SUM(D88,D92)</f>
        <v>587805.5</v>
      </c>
      <c r="E86" s="252">
        <f t="shared" ref="E86:L86" si="12">SUM(E88,E92)</f>
        <v>0</v>
      </c>
      <c r="F86" s="252">
        <f t="shared" si="12"/>
        <v>587805.5</v>
      </c>
      <c r="G86" s="252">
        <f t="shared" si="12"/>
        <v>697153.1</v>
      </c>
      <c r="H86" s="252">
        <f t="shared" si="12"/>
        <v>0</v>
      </c>
      <c r="I86" s="252">
        <f t="shared" si="12"/>
        <v>697153.1</v>
      </c>
      <c r="J86" s="252">
        <f t="shared" si="12"/>
        <v>628741.37410000002</v>
      </c>
      <c r="K86" s="252">
        <f t="shared" si="12"/>
        <v>0</v>
      </c>
      <c r="L86" s="253">
        <f t="shared" si="12"/>
        <v>628741.37410000002</v>
      </c>
    </row>
    <row r="87" spans="1:12" x14ac:dyDescent="0.35">
      <c r="A87" s="244"/>
      <c r="B87" s="257" t="s">
        <v>244</v>
      </c>
      <c r="C87" s="251"/>
      <c r="D87" s="252"/>
      <c r="E87" s="252"/>
      <c r="F87" s="252"/>
      <c r="G87" s="252"/>
      <c r="H87" s="252"/>
      <c r="I87" s="252"/>
      <c r="J87" s="252"/>
      <c r="K87" s="252"/>
      <c r="L87" s="253"/>
    </row>
    <row r="88" spans="1:12" ht="31.2" x14ac:dyDescent="0.35">
      <c r="A88" s="244">
        <v>8321</v>
      </c>
      <c r="B88" s="260" t="s">
        <v>763</v>
      </c>
      <c r="C88" s="251"/>
      <c r="D88" s="252">
        <f>SUM(D90:D91)</f>
        <v>587805.5</v>
      </c>
      <c r="E88" s="255" t="s">
        <v>16</v>
      </c>
      <c r="F88" s="252">
        <f>SUM(F90:F91)</f>
        <v>587805.5</v>
      </c>
      <c r="G88" s="252">
        <f>SUM(G90:G91)</f>
        <v>697153.1</v>
      </c>
      <c r="H88" s="255" t="s">
        <v>16</v>
      </c>
      <c r="I88" s="252">
        <f>SUM(I90:I91)</f>
        <v>697153.1</v>
      </c>
      <c r="J88" s="252">
        <f>SUM(J90:J91)</f>
        <v>628741.37410000002</v>
      </c>
      <c r="K88" s="255" t="s">
        <v>16</v>
      </c>
      <c r="L88" s="253">
        <f>SUM(L90:L91)</f>
        <v>628741.37410000002</v>
      </c>
    </row>
    <row r="89" spans="1:12" x14ac:dyDescent="0.35">
      <c r="A89" s="244"/>
      <c r="B89" s="257" t="s">
        <v>719</v>
      </c>
      <c r="C89" s="251"/>
      <c r="D89" s="252"/>
      <c r="E89" s="255"/>
      <c r="F89" s="252"/>
      <c r="G89" s="252"/>
      <c r="H89" s="255"/>
      <c r="I89" s="252"/>
      <c r="J89" s="252"/>
      <c r="K89" s="255"/>
      <c r="L89" s="253"/>
    </row>
    <row r="90" spans="1:12" x14ac:dyDescent="0.35">
      <c r="A90" s="244">
        <v>8322</v>
      </c>
      <c r="B90" s="258" t="s">
        <v>764</v>
      </c>
      <c r="C90" s="259" t="s">
        <v>2</v>
      </c>
      <c r="D90" s="252">
        <f>SUM(E90:F90)</f>
        <v>592098.5</v>
      </c>
      <c r="E90" s="255" t="s">
        <v>16</v>
      </c>
      <c r="F90" s="252">
        <v>592098.5</v>
      </c>
      <c r="G90" s="252">
        <f>SUM(H90:I90)</f>
        <v>701608.1</v>
      </c>
      <c r="H90" s="255" t="s">
        <v>16</v>
      </c>
      <c r="I90" s="252">
        <v>701608.1</v>
      </c>
      <c r="J90" s="252">
        <f>SUM(K90:L90)</f>
        <v>633193.33680000005</v>
      </c>
      <c r="K90" s="255" t="s">
        <v>16</v>
      </c>
      <c r="L90" s="253">
        <v>633193.33680000005</v>
      </c>
    </row>
    <row r="91" spans="1:12" ht="31.2" x14ac:dyDescent="0.35">
      <c r="A91" s="244">
        <v>8330</v>
      </c>
      <c r="B91" s="258" t="s">
        <v>765</v>
      </c>
      <c r="C91" s="259" t="s">
        <v>3</v>
      </c>
      <c r="D91" s="252">
        <f>SUM(E91:F91)</f>
        <v>-4293</v>
      </c>
      <c r="E91" s="255" t="s">
        <v>16</v>
      </c>
      <c r="F91" s="252">
        <v>-4293</v>
      </c>
      <c r="G91" s="252">
        <f>SUM(H91:I91)</f>
        <v>-4455</v>
      </c>
      <c r="H91" s="255" t="s">
        <v>16</v>
      </c>
      <c r="I91" s="252">
        <v>-4455</v>
      </c>
      <c r="J91" s="252">
        <f>SUM(K91:L91)</f>
        <v>-4451.9627</v>
      </c>
      <c r="K91" s="255" t="s">
        <v>16</v>
      </c>
      <c r="L91" s="253">
        <v>-4451.9627</v>
      </c>
    </row>
    <row r="92" spans="1:12" ht="31.2" hidden="1" x14ac:dyDescent="0.35">
      <c r="A92" s="244">
        <v>8340</v>
      </c>
      <c r="B92" s="260" t="s">
        <v>766</v>
      </c>
      <c r="C92" s="251"/>
      <c r="D92" s="252">
        <f>SUM(D94:D95)</f>
        <v>0</v>
      </c>
      <c r="E92" s="252">
        <f t="shared" ref="E92:L92" si="13">SUM(E94:E95)</f>
        <v>0</v>
      </c>
      <c r="F92" s="252">
        <f t="shared" si="13"/>
        <v>0</v>
      </c>
      <c r="G92" s="252">
        <f t="shared" si="13"/>
        <v>0</v>
      </c>
      <c r="H92" s="252">
        <f t="shared" si="13"/>
        <v>0</v>
      </c>
      <c r="I92" s="252">
        <f t="shared" si="13"/>
        <v>0</v>
      </c>
      <c r="J92" s="252">
        <f t="shared" si="13"/>
        <v>0</v>
      </c>
      <c r="K92" s="252">
        <f t="shared" si="13"/>
        <v>0</v>
      </c>
      <c r="L92" s="253">
        <f t="shared" si="13"/>
        <v>0</v>
      </c>
    </row>
    <row r="93" spans="1:12" hidden="1" x14ac:dyDescent="0.35">
      <c r="A93" s="244"/>
      <c r="B93" s="257" t="s">
        <v>719</v>
      </c>
      <c r="C93" s="251"/>
      <c r="D93" s="252"/>
      <c r="E93" s="252"/>
      <c r="F93" s="252"/>
      <c r="G93" s="252"/>
      <c r="H93" s="252"/>
      <c r="I93" s="252"/>
      <c r="J93" s="252"/>
      <c r="K93" s="252"/>
      <c r="L93" s="253"/>
    </row>
    <row r="94" spans="1:12" hidden="1" x14ac:dyDescent="0.35">
      <c r="A94" s="244">
        <v>8341</v>
      </c>
      <c r="B94" s="258" t="s">
        <v>767</v>
      </c>
      <c r="C94" s="259" t="s">
        <v>2</v>
      </c>
      <c r="D94" s="252">
        <f>SUM(E94:F94)</f>
        <v>0</v>
      </c>
      <c r="E94" s="252">
        <v>0</v>
      </c>
      <c r="F94" s="252" t="s">
        <v>143</v>
      </c>
      <c r="G94" s="252">
        <f>SUM(H94:I94)</f>
        <v>0</v>
      </c>
      <c r="H94" s="252">
        <v>0</v>
      </c>
      <c r="I94" s="252" t="s">
        <v>143</v>
      </c>
      <c r="J94" s="252">
        <f>SUM(K94:L94)</f>
        <v>0</v>
      </c>
      <c r="K94" s="252">
        <v>0</v>
      </c>
      <c r="L94" s="253" t="s">
        <v>143</v>
      </c>
    </row>
    <row r="95" spans="1:12" ht="31.8" hidden="1" thickBot="1" x14ac:dyDescent="0.4">
      <c r="A95" s="268">
        <v>8350</v>
      </c>
      <c r="B95" s="269" t="s">
        <v>768</v>
      </c>
      <c r="C95" s="270" t="s">
        <v>3</v>
      </c>
      <c r="D95" s="271">
        <f>SUM(E95:F95)</f>
        <v>0</v>
      </c>
      <c r="E95" s="272">
        <v>0</v>
      </c>
      <c r="F95" s="271" t="s">
        <v>143</v>
      </c>
      <c r="G95" s="271">
        <f>SUM(H95:I95)</f>
        <v>0</v>
      </c>
      <c r="H95" s="272">
        <v>0</v>
      </c>
      <c r="I95" s="271" t="s">
        <v>143</v>
      </c>
      <c r="J95" s="271">
        <f>SUM(K95:L95)</f>
        <v>0</v>
      </c>
      <c r="K95" s="272">
        <v>0</v>
      </c>
      <c r="L95" s="273" t="s">
        <v>143</v>
      </c>
    </row>
  </sheetData>
  <protectedRanges>
    <protectedRange sqref="K74:K75" name="Range24_1"/>
    <protectedRange sqref="F52" name="Range22_1"/>
    <protectedRange sqref="F57" name="Range20_1"/>
    <protectedRange sqref="I74" name="Range18_1"/>
    <protectedRange sqref="I57" name="Range16_1"/>
    <protectedRange sqref="L58" name="Range14_1"/>
    <protectedRange sqref="L52" name="Range12_1"/>
    <protectedRange sqref="L36" name="Range10_1"/>
    <protectedRange sqref="H77" name="Range8_1"/>
    <protectedRange sqref="H77" name="Range6_1"/>
    <protectedRange sqref="D56:L56 K57:L58 H57:I58 E57:F58 D60:L60 K62:K63 H62:H63 E62:E63 D62:L62 D68:L68 L70:L72 I70:I72 F70:F72 F75 L75 I75 K65:K66 H65:H66 E65:E66" name="Range4_3"/>
    <protectedRange sqref="D17:L17 D19:L19 D21:L21 D23:L23 F24:F25 I24:I25 L24:L25 D27:L27 D29:L29 D31:L31 F32:F33 I32:I33 L32:L33" name="Range2_1"/>
    <protectedRange sqref="D35:L35 L36:L37 I36:I37 F36:F37 D39:L39 D41:L41 E42:E43 H42:H43 K42:K43 D45:L45 E46:E47 H46:H47 K46:K47 D49:L49 D51:L51 F52:F54 I52:I54 L52:L54" name="Range3_1"/>
    <protectedRange sqref="E76:F77 H76:I76 I77 K76:L76 L77 D79:L79 D81:L81 D83:L83 F84:F85 I84:I85 L84:L85 D87:L87 D89:L89 L90:L91 I90:I91 F90:F91 D93:L93 K94:K95 H94:H95 E94:E95" name="Range5_1"/>
    <protectedRange sqref="K77" name="Range7_1"/>
    <protectedRange sqref="K77" name="Range9_1"/>
    <protectedRange sqref="L37" name="Range11_1"/>
    <protectedRange sqref="L57" name="Range13_1"/>
    <protectedRange sqref="L74" name="Range15_1"/>
    <protectedRange sqref="I52" name="Range17_1"/>
    <protectedRange sqref="I58" name="Range19_1"/>
    <protectedRange sqref="F58" name="Range21_1"/>
    <protectedRange sqref="F85" name="Range23_1"/>
    <protectedRange sqref="C1:C5" name="Range25_1"/>
  </protectedRanges>
  <mergeCells count="17">
    <mergeCell ref="J5:L5"/>
    <mergeCell ref="K1:L1"/>
    <mergeCell ref="K2:L2"/>
    <mergeCell ref="K3:L3"/>
    <mergeCell ref="K4:L4"/>
    <mergeCell ref="A12:A14"/>
    <mergeCell ref="B12:C13"/>
    <mergeCell ref="D12:F12"/>
    <mergeCell ref="G12:I12"/>
    <mergeCell ref="J12:L12"/>
    <mergeCell ref="D13:D14"/>
    <mergeCell ref="G13:G14"/>
    <mergeCell ref="J13:J14"/>
    <mergeCell ref="A6:L6"/>
    <mergeCell ref="A7:L7"/>
    <mergeCell ref="E13:F13"/>
    <mergeCell ref="K13:L13"/>
  </mergeCells>
  <phoneticPr fontId="2" type="noConversion"/>
  <pageMargins left="0.25" right="0.25" top="0.75" bottom="0.75" header="0.3" footer="0.3"/>
  <pageSetup scale="58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1</vt:lpstr>
      <vt:lpstr>Ekamutner</vt:lpstr>
      <vt:lpstr>Gorcarnakan caxs</vt:lpstr>
      <vt:lpstr>Tntesagitakan </vt:lpstr>
      <vt:lpstr>Dificit</vt:lpstr>
      <vt:lpstr>Dificiti caxs</vt:lpstr>
      <vt:lpstr>'1'!Print_Area</vt:lpstr>
      <vt:lpstr>Dificit!Print_Area</vt:lpstr>
      <vt:lpstr>'Dificiti caxs'!Print_Area</vt:lpstr>
      <vt:lpstr>Ekamutner!Print_Area</vt:lpstr>
      <vt:lpstr>'Gorcarnakan caxs'!Print_Area</vt:lpstr>
      <vt:lpstr>'Tntesagitakan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</dc:creator>
  <cp:lastModifiedBy>Diana Martirosyan</cp:lastModifiedBy>
  <cp:lastPrinted>2026-02-02T05:35:36Z</cp:lastPrinted>
  <dcterms:created xsi:type="dcterms:W3CDTF">1996-10-14T23:33:28Z</dcterms:created>
  <dcterms:modified xsi:type="dcterms:W3CDTF">2026-02-09T13:05:56Z</dcterms:modified>
</cp:coreProperties>
</file>