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</sheets>
  <definedNames>
    <definedName name="_xlnm.Print_Area" localSheetId="3">'Dificit'!$A$3:$E$24</definedName>
    <definedName name="_xlnm.Print_Area" localSheetId="4">'Dificiti caxs'!$A$3:$F$90</definedName>
    <definedName name="_xlnm.Print_Area" localSheetId="1">'Gorcarnakan caxs'!$A$3:$H$320</definedName>
    <definedName name="_xlnm.Print_Area" localSheetId="5">'Gorcarnakan caxs.Tntesagitakan'!$A$4:$L$441</definedName>
  </definedNames>
  <calcPr fullCalcOnLoad="1"/>
</workbook>
</file>

<file path=xl/sharedStrings.xml><?xml version="1.0" encoding="utf-8"?>
<sst xmlns="http://schemas.openxmlformats.org/spreadsheetml/2006/main" count="2277" uniqueCount="874">
  <si>
    <t>1.2. Վարկեր և փոխատվություններ (ստացում և մարում)                          տող 8221+տող 8240</t>
  </si>
  <si>
    <t>1.2.1. Վարկեր (տող 8222+տող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</si>
  <si>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</si>
  <si>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</si>
  <si>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</si>
  <si>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</si>
  <si>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</si>
  <si>
    <t>ՀԱՏՎԱԾ  5</t>
  </si>
  <si>
    <t>*8010-րդ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</si>
  <si>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</si>
  <si>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(օգտագործումը)ª դրական նշանով.</t>
  </si>
  <si>
    <t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նշանով:.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</si>
  <si>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</si>
  <si>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</si>
  <si>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</si>
  <si>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</si>
  <si>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</si>
  <si>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</si>
  <si>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</si>
  <si>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</si>
  <si>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</si>
  <si>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</si>
  <si>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</si>
  <si>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</si>
  <si>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</si>
  <si>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</si>
  <si>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</si>
  <si>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</si>
  <si>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</si>
  <si>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</si>
  <si>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</si>
  <si>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</si>
  <si>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</si>
  <si>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</si>
  <si>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</si>
  <si>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</si>
  <si>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</si>
  <si>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</si>
  <si>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</si>
  <si>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</si>
  <si>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</si>
  <si>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</si>
  <si>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</si>
  <si>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</si>
  <si>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</si>
  <si>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</si>
  <si>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</si>
  <si>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</si>
  <si>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</si>
  <si>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</si>
  <si>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</si>
  <si>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</si>
  <si>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</si>
  <si>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</si>
  <si>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</si>
  <si>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</si>
  <si>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</si>
  <si>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</si>
  <si>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</si>
  <si>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</si>
  <si>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</si>
  <si>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</si>
  <si>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</si>
  <si>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</si>
  <si>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</si>
  <si>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</si>
  <si>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</si>
  <si>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</si>
  <si>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</si>
  <si>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</si>
  <si>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</si>
  <si>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</si>
  <si>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</si>
  <si>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</si>
  <si>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</si>
  <si>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</si>
  <si>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</si>
  <si>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</si>
  <si>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</si>
  <si>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</si>
  <si>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</si>
  <si>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</si>
  <si>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</si>
  <si>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</si>
  <si>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</si>
  <si>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</si>
  <si>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</si>
  <si>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</si>
  <si>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</si>
  <si>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</si>
  <si>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</si>
  <si>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</si>
  <si>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</si>
  <si>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</si>
  <si>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</si>
  <si>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</si>
  <si>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</si>
  <si>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</si>
  <si>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</si>
  <si>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</si>
  <si>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</si>
  <si>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</si>
  <si>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</si>
  <si>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</si>
  <si>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</si>
  <si>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</si>
  <si>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</si>
  <si>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</si>
  <si>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</si>
  <si>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</si>
  <si>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</si>
  <si>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</si>
  <si>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</si>
  <si>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</si>
  <si>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</si>
  <si>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</si>
  <si>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</si>
  <si>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</si>
  <si>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</si>
  <si>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</si>
  <si>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</si>
  <si>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</si>
  <si>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</si>
  <si>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</si>
  <si>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</si>
  <si>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</si>
  <si>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</si>
  <si>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</si>
  <si>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</si>
  <si>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</si>
  <si>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</si>
  <si>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</si>
  <si>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</si>
  <si>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</si>
  <si>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</si>
  <si>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</si>
  <si>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</si>
  <si>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</si>
  <si>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</si>
  <si>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</si>
  <si>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</si>
  <si>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</si>
  <si>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</si>
  <si>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</si>
  <si>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</si>
  <si>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</si>
  <si>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</si>
  <si>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</si>
  <si>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</si>
  <si>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</si>
  <si>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</si>
  <si>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</si>
  <si>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</si>
  <si>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</si>
  <si>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</si>
  <si>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</si>
  <si>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</si>
  <si>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8199³</t>
  </si>
  <si>
    <t xml:space="preserve"> NN </t>
  </si>
  <si>
    <t>3</t>
  </si>
  <si>
    <t>1343</t>
  </si>
  <si>
    <t>1372</t>
  </si>
  <si>
    <t>4729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</si>
  <si>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</si>
  <si>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</si>
  <si>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</si>
  <si>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</si>
  <si>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</si>
  <si>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</si>
  <si>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</si>
  <si>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</si>
  <si>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</si>
  <si>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</si>
  <si>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</si>
  <si>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</si>
  <si>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</si>
  <si>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</si>
  <si>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</si>
  <si>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</si>
  <si>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</si>
  <si>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</si>
  <si>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</si>
  <si>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</si>
  <si>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</si>
  <si>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</si>
  <si>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</si>
  <si>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</si>
  <si>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</si>
  <si>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</si>
  <si>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</si>
  <si>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</si>
  <si>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</si>
  <si>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</si>
  <si>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</si>
  <si>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</si>
  <si>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</si>
  <si>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</si>
  <si>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</si>
  <si>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</si>
  <si>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</si>
  <si>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</si>
  <si>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</si>
  <si>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</si>
  <si>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</si>
  <si>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</si>
  <si>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</si>
  <si>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</si>
  <si>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</si>
  <si>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</si>
  <si>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</si>
  <si>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</si>
  <si>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</si>
  <si>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</si>
  <si>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</si>
  <si>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</si>
  <si>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</si>
  <si>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</si>
  <si>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</si>
  <si>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</si>
  <si>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</si>
  <si>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</si>
  <si>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</si>
  <si>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</si>
  <si>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</si>
  <si>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</si>
  <si>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</si>
  <si>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 xml:space="preserve"> - Այլ մեքենաներ և սարքավորումներ 5129 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</si>
  <si>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</si>
  <si>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</si>
  <si>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</si>
  <si>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</si>
  <si>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</si>
  <si>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</si>
  <si>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</si>
  <si>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</si>
  <si>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</si>
  <si>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</si>
  <si>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</si>
  <si>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</si>
  <si>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</si>
  <si>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</si>
  <si>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</si>
  <si>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</si>
  <si>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</si>
  <si>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</si>
  <si>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</si>
  <si>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</si>
  <si>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</si>
  <si>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</si>
  <si>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</si>
  <si>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</si>
  <si>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</si>
  <si>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</si>
  <si>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</si>
  <si>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</si>
  <si>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</si>
  <si>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</si>
  <si>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</si>
  <si>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</si>
  <si>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</si>
  <si>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</si>
  <si>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</si>
  <si>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</si>
  <si>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</si>
  <si>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</si>
  <si>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</si>
  <si>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</si>
  <si>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</si>
  <si>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</si>
  <si>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</si>
  <si>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</si>
  <si>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</si>
  <si>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</si>
  <si>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</si>
  <si>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</si>
  <si>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</si>
  <si>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</si>
  <si>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3.7 Համայնքի բյուջե մուտքագրվող այլ կատեգորիաներում չդասակարգված ընթացիկ տրանսֆերտներ
(տող 1371 + տող 1372), այդ թվում`</t>
  </si>
  <si>
    <t>3.8 Համայնքի բյուջե մուտքագրվող այլ կատեգորիաներում չդասակարգված կապիտալ տրանսֆերտներ
(տող 1381 + տող 1382), այդ թվում`</t>
  </si>
  <si>
    <t>Tntesagitakan - Gorc.Tntes.</t>
  </si>
  <si>
    <t>ԾԱԽՍԵՐԻ ԳՈՐԾԱՌՆԱԿԱՆ  ԵՎ ՏՆՏԵՍԱԳԻՏԱԿԱՆ  ԴԱՍԱԿԱՐԳՄԱՆ</t>
  </si>
  <si>
    <t>այդ թվում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</si>
  <si>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</si>
  <si>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</si>
  <si>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3. ԱՅԼ ԵԿԱՄՈՒՏՆԵՐ
(տող 1310 + տող 1320 + տող 1330 + տող 1340 + տող 1350 + տող 1360 + տող 1370 + տող 1380 + տող 1390), այդ թվում`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</si>
  <si>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</si>
  <si>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Եկամտատեսակները</t>
  </si>
  <si>
    <t xml:space="preserve">ԸՆԴԱՄԵՆԸ   ԵԿԱՄՈՒՏՆԵՐ                       (տող 1100 + տող 1200+տող 1300), այդ թվումª  </t>
  </si>
  <si>
    <t xml:space="preserve">1. ՀԱՐԿԵՐ ԵՎ ՏՈՒՐՔԵՐ                             (տող 1110 + տող 1120 + տող 1130 + տող 1140 + տող 1150), այդ թվում`  </t>
  </si>
  <si>
    <t>1.1 Գույքային հարկեր անշարժ գույքից        (տող 1111 + տող 1112), այդ թվում`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</si>
  <si>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</si>
  <si>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</si>
  <si>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</t>
  </si>
  <si>
    <t>Գույքահարկ փոխադրամիջոցների համար</t>
  </si>
  <si>
    <t xml:space="preserve">    2. ՊԱՇՏՈՆԱԿԱՆ ԴՐԱՄԱՇՆՈՐՀՆԵՐ              (տող 1210 + տող 1220 + տող 1230 + տող 1240 + տող 1250 + տող 1260), այդ թվում` 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</si>
  <si>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</si>
  <si>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</si>
  <si>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պետություններից, այդ թվում`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</si>
  <si>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</si>
  <si>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կազմակերպություններից, այդ թվում՝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</si>
  <si>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</si>
  <si>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կազմակերպություններից,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</si>
  <si>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</si>
  <si>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1252 + տող 1255 + տող 1256) որից`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</si>
  <si>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</si>
  <si>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 (տող 1253 + տող 1254) այդ թվում`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</si>
  <si>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</si>
  <si>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</si>
  <si>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</si>
  <si>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</si>
  <si>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այդ թվում`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</si>
  <si>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</si>
  <si>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</si>
  <si>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3.1 Տոկոսներ, այդ թվում`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</si>
  <si>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</si>
  <si>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Շահաբաժիններ,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</si>
  <si>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</si>
  <si>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1334), այդ թվում`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</si>
  <si>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</si>
  <si>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</si>
  <si>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</si>
  <si>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</si>
  <si>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1343), 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</si>
  <si>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</si>
  <si>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</si>
  <si>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</si>
  <si>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 + տող 1353)
այդ թվում՝</t>
  </si>
  <si>
    <t>3.6 Մուտքեր տույժերից, տուգանքներից      (տող 1361 + տող 1362) 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</si>
  <si>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</si>
  <si>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</si>
  <si>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</si>
  <si>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</si>
  <si>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</si>
  <si>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</si>
  <si>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                                   (տող 1391 + տող 1392 + տող 1393)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</si>
  <si>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</si>
  <si>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</si>
  <si>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</si>
  <si>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Տարեկան հաստատված պլան</t>
  </si>
  <si>
    <t>Հոդվածի NN</t>
  </si>
  <si>
    <t>Ընդամենը (ս.5+ս.6)</t>
  </si>
  <si>
    <t>այդ թվում`</t>
  </si>
  <si>
    <t>վարչական մաս</t>
  </si>
  <si>
    <t>ֆոնդային մաս</t>
  </si>
  <si>
    <t>(հազար դրամով)</t>
  </si>
  <si>
    <t>տողի NN</t>
  </si>
  <si>
    <t>Բյուջետային ծախսերի գործառական դասակարգման բաժինների, խմբերի և դասերի անվանումները</t>
  </si>
  <si>
    <t>5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</si>
  <si>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</si>
  <si>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</si>
  <si>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 xml:space="preserve"> Աշխատողների աշխատավարձեր և հավելավճարներ 4111</t>
  </si>
  <si>
    <t xml:space="preserve"> Պարգևատրումներ, դրամական խրախուսումներ և հատուկ վճարներ 4112</t>
  </si>
  <si>
    <t xml:space="preserve"> -Գործառնական և բանկային ծառայությունների ծախսեր 4211</t>
  </si>
  <si>
    <t>Էներգետիկ 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</si>
  <si>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</si>
  <si>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</si>
  <si>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</si>
  <si>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</si>
  <si>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գործուղումների գծով ծախսեր4222</t>
  </si>
  <si>
    <t>Համակարգչային ծառայություններ 4232</t>
  </si>
  <si>
    <t xml:space="preserve"> Տեղակատվական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</si>
  <si>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</si>
  <si>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</si>
  <si>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</si>
  <si>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>Շենքերի և կառույցների ընթացիկ նորոգում և պահպանում 4251</t>
  </si>
  <si>
    <t>Մեքենաների և սարքավորումների ընթացիկ նորոգում և պահպանում 4252</t>
  </si>
  <si>
    <t>Գրասենյակային նյութեր և հագուստ  4261</t>
  </si>
  <si>
    <t>Տրանսպորտային նյութեր4264</t>
  </si>
  <si>
    <t>Կենցաղային և հանրային սննդի նյութեր 4267</t>
  </si>
  <si>
    <t>Հատուկ նպատակային այլ նյութեր 4269</t>
  </si>
  <si>
    <t>Այլ հարկեր 4822</t>
  </si>
  <si>
    <t>Պարտադիր վճարներ 4823</t>
  </si>
  <si>
    <t xml:space="preserve"> Վարչական սարքավորումներ       5122</t>
  </si>
  <si>
    <t>Աշխատողների աշխատավարձեր և հավելավճարներ 4111</t>
  </si>
  <si>
    <t xml:space="preserve"> Համակարգչային ծառայություններ4232 </t>
  </si>
  <si>
    <t xml:space="preserve"> Ներքին գործուղումներ 4221</t>
  </si>
  <si>
    <t>Տեղակատվական ծառայություններ 4234</t>
  </si>
  <si>
    <t xml:space="preserve"> -Մեքենաների և սարքավորումների ընթացիկ նորոգում և պահպանում 4252</t>
  </si>
  <si>
    <t>Հատուկ նպատակային այլ նյութեր  4269</t>
  </si>
  <si>
    <t>Ընթացիկ դրամաշնորհներ պետական և համայնքների ոչ առևտրային կազմակերպություններին 4637</t>
  </si>
  <si>
    <t xml:space="preserve">Այլ ընթացիկ դրամաշնորհներ 4639                                                         </t>
  </si>
  <si>
    <t xml:space="preserve">Այլ կապիտալ դրամաշնորհներ  4657                                          </t>
  </si>
  <si>
    <t>Այլ նպաստներ բյուջեից 4729</t>
  </si>
  <si>
    <t>Նվիրատվություններ այլ շահույթ չհետապնդող կազմակերպություններին 4819</t>
  </si>
  <si>
    <t xml:space="preserve"> Նախագծահետազոտական ծախսեր 5134</t>
  </si>
  <si>
    <t>Հակակարկտային կայանների պահպանում,սպասարկում</t>
  </si>
  <si>
    <t xml:space="preserve"> Հատուկ նպատակային այլ նյութեր  4269</t>
  </si>
  <si>
    <t>Անասնաբուժական ծառայություներ</t>
  </si>
  <si>
    <t>Ընդհանուր բնույթի այլ ծառայություններ</t>
  </si>
  <si>
    <t>Հակակարկտային կայանների ձեռք բերում տեղակայում</t>
  </si>
  <si>
    <t>Շենքերի և շինությունների կաառուցում 5112</t>
  </si>
  <si>
    <t xml:space="preserve"> -Տրանսպորտային նյութեր 4264</t>
  </si>
  <si>
    <t>Աճեցվող ակտիվներ    5131</t>
  </si>
  <si>
    <t xml:space="preserve"> Շենքերի և շինությունների կապիտալ վերանորոգում     5113                                                                      այդ թվում</t>
  </si>
  <si>
    <t>Բազմաբնակարան շենքերի տանիքների կապիտալ նորոգում</t>
  </si>
  <si>
    <t>Մշակույթի տան կտուրի նորոգում</t>
  </si>
  <si>
    <t xml:space="preserve"> Ընդհանուր բնույթի այլ ծառայություններ 4239</t>
  </si>
  <si>
    <t>Արևիկի մանկապարտեզ ՀՈԱԿ</t>
  </si>
  <si>
    <t>Այգաբացի  մանկապարտեզ ՀՈԱԿ</t>
  </si>
  <si>
    <t>Բասենի մանկապարտեզ ՀՈԱԿ</t>
  </si>
  <si>
    <t>Ախուրյանի Շուշան  մանկապարտեզ ՀՈԱԿ</t>
  </si>
  <si>
    <t>Ախուրյանի Լեոյի անվան մանկապար.ՀՈԱԿ</t>
  </si>
  <si>
    <t>Ախուրյանի Հեքիաթ  մանկապարտեզ ՀՈԱԿ</t>
  </si>
  <si>
    <t>Կամոյի  մանկապարտեզ ՀՈԱԿ</t>
  </si>
  <si>
    <t>Ազատանի Արփի մանկապարտեզ ՀՈԱԿ</t>
  </si>
  <si>
    <t>Մայիսյանի  մանկապարտեզ ՀՈԱԿ</t>
  </si>
  <si>
    <t>Ոսկեհասկի  մանկապարտեզ ՀՈԱԿ</t>
  </si>
  <si>
    <t>Հայկավանի   մանկապարտեզ ՀՈԱԿ</t>
  </si>
  <si>
    <t>Քեթիի  մանկապարտեզ ՀՈԱԿ</t>
  </si>
  <si>
    <t>Ջաջուռւի  մանկապարտեզ ՀՈԱԿ</t>
  </si>
  <si>
    <t>Մարմաշենի մանկապարտեզ ՀՈԱԿ</t>
  </si>
  <si>
    <t>Արևիկի երաժշտական դպրոց ՀՈԱԿ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</si>
  <si>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</si>
  <si>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</si>
  <si>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</si>
  <si>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>Ախուրյանի համալիր մարզադպրոց ՀՈԱԿ</t>
  </si>
  <si>
    <t xml:space="preserve"> Հուղարկավորության նպաստներ բյուջեից 4726</t>
  </si>
  <si>
    <t xml:space="preserve"> </t>
  </si>
  <si>
    <t xml:space="preserve"> - Այլ մեքենաներ և սարքավորումներ 5129 Շչակներ, տեսնկարահանող սարքեր և հակահրդեհային վահանակներ տեխնիկայի ներդրում</t>
  </si>
  <si>
    <t xml:space="preserve"> -Կրթական, մշակութային և սպորտային նպաստներ բյուջեից  4727</t>
  </si>
  <si>
    <t>Այլ նպաստներ բյուջեյից        4729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</si>
  <si>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</si>
  <si>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</si>
  <si>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</si>
  <si>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</si>
  <si>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</si>
  <si>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</si>
  <si>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</si>
  <si>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</si>
  <si>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</si>
  <si>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</si>
  <si>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</si>
  <si>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</si>
  <si>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</si>
  <si>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</si>
  <si>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</si>
  <si>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</si>
  <si>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</si>
  <si>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</si>
  <si>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</si>
  <si>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</si>
  <si>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</si>
  <si>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</si>
  <si>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</si>
  <si>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</si>
  <si>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</si>
  <si>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</si>
  <si>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</si>
  <si>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</si>
  <si>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</si>
  <si>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</si>
  <si>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</si>
  <si>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</si>
  <si>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</si>
  <si>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</si>
  <si>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</si>
  <si>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</si>
  <si>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</si>
  <si>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</si>
  <si>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</si>
  <si>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</si>
  <si>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</si>
  <si>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</si>
  <si>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</si>
  <si>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</si>
  <si>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</si>
  <si>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</si>
  <si>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</si>
  <si>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</si>
  <si>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</si>
  <si>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</si>
  <si>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</si>
  <si>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</si>
  <si>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</si>
  <si>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</si>
  <si>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>Անասնաբուժական ծառայություն</t>
  </si>
  <si>
    <t xml:space="preserve">Հակակարկտային կայաններ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</si>
  <si>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</si>
  <si>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</si>
  <si>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</si>
  <si>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</si>
  <si>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</si>
  <si>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</si>
  <si>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</si>
  <si>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</si>
  <si>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</si>
  <si>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</si>
  <si>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</si>
  <si>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</si>
  <si>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</si>
  <si>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</si>
  <si>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</si>
  <si>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</si>
  <si>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</si>
  <si>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</si>
  <si>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</si>
  <si>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</si>
  <si>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</si>
  <si>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</si>
  <si>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</si>
  <si>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</si>
  <si>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</si>
  <si>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</si>
  <si>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</si>
  <si>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</si>
  <si>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</si>
  <si>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</si>
  <si>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</si>
  <si>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</si>
  <si>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</si>
  <si>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</si>
  <si>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</si>
  <si>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</si>
  <si>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</si>
  <si>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</si>
  <si>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</si>
  <si>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</si>
  <si>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</si>
  <si>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</si>
  <si>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</si>
  <si>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</si>
  <si>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</si>
  <si>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</si>
  <si>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</si>
  <si>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</si>
  <si>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</si>
  <si>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</si>
  <si>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</si>
  <si>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</si>
  <si>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</si>
  <si>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</si>
  <si>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</si>
  <si>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</si>
  <si>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</si>
  <si>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</si>
  <si>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</si>
  <si>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</si>
  <si>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</si>
  <si>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</si>
  <si>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</si>
  <si>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</si>
  <si>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</si>
  <si>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</si>
  <si>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</si>
  <si>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</si>
  <si>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</si>
  <si>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</si>
  <si>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</si>
  <si>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</si>
  <si>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</si>
  <si>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</si>
  <si>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</si>
  <si>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</si>
  <si>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</si>
  <si>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</si>
  <si>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</si>
  <si>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</si>
  <si>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</si>
  <si>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</si>
  <si>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</si>
  <si>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</si>
  <si>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</si>
  <si>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</si>
  <si>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</si>
  <si>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</si>
  <si>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</si>
  <si>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</si>
  <si>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</si>
  <si>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</si>
  <si>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</si>
  <si>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</si>
  <si>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</si>
  <si>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</si>
  <si>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</si>
  <si>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</si>
  <si>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</si>
  <si>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</si>
  <si>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</si>
  <si>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</si>
  <si>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</si>
  <si>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</si>
  <si>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</si>
  <si>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</si>
  <si>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</si>
  <si>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</si>
  <si>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</si>
  <si>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</si>
  <si>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</si>
  <si>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</si>
  <si>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</si>
  <si>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</si>
  <si>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</si>
  <si>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</si>
  <si>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</si>
  <si>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</si>
  <si>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</si>
  <si>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</si>
  <si>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</si>
  <si>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</si>
  <si>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</si>
  <si>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</si>
  <si>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</si>
  <si>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</si>
  <si>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</si>
  <si>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</si>
  <si>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(հազար դրամներով)</t>
  </si>
  <si>
    <t>Ընդամենը</t>
  </si>
  <si>
    <t>(ս.7 + ս8)</t>
  </si>
  <si>
    <t>վարչական բյուջե</t>
  </si>
  <si>
    <t>ֆոնդային բյուջե</t>
  </si>
  <si>
    <t xml:space="preserve">  Տողի NN</t>
  </si>
  <si>
    <t>Բա-ժին</t>
  </si>
  <si>
    <t>Խումբ</t>
  </si>
  <si>
    <t>Դաս</t>
  </si>
  <si>
    <t>** Ներկայացվում է դրամարկղային ծախսը:</t>
  </si>
  <si>
    <t>անվանումները</t>
  </si>
  <si>
    <t xml:space="preserve">         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</si>
  <si>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</si>
  <si>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</si>
  <si>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</si>
  <si>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</si>
  <si>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</si>
  <si>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</si>
  <si>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</si>
  <si>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</si>
  <si>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</si>
  <si>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</si>
  <si>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</si>
  <si>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</si>
  <si>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</si>
  <si>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</si>
  <si>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</si>
  <si>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</si>
  <si>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</si>
  <si>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</si>
  <si>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</si>
  <si>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</si>
  <si>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</si>
  <si>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</si>
  <si>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</si>
  <si>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</si>
  <si>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</si>
  <si>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</si>
  <si>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</si>
  <si>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</si>
  <si>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</si>
  <si>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</si>
  <si>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</si>
  <si>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</si>
  <si>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</si>
  <si>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</si>
  <si>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</si>
  <si>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</si>
  <si>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</si>
  <si>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</si>
  <si>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</si>
  <si>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</si>
  <si>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</si>
  <si>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</si>
  <si>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</si>
  <si>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</si>
  <si>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</si>
  <si>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</si>
  <si>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</si>
  <si>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</si>
  <si>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</si>
  <si>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</si>
  <si>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</si>
  <si>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</si>
  <si>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</si>
  <si>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</si>
  <si>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</si>
  <si>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</si>
  <si>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</si>
  <si>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</si>
  <si>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</si>
  <si>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</si>
  <si>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</si>
  <si>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</si>
  <si>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</si>
  <si>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</si>
  <si>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</si>
  <si>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</si>
  <si>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</si>
  <si>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</si>
  <si>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</si>
  <si>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</si>
  <si>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</si>
  <si>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</si>
  <si>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</si>
  <si>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</si>
  <si>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</si>
  <si>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</si>
  <si>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</si>
  <si>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</si>
  <si>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</si>
  <si>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</si>
  <si>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</si>
  <si>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</si>
  <si>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</si>
  <si>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</si>
  <si>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</si>
  <si>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</si>
  <si>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</si>
  <si>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</si>
  <si>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</si>
  <si>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</si>
  <si>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</si>
  <si>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</si>
  <si>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</si>
  <si>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</si>
  <si>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</si>
  <si>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</si>
  <si>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</si>
  <si>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</si>
  <si>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</si>
  <si>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</si>
  <si>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</si>
  <si>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Լրացուցիչ կրթություն </t>
  </si>
  <si>
    <t>Տրանսպորտային սարքավորումներ       5121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</si>
  <si>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</si>
  <si>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</si>
  <si>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</si>
  <si>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</si>
  <si>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</si>
  <si>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</si>
  <si>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</si>
  <si>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</si>
  <si>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</si>
  <si>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</si>
  <si>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</si>
  <si>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</si>
  <si>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</si>
  <si>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</si>
  <si>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</si>
  <si>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</si>
  <si>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</si>
  <si>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</si>
  <si>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</si>
  <si>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</si>
  <si>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</si>
  <si>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</si>
  <si>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</si>
  <si>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</si>
  <si>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</si>
  <si>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</si>
  <si>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</si>
  <si>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</si>
  <si>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</si>
  <si>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</si>
  <si>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</si>
  <si>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</si>
  <si>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</si>
  <si>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</si>
  <si>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</si>
  <si>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</si>
  <si>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</si>
  <si>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</si>
  <si>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</si>
  <si>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</si>
  <si>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</si>
  <si>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</si>
  <si>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</si>
  <si>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</si>
  <si>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</si>
  <si>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</si>
  <si>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</si>
  <si>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</si>
  <si>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</si>
  <si>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</si>
  <si>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</si>
  <si>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</si>
  <si>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</si>
  <si>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</si>
  <si>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</si>
  <si>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</si>
  <si>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</si>
  <si>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</si>
  <si>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Բյուջետային ծախսերի տնտեսագիտական դասակարգման հոդվածների </t>
  </si>
  <si>
    <t xml:space="preserve">Տարեկան հաստատված պլան </t>
  </si>
  <si>
    <t>Բաժին</t>
  </si>
  <si>
    <t xml:space="preserve">(ս.7 + ս8)
</t>
  </si>
  <si>
    <t xml:space="preserve">Տողի NN  </t>
  </si>
  <si>
    <t>(ս.4 + ս5)</t>
  </si>
  <si>
    <t>ԸՆԴԱՄԵՆԸ ՀԱՎԵԼՈՒՐԴԸ ԿԱՄ ԴԵՖԻՑԻՏԸ (ՊԱԿԱՍՈՒՐԴԸ)</t>
  </si>
  <si>
    <t xml:space="preserve">* Սույն աղյուսակի 8000-րդ  տողի 4-րդ ,5-րդ, 7-րդ,8-րդ,10-րդ, և 11-րդ սյունյակներում լրացվող ցուցանիշը հավասար է համապատասխան  սյունյակների 1000-րդ տողում </t>
  </si>
  <si>
    <t>ՀԱՏՎԱԾ  4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</si>
  <si>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</si>
  <si>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</si>
  <si>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աԽՈՒՐՅԱՆ ՀԱՄԱՅՆՔԻ 2021ԹՎԱԿԱՆԻ  ԲՅՈՒՋԵԻ ՀԱՎԵԼՈՒՐԴԻ ՕԳՏԱԳՈՐԾՄԱՆ ՈՒՂՂՈՒԹՅՈՒՆՆԵՐԸ  ԿԱՄ ԴԵՖԻՑԻՏԻ (ՊԱԿԱՍՈՒՐԴԻ)</t>
  </si>
  <si>
    <t xml:space="preserve"> 1.1. Արժեթղթեր (բացառությամբ բաժնետոմսերի և կապիտալում այլ մասնակցության)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</si>
  <si>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</si>
  <si>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</si>
  <si>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                                                                  (տող 8121+տող8140) </t>
  </si>
  <si>
    <t>1.2.1. Վարկեր (տող 8122+տող 8130)</t>
  </si>
  <si>
    <t xml:space="preserve">  - վարկերի ստացում (տող 8123+տող 8124)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</si>
  <si>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</si>
  <si>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</si>
  <si>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</si>
  <si>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</si>
  <si>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</si>
  <si>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</si>
  <si>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</si>
  <si>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</si>
  <si>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</si>
  <si>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</si>
  <si>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</si>
  <si>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                                                 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</si>
  <si>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</si>
  <si>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</si>
  <si>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թվումª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</si>
  <si>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</si>
  <si>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</si>
  <si>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</si>
  <si>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</si>
  <si>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</si>
  <si>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</si>
  <si>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</si>
  <si>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           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</si>
  <si>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</si>
  <si>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</si>
  <si>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</si>
  <si>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</si>
  <si>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</si>
  <si>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</si>
  <si>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</si>
  <si>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 xml:space="preserve">                              Բ. ԱՐՏԱՔԻՆ ԱՂԲՅՈՒՐՆԵՐ                                       (տող 8210)</t>
  </si>
  <si>
    <t>1. ՓՈԽԱՌՈՒ ՄԻՋՈՑՆԵՐ                                                                              (տող 8211+տող 8220)</t>
  </si>
  <si>
    <t xml:space="preserve"> 1.1. Արժեթղթեր (բացառությամբ բաժնետոմսերի և կապիտալում այլ մասնակցության) (տող 8212+տող 8213)</t>
  </si>
  <si>
    <t>Ախուրյանի  մարզամշակույթային կենտրոն ՀՈԱԿ</t>
  </si>
  <si>
    <t xml:space="preserve"> Աշխատակազմի մասնագիտական զարգացման ծառայություններ 4233</t>
  </si>
  <si>
    <t xml:space="preserve"> Կենցաղային և հանրային սննդի նյութեր  4267</t>
  </si>
  <si>
    <t xml:space="preserve"> -Հատուկ նպատակային այլ նյութեր 4269</t>
  </si>
  <si>
    <t xml:space="preserve"> -Արտագերատեսչական ծախսեր 4217</t>
  </si>
  <si>
    <t xml:space="preserve"> -Բնական աղետներից առաջացած վնասվածքների կամ վնասների վերականգնում 4841</t>
  </si>
  <si>
    <t>ԱԽՈՒՐՅԱՆ ՀԱՄԱՅՆՔԻ 2024 ԹՎԱԿԱՆԻ  ԲՅՈՒՋԵԻ  ԵԿԱՄՈՒՏՆԵՐԸ</t>
  </si>
  <si>
    <t>ԱԽՈՒՐՅԱՆ ՀԱՄԱՅՆՔԻ  2024 ԹՎԱԿԱՆԻ  ԲՅՈՒՋԵԻ ԾԱԽՍԵՐԸ  ԸՍՏ  ԲՅՈՒՋԵՏԱՅԻՆ ԾԱԽՍԵՐԻ  ՏՆՏԵՍԱԳԻՏԱԿԱՆ  ԴԱՍԱԿԱՐԳՄԱՆ</t>
  </si>
  <si>
    <t>ԱԽՈՒՐՅԱՆ ՀԱՄԱՅՆՔԻ 2024 ԹՎԱԿԱՆԻ ԲՅՈՒՋԵԻ  ՀԱՎԵԼՈՒՐԴԻ ԿԱՄ ՊԱԿԱՍՈՒՐԴԻ (ԴԵՖԻՑԻՏԻ)   ԿԱՏԱՐՄԱՆ ՎԵՐԱԲԵՐՅԱԼ</t>
  </si>
  <si>
    <t>ԱԽՈՒՐՅԱՆ ՀԱՄԱՅՆՔԻ 2024 ԹՎԱԿԱՆԻ  ԲՅՈՒՋԵԻ ՀԱՎԵԼՈՒՐԴԻ ՕԳՏԱԳՈՐԾՄԱՆ ՈՒՂՂՈՒԹՅՈՒՆՆԵՐԸ  ԿԱՄ ԴԵՖԻՑԻՏԻ (ՊԱԿԱՍՈՒՐԴԻ) ՖԻՆԱՆՍԱՎՈՐՄԱՆ  ԱՂԲՅՈՒՐՆԵՐԸ</t>
  </si>
  <si>
    <t xml:space="preserve">ԱԽՈՒՐՅԱՆ ՀԱՄԱՅՆՔԻ 2024 ԹՎԱԿԱՆԻ ԲՅՈՒՋԵԻ ԾԱԽՍԵՐԸ` ԸՍՏ ԲՅՈՒՋԵՏԱՅԻՆ </t>
  </si>
  <si>
    <t xml:space="preserve">       ՀԱՏՎԱԾ 2</t>
  </si>
  <si>
    <t>ԱԽՈՒՐՅԱՆ ՀԱՄԱՅՆՔԻ 2024ԹՎԱԿԱՆԻ ԲՅՈՒՋԵԻ ԾԱԽՍԵՐԸ  ԸՍՏ  ԲՅՈՒՋԵՏԱՅԻՆ ԾԱԽՍԵՐԻ  ԳՈՐԾԱՌՆԱԿԱՆ ԴԱՍԱԿԱՐԳՄԱՆ</t>
  </si>
  <si>
    <t>2024 թվականի շահագործման մակապարտեզների ծախսեր</t>
  </si>
  <si>
    <t>Գույքի և սարքավորումների վարձակալություն 4216</t>
  </si>
  <si>
    <t xml:space="preserve"> -Այլ կապիտալ դրամաշնորհներ               (տող 4544+տող 4547 +տող 4548)</t>
  </si>
  <si>
    <t>ՀԱՐԿԵՐ, ՊԱՐՏԱԴԻՐ ՎՃԱՐՆԵՐ ԵՎ ՏՈՒՅԺԵՐ, ՈՐՈՆՔ ԿԱՌԱՎԱՐՄԱՆ ՏԱՐԲԵՐ ՄԱԿԱՐԴԱԿՆԵՐԻ ԿՈՂՄԻՑ ԿԻՐԱՌՎՈՒՄ ԵՆ ՄԻՄՅԱՆՑ ՆԿԱՏՄԱՄԲ (տող4720+տող4722+տող4723+տող4724)</t>
  </si>
  <si>
    <t xml:space="preserve"> - տեղական ինքնակառավրման մարմիններին      (տող  4545+տող 4546)</t>
  </si>
  <si>
    <t>ԴՐԱՄՈՎ ՎՃԱՐՎՈՂ ԱՇԽԱՏԱՎԱՐՁԵՐ ԵՎ ՀԱՎԵԼԱՎՃԱՐՆԵՐ (տող4111+տող4112+ տող4115)</t>
  </si>
  <si>
    <t xml:space="preserve"> ՆՅՈՒԹԵՐ (տող4261+տող4262+տող4263+տող4264+տող4265+տող4266+տող4267+տող4269)</t>
  </si>
  <si>
    <t>4223</t>
  </si>
  <si>
    <t xml:space="preserve">Ա.   ԸՆԹԱՑԻԿ  ԾԱԽՍԵՐª              (տող4100+տող4200+տող4300+տող4400+տող4500+ տող4600+տող4700)                                                                                                                       </t>
  </si>
  <si>
    <t>Այդ  թվում</t>
  </si>
  <si>
    <t>Ըստ  եռամսյակների</t>
  </si>
  <si>
    <t>1-ին եռամսյակ</t>
  </si>
  <si>
    <t>3-րդ եռամսյակ</t>
  </si>
  <si>
    <t>4-րդ եռամսյակ</t>
  </si>
  <si>
    <t>2-րդ   եռամսյակ</t>
  </si>
  <si>
    <t xml:space="preserve">                                                ՀԱՏՎԱԾ   1                                                                                          </t>
  </si>
  <si>
    <t xml:space="preserve">                                                                                                 ՀԱՏՎԱԾ 3                                                                                                            </t>
  </si>
  <si>
    <t xml:space="preserve">                                 ՀԱՏՎԱԾ 6                          </t>
  </si>
  <si>
    <t>Շենքերի և շինությունների կառուցում  5112</t>
  </si>
  <si>
    <t xml:space="preserve"> Շենքերի և շինությունների կապիտալ վերանորոգում  5113                          </t>
  </si>
  <si>
    <t xml:space="preserve"> - Շենքերի և շինությունների կառուցում 5112</t>
  </si>
  <si>
    <t xml:space="preserve"> - Շենքերի և շինությունների կապիտալ վերանորոգում  5113</t>
  </si>
  <si>
    <t>Շենքերի և շինությունների կառուցում 5112</t>
  </si>
  <si>
    <t xml:space="preserve"> Շենքերի և շինությունների կապիտալ վերանորոգում  5113</t>
  </si>
  <si>
    <t>Շենքերի ևշինությունների ընթացիկ նորոգում և պահպանում  4251</t>
  </si>
  <si>
    <t xml:space="preserve"> Նվիրատվություններ այլ շահույթ չհետապնդող կազմակերպություններին 4819</t>
  </si>
  <si>
    <t xml:space="preserve">                       Հավելված 6                                    Հայաստանի Հանրապետության   Շիրակի  մարզի Ախուրյան համայնքի ավագանու  2023 թվականի դեկտեմբերի  21-ի թիվ    209 -Ն   որոշման                                               Հավելված 6                          Հայաստանի Հանրապետության   Շիրակի  մարզի Ախուրյան համայնքի ավագանու    2024 թվականի փետրվարի  15-ի թիվ     -Ն    որոշման</t>
  </si>
  <si>
    <t xml:space="preserve">                           Հավելված 1                                          Հայաստանի Հանրապետության   Շիրակի  մարզի Ախուրյան համայնքի ավագանու    2024 թվականի փետրվարի 15-ի թիվ     -Ն    որոշման                                                                                                                                       Հավելված 1                                       Հայաստանի Հանրապետության   Շիրակի  մարզի Ախուրյան համայնքի ավագանու  2023 թվականի դեկտեմբերի 21-ի թիվ  209 -Ն որոշման                                                                            </t>
  </si>
  <si>
    <t xml:space="preserve">           Հավելված 4                                    Հայաստանի Հանրապետության  Շիրակի  մարզի Ախուրյան համայնքի ավագանու  2024 թվականի փետրվարի 15-ի թիվ     -Ն    որոշման               Հավելված 4                               Հայաստանի Հանրապետության  Շիրակի  մարզի Ախուրյան համայնքի ավագանու  2023 թվականի դեկտեմբերի 21-ի թիվ   209 -Ն   որոշման                                                                </t>
  </si>
  <si>
    <t xml:space="preserve">                     Հավելված 5                           Հայաստանի Հանրապետության   Շիրակի  մարզի Ախուրյան համայնքի ավագանու    2024 թվականի փետրվարի  15-ի թիվ     -Ն    որոշման                                             Հավելված 5                                    Հայաստանի Հանրապետության   Շիրակի  մարզի Ախուրյան համայնքի ավագանու  2023 թվականի դեկտեմբերի  21-ի թիվ    209 -Ն   որոշման                                               </t>
  </si>
  <si>
    <t xml:space="preserve">                  Հավելված 2                                      Հայաստանի Հանրապետության   Շիրակի  մարզի Ախուրյան համայնքի ավագանու    2024 թվականի փետրվարի 15-ի թիվ     -Ն    որոշման                Հավելված 2                                      Հայաստանի Հանրապետության   Շիրակի  մարզի Ախուրյան համայնքի ավագանու  2023 թվականի դեկտեմբերի 21-ի թիվ    209 -Ն   որոշման                                                                       </t>
  </si>
  <si>
    <t xml:space="preserve">                Հավելված 3                                       Հայաստանի Հանրապետության   Շիրակի  մարզի Ախուրյան համայնքի ավագանու    2024 թվականի փետրվարի 15-ի թիվ     -Ն    որոշման                                          Հավելված 3                                 Հայաստանի Հանրապետության   Շիրակի  մարզի Ախուրյան համայնքի ավագանու  2023 թվականի դեկտեմբերի 21-ի թիվ    209 -Ն   որոշման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</si>
</sst>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#,##0&quot; &quot;;\-#,##0&quot; &quot;"/>
    <numFmt numFmtId="199" formatCode="#,##0&quot; &quot;;[Red]\-#,##0&quot; &quot;"/>
    <numFmt numFmtId="200" formatCode="#,##0.00&quot; &quot;;\-#,##0.00&quot; &quot;"/>
    <numFmt numFmtId="201" formatCode="#,##0.00&quot; &quot;;[Red]\-#,##0.00&quot; &quot;"/>
    <numFmt numFmtId="202" formatCode="_-* #,##0&quot; &quot;_-;\-* #,##0&quot; &quot;_-;_-* &quot;-&quot;&quot; &quot;_-;_-@_-"/>
    <numFmt numFmtId="203" formatCode="_-* #,##0_ _-;\-* #,##0_ _-;_-* &quot;-&quot;_ _-;_-@_-"/>
    <numFmt numFmtId="204" formatCode="_-* #,##0.00&quot; &quot;_-;\-* #,##0.00&quot; &quot;_-;_-* &quot;-&quot;??&quot; &quot;_-;_-@_-"/>
    <numFmt numFmtId="205" formatCode="_-* #,##0.00_ _-;\-* #,##0.00_ _-;_-* &quot;-&quot;??_ _-;_-@_-"/>
    <numFmt numFmtId="206" formatCode="&quot; &quot;#,##0_);\(&quot; &quot;#,##0\)"/>
    <numFmt numFmtId="207" formatCode="&quot; &quot;#,##0_);[Red]\(&quot; &quot;#,##0\)"/>
    <numFmt numFmtId="208" formatCode="&quot; &quot;#,##0.00_);\(&quot; &quot;#,##0.00\)"/>
    <numFmt numFmtId="209" formatCode="&quot; &quot;#,##0.00_);[Red]\(&quot; &quot;#,##0.00\)"/>
    <numFmt numFmtId="210" formatCode="_(&quot; &quot;* #,##0_);_(&quot; &quot;* \(#,##0\);_(&quot; &quot;* &quot;-&quot;_);_(@_)"/>
    <numFmt numFmtId="211" formatCode="_(&quot; &quot;* #,##0.00_);_(&quot; &quot;* \(#,##0.00\);_(&quot; &quot;* &quot;-&quot;??_);_(@_)"/>
    <numFmt numFmtId="212" formatCode="0000"/>
    <numFmt numFmtId="213" formatCode="000"/>
    <numFmt numFmtId="214" formatCode="000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"/>
    <numFmt numFmtId="220" formatCode="[$-FC19]d\ mmmm\ yyyy\ &quot;г.&quot;"/>
    <numFmt numFmtId="221" formatCode="0.0"/>
    <numFmt numFmtId="222" formatCode="0.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#,##0.0\ _₽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8"/>
      <name val="Arial Armenian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Arial Armenian"/>
      <family val="2"/>
    </font>
    <font>
      <b/>
      <sz val="12"/>
      <color indexed="8"/>
      <name val="GHEA Grapalat"/>
      <family val="3"/>
    </font>
    <font>
      <sz val="10"/>
      <color indexed="8"/>
      <name val="Arial LatArm"/>
      <family val="2"/>
    </font>
    <font>
      <b/>
      <i/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sz val="10.5"/>
      <color indexed="8"/>
      <name val="GHEA Grapalat"/>
      <family val="3"/>
    </font>
    <font>
      <b/>
      <sz val="11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Arial Armenian"/>
      <family val="2"/>
    </font>
    <font>
      <b/>
      <sz val="10"/>
      <color indexed="8"/>
      <name val="Arial LatArm"/>
      <family val="2"/>
    </font>
    <font>
      <i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4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11"/>
      <color theme="1"/>
      <name val="Arial Armenian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sz val="10"/>
      <color theme="1"/>
      <name val="Arial LatArm"/>
      <family val="2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10.5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Arial Armenian"/>
      <family val="2"/>
    </font>
    <font>
      <b/>
      <sz val="10"/>
      <color theme="1"/>
      <name val="Arial LatArm"/>
      <family val="2"/>
    </font>
    <font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8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" fontId="4" fillId="0" borderId="1" applyFill="0" applyProtection="0">
      <alignment horizontal="right" vertical="center"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2" applyNumberFormat="0" applyAlignment="0" applyProtection="0"/>
    <xf numFmtId="0" fontId="49" fillId="26" borderId="3" applyNumberFormat="0" applyAlignment="0" applyProtection="0"/>
    <xf numFmtId="0" fontId="50" fillId="26" borderId="2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63" fillId="0" borderId="0" xfId="0" applyFont="1" applyFill="1" applyBorder="1" applyAlignment="1">
      <alignment/>
    </xf>
    <xf numFmtId="212" fontId="64" fillId="0" borderId="0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212" fontId="70" fillId="0" borderId="0" xfId="0" applyNumberFormat="1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right" vertical="top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vertical="center"/>
    </xf>
    <xf numFmtId="0" fontId="71" fillId="0" borderId="11" xfId="0" applyNumberFormat="1" applyFont="1" applyFill="1" applyBorder="1" applyAlignment="1">
      <alignment horizontal="left" vertical="center" wrapText="1" readingOrder="1"/>
    </xf>
    <xf numFmtId="0" fontId="70" fillId="0" borderId="11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221" fontId="73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21" fontId="73" fillId="0" borderId="12" xfId="0" applyNumberFormat="1" applyFont="1" applyFill="1" applyBorder="1" applyAlignment="1">
      <alignment horizontal="center" vertical="center"/>
    </xf>
    <xf numFmtId="221" fontId="73" fillId="0" borderId="11" xfId="0" applyNumberFormat="1" applyFont="1" applyFill="1" applyBorder="1" applyAlignment="1">
      <alignment horizontal="center" vertical="center" wrapText="1"/>
    </xf>
    <xf numFmtId="221" fontId="73" fillId="0" borderId="11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221" fontId="67" fillId="0" borderId="11" xfId="0" applyNumberFormat="1" applyFont="1" applyFill="1" applyBorder="1" applyAlignment="1">
      <alignment horizontal="center" vertical="center"/>
    </xf>
    <xf numFmtId="221" fontId="67" fillId="0" borderId="12" xfId="0" applyNumberFormat="1" applyFont="1" applyFill="1" applyBorder="1" applyAlignment="1">
      <alignment horizontal="center" vertical="center"/>
    </xf>
    <xf numFmtId="221" fontId="67" fillId="0" borderId="11" xfId="0" applyNumberFormat="1" applyFont="1" applyFill="1" applyBorder="1" applyAlignment="1">
      <alignment horizontal="center" vertical="center" wrapText="1"/>
    </xf>
    <xf numFmtId="221" fontId="75" fillId="0" borderId="11" xfId="0" applyNumberFormat="1" applyFont="1" applyFill="1" applyBorder="1" applyAlignment="1">
      <alignment horizontal="center"/>
    </xf>
    <xf numFmtId="219" fontId="69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left" vertical="top" wrapText="1"/>
    </xf>
    <xf numFmtId="49" fontId="71" fillId="0" borderId="11" xfId="0" applyNumberFormat="1" applyFont="1" applyFill="1" applyBorder="1" applyAlignment="1">
      <alignment horizontal="left" vertical="center" wrapText="1"/>
    </xf>
    <xf numFmtId="0" fontId="76" fillId="0" borderId="11" xfId="0" applyFont="1" applyBorder="1" applyAlignment="1">
      <alignment/>
    </xf>
    <xf numFmtId="49" fontId="71" fillId="0" borderId="11" xfId="0" applyNumberFormat="1" applyFont="1" applyFill="1" applyBorder="1" applyAlignment="1">
      <alignment vertical="top" wrapText="1"/>
    </xf>
    <xf numFmtId="219" fontId="69" fillId="0" borderId="0" xfId="0" applyNumberFormat="1" applyFont="1" applyFill="1" applyBorder="1" applyAlignment="1">
      <alignment horizontal="center" vertical="center"/>
    </xf>
    <xf numFmtId="221" fontId="67" fillId="0" borderId="11" xfId="0" applyNumberFormat="1" applyFont="1" applyFill="1" applyBorder="1" applyAlignment="1">
      <alignment horizontal="center"/>
    </xf>
    <xf numFmtId="221" fontId="77" fillId="0" borderId="11" xfId="0" applyNumberFormat="1" applyFont="1" applyFill="1" applyBorder="1" applyAlignment="1">
      <alignment horizontal="center" vertical="center"/>
    </xf>
    <xf numFmtId="221" fontId="67" fillId="0" borderId="11" xfId="0" applyNumberFormat="1" applyFont="1" applyFill="1" applyBorder="1" applyAlignment="1" applyProtection="1">
      <alignment horizontal="center" vertical="center"/>
      <protection/>
    </xf>
    <xf numFmtId="49" fontId="71" fillId="32" borderId="11" xfId="0" applyNumberFormat="1" applyFont="1" applyFill="1" applyBorder="1" applyAlignment="1">
      <alignment horizontal="left" vertical="center" wrapText="1"/>
    </xf>
    <xf numFmtId="221" fontId="67" fillId="32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left" vertical="center" wrapText="1"/>
    </xf>
    <xf numFmtId="49" fontId="71" fillId="32" borderId="11" xfId="0" applyNumberFormat="1" applyFont="1" applyFill="1" applyBorder="1" applyAlignment="1">
      <alignment vertical="top" wrapText="1"/>
    </xf>
    <xf numFmtId="221" fontId="67" fillId="0" borderId="13" xfId="0" applyNumberFormat="1" applyFont="1" applyFill="1" applyBorder="1" applyAlignment="1">
      <alignment horizontal="center" vertical="center"/>
    </xf>
    <xf numFmtId="221" fontId="67" fillId="0" borderId="14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79" fillId="0" borderId="11" xfId="0" applyNumberFormat="1" applyFont="1" applyFill="1" applyBorder="1" applyAlignment="1">
      <alignment horizontal="left" vertical="center" wrapText="1" readingOrder="1"/>
    </xf>
    <xf numFmtId="0" fontId="72" fillId="0" borderId="0" xfId="0" applyFont="1" applyFill="1" applyBorder="1" applyAlignment="1">
      <alignment/>
    </xf>
    <xf numFmtId="221" fontId="77" fillId="0" borderId="12" xfId="0" applyNumberFormat="1" applyFont="1" applyFill="1" applyBorder="1" applyAlignment="1">
      <alignment horizontal="center" vertical="center"/>
    </xf>
    <xf numFmtId="221" fontId="77" fillId="0" borderId="11" xfId="0" applyNumberFormat="1" applyFont="1" applyFill="1" applyBorder="1" applyAlignment="1">
      <alignment horizontal="center" vertical="center" wrapText="1"/>
    </xf>
    <xf numFmtId="221" fontId="77" fillId="0" borderId="11" xfId="0" applyNumberFormat="1" applyFont="1" applyFill="1" applyBorder="1" applyAlignment="1">
      <alignment horizontal="center"/>
    </xf>
    <xf numFmtId="221" fontId="67" fillId="0" borderId="11" xfId="0" applyNumberFormat="1" applyFont="1" applyFill="1" applyBorder="1" applyAlignment="1">
      <alignment/>
    </xf>
    <xf numFmtId="0" fontId="71" fillId="32" borderId="11" xfId="0" applyNumberFormat="1" applyFont="1" applyFill="1" applyBorder="1" applyAlignment="1">
      <alignment horizontal="left" vertical="center" wrapText="1" readingOrder="1"/>
    </xf>
    <xf numFmtId="221" fontId="68" fillId="0" borderId="0" xfId="0" applyNumberFormat="1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/>
    </xf>
    <xf numFmtId="0" fontId="71" fillId="32" borderId="11" xfId="0" applyFont="1" applyFill="1" applyBorder="1" applyAlignment="1">
      <alignment horizontal="left" vertical="top" wrapText="1"/>
    </xf>
    <xf numFmtId="49" fontId="69" fillId="0" borderId="11" xfId="0" applyNumberFormat="1" applyFont="1" applyFill="1" applyBorder="1" applyAlignment="1">
      <alignment vertical="top" wrapText="1"/>
    </xf>
    <xf numFmtId="0" fontId="63" fillId="0" borderId="16" xfId="0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0" fontId="71" fillId="0" borderId="14" xfId="0" applyNumberFormat="1" applyFont="1" applyFill="1" applyBorder="1" applyAlignment="1">
      <alignment horizontal="left" vertical="center" wrapText="1" readingOrder="1"/>
    </xf>
    <xf numFmtId="221" fontId="67" fillId="0" borderId="17" xfId="0" applyNumberFormat="1" applyFont="1" applyFill="1" applyBorder="1" applyAlignment="1">
      <alignment horizontal="center" vertical="center"/>
    </xf>
    <xf numFmtId="221" fontId="67" fillId="0" borderId="18" xfId="0" applyNumberFormat="1" applyFont="1" applyFill="1" applyBorder="1" applyAlignment="1">
      <alignment horizontal="center" vertical="center"/>
    </xf>
    <xf numFmtId="221" fontId="67" fillId="0" borderId="19" xfId="0" applyNumberFormat="1" applyFont="1" applyFill="1" applyBorder="1" applyAlignment="1">
      <alignment horizontal="center" vertical="center"/>
    </xf>
    <xf numFmtId="221" fontId="67" fillId="0" borderId="20" xfId="0" applyNumberFormat="1" applyFont="1" applyFill="1" applyBorder="1" applyAlignment="1">
      <alignment horizontal="center" vertical="center"/>
    </xf>
    <xf numFmtId="49" fontId="63" fillId="0" borderId="21" xfId="0" applyNumberFormat="1" applyFont="1" applyFill="1" applyBorder="1" applyAlignment="1">
      <alignment horizontal="center" vertical="center"/>
    </xf>
    <xf numFmtId="221" fontId="67" fillId="0" borderId="22" xfId="0" applyNumberFormat="1" applyFont="1" applyFill="1" applyBorder="1" applyAlignment="1">
      <alignment horizontal="center" vertical="center" wrapText="1"/>
    </xf>
    <xf numFmtId="221" fontId="67" fillId="0" borderId="22" xfId="0" applyNumberFormat="1" applyFont="1" applyFill="1" applyBorder="1" applyAlignment="1">
      <alignment horizontal="center"/>
    </xf>
    <xf numFmtId="0" fontId="71" fillId="32" borderId="14" xfId="0" applyNumberFormat="1" applyFont="1" applyFill="1" applyBorder="1" applyAlignment="1">
      <alignment horizontal="left" vertical="center" wrapText="1" readingOrder="1"/>
    </xf>
    <xf numFmtId="0" fontId="71" fillId="0" borderId="12" xfId="0" applyNumberFormat="1" applyFont="1" applyFill="1" applyBorder="1" applyAlignment="1">
      <alignment horizontal="left" vertical="center" wrapText="1" readingOrder="1"/>
    </xf>
    <xf numFmtId="0" fontId="79" fillId="0" borderId="12" xfId="0" applyNumberFormat="1" applyFont="1" applyFill="1" applyBorder="1" applyAlignment="1">
      <alignment horizontal="left" vertical="center" wrapText="1" readingOrder="1"/>
    </xf>
    <xf numFmtId="221" fontId="77" fillId="0" borderId="20" xfId="0" applyNumberFormat="1" applyFont="1" applyFill="1" applyBorder="1" applyAlignment="1">
      <alignment horizontal="center" vertical="center"/>
    </xf>
    <xf numFmtId="221" fontId="77" fillId="0" borderId="14" xfId="0" applyNumberFormat="1" applyFont="1" applyFill="1" applyBorder="1" applyAlignment="1">
      <alignment horizontal="center" vertical="center"/>
    </xf>
    <xf numFmtId="49" fontId="71" fillId="32" borderId="11" xfId="0" applyNumberFormat="1" applyFont="1" applyFill="1" applyBorder="1" applyAlignment="1">
      <alignment horizontal="left" vertical="top" wrapText="1"/>
    </xf>
    <xf numFmtId="221" fontId="67" fillId="0" borderId="12" xfId="0" applyNumberFormat="1" applyFont="1" applyFill="1" applyBorder="1" applyAlignment="1">
      <alignment horizontal="center" vertical="center" wrapText="1"/>
    </xf>
    <xf numFmtId="0" fontId="71" fillId="32" borderId="12" xfId="0" applyNumberFormat="1" applyFont="1" applyFill="1" applyBorder="1" applyAlignment="1">
      <alignment horizontal="left" vertical="center" wrapText="1" readingOrder="1"/>
    </xf>
    <xf numFmtId="0" fontId="78" fillId="0" borderId="23" xfId="0" applyFont="1" applyFill="1" applyBorder="1" applyAlignment="1">
      <alignment horizontal="center" vertical="center"/>
    </xf>
    <xf numFmtId="49" fontId="78" fillId="0" borderId="12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/>
    </xf>
    <xf numFmtId="49" fontId="63" fillId="0" borderId="22" xfId="0" applyNumberFormat="1" applyFont="1" applyFill="1" applyBorder="1" applyAlignment="1">
      <alignment horizontal="center" vertical="center"/>
    </xf>
    <xf numFmtId="49" fontId="63" fillId="0" borderId="24" xfId="0" applyNumberFormat="1" applyFont="1" applyFill="1" applyBorder="1" applyAlignment="1">
      <alignment horizontal="center" vertical="center"/>
    </xf>
    <xf numFmtId="221" fontId="67" fillId="0" borderId="25" xfId="0" applyNumberFormat="1" applyFont="1" applyFill="1" applyBorder="1" applyAlignment="1">
      <alignment horizontal="center" vertical="center"/>
    </xf>
    <xf numFmtId="221" fontId="67" fillId="0" borderId="26" xfId="0" applyNumberFormat="1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left" vertical="center" wrapText="1"/>
    </xf>
    <xf numFmtId="221" fontId="67" fillId="0" borderId="0" xfId="0" applyNumberFormat="1" applyFont="1" applyFill="1" applyBorder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 wrapText="1"/>
    </xf>
    <xf numFmtId="221" fontId="69" fillId="0" borderId="0" xfId="0" applyNumberFormat="1" applyFont="1" applyFill="1" applyAlignment="1">
      <alignment vertical="center"/>
    </xf>
    <xf numFmtId="221" fontId="69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221" fontId="69" fillId="0" borderId="0" xfId="0" applyNumberFormat="1" applyFont="1" applyFill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vertical="center"/>
    </xf>
    <xf numFmtId="0" fontId="69" fillId="0" borderId="29" xfId="0" applyFont="1" applyFill="1" applyBorder="1" applyAlignment="1">
      <alignment horizontal="center" vertical="center" wrapText="1"/>
    </xf>
    <xf numFmtId="221" fontId="69" fillId="0" borderId="11" xfId="0" applyNumberFormat="1" applyFont="1" applyFill="1" applyBorder="1" applyAlignment="1">
      <alignment horizontal="center" vertical="center" wrapText="1"/>
    </xf>
    <xf numFmtId="221" fontId="69" fillId="0" borderId="12" xfId="0" applyNumberFormat="1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49" fontId="69" fillId="0" borderId="31" xfId="0" applyNumberFormat="1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1" fontId="69" fillId="0" borderId="11" xfId="0" applyNumberFormat="1" applyFont="1" applyFill="1" applyBorder="1" applyAlignment="1">
      <alignment horizontal="center" vertical="center"/>
    </xf>
    <xf numFmtId="1" fontId="69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 quotePrefix="1">
      <alignment horizontal="center" vertical="center"/>
    </xf>
    <xf numFmtId="49" fontId="68" fillId="0" borderId="11" xfId="0" applyNumberFormat="1" applyFont="1" applyFill="1" applyBorder="1" applyAlignment="1">
      <alignment horizontal="left" vertical="top" wrapText="1"/>
    </xf>
    <xf numFmtId="221" fontId="70" fillId="0" borderId="11" xfId="0" applyNumberFormat="1" applyFont="1" applyFill="1" applyBorder="1" applyAlignment="1">
      <alignment horizontal="center" vertical="center" wrapText="1"/>
    </xf>
    <xf numFmtId="221" fontId="80" fillId="0" borderId="11" xfId="0" applyNumberFormat="1" applyFont="1" applyFill="1" applyBorder="1" applyAlignment="1">
      <alignment horizontal="center" vertical="center" wrapText="1"/>
    </xf>
    <xf numFmtId="221" fontId="70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 quotePrefix="1">
      <alignment horizontal="center" vertical="center"/>
    </xf>
    <xf numFmtId="0" fontId="69" fillId="0" borderId="11" xfId="0" applyFont="1" applyFill="1" applyBorder="1" applyAlignment="1">
      <alignment vertical="center" wrapText="1"/>
    </xf>
    <xf numFmtId="0" fontId="69" fillId="0" borderId="31" xfId="0" applyFont="1" applyFill="1" applyBorder="1" applyAlignment="1" quotePrefix="1">
      <alignment horizontal="center" vertical="center"/>
    </xf>
    <xf numFmtId="0" fontId="69" fillId="0" borderId="31" xfId="0" applyFont="1" applyFill="1" applyBorder="1" applyAlignment="1">
      <alignment vertical="center" wrapText="1"/>
    </xf>
    <xf numFmtId="49" fontId="69" fillId="0" borderId="11" xfId="0" applyNumberFormat="1" applyFont="1" applyFill="1" applyBorder="1" applyAlignment="1" quotePrefix="1">
      <alignment horizontal="center" vertical="center"/>
    </xf>
    <xf numFmtId="0" fontId="69" fillId="0" borderId="11" xfId="0" applyNumberFormat="1" applyFont="1" applyFill="1" applyBorder="1" applyAlignment="1">
      <alignment vertical="center" wrapText="1"/>
    </xf>
    <xf numFmtId="0" fontId="69" fillId="0" borderId="11" xfId="0" applyNumberFormat="1" applyFont="1" applyFill="1" applyBorder="1" applyAlignment="1" quotePrefix="1">
      <alignment horizontal="center" vertical="center"/>
    </xf>
    <xf numFmtId="0" fontId="69" fillId="32" borderId="11" xfId="0" applyNumberFormat="1" applyFont="1" applyFill="1" applyBorder="1" applyAlignment="1">
      <alignment vertical="center" wrapText="1"/>
    </xf>
    <xf numFmtId="0" fontId="69" fillId="0" borderId="32" xfId="0" applyNumberFormat="1" applyFont="1" applyFill="1" applyBorder="1" applyAlignment="1" quotePrefix="1">
      <alignment horizontal="center" vertical="center"/>
    </xf>
    <xf numFmtId="0" fontId="69" fillId="0" borderId="32" xfId="0" applyNumberFormat="1" applyFont="1" applyFill="1" applyBorder="1" applyAlignment="1">
      <alignment vertical="center" wrapText="1"/>
    </xf>
    <xf numFmtId="0" fontId="69" fillId="0" borderId="32" xfId="0" applyFont="1" applyFill="1" applyBorder="1" applyAlignment="1">
      <alignment vertical="center" wrapText="1"/>
    </xf>
    <xf numFmtId="49" fontId="69" fillId="0" borderId="32" xfId="0" applyNumberFormat="1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>
      <alignment horizontal="center" vertical="center"/>
    </xf>
    <xf numFmtId="0" fontId="69" fillId="0" borderId="32" xfId="0" applyNumberFormat="1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Continuous" vertical="center"/>
    </xf>
    <xf numFmtId="0" fontId="69" fillId="0" borderId="11" xfId="0" applyFont="1" applyFill="1" applyBorder="1" applyAlignment="1">
      <alignment vertical="top" wrapText="1"/>
    </xf>
    <xf numFmtId="0" fontId="69" fillId="33" borderId="32" xfId="0" applyFont="1" applyFill="1" applyBorder="1" applyAlignment="1">
      <alignment vertical="center" wrapText="1"/>
    </xf>
    <xf numFmtId="0" fontId="69" fillId="0" borderId="11" xfId="0" applyNumberFormat="1" applyFont="1" applyFill="1" applyBorder="1" applyAlignment="1">
      <alignment horizontal="left" vertical="center" wrapText="1" indent="1"/>
    </xf>
    <xf numFmtId="0" fontId="69" fillId="0" borderId="32" xfId="0" applyFont="1" applyFill="1" applyBorder="1" applyAlignment="1" quotePrefix="1">
      <alignment horizontal="center" vertical="center"/>
    </xf>
    <xf numFmtId="0" fontId="69" fillId="32" borderId="31" xfId="0" applyFont="1" applyFill="1" applyBorder="1" applyAlignment="1">
      <alignment vertical="center" wrapText="1"/>
    </xf>
    <xf numFmtId="0" fontId="69" fillId="32" borderId="32" xfId="0" applyNumberFormat="1" applyFont="1" applyFill="1" applyBorder="1" applyAlignment="1">
      <alignment vertical="center" wrapText="1"/>
    </xf>
    <xf numFmtId="0" fontId="69" fillId="0" borderId="11" xfId="0" applyNumberFormat="1" applyFont="1" applyFill="1" applyBorder="1" applyAlignment="1">
      <alignment horizontal="left" vertical="center" wrapText="1"/>
    </xf>
    <xf numFmtId="49" fontId="69" fillId="0" borderId="32" xfId="0" applyNumberFormat="1" applyFont="1" applyFill="1" applyBorder="1" applyAlignment="1" quotePrefix="1">
      <alignment vertical="center"/>
    </xf>
    <xf numFmtId="221" fontId="67" fillId="33" borderId="11" xfId="0" applyNumberFormat="1" applyFont="1" applyFill="1" applyBorder="1" applyAlignment="1">
      <alignment horizontal="center" vertical="center"/>
    </xf>
    <xf numFmtId="221" fontId="67" fillId="0" borderId="11" xfId="45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212" fontId="69" fillId="0" borderId="0" xfId="0" applyNumberFormat="1" applyFont="1" applyFill="1" applyBorder="1" applyAlignment="1">
      <alignment horizontal="center" vertical="top"/>
    </xf>
    <xf numFmtId="0" fontId="81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center"/>
    </xf>
    <xf numFmtId="22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right" vertical="top"/>
    </xf>
    <xf numFmtId="0" fontId="69" fillId="0" borderId="33" xfId="0" applyNumberFormat="1" applyFont="1" applyFill="1" applyBorder="1" applyAlignment="1">
      <alignment horizontal="center" vertical="center" wrapText="1" readingOrder="1"/>
    </xf>
    <xf numFmtId="0" fontId="69" fillId="0" borderId="12" xfId="0" applyNumberFormat="1" applyFont="1" applyFill="1" applyBorder="1" applyAlignment="1">
      <alignment horizontal="center" vertical="center" wrapText="1" readingOrder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Continuous" wrapText="1"/>
    </xf>
    <xf numFmtId="0" fontId="69" fillId="0" borderId="11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vertical="center"/>
    </xf>
    <xf numFmtId="0" fontId="69" fillId="0" borderId="34" xfId="0" applyNumberFormat="1" applyFont="1" applyFill="1" applyBorder="1" applyAlignment="1">
      <alignment horizontal="center" vertical="center" wrapText="1" readingOrder="1"/>
    </xf>
    <xf numFmtId="0" fontId="69" fillId="0" borderId="11" xfId="0" applyFont="1" applyFill="1" applyBorder="1" applyAlignment="1">
      <alignment horizontal="center" vertical="top" wrapText="1"/>
    </xf>
    <xf numFmtId="221" fontId="69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49" fontId="69" fillId="0" borderId="35" xfId="0" applyNumberFormat="1" applyFont="1" applyFill="1" applyBorder="1" applyAlignment="1">
      <alignment horizontal="center" vertical="center" wrapText="1"/>
    </xf>
    <xf numFmtId="49" fontId="69" fillId="0" borderId="36" xfId="0" applyNumberFormat="1" applyFont="1" applyFill="1" applyBorder="1" applyAlignment="1">
      <alignment horizontal="center" vertical="center" wrapText="1"/>
    </xf>
    <xf numFmtId="49" fontId="69" fillId="0" borderId="37" xfId="0" applyNumberFormat="1" applyFont="1" applyFill="1" applyBorder="1" applyAlignment="1">
      <alignment horizontal="center" vertical="center" wrapText="1"/>
    </xf>
    <xf numFmtId="49" fontId="69" fillId="0" borderId="38" xfId="0" applyNumberFormat="1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wrapText="1"/>
    </xf>
    <xf numFmtId="0" fontId="69" fillId="0" borderId="22" xfId="0" applyFont="1" applyFill="1" applyBorder="1" applyAlignment="1">
      <alignment horizontal="center" wrapText="1"/>
    </xf>
    <xf numFmtId="1" fontId="69" fillId="0" borderId="11" xfId="0" applyNumberFormat="1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49" fontId="69" fillId="0" borderId="40" xfId="0" applyNumberFormat="1" applyFont="1" applyFill="1" applyBorder="1" applyAlignment="1">
      <alignment horizontal="center" vertical="center" wrapText="1"/>
    </xf>
    <xf numFmtId="0" fontId="69" fillId="0" borderId="40" xfId="0" applyNumberFormat="1" applyFont="1" applyFill="1" applyBorder="1" applyAlignment="1">
      <alignment horizontal="center" vertical="center" wrapText="1"/>
    </xf>
    <xf numFmtId="0" fontId="69" fillId="0" borderId="41" xfId="0" applyNumberFormat="1" applyFont="1" applyFill="1" applyBorder="1" applyAlignment="1">
      <alignment horizontal="center" vertical="center" wrapText="1"/>
    </xf>
    <xf numFmtId="0" fontId="69" fillId="0" borderId="42" xfId="0" applyNumberFormat="1" applyFont="1" applyFill="1" applyBorder="1" applyAlignment="1">
      <alignment horizontal="center" vertical="center" wrapText="1" readingOrder="1"/>
    </xf>
    <xf numFmtId="219" fontId="70" fillId="0" borderId="42" xfId="0" applyNumberFormat="1" applyFont="1" applyFill="1" applyBorder="1" applyAlignment="1">
      <alignment horizontal="center" vertical="center"/>
    </xf>
    <xf numFmtId="219" fontId="70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/>
    </xf>
    <xf numFmtId="49" fontId="69" fillId="0" borderId="21" xfId="0" applyNumberFormat="1" applyFont="1" applyFill="1" applyBorder="1" applyAlignment="1">
      <alignment horizontal="center" vertical="center"/>
    </xf>
    <xf numFmtId="49" fontId="69" fillId="0" borderId="22" xfId="0" applyNumberFormat="1" applyFont="1" applyFill="1" applyBorder="1" applyAlignment="1">
      <alignment horizontal="center" vertical="center"/>
    </xf>
    <xf numFmtId="49" fontId="69" fillId="0" borderId="24" xfId="0" applyNumberFormat="1" applyFont="1" applyFill="1" applyBorder="1" applyAlignment="1">
      <alignment horizontal="center" vertical="center"/>
    </xf>
    <xf numFmtId="0" fontId="69" fillId="0" borderId="26" xfId="0" applyNumberFormat="1" applyFont="1" applyFill="1" applyBorder="1" applyAlignment="1">
      <alignment horizontal="center" vertical="center" wrapText="1" readingOrder="1"/>
    </xf>
    <xf numFmtId="219" fontId="69" fillId="0" borderId="26" xfId="0" applyNumberFormat="1" applyFont="1" applyFill="1" applyBorder="1" applyAlignment="1">
      <alignment horizontal="center" vertical="center"/>
    </xf>
    <xf numFmtId="219" fontId="69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NumberFormat="1" applyFont="1" applyFill="1" applyBorder="1" applyAlignment="1">
      <alignment horizontal="center" vertical="center" wrapText="1" readingOrder="1"/>
    </xf>
    <xf numFmtId="219" fontId="69" fillId="0" borderId="14" xfId="0" applyNumberFormat="1" applyFont="1" applyFill="1" applyBorder="1" applyAlignment="1">
      <alignment horizontal="center" vertical="center"/>
    </xf>
    <xf numFmtId="221" fontId="69" fillId="0" borderId="11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>
      <alignment horizontal="center" vertical="center"/>
    </xf>
    <xf numFmtId="49" fontId="69" fillId="0" borderId="12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221" fontId="81" fillId="0" borderId="11" xfId="0" applyNumberFormat="1" applyFont="1" applyFill="1" applyBorder="1" applyAlignment="1">
      <alignment horizontal="center"/>
    </xf>
    <xf numFmtId="0" fontId="69" fillId="0" borderId="23" xfId="0" applyFont="1" applyFill="1" applyBorder="1" applyAlignment="1">
      <alignment horizontal="center" vertical="center"/>
    </xf>
    <xf numFmtId="49" fontId="69" fillId="0" borderId="44" xfId="0" applyNumberFormat="1" applyFont="1" applyFill="1" applyBorder="1" applyAlignment="1">
      <alignment horizontal="center" vertical="center"/>
    </xf>
    <xf numFmtId="49" fontId="69" fillId="0" borderId="32" xfId="0" applyNumberFormat="1" applyFont="1" applyFill="1" applyBorder="1" applyAlignment="1">
      <alignment horizontal="center" vertical="center"/>
    </xf>
    <xf numFmtId="49" fontId="69" fillId="0" borderId="45" xfId="0" applyNumberFormat="1" applyFont="1" applyFill="1" applyBorder="1" applyAlignment="1">
      <alignment horizontal="center" vertical="center"/>
    </xf>
    <xf numFmtId="0" fontId="69" fillId="0" borderId="19" xfId="0" applyNumberFormat="1" applyFont="1" applyFill="1" applyBorder="1" applyAlignment="1">
      <alignment horizontal="center" vertical="center" wrapText="1" readingOrder="1"/>
    </xf>
    <xf numFmtId="219" fontId="69" fillId="0" borderId="19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219" fontId="69" fillId="0" borderId="30" xfId="0" applyNumberFormat="1" applyFont="1" applyFill="1" applyBorder="1" applyAlignment="1">
      <alignment horizontal="center" vertical="center"/>
    </xf>
    <xf numFmtId="219" fontId="69" fillId="0" borderId="18" xfId="0" applyNumberFormat="1" applyFont="1" applyFill="1" applyBorder="1" applyAlignment="1">
      <alignment horizontal="center" vertical="center"/>
    </xf>
    <xf numFmtId="49" fontId="69" fillId="0" borderId="15" xfId="0" applyNumberFormat="1" applyFont="1" applyFill="1" applyBorder="1" applyAlignment="1">
      <alignment horizontal="center" vertical="center"/>
    </xf>
    <xf numFmtId="221" fontId="69" fillId="0" borderId="11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219" fontId="69" fillId="0" borderId="42" xfId="0" applyNumberFormat="1" applyFont="1" applyFill="1" applyBorder="1" applyAlignment="1">
      <alignment horizontal="center" vertical="center"/>
    </xf>
    <xf numFmtId="219" fontId="69" fillId="0" borderId="12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219" fontId="69" fillId="33" borderId="14" xfId="0" applyNumberFormat="1" applyFont="1" applyFill="1" applyBorder="1" applyAlignment="1">
      <alignment horizontal="center" vertical="center"/>
    </xf>
    <xf numFmtId="219" fontId="69" fillId="33" borderId="11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top"/>
    </xf>
    <xf numFmtId="213" fontId="81" fillId="0" borderId="0" xfId="0" applyNumberFormat="1" applyFont="1" applyFill="1" applyBorder="1" applyAlignment="1">
      <alignment horizontal="center" vertical="top"/>
    </xf>
    <xf numFmtId="213" fontId="69" fillId="0" borderId="0" xfId="0" applyNumberFormat="1" applyFont="1" applyFill="1" applyBorder="1" applyAlignment="1">
      <alignment horizontal="center" vertical="top"/>
    </xf>
    <xf numFmtId="221" fontId="69" fillId="0" borderId="0" xfId="0" applyNumberFormat="1" applyFont="1" applyFill="1" applyAlignment="1">
      <alignment horizontal="center"/>
    </xf>
    <xf numFmtId="219" fontId="69" fillId="0" borderId="0" xfId="0" applyNumberFormat="1" applyFont="1" applyFill="1" applyAlignment="1">
      <alignment/>
    </xf>
    <xf numFmtId="219" fontId="69" fillId="0" borderId="0" xfId="0" applyNumberFormat="1" applyFont="1" applyFill="1" applyAlignment="1">
      <alignment horizontal="left"/>
    </xf>
    <xf numFmtId="219" fontId="69" fillId="0" borderId="0" xfId="0" applyNumberFormat="1" applyFont="1" applyFill="1" applyAlignment="1">
      <alignment wrapText="1"/>
    </xf>
    <xf numFmtId="219" fontId="69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227" fontId="69" fillId="0" borderId="0" xfId="0" applyNumberFormat="1" applyFont="1" applyFill="1" applyAlignment="1">
      <alignment/>
    </xf>
    <xf numFmtId="49" fontId="69" fillId="0" borderId="0" xfId="0" applyNumberFormat="1" applyFont="1" applyFill="1" applyAlignment="1">
      <alignment wrapText="1"/>
    </xf>
    <xf numFmtId="0" fontId="69" fillId="0" borderId="0" xfId="0" applyFont="1" applyFill="1" applyAlignment="1">
      <alignment wrapText="1"/>
    </xf>
    <xf numFmtId="49" fontId="72" fillId="0" borderId="11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49" fontId="70" fillId="0" borderId="11" xfId="0" applyNumberFormat="1" applyFont="1" applyFill="1" applyBorder="1" applyAlignment="1">
      <alignment/>
    </xf>
    <xf numFmtId="0" fontId="69" fillId="0" borderId="46" xfId="0" applyFont="1" applyFill="1" applyBorder="1" applyAlignment="1">
      <alignment horizontal="centerContinuous" vertical="center" wrapText="1"/>
    </xf>
    <xf numFmtId="0" fontId="69" fillId="0" borderId="0" xfId="0" applyFont="1" applyFill="1" applyBorder="1" applyAlignment="1">
      <alignment horizontal="centerContinuous" vertical="center" wrapText="1"/>
    </xf>
    <xf numFmtId="0" fontId="68" fillId="0" borderId="11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49" fontId="70" fillId="0" borderId="28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/>
    </xf>
    <xf numFmtId="227" fontId="69" fillId="0" borderId="11" xfId="0" applyNumberFormat="1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 wrapText="1"/>
    </xf>
    <xf numFmtId="3" fontId="69" fillId="0" borderId="12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horizontal="center" vertical="top" wrapText="1"/>
    </xf>
    <xf numFmtId="49" fontId="82" fillId="0" borderId="12" xfId="0" applyNumberFormat="1" applyFont="1" applyFill="1" applyBorder="1" applyAlignment="1">
      <alignment horizontal="center"/>
    </xf>
    <xf numFmtId="219" fontId="70" fillId="0" borderId="14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top" wrapText="1"/>
    </xf>
    <xf numFmtId="219" fontId="70" fillId="0" borderId="20" xfId="0" applyNumberFormat="1" applyFont="1" applyFill="1" applyBorder="1" applyAlignment="1">
      <alignment horizontal="center" vertical="center"/>
    </xf>
    <xf numFmtId="219" fontId="70" fillId="0" borderId="48" xfId="0" applyNumberFormat="1" applyFont="1" applyFill="1" applyBorder="1" applyAlignment="1">
      <alignment horizontal="center" vertical="center"/>
    </xf>
    <xf numFmtId="227" fontId="70" fillId="0" borderId="11" xfId="0" applyNumberFormat="1" applyFont="1" applyFill="1" applyBorder="1" applyAlignment="1">
      <alignment horizontal="center" vertical="center"/>
    </xf>
    <xf numFmtId="227" fontId="70" fillId="0" borderId="12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219" fontId="70" fillId="0" borderId="12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top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219" fontId="69" fillId="0" borderId="20" xfId="0" applyNumberFormat="1" applyFont="1" applyFill="1" applyBorder="1" applyAlignment="1">
      <alignment horizontal="center" vertical="center"/>
    </xf>
    <xf numFmtId="227" fontId="69" fillId="0" borderId="11" xfId="0" applyNumberFormat="1" applyFont="1" applyFill="1" applyBorder="1" applyAlignment="1">
      <alignment horizontal="center" vertical="center"/>
    </xf>
    <xf numFmtId="227" fontId="69" fillId="0" borderId="12" xfId="0" applyNumberFormat="1" applyFont="1" applyFill="1" applyBorder="1" applyAlignment="1">
      <alignment horizontal="center" vertical="center"/>
    </xf>
    <xf numFmtId="49" fontId="82" fillId="0" borderId="11" xfId="0" applyNumberFormat="1" applyFont="1" applyFill="1" applyBorder="1" applyAlignment="1">
      <alignment vertical="top" wrapText="1"/>
    </xf>
    <xf numFmtId="49" fontId="82" fillId="0" borderId="12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top" wrapText="1"/>
    </xf>
    <xf numFmtId="219" fontId="69" fillId="0" borderId="48" xfId="0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vertical="top" wrapText="1"/>
    </xf>
    <xf numFmtId="0" fontId="82" fillId="0" borderId="11" xfId="0" applyFont="1" applyFill="1" applyBorder="1" applyAlignment="1">
      <alignment vertical="top" wrapText="1"/>
    </xf>
    <xf numFmtId="0" fontId="82" fillId="0" borderId="12" xfId="0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vertical="center" wrapText="1"/>
    </xf>
    <xf numFmtId="49" fontId="65" fillId="0" borderId="11" xfId="0" applyNumberFormat="1" applyFont="1" applyFill="1" applyBorder="1" applyAlignment="1">
      <alignment vertical="center" wrapText="1"/>
    </xf>
    <xf numFmtId="49" fontId="64" fillId="0" borderId="11" xfId="0" applyNumberFormat="1" applyFont="1" applyFill="1" applyBorder="1" applyAlignment="1">
      <alignment vertical="top" wrapText="1"/>
    </xf>
    <xf numFmtId="0" fontId="69" fillId="0" borderId="46" xfId="0" applyFont="1" applyFill="1" applyBorder="1" applyAlignment="1">
      <alignment horizontal="center" vertical="center"/>
    </xf>
    <xf numFmtId="219" fontId="69" fillId="0" borderId="46" xfId="0" applyNumberFormat="1" applyFont="1" applyFill="1" applyBorder="1" applyAlignment="1">
      <alignment horizontal="center" vertical="center"/>
    </xf>
    <xf numFmtId="227" fontId="69" fillId="0" borderId="11" xfId="0" applyNumberFormat="1" applyFont="1" applyFill="1" applyBorder="1" applyAlignment="1">
      <alignment vertical="center"/>
    </xf>
    <xf numFmtId="0" fontId="64" fillId="0" borderId="11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wrapText="1"/>
    </xf>
    <xf numFmtId="0" fontId="63" fillId="0" borderId="11" xfId="0" applyFont="1" applyFill="1" applyBorder="1" applyAlignment="1">
      <alignment horizontal="center"/>
    </xf>
    <xf numFmtId="221" fontId="69" fillId="0" borderId="12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top" wrapText="1"/>
    </xf>
    <xf numFmtId="49" fontId="70" fillId="0" borderId="11" xfId="0" applyNumberFormat="1" applyFont="1" applyFill="1" applyBorder="1" applyAlignment="1">
      <alignment vertical="top" wrapText="1"/>
    </xf>
    <xf numFmtId="49" fontId="84" fillId="0" borderId="11" xfId="0" applyNumberFormat="1" applyFont="1" applyFill="1" applyBorder="1" applyAlignment="1">
      <alignment vertical="top" wrapText="1"/>
    </xf>
    <xf numFmtId="219" fontId="69" fillId="0" borderId="49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 wrapText="1"/>
    </xf>
    <xf numFmtId="219" fontId="64" fillId="0" borderId="14" xfId="0" applyNumberFormat="1" applyFont="1" applyFill="1" applyBorder="1" applyAlignment="1">
      <alignment horizontal="center" vertical="center"/>
    </xf>
    <xf numFmtId="219" fontId="82" fillId="0" borderId="20" xfId="0" applyNumberFormat="1" applyFont="1" applyFill="1" applyBorder="1" applyAlignment="1">
      <alignment horizontal="center" vertical="center"/>
    </xf>
    <xf numFmtId="219" fontId="64" fillId="0" borderId="48" xfId="0" applyNumberFormat="1" applyFont="1" applyFill="1" applyBorder="1" applyAlignment="1">
      <alignment horizontal="center" vertical="center"/>
    </xf>
    <xf numFmtId="219" fontId="64" fillId="0" borderId="20" xfId="0" applyNumberFormat="1" applyFont="1" applyFill="1" applyBorder="1" applyAlignment="1">
      <alignment horizontal="center" vertical="center"/>
    </xf>
    <xf numFmtId="219" fontId="64" fillId="0" borderId="11" xfId="0" applyNumberFormat="1" applyFont="1" applyFill="1" applyBorder="1" applyAlignment="1">
      <alignment horizontal="center" vertical="center"/>
    </xf>
    <xf numFmtId="219" fontId="82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82" fillId="0" borderId="12" xfId="0" applyNumberFormat="1" applyFont="1" applyFill="1" applyBorder="1" applyAlignment="1">
      <alignment horizontal="center" vertical="top" wrapText="1"/>
    </xf>
    <xf numFmtId="49" fontId="64" fillId="0" borderId="11" xfId="0" applyNumberFormat="1" applyFont="1" applyFill="1" applyBorder="1" applyAlignment="1">
      <alignment wrapText="1"/>
    </xf>
    <xf numFmtId="0" fontId="82" fillId="0" borderId="11" xfId="0" applyFont="1" applyFill="1" applyBorder="1" applyAlignment="1">
      <alignment horizontal="left" vertical="top" wrapText="1"/>
    </xf>
    <xf numFmtId="49" fontId="72" fillId="0" borderId="11" xfId="0" applyNumberFormat="1" applyFont="1" applyFill="1" applyBorder="1" applyAlignment="1">
      <alignment wrapText="1"/>
    </xf>
    <xf numFmtId="49" fontId="69" fillId="0" borderId="12" xfId="0" applyNumberFormat="1" applyFont="1" applyFill="1" applyBorder="1" applyAlignment="1">
      <alignment horizontal="center" wrapText="1"/>
    </xf>
    <xf numFmtId="49" fontId="69" fillId="0" borderId="11" xfId="0" applyNumberFormat="1" applyFont="1" applyFill="1" applyBorder="1" applyAlignment="1">
      <alignment wrapText="1"/>
    </xf>
    <xf numFmtId="49" fontId="77" fillId="0" borderId="11" xfId="0" applyNumberFormat="1" applyFont="1" applyFill="1" applyBorder="1" applyAlignment="1">
      <alignment wrapText="1"/>
    </xf>
    <xf numFmtId="49" fontId="69" fillId="0" borderId="12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wrapText="1"/>
    </xf>
    <xf numFmtId="49" fontId="85" fillId="0" borderId="11" xfId="0" applyNumberFormat="1" applyFont="1" applyFill="1" applyBorder="1" applyAlignment="1">
      <alignment wrapText="1"/>
    </xf>
    <xf numFmtId="49" fontId="69" fillId="0" borderId="12" xfId="0" applyNumberFormat="1" applyFont="1" applyFill="1" applyBorder="1" applyAlignment="1">
      <alignment horizontal="center" vertical="top" wrapText="1"/>
    </xf>
    <xf numFmtId="49" fontId="69" fillId="0" borderId="11" xfId="0" applyNumberFormat="1" applyFont="1" applyFill="1" applyBorder="1" applyAlignment="1">
      <alignment horizontal="center" vertical="top" wrapText="1"/>
    </xf>
    <xf numFmtId="219" fontId="85" fillId="0" borderId="48" xfId="0" applyNumberFormat="1" applyFont="1" applyFill="1" applyBorder="1" applyAlignment="1">
      <alignment horizontal="center" vertical="center"/>
    </xf>
    <xf numFmtId="227" fontId="85" fillId="0" borderId="11" xfId="0" applyNumberFormat="1" applyFont="1" applyFill="1" applyBorder="1" applyAlignment="1">
      <alignment horizontal="center" vertical="center"/>
    </xf>
    <xf numFmtId="227" fontId="85" fillId="0" borderId="12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69" fillId="0" borderId="11" xfId="0" applyFont="1" applyFill="1" applyBorder="1" applyAlignment="1">
      <alignment wrapText="1"/>
    </xf>
    <xf numFmtId="49" fontId="69" fillId="0" borderId="11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33" borderId="0" xfId="0" applyFont="1" applyFill="1" applyAlignment="1">
      <alignment wrapText="1"/>
    </xf>
    <xf numFmtId="0" fontId="72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70" fillId="0" borderId="11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/>
    </xf>
    <xf numFmtId="219" fontId="70" fillId="0" borderId="11" xfId="0" applyNumberFormat="1" applyFont="1" applyFill="1" applyBorder="1" applyAlignment="1">
      <alignment horizontal="center" vertical="center" wrapText="1"/>
    </xf>
    <xf numFmtId="221" fontId="69" fillId="0" borderId="0" xfId="0" applyNumberFormat="1" applyFont="1" applyAlignment="1">
      <alignment/>
    </xf>
    <xf numFmtId="219" fontId="64" fillId="0" borderId="11" xfId="0" applyNumberFormat="1" applyFont="1" applyFill="1" applyBorder="1" applyAlignment="1">
      <alignment horizontal="right" wrapText="1"/>
    </xf>
    <xf numFmtId="221" fontId="64" fillId="0" borderId="11" xfId="0" applyNumberFormat="1" applyFont="1" applyFill="1" applyBorder="1" applyAlignment="1">
      <alignment horizontal="center" vertical="center" wrapText="1"/>
    </xf>
    <xf numFmtId="219" fontId="64" fillId="0" borderId="11" xfId="0" applyNumberFormat="1" applyFont="1" applyFill="1" applyBorder="1" applyAlignment="1">
      <alignment wrapText="1"/>
    </xf>
    <xf numFmtId="221" fontId="64" fillId="0" borderId="11" xfId="0" applyNumberFormat="1" applyFont="1" applyFill="1" applyBorder="1" applyAlignment="1">
      <alignment wrapText="1"/>
    </xf>
    <xf numFmtId="0" fontId="69" fillId="0" borderId="11" xfId="0" applyFont="1" applyBorder="1" applyAlignment="1">
      <alignment/>
    </xf>
    <xf numFmtId="219" fontId="69" fillId="33" borderId="0" xfId="0" applyNumberFormat="1" applyFont="1" applyFill="1" applyAlignment="1">
      <alignment wrapText="1"/>
    </xf>
    <xf numFmtId="0" fontId="63" fillId="0" borderId="0" xfId="0" applyFont="1" applyAlignment="1">
      <alignment/>
    </xf>
    <xf numFmtId="49" fontId="8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49" fontId="69" fillId="0" borderId="0" xfId="0" applyNumberFormat="1" applyFont="1" applyFill="1" applyAlignment="1">
      <alignment horizontal="centerContinuous" wrapText="1"/>
    </xf>
    <xf numFmtId="0" fontId="69" fillId="0" borderId="11" xfId="0" applyFont="1" applyFill="1" applyBorder="1" applyAlignment="1">
      <alignment horizontal="centerContinuous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4" fillId="0" borderId="11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/>
    </xf>
    <xf numFmtId="0" fontId="69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vertical="center"/>
    </xf>
    <xf numFmtId="0" fontId="65" fillId="0" borderId="11" xfId="0" applyFont="1" applyFill="1" applyBorder="1" applyAlignment="1">
      <alignment wrapText="1"/>
    </xf>
    <xf numFmtId="0" fontId="64" fillId="0" borderId="11" xfId="0" applyFont="1" applyFill="1" applyBorder="1" applyAlignment="1">
      <alignment horizontal="left" wrapText="1"/>
    </xf>
    <xf numFmtId="219" fontId="69" fillId="0" borderId="11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wrapText="1"/>
    </xf>
    <xf numFmtId="0" fontId="84" fillId="0" borderId="11" xfId="0" applyFont="1" applyFill="1" applyBorder="1" applyAlignment="1">
      <alignment/>
    </xf>
    <xf numFmtId="49" fontId="64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wrapText="1"/>
    </xf>
    <xf numFmtId="49" fontId="82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/>
    </xf>
    <xf numFmtId="0" fontId="82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221" fontId="63" fillId="0" borderId="50" xfId="0" applyNumberFormat="1" applyFont="1" applyFill="1" applyBorder="1" applyAlignment="1">
      <alignment horizontal="right" vertical="center"/>
    </xf>
    <xf numFmtId="221" fontId="69" fillId="0" borderId="0" xfId="0" applyNumberFormat="1" applyFont="1" applyFill="1" applyAlignment="1">
      <alignment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221" fontId="69" fillId="0" borderId="11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221" fontId="69" fillId="0" borderId="0" xfId="0" applyNumberFormat="1" applyFont="1" applyFill="1" applyAlignment="1">
      <alignment vertical="center" wrapText="1"/>
    </xf>
    <xf numFmtId="221" fontId="69" fillId="0" borderId="11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Alignment="1">
      <alignment horizontal="center" wrapText="1"/>
    </xf>
    <xf numFmtId="0" fontId="63" fillId="0" borderId="50" xfId="0" applyFont="1" applyFill="1" applyBorder="1" applyAlignment="1">
      <alignment horizontal="right"/>
    </xf>
    <xf numFmtId="0" fontId="72" fillId="0" borderId="0" xfId="0" applyFont="1" applyFill="1" applyAlignment="1">
      <alignment horizontal="center" wrapText="1"/>
    </xf>
    <xf numFmtId="0" fontId="69" fillId="0" borderId="51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219" fontId="69" fillId="0" borderId="0" xfId="0" applyNumberFormat="1" applyFont="1" applyFill="1" applyAlignment="1">
      <alignment horizontal="left" vertical="center" wrapText="1"/>
    </xf>
    <xf numFmtId="0" fontId="81" fillId="0" borderId="53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54" xfId="0" applyFont="1" applyFill="1" applyBorder="1" applyAlignment="1">
      <alignment horizontal="center" vertical="center" wrapText="1"/>
    </xf>
    <xf numFmtId="213" fontId="81" fillId="0" borderId="53" xfId="0" applyNumberFormat="1" applyFont="1" applyFill="1" applyBorder="1" applyAlignment="1">
      <alignment horizontal="center" vertical="center" wrapText="1"/>
    </xf>
    <xf numFmtId="213" fontId="81" fillId="0" borderId="11" xfId="0" applyNumberFormat="1" applyFont="1" applyFill="1" applyBorder="1" applyAlignment="1">
      <alignment horizontal="center" vertical="center" wrapText="1"/>
    </xf>
    <xf numFmtId="213" fontId="81" fillId="0" borderId="54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227" fontId="69" fillId="0" borderId="0" xfId="0" applyNumberFormat="1" applyFont="1" applyFill="1" applyAlignment="1">
      <alignment vertical="center" wrapText="1"/>
    </xf>
    <xf numFmtId="0" fontId="72" fillId="0" borderId="0" xfId="0" applyFont="1" applyFill="1" applyAlignment="1">
      <alignment horizontal="center"/>
    </xf>
    <xf numFmtId="0" fontId="69" fillId="0" borderId="29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wrapText="1"/>
    </xf>
    <xf numFmtId="0" fontId="70" fillId="0" borderId="55" xfId="0" applyFont="1" applyFill="1" applyBorder="1" applyAlignment="1">
      <alignment horizontal="center" wrapText="1"/>
    </xf>
    <xf numFmtId="0" fontId="70" fillId="0" borderId="56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227" fontId="69" fillId="0" borderId="11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wrapText="1"/>
    </xf>
    <xf numFmtId="219" fontId="69" fillId="0" borderId="0" xfId="0" applyNumberFormat="1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left" vertical="center" wrapText="1"/>
    </xf>
    <xf numFmtId="0" fontId="63" fillId="0" borderId="50" xfId="0" applyFont="1" applyFill="1" applyBorder="1" applyAlignment="1">
      <alignment horizontal="right" wrapText="1"/>
    </xf>
    <xf numFmtId="14" fontId="72" fillId="0" borderId="0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 vertical="center" wrapText="1"/>
    </xf>
    <xf numFmtId="0" fontId="72" fillId="0" borderId="0" xfId="0" applyFont="1" applyFill="1" applyAlignment="1">
      <alignment wrapText="1"/>
    </xf>
    <xf numFmtId="221" fontId="67" fillId="0" borderId="11" xfId="0" applyNumberFormat="1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 vertical="center" textRotation="90" wrapText="1"/>
    </xf>
    <xf numFmtId="0" fontId="70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textRotation="90" wrapText="1"/>
    </xf>
    <xf numFmtId="213" fontId="85" fillId="0" borderId="11" xfId="0" applyNumberFormat="1" applyFont="1" applyFill="1" applyBorder="1" applyAlignment="1">
      <alignment horizontal="center" vertical="center" textRotation="90" wrapText="1"/>
    </xf>
    <xf numFmtId="0" fontId="71" fillId="0" borderId="11" xfId="0" applyNumberFormat="1" applyFont="1" applyFill="1" applyBorder="1" applyAlignment="1">
      <alignment horizontal="center" vertical="center" wrapText="1" readingOrder="1"/>
    </xf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right"/>
    </xf>
    <xf numFmtId="49" fontId="70" fillId="0" borderId="0" xfId="0" applyNumberFormat="1" applyFont="1" applyFill="1" applyAlignment="1">
      <alignment horizontal="center" wrapText="1"/>
    </xf>
    <xf numFmtId="0" fontId="70" fillId="0" borderId="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54"/>
  <sheetViews>
    <sheetView tabSelected="1" zoomScalePageLayoutView="0" workbookViewId="0" topLeftCell="A4">
      <selection activeCell="H2" sqref="H2:J2"/>
    </sheetView>
  </sheetViews>
  <sheetFormatPr defaultColWidth="9.140625" defaultRowHeight="140.25" customHeight="1"/>
  <cols>
    <col min="1" max="1" width="6.7109375" style="101" customWidth="1"/>
    <col min="2" max="2" width="42.421875" style="102" customWidth="1"/>
    <col min="3" max="3" width="7.57421875" style="101" customWidth="1"/>
    <col min="4" max="4" width="14.00390625" style="103" customWidth="1"/>
    <col min="5" max="5" width="14.00390625" style="104" customWidth="1"/>
    <col min="6" max="6" width="15.57421875" style="104" customWidth="1"/>
    <col min="7" max="7" width="12.7109375" style="104" customWidth="1"/>
    <col min="8" max="8" width="14.140625" style="104" customWidth="1"/>
    <col min="9" max="9" width="13.00390625" style="104" customWidth="1"/>
    <col min="10" max="10" width="14.8515625" style="104" customWidth="1"/>
    <col min="11" max="11" width="9.140625" style="105" customWidth="1"/>
    <col min="12" max="12" width="14.140625" style="105" customWidth="1"/>
    <col min="13" max="13" width="12.140625" style="105" customWidth="1"/>
    <col min="14" max="14" width="11.57421875" style="105" customWidth="1"/>
    <col min="15" max="15" width="13.421875" style="105" customWidth="1"/>
    <col min="16" max="16384" width="9.140625" style="105" customWidth="1"/>
  </cols>
  <sheetData>
    <row r="1" ht="20.25" customHeight="1"/>
    <row r="2" spans="7:10" ht="149.25" customHeight="1">
      <c r="G2" s="106"/>
      <c r="H2" s="367" t="s">
        <v>869</v>
      </c>
      <c r="I2" s="367"/>
      <c r="J2" s="367"/>
    </row>
    <row r="3" ht="25.5" customHeight="1"/>
    <row r="4" spans="1:10" ht="21.75" customHeight="1">
      <c r="A4" s="105"/>
      <c r="B4" s="374" t="s">
        <v>857</v>
      </c>
      <c r="C4" s="374"/>
      <c r="D4" s="374"/>
      <c r="E4" s="374"/>
      <c r="F4" s="374"/>
      <c r="G4" s="374"/>
      <c r="H4" s="374"/>
      <c r="I4" s="374"/>
      <c r="J4" s="374"/>
    </row>
    <row r="5" spans="1:10" ht="30.75" customHeight="1">
      <c r="A5" s="105"/>
      <c r="B5" s="373" t="s">
        <v>835</v>
      </c>
      <c r="C5" s="373"/>
      <c r="D5" s="373"/>
      <c r="E5" s="373"/>
      <c r="F5" s="373"/>
      <c r="G5" s="373"/>
      <c r="H5" s="373"/>
      <c r="I5" s="373"/>
      <c r="J5" s="373"/>
    </row>
    <row r="6" spans="1:10" ht="18.75" customHeight="1" thickBot="1">
      <c r="A6" s="105"/>
      <c r="B6" s="105"/>
      <c r="C6" s="105"/>
      <c r="E6" s="103"/>
      <c r="F6" s="366" t="s">
        <v>344</v>
      </c>
      <c r="G6" s="366"/>
      <c r="H6" s="366"/>
      <c r="I6" s="366"/>
      <c r="J6" s="366"/>
    </row>
    <row r="7" spans="1:10" ht="36" customHeight="1">
      <c r="A7" s="107"/>
      <c r="B7" s="108"/>
      <c r="C7" s="368" t="s">
        <v>338</v>
      </c>
      <c r="D7" s="368"/>
      <c r="E7" s="368"/>
      <c r="F7" s="369"/>
      <c r="G7" s="372" t="s">
        <v>851</v>
      </c>
      <c r="H7" s="372"/>
      <c r="I7" s="372"/>
      <c r="J7" s="372"/>
    </row>
    <row r="8" spans="1:10" ht="27.75" customHeight="1">
      <c r="A8" s="370" t="s">
        <v>345</v>
      </c>
      <c r="B8" s="109" t="s">
        <v>286</v>
      </c>
      <c r="C8" s="20" t="s">
        <v>339</v>
      </c>
      <c r="D8" s="110" t="s">
        <v>340</v>
      </c>
      <c r="E8" s="111" t="s">
        <v>341</v>
      </c>
      <c r="F8" s="111"/>
      <c r="G8" s="372" t="s">
        <v>852</v>
      </c>
      <c r="H8" s="372"/>
      <c r="I8" s="372"/>
      <c r="J8" s="372"/>
    </row>
    <row r="9" spans="1:10" ht="36.75" customHeight="1" thickBot="1">
      <c r="A9" s="371"/>
      <c r="B9" s="112"/>
      <c r="C9" s="20"/>
      <c r="D9" s="110"/>
      <c r="E9" s="111" t="s">
        <v>342</v>
      </c>
      <c r="F9" s="111" t="s">
        <v>343</v>
      </c>
      <c r="G9" s="110" t="s">
        <v>853</v>
      </c>
      <c r="H9" s="110" t="s">
        <v>856</v>
      </c>
      <c r="I9" s="110" t="s">
        <v>854</v>
      </c>
      <c r="J9" s="110" t="s">
        <v>855</v>
      </c>
    </row>
    <row r="10" spans="1:10" s="101" customFormat="1" ht="16.5" customHeight="1">
      <c r="A10" s="113">
        <v>1</v>
      </c>
      <c r="B10" s="114">
        <v>2</v>
      </c>
      <c r="C10" s="115">
        <v>3</v>
      </c>
      <c r="D10" s="116">
        <v>4</v>
      </c>
      <c r="E10" s="116">
        <v>5</v>
      </c>
      <c r="F10" s="117">
        <v>6</v>
      </c>
      <c r="G10" s="116">
        <v>7</v>
      </c>
      <c r="H10" s="116">
        <v>8</v>
      </c>
      <c r="I10" s="116">
        <v>9</v>
      </c>
      <c r="J10" s="116">
        <v>10</v>
      </c>
    </row>
    <row r="11" spans="1:65" s="124" customFormat="1" ht="49.5" customHeight="1">
      <c r="A11" s="118" t="s">
        <v>113</v>
      </c>
      <c r="B11" s="119" t="s">
        <v>287</v>
      </c>
      <c r="C11" s="20"/>
      <c r="D11" s="120">
        <f>SUM(D12,D48,D67)</f>
        <v>3688815.1000000006</v>
      </c>
      <c r="E11" s="121">
        <f>SUM(E12,E48,E67)</f>
        <v>2736485.0000000005</v>
      </c>
      <c r="F11" s="122">
        <f>F48+F67</f>
        <v>1472330.1</v>
      </c>
      <c r="G11" s="120">
        <f>SUM(G12,G48,G67)</f>
        <v>1477444.1</v>
      </c>
      <c r="H11" s="120">
        <f>SUM(H12,H48,H67)</f>
        <v>2299870.1</v>
      </c>
      <c r="I11" s="120">
        <f>SUM(I12,I48,I67)</f>
        <v>2948310.9</v>
      </c>
      <c r="J11" s="120">
        <f>SUM(J12,J48,J67)</f>
        <v>3688815.1000000006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</row>
    <row r="12" spans="1:65" s="124" customFormat="1" ht="64.5" customHeight="1">
      <c r="A12" s="125" t="s">
        <v>114</v>
      </c>
      <c r="B12" s="126" t="s">
        <v>288</v>
      </c>
      <c r="C12" s="115">
        <v>7100</v>
      </c>
      <c r="D12" s="120">
        <f>SUM(D13,D17,D19,D39,D42)</f>
        <v>452964.2</v>
      </c>
      <c r="E12" s="121">
        <f>SUM(E13,E17,E19,E39,E42)</f>
        <v>452964.2</v>
      </c>
      <c r="F12" s="122" t="s">
        <v>117</v>
      </c>
      <c r="G12" s="120">
        <f>SUM(G13,G17,G19,G39,G42)</f>
        <v>86745</v>
      </c>
      <c r="H12" s="120">
        <f>SUM(H13,H17,H19,H39,H42)</f>
        <v>211990</v>
      </c>
      <c r="I12" s="120">
        <f>SUM(I13,I17,I19,I39,I42)</f>
        <v>288337.8</v>
      </c>
      <c r="J12" s="120">
        <f>SUM(J13,J17,J19,J39,J42)</f>
        <v>452964.2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10" ht="49.5" customHeight="1">
      <c r="A13" s="127" t="s">
        <v>186</v>
      </c>
      <c r="B13" s="128" t="s">
        <v>289</v>
      </c>
      <c r="C13" s="115">
        <v>7131</v>
      </c>
      <c r="D13" s="122">
        <f>SUM(E13:F13)</f>
        <v>214449.69999999998</v>
      </c>
      <c r="E13" s="121">
        <f>SUM(E14:E15:E16)</f>
        <v>214449.69999999998</v>
      </c>
      <c r="F13" s="122" t="s">
        <v>117</v>
      </c>
      <c r="G13" s="120">
        <f>SUM(G14:G15:G16)</f>
        <v>44260</v>
      </c>
      <c r="H13" s="120">
        <f>SUM(H14:H15:H16)</f>
        <v>101320</v>
      </c>
      <c r="I13" s="120">
        <f>SUM(I14:I15:I16)</f>
        <v>144480</v>
      </c>
      <c r="J13" s="120">
        <f>SUM(J14:J15:J16)</f>
        <v>214449.69999999998</v>
      </c>
    </row>
    <row r="14" spans="1:10" ht="48.75" customHeight="1">
      <c r="A14" s="129" t="s">
        <v>121</v>
      </c>
      <c r="B14" s="130" t="s">
        <v>290</v>
      </c>
      <c r="C14" s="115"/>
      <c r="D14" s="39">
        <f>SUM(E14:F14)</f>
        <v>1362</v>
      </c>
      <c r="E14" s="39">
        <v>1362</v>
      </c>
      <c r="F14" s="39" t="s">
        <v>117</v>
      </c>
      <c r="G14" s="39">
        <v>340</v>
      </c>
      <c r="H14" s="39">
        <v>680</v>
      </c>
      <c r="I14" s="39">
        <v>1020</v>
      </c>
      <c r="J14" s="39">
        <v>1362</v>
      </c>
    </row>
    <row r="15" spans="1:10" ht="34.5" customHeight="1">
      <c r="A15" s="131">
        <v>1112</v>
      </c>
      <c r="B15" s="132" t="s">
        <v>291</v>
      </c>
      <c r="C15" s="115"/>
      <c r="D15" s="39">
        <f>SUM(E15:F15)</f>
        <v>27436.3</v>
      </c>
      <c r="E15" s="39">
        <v>27436.3</v>
      </c>
      <c r="F15" s="39" t="s">
        <v>117</v>
      </c>
      <c r="G15" s="39">
        <v>5500</v>
      </c>
      <c r="H15" s="39">
        <v>12800</v>
      </c>
      <c r="I15" s="39">
        <v>20500</v>
      </c>
      <c r="J15" s="39">
        <v>27436.3</v>
      </c>
    </row>
    <row r="16" spans="1:10" ht="33" customHeight="1">
      <c r="A16" s="133">
        <v>1113</v>
      </c>
      <c r="B16" s="134" t="s">
        <v>282</v>
      </c>
      <c r="C16" s="115"/>
      <c r="D16" s="39">
        <f>SUM(E16:F16)</f>
        <v>185651.4</v>
      </c>
      <c r="E16" s="39">
        <v>185651.4</v>
      </c>
      <c r="F16" s="39"/>
      <c r="G16" s="39">
        <v>38420</v>
      </c>
      <c r="H16" s="39">
        <v>87840</v>
      </c>
      <c r="I16" s="39">
        <v>122960</v>
      </c>
      <c r="J16" s="39">
        <v>185651.4</v>
      </c>
    </row>
    <row r="17" spans="1:10" ht="31.5" customHeight="1">
      <c r="A17" s="133">
        <v>1120</v>
      </c>
      <c r="B17" s="135" t="s">
        <v>292</v>
      </c>
      <c r="C17" s="115">
        <v>7136</v>
      </c>
      <c r="D17" s="41">
        <f>SUM(D18)</f>
        <v>226608.7</v>
      </c>
      <c r="E17" s="41">
        <f>SUM(E18)</f>
        <v>226608.7</v>
      </c>
      <c r="F17" s="39" t="s">
        <v>117</v>
      </c>
      <c r="G17" s="41">
        <f>SUM(G18)</f>
        <v>39500</v>
      </c>
      <c r="H17" s="41">
        <f>SUM(H18)</f>
        <v>102000</v>
      </c>
      <c r="I17" s="41">
        <f>SUM(I18)</f>
        <v>135000</v>
      </c>
      <c r="J17" s="41">
        <f>SUM(J18)</f>
        <v>226608.7</v>
      </c>
    </row>
    <row r="18" spans="1:10" ht="20.25" customHeight="1">
      <c r="A18" s="129" t="s">
        <v>122</v>
      </c>
      <c r="B18" s="130" t="s">
        <v>293</v>
      </c>
      <c r="C18" s="115"/>
      <c r="D18" s="39">
        <f>SUM(E18:F18)</f>
        <v>226608.7</v>
      </c>
      <c r="E18" s="39">
        <v>226608.7</v>
      </c>
      <c r="F18" s="39" t="s">
        <v>117</v>
      </c>
      <c r="G18" s="39">
        <v>39500</v>
      </c>
      <c r="H18" s="39">
        <v>102000</v>
      </c>
      <c r="I18" s="39">
        <v>135000</v>
      </c>
      <c r="J18" s="39">
        <v>226608.7</v>
      </c>
    </row>
    <row r="19" spans="1:10" ht="118.5" customHeight="1">
      <c r="A19" s="136" t="s">
        <v>187</v>
      </c>
      <c r="B19" s="134" t="s">
        <v>283</v>
      </c>
      <c r="C19" s="115">
        <v>7145</v>
      </c>
      <c r="D19" s="39">
        <f aca="true" t="shared" si="0" ref="D19:D24">E19</f>
        <v>8605.8</v>
      </c>
      <c r="E19" s="39">
        <f>SUM(E20,E21,E22,E23,E24,E25,E26,E27,E28,E29,E30,E31,E32,E33,E34,E35,E36,E37,E38)</f>
        <v>8605.8</v>
      </c>
      <c r="F19" s="39" t="s">
        <v>117</v>
      </c>
      <c r="G19" s="39">
        <f>SUM(G20,G21,G22,G23,G24,G25,G26,G27,G28,G29,G30,G31,G32,G33,G34,G35,G36,G37,G38)</f>
        <v>2160</v>
      </c>
      <c r="H19" s="39">
        <f>SUM(H20,H21,H22,H23,H24,H25,H26,H27,H28,H29,H30,H31,H32,H33,H34,H35,H36,H37,H38)</f>
        <v>7020</v>
      </c>
      <c r="I19" s="39">
        <f>SUM(I20,I21,I22,I23,I24,I25,I26,I27,I28,I29,I30,I31,I32,I33,I34,I35,I36,I37,I38)</f>
        <v>6382.8</v>
      </c>
      <c r="J19" s="39">
        <f>SUM(J20,J21,J22,J23,J24,J25,J26,J27,J28,J29,J30,J31,J32,J33,J34,J35,J36,J37,J38)</f>
        <v>8605.8</v>
      </c>
    </row>
    <row r="20" spans="1:10" ht="77.25" customHeight="1">
      <c r="A20" s="136" t="s">
        <v>218</v>
      </c>
      <c r="B20" s="135" t="s">
        <v>219</v>
      </c>
      <c r="C20" s="115"/>
      <c r="D20" s="39">
        <f t="shared" si="0"/>
        <v>150</v>
      </c>
      <c r="E20" s="39">
        <v>150</v>
      </c>
      <c r="F20" s="39" t="s">
        <v>117</v>
      </c>
      <c r="G20" s="39">
        <v>37.5</v>
      </c>
      <c r="H20" s="39">
        <v>75</v>
      </c>
      <c r="I20" s="39">
        <v>112.5</v>
      </c>
      <c r="J20" s="39">
        <v>150</v>
      </c>
    </row>
    <row r="21" spans="1:10" ht="80.25" customHeight="1">
      <c r="A21" s="137" t="s">
        <v>220</v>
      </c>
      <c r="B21" s="126" t="s">
        <v>221</v>
      </c>
      <c r="C21" s="115"/>
      <c r="D21" s="39">
        <f t="shared" si="0"/>
        <v>50</v>
      </c>
      <c r="E21" s="39">
        <v>50</v>
      </c>
      <c r="F21" s="39" t="s">
        <v>117</v>
      </c>
      <c r="G21" s="39">
        <v>12.5</v>
      </c>
      <c r="H21" s="39">
        <v>25</v>
      </c>
      <c r="I21" s="39">
        <v>37.5</v>
      </c>
      <c r="J21" s="39">
        <v>50</v>
      </c>
    </row>
    <row r="22" spans="1:10" ht="56.25" customHeight="1">
      <c r="A22" s="137" t="s">
        <v>222</v>
      </c>
      <c r="B22" s="126" t="s">
        <v>223</v>
      </c>
      <c r="C22" s="115"/>
      <c r="D22" s="39">
        <f t="shared" si="0"/>
        <v>50</v>
      </c>
      <c r="E22" s="39">
        <v>50</v>
      </c>
      <c r="F22" s="39" t="s">
        <v>117</v>
      </c>
      <c r="G22" s="39">
        <v>12.5</v>
      </c>
      <c r="H22" s="39">
        <v>25</v>
      </c>
      <c r="I22" s="39">
        <v>37.5</v>
      </c>
      <c r="J22" s="39">
        <v>50</v>
      </c>
    </row>
    <row r="23" spans="1:10" ht="140.25" customHeight="1">
      <c r="A23" s="137" t="s">
        <v>224</v>
      </c>
      <c r="B23" s="126" t="s">
        <v>225</v>
      </c>
      <c r="C23" s="115"/>
      <c r="D23" s="39">
        <f t="shared" si="0"/>
        <v>2550</v>
      </c>
      <c r="E23" s="39">
        <v>2550</v>
      </c>
      <c r="F23" s="39" t="s">
        <v>117</v>
      </c>
      <c r="G23" s="39">
        <v>650</v>
      </c>
      <c r="H23" s="39">
        <v>1300</v>
      </c>
      <c r="I23" s="39">
        <v>1950</v>
      </c>
      <c r="J23" s="39">
        <v>2550</v>
      </c>
    </row>
    <row r="24" spans="1:10" ht="108.75" customHeight="1">
      <c r="A24" s="131">
        <v>11305</v>
      </c>
      <c r="B24" s="126" t="s">
        <v>227</v>
      </c>
      <c r="C24" s="115"/>
      <c r="D24" s="39">
        <f t="shared" si="0"/>
        <v>0</v>
      </c>
      <c r="E24" s="39">
        <v>0</v>
      </c>
      <c r="F24" s="39" t="s">
        <v>117</v>
      </c>
      <c r="G24" s="39">
        <v>0</v>
      </c>
      <c r="H24" s="39">
        <v>0</v>
      </c>
      <c r="I24" s="39">
        <v>0</v>
      </c>
      <c r="J24" s="39">
        <v>0</v>
      </c>
    </row>
    <row r="25" spans="1:10" ht="78.75" customHeight="1">
      <c r="A25" s="131">
        <v>11306</v>
      </c>
      <c r="B25" s="126" t="s">
        <v>201</v>
      </c>
      <c r="C25" s="115"/>
      <c r="D25" s="39">
        <f aca="true" t="shared" si="1" ref="D25:D38">E25</f>
        <v>0</v>
      </c>
      <c r="E25" s="39">
        <v>0</v>
      </c>
      <c r="F25" s="39" t="s">
        <v>117</v>
      </c>
      <c r="G25" s="39">
        <v>0</v>
      </c>
      <c r="H25" s="39">
        <v>0</v>
      </c>
      <c r="I25" s="39">
        <v>0</v>
      </c>
      <c r="J25" s="39">
        <v>0</v>
      </c>
    </row>
    <row r="26" spans="1:12" ht="121.5" customHeight="1">
      <c r="A26" s="131">
        <v>11307</v>
      </c>
      <c r="B26" s="126" t="s">
        <v>228</v>
      </c>
      <c r="C26" s="115"/>
      <c r="D26" s="39">
        <f t="shared" si="1"/>
        <v>3700</v>
      </c>
      <c r="E26" s="39">
        <v>3700</v>
      </c>
      <c r="F26" s="39" t="s">
        <v>117</v>
      </c>
      <c r="G26" s="39">
        <v>924</v>
      </c>
      <c r="H26" s="39">
        <v>1848</v>
      </c>
      <c r="I26" s="39">
        <v>2772</v>
      </c>
      <c r="J26" s="39">
        <v>3700</v>
      </c>
      <c r="K26" s="105">
        <v>180</v>
      </c>
      <c r="L26" s="105">
        <v>244</v>
      </c>
    </row>
    <row r="27" spans="1:10" ht="103.5" customHeight="1">
      <c r="A27" s="133">
        <v>11308</v>
      </c>
      <c r="B27" s="126" t="s">
        <v>238</v>
      </c>
      <c r="C27" s="115"/>
      <c r="D27" s="39">
        <f t="shared" si="1"/>
        <v>0</v>
      </c>
      <c r="E27" s="39">
        <v>0</v>
      </c>
      <c r="F27" s="39" t="s">
        <v>117</v>
      </c>
      <c r="G27" s="39">
        <v>0</v>
      </c>
      <c r="H27" s="39">
        <v>0</v>
      </c>
      <c r="I27" s="39">
        <v>0</v>
      </c>
      <c r="J27" s="39">
        <v>0</v>
      </c>
    </row>
    <row r="28" spans="1:10" ht="103.5" customHeight="1">
      <c r="A28" s="133">
        <v>11309</v>
      </c>
      <c r="B28" s="126" t="s">
        <v>229</v>
      </c>
      <c r="C28" s="115"/>
      <c r="D28" s="39">
        <f t="shared" si="1"/>
        <v>748</v>
      </c>
      <c r="E28" s="39">
        <v>748</v>
      </c>
      <c r="F28" s="39" t="s">
        <v>117</v>
      </c>
      <c r="G28" s="39">
        <v>186</v>
      </c>
      <c r="H28" s="39">
        <v>3072</v>
      </c>
      <c r="I28" s="39">
        <v>460.8</v>
      </c>
      <c r="J28" s="39">
        <v>748</v>
      </c>
    </row>
    <row r="29" spans="1:10" ht="88.5" customHeight="1">
      <c r="A29" s="133">
        <v>11310</v>
      </c>
      <c r="B29" s="135" t="s">
        <v>230</v>
      </c>
      <c r="C29" s="115"/>
      <c r="D29" s="39">
        <f t="shared" si="1"/>
        <v>0</v>
      </c>
      <c r="E29" s="39">
        <v>0</v>
      </c>
      <c r="F29" s="39" t="s">
        <v>117</v>
      </c>
      <c r="G29" s="39">
        <v>0</v>
      </c>
      <c r="H29" s="39">
        <v>0</v>
      </c>
      <c r="I29" s="39">
        <v>0</v>
      </c>
      <c r="J29" s="39">
        <v>0</v>
      </c>
    </row>
    <row r="30" spans="1:10" ht="68.25" customHeight="1">
      <c r="A30" s="133">
        <v>11311</v>
      </c>
      <c r="B30" s="126" t="s">
        <v>231</v>
      </c>
      <c r="C30" s="115"/>
      <c r="D30" s="39">
        <f t="shared" si="1"/>
        <v>0</v>
      </c>
      <c r="E30" s="39">
        <v>0</v>
      </c>
      <c r="F30" s="39" t="s">
        <v>117</v>
      </c>
      <c r="G30" s="39">
        <v>0</v>
      </c>
      <c r="H30" s="39">
        <v>0</v>
      </c>
      <c r="I30" s="39">
        <v>0</v>
      </c>
      <c r="J30" s="39">
        <v>0</v>
      </c>
    </row>
    <row r="31" spans="1:10" ht="140.25" customHeight="1">
      <c r="A31" s="133">
        <v>11312</v>
      </c>
      <c r="B31" s="126" t="s">
        <v>232</v>
      </c>
      <c r="C31" s="115"/>
      <c r="D31" s="39">
        <f t="shared" si="1"/>
        <v>607.8</v>
      </c>
      <c r="E31" s="39">
        <v>607.8</v>
      </c>
      <c r="F31" s="39" t="s">
        <v>117</v>
      </c>
      <c r="G31" s="39">
        <v>150</v>
      </c>
      <c r="H31" s="39">
        <v>300</v>
      </c>
      <c r="I31" s="39">
        <v>450</v>
      </c>
      <c r="J31" s="39">
        <v>607.8</v>
      </c>
    </row>
    <row r="32" spans="1:10" ht="140.25" customHeight="1">
      <c r="A32" s="133">
        <v>11313</v>
      </c>
      <c r="B32" s="135" t="s">
        <v>233</v>
      </c>
      <c r="C32" s="115"/>
      <c r="D32" s="39">
        <f t="shared" si="1"/>
        <v>0</v>
      </c>
      <c r="E32" s="39">
        <v>0</v>
      </c>
      <c r="F32" s="39" t="s">
        <v>117</v>
      </c>
      <c r="G32" s="39">
        <v>0</v>
      </c>
      <c r="H32" s="39">
        <v>0</v>
      </c>
      <c r="I32" s="39">
        <v>0</v>
      </c>
      <c r="J32" s="39">
        <v>0</v>
      </c>
    </row>
    <row r="33" spans="1:10" ht="78" customHeight="1">
      <c r="A33" s="133">
        <v>11314</v>
      </c>
      <c r="B33" s="135" t="s">
        <v>234</v>
      </c>
      <c r="C33" s="115"/>
      <c r="D33" s="39">
        <f t="shared" si="1"/>
        <v>0</v>
      </c>
      <c r="E33" s="39">
        <v>0</v>
      </c>
      <c r="F33" s="39" t="s">
        <v>117</v>
      </c>
      <c r="G33" s="39">
        <v>0</v>
      </c>
      <c r="H33" s="39">
        <v>0</v>
      </c>
      <c r="I33" s="39">
        <v>0</v>
      </c>
      <c r="J33" s="39">
        <v>0</v>
      </c>
    </row>
    <row r="34" spans="1:10" ht="75.75" customHeight="1">
      <c r="A34" s="133">
        <v>11315</v>
      </c>
      <c r="B34" s="135" t="s">
        <v>235</v>
      </c>
      <c r="C34" s="115"/>
      <c r="D34" s="39">
        <f t="shared" si="1"/>
        <v>0</v>
      </c>
      <c r="E34" s="39">
        <v>0</v>
      </c>
      <c r="F34" s="39" t="s">
        <v>117</v>
      </c>
      <c r="G34" s="39">
        <v>0</v>
      </c>
      <c r="H34" s="39">
        <v>0</v>
      </c>
      <c r="I34" s="39"/>
      <c r="J34" s="39">
        <v>0</v>
      </c>
    </row>
    <row r="35" spans="1:10" ht="59.25" customHeight="1">
      <c r="A35" s="138">
        <v>11316</v>
      </c>
      <c r="B35" s="135" t="s">
        <v>202</v>
      </c>
      <c r="C35" s="115"/>
      <c r="D35" s="39">
        <f t="shared" si="1"/>
        <v>750</v>
      </c>
      <c r="E35" s="39">
        <v>750</v>
      </c>
      <c r="F35" s="39" t="s">
        <v>117</v>
      </c>
      <c r="G35" s="39">
        <v>187.5</v>
      </c>
      <c r="H35" s="39">
        <v>375</v>
      </c>
      <c r="I35" s="39">
        <v>562.5</v>
      </c>
      <c r="J35" s="39">
        <v>750</v>
      </c>
    </row>
    <row r="36" spans="1:10" ht="60" customHeight="1">
      <c r="A36" s="138">
        <v>11317</v>
      </c>
      <c r="B36" s="135" t="s">
        <v>217</v>
      </c>
      <c r="C36" s="115"/>
      <c r="D36" s="39">
        <f t="shared" si="1"/>
        <v>0</v>
      </c>
      <c r="E36" s="39">
        <v>0</v>
      </c>
      <c r="F36" s="39" t="s">
        <v>117</v>
      </c>
      <c r="G36" s="39">
        <v>0</v>
      </c>
      <c r="H36" s="39">
        <v>0</v>
      </c>
      <c r="I36" s="39">
        <v>0</v>
      </c>
      <c r="J36" s="39">
        <v>0</v>
      </c>
    </row>
    <row r="37" spans="1:10" ht="48.75" customHeight="1">
      <c r="A37" s="138">
        <v>11318</v>
      </c>
      <c r="B37" s="135" t="s">
        <v>236</v>
      </c>
      <c r="C37" s="115"/>
      <c r="D37" s="39">
        <f t="shared" si="1"/>
        <v>0</v>
      </c>
      <c r="E37" s="39">
        <v>0</v>
      </c>
      <c r="F37" s="39" t="s">
        <v>117</v>
      </c>
      <c r="G37" s="39">
        <v>0</v>
      </c>
      <c r="H37" s="39">
        <v>0</v>
      </c>
      <c r="I37" s="39">
        <v>0</v>
      </c>
      <c r="J37" s="39">
        <v>0</v>
      </c>
    </row>
    <row r="38" spans="1:10" ht="22.5" customHeight="1">
      <c r="A38" s="133">
        <v>11319</v>
      </c>
      <c r="B38" s="135" t="s">
        <v>237</v>
      </c>
      <c r="C38" s="115"/>
      <c r="D38" s="39">
        <f t="shared" si="1"/>
        <v>0</v>
      </c>
      <c r="E38" s="39">
        <v>0</v>
      </c>
      <c r="F38" s="39" t="s">
        <v>117</v>
      </c>
      <c r="G38" s="39">
        <v>0</v>
      </c>
      <c r="H38" s="39">
        <v>0</v>
      </c>
      <c r="I38" s="39">
        <v>0</v>
      </c>
      <c r="J38" s="39">
        <v>0</v>
      </c>
    </row>
    <row r="39" spans="1:10" ht="59.25" customHeight="1">
      <c r="A39" s="131">
        <v>1140</v>
      </c>
      <c r="B39" s="126" t="s">
        <v>239</v>
      </c>
      <c r="C39" s="115">
        <v>7146</v>
      </c>
      <c r="D39" s="41">
        <f>E39</f>
        <v>3300</v>
      </c>
      <c r="E39" s="41">
        <f>SUM(E40,E41)</f>
        <v>3300</v>
      </c>
      <c r="F39" s="39" t="s">
        <v>117</v>
      </c>
      <c r="G39" s="41">
        <f>SUM(G40,G41)</f>
        <v>825</v>
      </c>
      <c r="H39" s="41">
        <f>SUM(H40,H41)</f>
        <v>1650</v>
      </c>
      <c r="I39" s="41">
        <f>SUM(I40,I41)</f>
        <v>2475</v>
      </c>
      <c r="J39" s="41">
        <f>SUM(J40,J41)</f>
        <v>3300</v>
      </c>
    </row>
    <row r="40" spans="1:10" ht="108.75" customHeight="1">
      <c r="A40" s="131">
        <v>1141</v>
      </c>
      <c r="B40" s="126" t="s">
        <v>240</v>
      </c>
      <c r="C40" s="115"/>
      <c r="D40" s="39">
        <f>SUM(E40:F40)</f>
        <v>3300</v>
      </c>
      <c r="E40" s="39">
        <v>3300</v>
      </c>
      <c r="F40" s="39" t="s">
        <v>117</v>
      </c>
      <c r="G40" s="39">
        <v>825</v>
      </c>
      <c r="H40" s="39">
        <v>1650</v>
      </c>
      <c r="I40" s="39">
        <v>2475</v>
      </c>
      <c r="J40" s="39">
        <v>3300</v>
      </c>
    </row>
    <row r="41" spans="1:10" ht="120.75" customHeight="1">
      <c r="A41" s="139">
        <v>1142</v>
      </c>
      <c r="B41" s="126" t="s">
        <v>241</v>
      </c>
      <c r="C41" s="115"/>
      <c r="D41" s="39">
        <f>SUM(E41:F41)</f>
        <v>0</v>
      </c>
      <c r="E41" s="39">
        <v>0</v>
      </c>
      <c r="F41" s="39" t="s">
        <v>117</v>
      </c>
      <c r="G41" s="39">
        <v>0</v>
      </c>
      <c r="H41" s="39">
        <v>0</v>
      </c>
      <c r="I41" s="39">
        <v>0</v>
      </c>
      <c r="J41" s="39">
        <v>0</v>
      </c>
    </row>
    <row r="42" spans="1:10" ht="48" customHeight="1">
      <c r="A42" s="133">
        <v>1150</v>
      </c>
      <c r="B42" s="135" t="s">
        <v>242</v>
      </c>
      <c r="C42" s="115">
        <v>7161</v>
      </c>
      <c r="D42" s="41">
        <f>SUM(D43,D47)</f>
        <v>0</v>
      </c>
      <c r="E42" s="41">
        <f>SUM(E43,E47)</f>
        <v>0</v>
      </c>
      <c r="F42" s="39" t="s">
        <v>117</v>
      </c>
      <c r="G42" s="39">
        <v>0</v>
      </c>
      <c r="H42" s="39">
        <v>0</v>
      </c>
      <c r="I42" s="39">
        <v>0</v>
      </c>
      <c r="J42" s="39">
        <v>0</v>
      </c>
    </row>
    <row r="43" spans="1:10" ht="81.75" customHeight="1">
      <c r="A43" s="133">
        <v>1151</v>
      </c>
      <c r="B43" s="134" t="s">
        <v>243</v>
      </c>
      <c r="C43" s="115"/>
      <c r="D43" s="39">
        <f>SUM(D44:D46)</f>
        <v>0</v>
      </c>
      <c r="E43" s="39">
        <f>SUM(E44:E46)</f>
        <v>0</v>
      </c>
      <c r="F43" s="39" t="s">
        <v>117</v>
      </c>
      <c r="G43" s="39">
        <v>0</v>
      </c>
      <c r="H43" s="39">
        <v>0</v>
      </c>
      <c r="I43" s="39">
        <v>0</v>
      </c>
      <c r="J43" s="39">
        <v>0</v>
      </c>
    </row>
    <row r="44" spans="1:10" ht="24.75" customHeight="1">
      <c r="A44" s="140">
        <v>1152</v>
      </c>
      <c r="B44" s="126" t="s">
        <v>244</v>
      </c>
      <c r="C44" s="115"/>
      <c r="D44" s="39">
        <f>SUM(E44:F44)</f>
        <v>0</v>
      </c>
      <c r="E44" s="39"/>
      <c r="F44" s="39" t="s">
        <v>117</v>
      </c>
      <c r="G44" s="39">
        <v>0</v>
      </c>
      <c r="H44" s="39">
        <v>0</v>
      </c>
      <c r="I44" s="39">
        <v>0</v>
      </c>
      <c r="J44" s="39">
        <v>0</v>
      </c>
    </row>
    <row r="45" spans="1:10" ht="21" customHeight="1">
      <c r="A45" s="140">
        <v>1153</v>
      </c>
      <c r="B45" s="141" t="s">
        <v>245</v>
      </c>
      <c r="C45" s="115"/>
      <c r="D45" s="39">
        <f>SUM(E45:F45)</f>
        <v>0</v>
      </c>
      <c r="E45" s="51">
        <v>0</v>
      </c>
      <c r="F45" s="39" t="s">
        <v>117</v>
      </c>
      <c r="G45" s="39">
        <v>0</v>
      </c>
      <c r="H45" s="39">
        <v>0</v>
      </c>
      <c r="I45" s="39">
        <v>0</v>
      </c>
      <c r="J45" s="39">
        <v>0</v>
      </c>
    </row>
    <row r="46" spans="1:10" ht="33.75" customHeight="1">
      <c r="A46" s="140">
        <v>1154</v>
      </c>
      <c r="B46" s="126" t="s">
        <v>246</v>
      </c>
      <c r="C46" s="115"/>
      <c r="D46" s="39">
        <f>SUM(E46:F46)</f>
        <v>0</v>
      </c>
      <c r="E46" s="51">
        <v>0</v>
      </c>
      <c r="F46" s="39" t="s">
        <v>117</v>
      </c>
      <c r="G46" s="39">
        <v>0</v>
      </c>
      <c r="H46" s="39">
        <v>0</v>
      </c>
      <c r="I46" s="39">
        <v>0</v>
      </c>
      <c r="J46" s="39">
        <v>0</v>
      </c>
    </row>
    <row r="47" spans="1:10" ht="102" customHeight="1">
      <c r="A47" s="140">
        <v>1155</v>
      </c>
      <c r="B47" s="134" t="s">
        <v>247</v>
      </c>
      <c r="C47" s="115"/>
      <c r="D47" s="39">
        <f>SUM(E47:F47)</f>
        <v>0</v>
      </c>
      <c r="E47" s="51">
        <v>0</v>
      </c>
      <c r="F47" s="39" t="s">
        <v>117</v>
      </c>
      <c r="G47" s="39">
        <v>0</v>
      </c>
      <c r="H47" s="39">
        <v>0</v>
      </c>
      <c r="I47" s="39">
        <v>0</v>
      </c>
      <c r="J47" s="39">
        <v>0</v>
      </c>
    </row>
    <row r="48" spans="1:10" ht="70.5" customHeight="1">
      <c r="A48" s="133">
        <v>1200</v>
      </c>
      <c r="B48" s="142" t="s">
        <v>294</v>
      </c>
      <c r="C48" s="115">
        <v>7300</v>
      </c>
      <c r="D48" s="41">
        <f>E48+F48</f>
        <v>3015380.7</v>
      </c>
      <c r="E48" s="41">
        <f>SUM(E49,E51,E53,E55,E57,E64)</f>
        <v>2063050.6</v>
      </c>
      <c r="F48" s="39">
        <f>F64</f>
        <v>952330.1</v>
      </c>
      <c r="G48" s="41">
        <f>SUM(G49,G51,G53,G55,G57,G64)</f>
        <v>1338092.8</v>
      </c>
      <c r="H48" s="41">
        <f>SUM(H49,H51,H53,H55,H57,H64)</f>
        <v>1983855.6</v>
      </c>
      <c r="I48" s="41">
        <f>SUM(I49,I51,I53,I55,I57,I64)</f>
        <v>2499618</v>
      </c>
      <c r="J48" s="41">
        <f>SUM(J49,J51,J53,J55,J57,J64)</f>
        <v>3015380.7</v>
      </c>
    </row>
    <row r="49" spans="1:10" ht="43.5" customHeight="1">
      <c r="A49" s="133">
        <v>1210</v>
      </c>
      <c r="B49" s="135" t="s">
        <v>295</v>
      </c>
      <c r="C49" s="115">
        <v>7311</v>
      </c>
      <c r="D49" s="39">
        <f>SUM(D50)</f>
        <v>0</v>
      </c>
      <c r="E49" s="39">
        <f>SUM(E50)</f>
        <v>0</v>
      </c>
      <c r="F49" s="39" t="s">
        <v>117</v>
      </c>
      <c r="G49" s="39">
        <v>0</v>
      </c>
      <c r="H49" s="39">
        <v>0</v>
      </c>
      <c r="I49" s="39">
        <v>0</v>
      </c>
      <c r="J49" s="39">
        <v>0</v>
      </c>
    </row>
    <row r="50" spans="1:10" ht="75.75" customHeight="1">
      <c r="A50" s="131">
        <v>1211</v>
      </c>
      <c r="B50" s="134" t="s">
        <v>296</v>
      </c>
      <c r="C50" s="117"/>
      <c r="D50" s="39">
        <f>SUM(E50:F50)</f>
        <v>0</v>
      </c>
      <c r="E50" s="51">
        <v>0</v>
      </c>
      <c r="F50" s="39" t="s">
        <v>117</v>
      </c>
      <c r="G50" s="51">
        <v>0</v>
      </c>
      <c r="H50" s="39">
        <v>0</v>
      </c>
      <c r="I50" s="39">
        <v>0</v>
      </c>
      <c r="J50" s="39">
        <v>0</v>
      </c>
    </row>
    <row r="51" spans="1:10" ht="60" customHeight="1">
      <c r="A51" s="133">
        <v>1220</v>
      </c>
      <c r="B51" s="135" t="s">
        <v>297</v>
      </c>
      <c r="C51" s="117">
        <v>7312</v>
      </c>
      <c r="D51" s="39">
        <f>SUM(D52)</f>
        <v>0</v>
      </c>
      <c r="E51" s="39" t="s">
        <v>117</v>
      </c>
      <c r="F51" s="39">
        <f>SUM(F52)</f>
        <v>0</v>
      </c>
      <c r="G51" s="39">
        <v>0</v>
      </c>
      <c r="H51" s="39">
        <v>0</v>
      </c>
      <c r="I51" s="39">
        <v>0</v>
      </c>
      <c r="J51" s="39">
        <v>0</v>
      </c>
    </row>
    <row r="52" spans="1:10" ht="76.5" customHeight="1">
      <c r="A52" s="139">
        <v>1221</v>
      </c>
      <c r="B52" s="134" t="s">
        <v>298</v>
      </c>
      <c r="C52" s="117"/>
      <c r="D52" s="39">
        <f>SUM(E52:F52)</f>
        <v>0</v>
      </c>
      <c r="E52" s="39" t="s">
        <v>117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</row>
    <row r="53" spans="1:10" ht="49.5" customHeight="1">
      <c r="A53" s="133">
        <v>1230</v>
      </c>
      <c r="B53" s="135" t="s">
        <v>299</v>
      </c>
      <c r="C53" s="117">
        <v>7321</v>
      </c>
      <c r="D53" s="39">
        <f>SUM(D54)</f>
        <v>0</v>
      </c>
      <c r="E53" s="39">
        <f>SUM(E54)</f>
        <v>0</v>
      </c>
      <c r="F53" s="39" t="s">
        <v>117</v>
      </c>
      <c r="G53" s="39">
        <v>0</v>
      </c>
      <c r="H53" s="39">
        <v>0</v>
      </c>
      <c r="I53" s="39">
        <v>0</v>
      </c>
      <c r="J53" s="39">
        <v>0</v>
      </c>
    </row>
    <row r="54" spans="1:10" ht="75" customHeight="1">
      <c r="A54" s="131">
        <v>1231</v>
      </c>
      <c r="B54" s="130" t="s">
        <v>300</v>
      </c>
      <c r="C54" s="117"/>
      <c r="D54" s="39">
        <f>SUM(E54:F54)</f>
        <v>0</v>
      </c>
      <c r="E54" s="51">
        <v>0</v>
      </c>
      <c r="F54" s="39" t="s">
        <v>117</v>
      </c>
      <c r="G54" s="51">
        <v>0</v>
      </c>
      <c r="H54" s="51">
        <v>0</v>
      </c>
      <c r="I54" s="51">
        <v>0</v>
      </c>
      <c r="J54" s="51">
        <v>0</v>
      </c>
    </row>
    <row r="55" spans="1:10" ht="53.25" customHeight="1">
      <c r="A55" s="131">
        <v>1240</v>
      </c>
      <c r="B55" s="126" t="s">
        <v>301</v>
      </c>
      <c r="C55" s="117">
        <v>7322</v>
      </c>
      <c r="D55" s="39">
        <f>SUM(D56)</f>
        <v>0</v>
      </c>
      <c r="E55" s="39" t="s">
        <v>117</v>
      </c>
      <c r="F55" s="39">
        <f>SUM(F56)</f>
        <v>0</v>
      </c>
      <c r="G55" s="39">
        <v>0</v>
      </c>
      <c r="H55" s="39">
        <v>0</v>
      </c>
      <c r="I55" s="39">
        <v>0</v>
      </c>
      <c r="J55" s="39">
        <v>0</v>
      </c>
    </row>
    <row r="56" spans="1:10" ht="69" customHeight="1">
      <c r="A56" s="131">
        <v>1241</v>
      </c>
      <c r="B56" s="130" t="s">
        <v>302</v>
      </c>
      <c r="C56" s="117"/>
      <c r="D56" s="39">
        <f>SUM(E56:F56)</f>
        <v>0</v>
      </c>
      <c r="E56" s="39" t="s">
        <v>117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</row>
    <row r="57" spans="1:10" ht="81.75" customHeight="1">
      <c r="A57" s="131">
        <v>1250</v>
      </c>
      <c r="B57" s="126" t="s">
        <v>303</v>
      </c>
      <c r="C57" s="115">
        <v>7331</v>
      </c>
      <c r="D57" s="41">
        <f>SUM(D58,D59,D62,D63)</f>
        <v>2063050.6</v>
      </c>
      <c r="E57" s="41">
        <f>SUM(E58,E59,E62,E63)</f>
        <v>2063050.6</v>
      </c>
      <c r="F57" s="39">
        <f>F58</f>
        <v>0</v>
      </c>
      <c r="G57" s="41">
        <f>SUM(G58,G59,G62,G63)</f>
        <v>515762.7</v>
      </c>
      <c r="H57" s="41">
        <f>SUM(H58,H59,H62,H63)</f>
        <v>1031525.5</v>
      </c>
      <c r="I57" s="41">
        <f>SUM(I58,I59,I62,I63)</f>
        <v>1547287.9</v>
      </c>
      <c r="J57" s="41">
        <f>SUM(J58,J59,J62,J63)</f>
        <v>2063050.6</v>
      </c>
    </row>
    <row r="58" spans="1:10" ht="52.5" customHeight="1">
      <c r="A58" s="131">
        <v>1251</v>
      </c>
      <c r="B58" s="130" t="s">
        <v>304</v>
      </c>
      <c r="C58" s="115"/>
      <c r="D58" s="39">
        <f>SUM(E58:F58)</f>
        <v>2063050.6</v>
      </c>
      <c r="E58" s="39">
        <v>2063050.6</v>
      </c>
      <c r="F58" s="39"/>
      <c r="G58" s="39">
        <v>515762.7</v>
      </c>
      <c r="H58" s="39">
        <v>1031525.5</v>
      </c>
      <c r="I58" s="39">
        <v>1547287.9</v>
      </c>
      <c r="J58" s="39">
        <v>2063050.6</v>
      </c>
    </row>
    <row r="59" spans="1:10" ht="43.5" customHeight="1">
      <c r="A59" s="131">
        <v>1252</v>
      </c>
      <c r="B59" s="130" t="s">
        <v>305</v>
      </c>
      <c r="C59" s="117"/>
      <c r="D59" s="39">
        <f>SUM(D60:D61)</f>
        <v>0</v>
      </c>
      <c r="E59" s="39">
        <f>SUM(E60:E61)</f>
        <v>0</v>
      </c>
      <c r="F59" s="39" t="s">
        <v>117</v>
      </c>
      <c r="G59" s="39">
        <v>0</v>
      </c>
      <c r="H59" s="39">
        <v>0</v>
      </c>
      <c r="I59" s="39">
        <v>0</v>
      </c>
      <c r="J59" s="39">
        <v>0</v>
      </c>
    </row>
    <row r="60" spans="1:10" ht="69.75" customHeight="1">
      <c r="A60" s="131">
        <v>1253</v>
      </c>
      <c r="B60" s="126" t="s">
        <v>306</v>
      </c>
      <c r="C60" s="115"/>
      <c r="D60" s="39">
        <f>SUM(E60:F60)</f>
        <v>0</v>
      </c>
      <c r="E60" s="39">
        <v>0</v>
      </c>
      <c r="F60" s="39" t="s">
        <v>117</v>
      </c>
      <c r="G60" s="39">
        <v>0</v>
      </c>
      <c r="H60" s="39">
        <v>0</v>
      </c>
      <c r="I60" s="39">
        <v>0</v>
      </c>
      <c r="J60" s="39">
        <v>0</v>
      </c>
    </row>
    <row r="61" spans="1:10" ht="21" customHeight="1">
      <c r="A61" s="131">
        <v>1254</v>
      </c>
      <c r="B61" s="126" t="s">
        <v>307</v>
      </c>
      <c r="C61" s="115"/>
      <c r="D61" s="39">
        <f>SUM(E61:F61)</f>
        <v>0</v>
      </c>
      <c r="E61" s="51">
        <v>0</v>
      </c>
      <c r="F61" s="39" t="s">
        <v>117</v>
      </c>
      <c r="G61" s="39">
        <v>0</v>
      </c>
      <c r="H61" s="39">
        <v>0</v>
      </c>
      <c r="I61" s="39">
        <v>0</v>
      </c>
      <c r="J61" s="39">
        <v>0</v>
      </c>
    </row>
    <row r="62" spans="1:10" ht="44.25" customHeight="1">
      <c r="A62" s="131">
        <v>1255</v>
      </c>
      <c r="B62" s="130" t="s">
        <v>308</v>
      </c>
      <c r="C62" s="117"/>
      <c r="D62" s="39">
        <f>SUM(E62:F62)</f>
        <v>0</v>
      </c>
      <c r="E62" s="51">
        <v>0</v>
      </c>
      <c r="F62" s="39" t="s">
        <v>117</v>
      </c>
      <c r="G62" s="39">
        <v>0</v>
      </c>
      <c r="H62" s="39">
        <v>0</v>
      </c>
      <c r="I62" s="39">
        <v>0</v>
      </c>
      <c r="J62" s="39">
        <v>0</v>
      </c>
    </row>
    <row r="63" spans="1:10" ht="66" customHeight="1">
      <c r="A63" s="131">
        <v>1256</v>
      </c>
      <c r="B63" s="130" t="s">
        <v>309</v>
      </c>
      <c r="C63" s="117"/>
      <c r="D63" s="39">
        <f>SUM(E63:F63)</f>
        <v>0</v>
      </c>
      <c r="E63" s="51">
        <v>0</v>
      </c>
      <c r="F63" s="39" t="s">
        <v>117</v>
      </c>
      <c r="G63" s="39">
        <v>0</v>
      </c>
      <c r="H63" s="39">
        <v>0</v>
      </c>
      <c r="I63" s="39">
        <v>0</v>
      </c>
      <c r="J63" s="39">
        <v>0</v>
      </c>
    </row>
    <row r="64" spans="1:10" ht="61.5" customHeight="1">
      <c r="A64" s="131">
        <v>1260</v>
      </c>
      <c r="B64" s="126" t="s">
        <v>310</v>
      </c>
      <c r="C64" s="115">
        <v>7332</v>
      </c>
      <c r="D64" s="41">
        <f>SUM(D65:D66)</f>
        <v>952330.1</v>
      </c>
      <c r="E64" s="39" t="s">
        <v>117</v>
      </c>
      <c r="F64" s="41">
        <f>SUM(F65:F66)</f>
        <v>952330.1</v>
      </c>
      <c r="G64" s="41">
        <f>G65</f>
        <v>822330.1</v>
      </c>
      <c r="H64" s="41">
        <f>H65</f>
        <v>952330.1</v>
      </c>
      <c r="I64" s="41">
        <f>I65</f>
        <v>952330.1</v>
      </c>
      <c r="J64" s="41">
        <f>J65</f>
        <v>952330.1</v>
      </c>
    </row>
    <row r="65" spans="1:10" ht="48.75" customHeight="1">
      <c r="A65" s="131">
        <v>1261</v>
      </c>
      <c r="B65" s="130" t="s">
        <v>311</v>
      </c>
      <c r="C65" s="117"/>
      <c r="D65" s="39">
        <f>SUM(E65:F65)</f>
        <v>952330.1</v>
      </c>
      <c r="E65" s="39" t="s">
        <v>117</v>
      </c>
      <c r="F65" s="39">
        <v>952330.1</v>
      </c>
      <c r="G65" s="39">
        <v>822330.1</v>
      </c>
      <c r="H65" s="39">
        <v>952330.1</v>
      </c>
      <c r="I65" s="39">
        <v>952330.1</v>
      </c>
      <c r="J65" s="39">
        <v>952330.1</v>
      </c>
    </row>
    <row r="66" spans="1:10" ht="54" customHeight="1">
      <c r="A66" s="131">
        <v>1262</v>
      </c>
      <c r="B66" s="130" t="s">
        <v>312</v>
      </c>
      <c r="C66" s="117"/>
      <c r="D66" s="39">
        <f>SUM(E66:F66)</f>
        <v>0</v>
      </c>
      <c r="E66" s="39" t="s">
        <v>117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</row>
    <row r="67" spans="1:10" ht="66" customHeight="1">
      <c r="A67" s="125" t="s">
        <v>115</v>
      </c>
      <c r="B67" s="126" t="s">
        <v>284</v>
      </c>
      <c r="C67" s="115">
        <v>7400</v>
      </c>
      <c r="D67" s="41">
        <f>SUM(D68,D70,D72,D77,D81,D105,D108,D111,D114)</f>
        <v>220470.2</v>
      </c>
      <c r="E67" s="41">
        <f aca="true" t="shared" si="2" ref="E67:J67">SUM(E68,E70,E72,E77,E81,E105,E108,E111,E117)</f>
        <v>220470.2</v>
      </c>
      <c r="F67" s="41">
        <f>F114</f>
        <v>520000</v>
      </c>
      <c r="G67" s="41">
        <f t="shared" si="2"/>
        <v>52606.3</v>
      </c>
      <c r="H67" s="41">
        <f t="shared" si="2"/>
        <v>104024.5</v>
      </c>
      <c r="I67" s="41">
        <f t="shared" si="2"/>
        <v>160355.1</v>
      </c>
      <c r="J67" s="41">
        <f t="shared" si="2"/>
        <v>220470.2</v>
      </c>
    </row>
    <row r="68" spans="1:10" ht="36" customHeight="1">
      <c r="A68" s="125" t="s">
        <v>192</v>
      </c>
      <c r="B68" s="126" t="s">
        <v>313</v>
      </c>
      <c r="C68" s="115">
        <v>7411</v>
      </c>
      <c r="D68" s="41">
        <f>SUM(D69)</f>
        <v>0</v>
      </c>
      <c r="E68" s="39" t="s">
        <v>117</v>
      </c>
      <c r="F68" s="41">
        <f>SUM(F69)</f>
        <v>0</v>
      </c>
      <c r="G68" s="41">
        <v>0</v>
      </c>
      <c r="H68" s="41">
        <v>0</v>
      </c>
      <c r="I68" s="41">
        <v>0</v>
      </c>
      <c r="J68" s="41">
        <v>0</v>
      </c>
    </row>
    <row r="69" spans="1:10" ht="66" customHeight="1">
      <c r="A69" s="129" t="s">
        <v>123</v>
      </c>
      <c r="B69" s="130" t="s">
        <v>314</v>
      </c>
      <c r="C69" s="117"/>
      <c r="D69" s="39">
        <f aca="true" t="shared" si="3" ref="D69:D76">SUM(E69:F69)</f>
        <v>0</v>
      </c>
      <c r="E69" s="39" t="s">
        <v>117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</row>
    <row r="70" spans="1:10" ht="44.25" customHeight="1">
      <c r="A70" s="125" t="s">
        <v>124</v>
      </c>
      <c r="B70" s="126" t="s">
        <v>315</v>
      </c>
      <c r="C70" s="115">
        <v>7412</v>
      </c>
      <c r="D70" s="41">
        <f>SUM(D71)</f>
        <v>0</v>
      </c>
      <c r="E70" s="41">
        <f>SUM(E71)</f>
        <v>0</v>
      </c>
      <c r="F70" s="39" t="s">
        <v>117</v>
      </c>
      <c r="G70" s="41">
        <v>0</v>
      </c>
      <c r="H70" s="41">
        <v>0</v>
      </c>
      <c r="I70" s="41">
        <v>0</v>
      </c>
      <c r="J70" s="41">
        <v>0</v>
      </c>
    </row>
    <row r="71" spans="1:10" ht="56.25" customHeight="1">
      <c r="A71" s="129" t="s">
        <v>125</v>
      </c>
      <c r="B71" s="130" t="s">
        <v>316</v>
      </c>
      <c r="C71" s="117"/>
      <c r="D71" s="39">
        <f t="shared" si="3"/>
        <v>0</v>
      </c>
      <c r="E71" s="39">
        <v>0</v>
      </c>
      <c r="F71" s="39" t="s">
        <v>117</v>
      </c>
      <c r="G71" s="39">
        <v>0</v>
      </c>
      <c r="H71" s="39">
        <v>0</v>
      </c>
      <c r="I71" s="39">
        <v>0</v>
      </c>
      <c r="J71" s="39">
        <v>0</v>
      </c>
    </row>
    <row r="72" spans="1:10" ht="48" customHeight="1">
      <c r="A72" s="125" t="s">
        <v>126</v>
      </c>
      <c r="B72" s="126" t="s">
        <v>317</v>
      </c>
      <c r="C72" s="115">
        <v>7415</v>
      </c>
      <c r="D72" s="41">
        <f>SUM(D73:D76)</f>
        <v>86681.5</v>
      </c>
      <c r="E72" s="41">
        <f>SUM(E73:E76)</f>
        <v>86681.5</v>
      </c>
      <c r="F72" s="39" t="s">
        <v>117</v>
      </c>
      <c r="G72" s="41">
        <f>SUM(G73:G76)</f>
        <v>21400</v>
      </c>
      <c r="H72" s="41">
        <f>SUM(H73:H76)</f>
        <v>42800</v>
      </c>
      <c r="I72" s="41">
        <f>SUM(I73:I76)</f>
        <v>64300</v>
      </c>
      <c r="J72" s="41">
        <f>SUM(J73:J76)</f>
        <v>86681.5</v>
      </c>
    </row>
    <row r="73" spans="1:12" ht="33" customHeight="1">
      <c r="A73" s="129" t="s">
        <v>127</v>
      </c>
      <c r="B73" s="130" t="s">
        <v>318</v>
      </c>
      <c r="C73" s="117"/>
      <c r="D73" s="39">
        <f t="shared" si="3"/>
        <v>70935.2</v>
      </c>
      <c r="E73" s="39">
        <v>70935.2</v>
      </c>
      <c r="F73" s="39" t="s">
        <v>117</v>
      </c>
      <c r="G73" s="39">
        <v>17600</v>
      </c>
      <c r="H73" s="39">
        <v>35200</v>
      </c>
      <c r="I73" s="39">
        <v>52800</v>
      </c>
      <c r="J73" s="39">
        <v>70935.2</v>
      </c>
      <c r="K73" s="105">
        <v>9600</v>
      </c>
      <c r="L73" s="105">
        <v>13085.8</v>
      </c>
    </row>
    <row r="74" spans="1:12" ht="47.25" customHeight="1">
      <c r="A74" s="129" t="s">
        <v>128</v>
      </c>
      <c r="B74" s="130" t="s">
        <v>319</v>
      </c>
      <c r="C74" s="117"/>
      <c r="D74" s="39">
        <f t="shared" si="3"/>
        <v>5967.3</v>
      </c>
      <c r="E74" s="39">
        <v>5967.3</v>
      </c>
      <c r="F74" s="39" t="s">
        <v>117</v>
      </c>
      <c r="G74" s="39">
        <v>1500</v>
      </c>
      <c r="H74" s="39">
        <v>3000</v>
      </c>
      <c r="I74" s="39">
        <v>4500</v>
      </c>
      <c r="J74" s="39">
        <v>5967.3</v>
      </c>
      <c r="K74" s="105">
        <v>1800</v>
      </c>
      <c r="L74" s="105">
        <v>2369.5</v>
      </c>
    </row>
    <row r="75" spans="1:10" ht="84" customHeight="1">
      <c r="A75" s="129" t="s">
        <v>129</v>
      </c>
      <c r="B75" s="130" t="s">
        <v>320</v>
      </c>
      <c r="C75" s="117"/>
      <c r="D75" s="39">
        <f t="shared" si="3"/>
        <v>0</v>
      </c>
      <c r="E75" s="39">
        <v>0</v>
      </c>
      <c r="F75" s="39" t="s">
        <v>117</v>
      </c>
      <c r="G75" s="39">
        <v>0</v>
      </c>
      <c r="H75" s="39">
        <v>0</v>
      </c>
      <c r="I75" s="39">
        <v>0</v>
      </c>
      <c r="J75" s="39">
        <v>0</v>
      </c>
    </row>
    <row r="76" spans="1:12" ht="28.5" customHeight="1">
      <c r="A76" s="137" t="s">
        <v>118</v>
      </c>
      <c r="B76" s="130" t="s">
        <v>321</v>
      </c>
      <c r="C76" s="117"/>
      <c r="D76" s="39">
        <f t="shared" si="3"/>
        <v>9779</v>
      </c>
      <c r="E76" s="39">
        <v>9779</v>
      </c>
      <c r="F76" s="39" t="s">
        <v>117</v>
      </c>
      <c r="G76" s="39">
        <v>2300</v>
      </c>
      <c r="H76" s="39">
        <v>4600</v>
      </c>
      <c r="I76" s="39">
        <v>7000</v>
      </c>
      <c r="J76" s="39">
        <v>9779</v>
      </c>
      <c r="K76" s="105">
        <v>0</v>
      </c>
      <c r="L76" s="105">
        <v>370</v>
      </c>
    </row>
    <row r="77" spans="1:10" ht="95.25" customHeight="1">
      <c r="A77" s="125" t="s">
        <v>119</v>
      </c>
      <c r="B77" s="126" t="s">
        <v>322</v>
      </c>
      <c r="C77" s="115">
        <v>7421</v>
      </c>
      <c r="D77" s="41">
        <f>SUM(D78:D80)</f>
        <v>1999</v>
      </c>
      <c r="E77" s="41">
        <f>SUM(E78:E80)</f>
        <v>1999</v>
      </c>
      <c r="F77" s="39" t="s">
        <v>117</v>
      </c>
      <c r="G77" s="41">
        <f>SUM(G78:G80)</f>
        <v>499.8</v>
      </c>
      <c r="H77" s="41">
        <f>SUM(H78:H80)</f>
        <v>999.5</v>
      </c>
      <c r="I77" s="41">
        <f>SUM(I78:I80)</f>
        <v>1499.6</v>
      </c>
      <c r="J77" s="41">
        <f>SUM(J78:J80)</f>
        <v>1999</v>
      </c>
    </row>
    <row r="78" spans="1:10" ht="120.75" customHeight="1">
      <c r="A78" s="129" t="s">
        <v>120</v>
      </c>
      <c r="B78" s="130" t="s">
        <v>323</v>
      </c>
      <c r="C78" s="117"/>
      <c r="D78" s="39">
        <f>SUM(E78:F78)</f>
        <v>0</v>
      </c>
      <c r="E78" s="39">
        <v>0</v>
      </c>
      <c r="F78" s="39" t="s">
        <v>117</v>
      </c>
      <c r="G78" s="51">
        <v>0</v>
      </c>
      <c r="H78" s="51">
        <v>0</v>
      </c>
      <c r="I78" s="51">
        <v>0</v>
      </c>
      <c r="J78" s="51">
        <v>0</v>
      </c>
    </row>
    <row r="79" spans="1:10" ht="77.25" customHeight="1">
      <c r="A79" s="129" t="s">
        <v>44</v>
      </c>
      <c r="B79" s="130" t="s">
        <v>324</v>
      </c>
      <c r="C79" s="115"/>
      <c r="D79" s="39">
        <f>SUM(E79:F79)</f>
        <v>1999</v>
      </c>
      <c r="E79" s="39">
        <v>1999</v>
      </c>
      <c r="F79" s="39" t="s">
        <v>117</v>
      </c>
      <c r="G79" s="51">
        <v>499.8</v>
      </c>
      <c r="H79" s="39">
        <v>999.5</v>
      </c>
      <c r="I79" s="39">
        <v>1499.6</v>
      </c>
      <c r="J79" s="39">
        <v>1999</v>
      </c>
    </row>
    <row r="80" spans="1:10" ht="96.75" customHeight="1">
      <c r="A80" s="137" t="s">
        <v>160</v>
      </c>
      <c r="B80" s="143" t="s">
        <v>325</v>
      </c>
      <c r="C80" s="115"/>
      <c r="D80" s="39">
        <f>SUM(E80:F80)</f>
        <v>0</v>
      </c>
      <c r="E80" s="51"/>
      <c r="F80" s="39" t="s">
        <v>117</v>
      </c>
      <c r="G80" s="51"/>
      <c r="H80" s="39"/>
      <c r="I80" s="39"/>
      <c r="J80" s="39"/>
    </row>
    <row r="81" spans="1:10" ht="52.5" customHeight="1">
      <c r="A81" s="125" t="s">
        <v>130</v>
      </c>
      <c r="B81" s="126" t="s">
        <v>326</v>
      </c>
      <c r="C81" s="115">
        <v>7422</v>
      </c>
      <c r="D81" s="41">
        <f>D82+D103+D104</f>
        <v>125789.7</v>
      </c>
      <c r="E81" s="41">
        <f>SUM(E82,E103,E104)</f>
        <v>125789.7</v>
      </c>
      <c r="F81" s="39" t="s">
        <v>117</v>
      </c>
      <c r="G81" s="41">
        <f>SUM(G82,G103,G104)</f>
        <v>29206.5</v>
      </c>
      <c r="H81" s="41">
        <f>SUM(H82,H103,H104)</f>
        <v>57225</v>
      </c>
      <c r="I81" s="41">
        <f>SUM(I82,I103,I104)</f>
        <v>90055.5</v>
      </c>
      <c r="J81" s="41">
        <f>SUM(J82,J103,J104)</f>
        <v>125789.7</v>
      </c>
    </row>
    <row r="82" spans="1:10" ht="108.75" customHeight="1">
      <c r="A82" s="129" t="s">
        <v>131</v>
      </c>
      <c r="B82" s="130" t="s">
        <v>285</v>
      </c>
      <c r="C82" s="126"/>
      <c r="D82" s="39">
        <f>SUM(D83,D84,D85,D86,D87,D88,D89,D90,D91,D92,D93,D94,D95,D96,D97,D98,D99,D100,D101,D102)</f>
        <v>117789.7</v>
      </c>
      <c r="E82" s="39">
        <f>SUM(E83,E84,E85,E86,E87,E88,E89,E90,E91,E92,E93,E94,E95,E96,E97,E98,E99,E100,E101,E102)</f>
        <v>117789.7</v>
      </c>
      <c r="F82" s="39" t="s">
        <v>117</v>
      </c>
      <c r="G82" s="39">
        <f>SUM(G83,G84,G85,G86,G87,G88,G89,G90,G91,G92,G93,G94,G95,G96,G97,G98,G99,G100,G101,G102)</f>
        <v>27206.5</v>
      </c>
      <c r="H82" s="39">
        <f>SUM(H83,H84,H85,H86,H87,H88,H89,H90,H91,H92,H93,H94,H95,H96,H97,H98,H99,H100,H101,H102)</f>
        <v>53225</v>
      </c>
      <c r="I82" s="39">
        <f>SUM(I83,I84,I85,I86,I87,I88,I89,I90,I91,I92,I93,I94,I95,I96,I97,I98,I99,I100,I101,I102)</f>
        <v>84055.5</v>
      </c>
      <c r="J82" s="39">
        <f>SUM(J83,J84,J85,J86,J87,J88,J89,J90,J91,J92,J93,J94,J95,J96,J97,J98,J99,J100,J101,J102)</f>
        <v>117789.7</v>
      </c>
    </row>
    <row r="83" spans="1:10" ht="81" customHeight="1">
      <c r="A83" s="137" t="s">
        <v>248</v>
      </c>
      <c r="B83" s="130" t="s">
        <v>203</v>
      </c>
      <c r="C83" s="115"/>
      <c r="D83" s="39">
        <f aca="true" t="shared" si="4" ref="D83:D88">E83</f>
        <v>0</v>
      </c>
      <c r="E83" s="39">
        <v>0</v>
      </c>
      <c r="F83" s="39" t="s">
        <v>117</v>
      </c>
      <c r="G83" s="39">
        <v>0</v>
      </c>
      <c r="H83" s="39">
        <v>0</v>
      </c>
      <c r="I83" s="39">
        <v>0</v>
      </c>
      <c r="J83" s="39">
        <v>0</v>
      </c>
    </row>
    <row r="84" spans="1:10" ht="140.25" customHeight="1">
      <c r="A84" s="137" t="s">
        <v>249</v>
      </c>
      <c r="B84" s="130" t="s">
        <v>204</v>
      </c>
      <c r="C84" s="115"/>
      <c r="D84" s="39">
        <f t="shared" si="4"/>
        <v>50</v>
      </c>
      <c r="E84" s="39">
        <v>50</v>
      </c>
      <c r="F84" s="39" t="s">
        <v>117</v>
      </c>
      <c r="G84" s="39">
        <v>12.5</v>
      </c>
      <c r="H84" s="39">
        <v>25</v>
      </c>
      <c r="I84" s="39">
        <v>37.5</v>
      </c>
      <c r="J84" s="39">
        <v>50</v>
      </c>
    </row>
    <row r="85" spans="1:10" ht="96" customHeight="1">
      <c r="A85" s="137" t="s">
        <v>250</v>
      </c>
      <c r="B85" s="130" t="s">
        <v>205</v>
      </c>
      <c r="C85" s="115"/>
      <c r="D85" s="39">
        <f t="shared" si="4"/>
        <v>0</v>
      </c>
      <c r="E85" s="39">
        <v>0</v>
      </c>
      <c r="F85" s="39" t="s">
        <v>117</v>
      </c>
      <c r="G85" s="39">
        <v>0</v>
      </c>
      <c r="H85" s="39">
        <v>0</v>
      </c>
      <c r="I85" s="39">
        <v>0</v>
      </c>
      <c r="J85" s="39">
        <v>0</v>
      </c>
    </row>
    <row r="86" spans="1:10" ht="86.25" customHeight="1">
      <c r="A86" s="137" t="s">
        <v>251</v>
      </c>
      <c r="B86" s="130" t="s">
        <v>206</v>
      </c>
      <c r="C86" s="115"/>
      <c r="D86" s="39">
        <f t="shared" si="4"/>
        <v>0</v>
      </c>
      <c r="E86" s="39">
        <v>0</v>
      </c>
      <c r="F86" s="39" t="s">
        <v>117</v>
      </c>
      <c r="G86" s="39">
        <v>0</v>
      </c>
      <c r="H86" s="39">
        <v>0</v>
      </c>
      <c r="I86" s="39">
        <v>0</v>
      </c>
      <c r="J86" s="39">
        <v>0</v>
      </c>
    </row>
    <row r="87" spans="1:10" ht="42.75" customHeight="1">
      <c r="A87" s="137" t="s">
        <v>252</v>
      </c>
      <c r="B87" s="130" t="s">
        <v>207</v>
      </c>
      <c r="C87" s="115"/>
      <c r="D87" s="39">
        <f t="shared" si="4"/>
        <v>1000</v>
      </c>
      <c r="E87" s="39">
        <v>1000</v>
      </c>
      <c r="F87" s="39" t="s">
        <v>117</v>
      </c>
      <c r="G87" s="39">
        <v>250</v>
      </c>
      <c r="H87" s="39">
        <v>500</v>
      </c>
      <c r="I87" s="39">
        <v>750</v>
      </c>
      <c r="J87" s="39">
        <v>1000</v>
      </c>
    </row>
    <row r="88" spans="1:10" ht="48.75" customHeight="1">
      <c r="A88" s="137" t="s">
        <v>253</v>
      </c>
      <c r="B88" s="130" t="s">
        <v>208</v>
      </c>
      <c r="C88" s="115"/>
      <c r="D88" s="39">
        <f t="shared" si="4"/>
        <v>0</v>
      </c>
      <c r="E88" s="39">
        <v>0</v>
      </c>
      <c r="F88" s="39" t="s">
        <v>117</v>
      </c>
      <c r="G88" s="39">
        <v>0</v>
      </c>
      <c r="H88" s="39">
        <v>0</v>
      </c>
      <c r="I88" s="39">
        <v>0</v>
      </c>
      <c r="J88" s="39">
        <v>0</v>
      </c>
    </row>
    <row r="89" spans="1:12" ht="45.75" customHeight="1">
      <c r="A89" s="137" t="s">
        <v>254</v>
      </c>
      <c r="B89" s="130" t="s">
        <v>255</v>
      </c>
      <c r="C89" s="115"/>
      <c r="D89" s="39">
        <f>SUM(E89)</f>
        <v>57332.1</v>
      </c>
      <c r="E89" s="39">
        <v>57332.1</v>
      </c>
      <c r="F89" s="39" t="s">
        <v>117</v>
      </c>
      <c r="G89" s="39">
        <v>13800</v>
      </c>
      <c r="H89" s="39">
        <v>27600</v>
      </c>
      <c r="I89" s="39">
        <v>42400</v>
      </c>
      <c r="J89" s="39">
        <v>57332.1</v>
      </c>
      <c r="K89" s="105">
        <v>2400</v>
      </c>
      <c r="L89" s="105">
        <v>3252.8</v>
      </c>
    </row>
    <row r="90" spans="1:10" ht="92.25" customHeight="1">
      <c r="A90" s="137" t="s">
        <v>256</v>
      </c>
      <c r="B90" s="130" t="s">
        <v>257</v>
      </c>
      <c r="C90" s="115"/>
      <c r="D90" s="39">
        <f aca="true" t="shared" si="5" ref="D90:D104">E90</f>
        <v>0</v>
      </c>
      <c r="E90" s="39">
        <v>0</v>
      </c>
      <c r="F90" s="39" t="s">
        <v>117</v>
      </c>
      <c r="G90" s="39">
        <v>0</v>
      </c>
      <c r="H90" s="39">
        <v>0</v>
      </c>
      <c r="I90" s="39">
        <v>0</v>
      </c>
      <c r="J90" s="39">
        <v>0</v>
      </c>
    </row>
    <row r="91" spans="1:10" ht="23.25" customHeight="1">
      <c r="A91" s="137" t="s">
        <v>258</v>
      </c>
      <c r="B91" s="130" t="s">
        <v>259</v>
      </c>
      <c r="C91" s="115"/>
      <c r="D91" s="39">
        <f t="shared" si="5"/>
        <v>0</v>
      </c>
      <c r="E91" s="39">
        <v>0</v>
      </c>
      <c r="F91" s="39" t="s">
        <v>117</v>
      </c>
      <c r="G91" s="39">
        <v>0</v>
      </c>
      <c r="H91" s="39">
        <v>0</v>
      </c>
      <c r="I91" s="39">
        <v>0</v>
      </c>
      <c r="J91" s="39">
        <v>0</v>
      </c>
    </row>
    <row r="92" spans="1:10" ht="102" customHeight="1">
      <c r="A92" s="137" t="s">
        <v>260</v>
      </c>
      <c r="B92" s="130" t="s">
        <v>209</v>
      </c>
      <c r="C92" s="115"/>
      <c r="D92" s="39">
        <f t="shared" si="5"/>
        <v>0</v>
      </c>
      <c r="E92" s="39">
        <v>0</v>
      </c>
      <c r="F92" s="39" t="s">
        <v>117</v>
      </c>
      <c r="G92" s="39">
        <v>0</v>
      </c>
      <c r="H92" s="39">
        <v>0</v>
      </c>
      <c r="I92" s="39">
        <v>0</v>
      </c>
      <c r="J92" s="39">
        <v>0</v>
      </c>
    </row>
    <row r="93" spans="1:10" ht="115.5" customHeight="1">
      <c r="A93" s="137" t="s">
        <v>261</v>
      </c>
      <c r="B93" s="130" t="s">
        <v>262</v>
      </c>
      <c r="C93" s="115"/>
      <c r="D93" s="39">
        <f t="shared" si="5"/>
        <v>0</v>
      </c>
      <c r="E93" s="39">
        <v>0</v>
      </c>
      <c r="F93" s="39" t="s">
        <v>117</v>
      </c>
      <c r="G93" s="39">
        <v>0</v>
      </c>
      <c r="H93" s="39">
        <v>0</v>
      </c>
      <c r="I93" s="39">
        <v>0</v>
      </c>
      <c r="J93" s="39">
        <v>0</v>
      </c>
    </row>
    <row r="94" spans="1:12" ht="64.5" customHeight="1">
      <c r="A94" s="137" t="s">
        <v>263</v>
      </c>
      <c r="B94" s="130" t="s">
        <v>210</v>
      </c>
      <c r="C94" s="115"/>
      <c r="D94" s="39">
        <f t="shared" si="5"/>
        <v>3038.1</v>
      </c>
      <c r="E94" s="39">
        <v>3038.1</v>
      </c>
      <c r="F94" s="39" t="s">
        <v>117</v>
      </c>
      <c r="G94" s="39">
        <v>750</v>
      </c>
      <c r="H94" s="41">
        <v>1500</v>
      </c>
      <c r="I94" s="39">
        <v>2250</v>
      </c>
      <c r="J94" s="39">
        <v>3038.1</v>
      </c>
      <c r="K94" s="105">
        <v>450</v>
      </c>
      <c r="L94" s="105">
        <v>630.4</v>
      </c>
    </row>
    <row r="95" spans="1:10" ht="45.75" customHeight="1">
      <c r="A95" s="137" t="s">
        <v>264</v>
      </c>
      <c r="B95" s="130" t="s">
        <v>265</v>
      </c>
      <c r="C95" s="115"/>
      <c r="D95" s="39">
        <f t="shared" si="5"/>
        <v>46290</v>
      </c>
      <c r="E95" s="39">
        <v>46290</v>
      </c>
      <c r="F95" s="39" t="s">
        <v>117</v>
      </c>
      <c r="G95" s="39">
        <v>9000</v>
      </c>
      <c r="H95" s="39">
        <v>18000</v>
      </c>
      <c r="I95" s="39">
        <v>32000</v>
      </c>
      <c r="J95" s="39">
        <v>46290</v>
      </c>
    </row>
    <row r="96" spans="1:12" ht="88.5" customHeight="1">
      <c r="A96" s="137" t="s">
        <v>266</v>
      </c>
      <c r="B96" s="130" t="s">
        <v>267</v>
      </c>
      <c r="C96" s="115"/>
      <c r="D96" s="39">
        <f t="shared" si="5"/>
        <v>10079.5</v>
      </c>
      <c r="E96" s="39">
        <v>10079.5</v>
      </c>
      <c r="F96" s="39" t="s">
        <v>117</v>
      </c>
      <c r="G96" s="39">
        <v>3394</v>
      </c>
      <c r="H96" s="39">
        <v>5600</v>
      </c>
      <c r="I96" s="39">
        <v>6618</v>
      </c>
      <c r="J96" s="39">
        <v>10079.5</v>
      </c>
      <c r="K96" s="105">
        <v>-510</v>
      </c>
      <c r="L96" s="105">
        <v>-680</v>
      </c>
    </row>
    <row r="97" spans="1:10" ht="114.75" customHeight="1">
      <c r="A97" s="137" t="s">
        <v>268</v>
      </c>
      <c r="B97" s="130" t="s">
        <v>211</v>
      </c>
      <c r="C97" s="115"/>
      <c r="D97" s="39">
        <f t="shared" si="5"/>
        <v>0</v>
      </c>
      <c r="E97" s="39">
        <v>0</v>
      </c>
      <c r="F97" s="39" t="s">
        <v>117</v>
      </c>
      <c r="G97" s="39">
        <v>0</v>
      </c>
      <c r="H97" s="39">
        <v>0</v>
      </c>
      <c r="I97" s="39">
        <v>0</v>
      </c>
      <c r="J97" s="39">
        <v>0</v>
      </c>
    </row>
    <row r="98" spans="1:10" ht="71.25" customHeight="1">
      <c r="A98" s="137" t="s">
        <v>269</v>
      </c>
      <c r="B98" s="130" t="s">
        <v>212</v>
      </c>
      <c r="C98" s="115"/>
      <c r="D98" s="39">
        <f t="shared" si="5"/>
        <v>0</v>
      </c>
      <c r="E98" s="39">
        <v>0</v>
      </c>
      <c r="F98" s="39" t="s">
        <v>117</v>
      </c>
      <c r="G98" s="39">
        <v>0</v>
      </c>
      <c r="H98" s="39">
        <v>0</v>
      </c>
      <c r="I98" s="39">
        <v>0</v>
      </c>
      <c r="J98" s="39">
        <v>0</v>
      </c>
    </row>
    <row r="99" spans="1:10" ht="147.75" customHeight="1">
      <c r="A99" s="137" t="s">
        <v>270</v>
      </c>
      <c r="B99" s="130" t="s">
        <v>271</v>
      </c>
      <c r="C99" s="115"/>
      <c r="D99" s="39">
        <f t="shared" si="5"/>
        <v>0</v>
      </c>
      <c r="E99" s="39">
        <v>0</v>
      </c>
      <c r="F99" s="39" t="s">
        <v>117</v>
      </c>
      <c r="G99" s="39">
        <v>0</v>
      </c>
      <c r="H99" s="39">
        <v>0</v>
      </c>
      <c r="I99" s="39">
        <v>0</v>
      </c>
      <c r="J99" s="39">
        <v>0</v>
      </c>
    </row>
    <row r="100" spans="1:10" ht="31.5" customHeight="1">
      <c r="A100" s="137" t="s">
        <v>272</v>
      </c>
      <c r="B100" s="130" t="s">
        <v>213</v>
      </c>
      <c r="C100" s="115"/>
      <c r="D100" s="39">
        <f t="shared" si="5"/>
        <v>0</v>
      </c>
      <c r="E100" s="39">
        <v>0</v>
      </c>
      <c r="F100" s="39" t="s">
        <v>117</v>
      </c>
      <c r="G100" s="39">
        <v>0</v>
      </c>
      <c r="H100" s="39">
        <v>0</v>
      </c>
      <c r="I100" s="39">
        <v>0</v>
      </c>
      <c r="J100" s="39">
        <v>0</v>
      </c>
    </row>
    <row r="101" spans="1:10" ht="27.75" customHeight="1">
      <c r="A101" s="137" t="s">
        <v>273</v>
      </c>
      <c r="B101" s="130" t="s">
        <v>274</v>
      </c>
      <c r="C101" s="115"/>
      <c r="D101" s="39">
        <f t="shared" si="5"/>
        <v>0</v>
      </c>
      <c r="E101" s="39">
        <v>0</v>
      </c>
      <c r="F101" s="39" t="s">
        <v>117</v>
      </c>
      <c r="G101" s="39">
        <v>0</v>
      </c>
      <c r="H101" s="39">
        <v>0</v>
      </c>
      <c r="I101" s="39">
        <v>0</v>
      </c>
      <c r="J101" s="39">
        <v>0</v>
      </c>
    </row>
    <row r="102" spans="1:10" ht="21.75" customHeight="1">
      <c r="A102" s="137" t="s">
        <v>275</v>
      </c>
      <c r="B102" s="130" t="s">
        <v>216</v>
      </c>
      <c r="C102" s="115"/>
      <c r="D102" s="39">
        <f t="shared" si="5"/>
        <v>0</v>
      </c>
      <c r="E102" s="39">
        <v>0</v>
      </c>
      <c r="F102" s="39" t="s">
        <v>117</v>
      </c>
      <c r="G102" s="39">
        <v>0</v>
      </c>
      <c r="H102" s="39">
        <v>0</v>
      </c>
      <c r="I102" s="39">
        <v>0</v>
      </c>
      <c r="J102" s="39">
        <v>0</v>
      </c>
    </row>
    <row r="103" spans="1:12" ht="39.75" customHeight="1">
      <c r="A103" s="129" t="s">
        <v>132</v>
      </c>
      <c r="B103" s="132" t="s">
        <v>214</v>
      </c>
      <c r="C103" s="115"/>
      <c r="D103" s="39">
        <f t="shared" si="5"/>
        <v>8000</v>
      </c>
      <c r="E103" s="39">
        <v>8000</v>
      </c>
      <c r="F103" s="39" t="s">
        <v>117</v>
      </c>
      <c r="G103" s="39">
        <v>2000</v>
      </c>
      <c r="H103" s="41">
        <v>4000</v>
      </c>
      <c r="I103" s="39">
        <v>6000</v>
      </c>
      <c r="J103" s="39">
        <v>8000</v>
      </c>
      <c r="K103" s="101">
        <v>2250</v>
      </c>
      <c r="L103" s="101">
        <v>3000</v>
      </c>
    </row>
    <row r="104" spans="1:10" ht="44.25" customHeight="1">
      <c r="A104" s="129" t="s">
        <v>215</v>
      </c>
      <c r="B104" s="132" t="s">
        <v>276</v>
      </c>
      <c r="C104" s="115"/>
      <c r="D104" s="39">
        <f t="shared" si="5"/>
        <v>0</v>
      </c>
      <c r="E104" s="39">
        <v>0</v>
      </c>
      <c r="F104" s="39" t="s">
        <v>117</v>
      </c>
      <c r="G104" s="39">
        <v>0</v>
      </c>
      <c r="H104" s="39">
        <v>0</v>
      </c>
      <c r="I104" s="39">
        <v>0</v>
      </c>
      <c r="J104" s="39">
        <v>0</v>
      </c>
    </row>
    <row r="105" spans="1:10" ht="41.25" customHeight="1">
      <c r="A105" s="144" t="s">
        <v>133</v>
      </c>
      <c r="B105" s="145" t="s">
        <v>327</v>
      </c>
      <c r="C105" s="115">
        <v>7431</v>
      </c>
      <c r="D105" s="41">
        <f>SUM(D106:D107)</f>
        <v>1000</v>
      </c>
      <c r="E105" s="41">
        <f>SUM(E106:E107)</f>
        <v>1000</v>
      </c>
      <c r="F105" s="39" t="s">
        <v>117</v>
      </c>
      <c r="G105" s="41">
        <f>SUM(G106:G107)</f>
        <v>250</v>
      </c>
      <c r="H105" s="41">
        <f>SUM(H106:H107)</f>
        <v>500</v>
      </c>
      <c r="I105" s="41">
        <f>SUM(I106:I107)</f>
        <v>750</v>
      </c>
      <c r="J105" s="41">
        <f>SUM(J106:J107)</f>
        <v>1000</v>
      </c>
    </row>
    <row r="106" spans="1:10" ht="63" customHeight="1">
      <c r="A106" s="129" t="s">
        <v>134</v>
      </c>
      <c r="B106" s="146" t="s">
        <v>328</v>
      </c>
      <c r="C106" s="117"/>
      <c r="D106" s="39">
        <f>SUM(E106:F106)</f>
        <v>1000</v>
      </c>
      <c r="E106" s="39">
        <v>1000</v>
      </c>
      <c r="F106" s="39" t="s">
        <v>117</v>
      </c>
      <c r="G106" s="39">
        <v>250</v>
      </c>
      <c r="H106" s="39">
        <v>500</v>
      </c>
      <c r="I106" s="39">
        <v>750</v>
      </c>
      <c r="J106" s="39">
        <v>1000</v>
      </c>
    </row>
    <row r="107" spans="1:10" ht="56.25" customHeight="1">
      <c r="A107" s="129" t="s">
        <v>135</v>
      </c>
      <c r="B107" s="134" t="s">
        <v>329</v>
      </c>
      <c r="C107" s="117"/>
      <c r="D107" s="39">
        <f>SUM(E107:F107)</f>
        <v>0</v>
      </c>
      <c r="E107" s="39">
        <v>0</v>
      </c>
      <c r="F107" s="39" t="s">
        <v>117</v>
      </c>
      <c r="G107" s="51">
        <v>0</v>
      </c>
      <c r="H107" s="51">
        <v>0</v>
      </c>
      <c r="I107" s="51">
        <v>0</v>
      </c>
      <c r="J107" s="51">
        <v>0</v>
      </c>
    </row>
    <row r="108" spans="1:10" ht="63" customHeight="1">
      <c r="A108" s="125" t="s">
        <v>136</v>
      </c>
      <c r="B108" s="135" t="s">
        <v>277</v>
      </c>
      <c r="C108" s="115">
        <v>7441</v>
      </c>
      <c r="D108" s="41">
        <f>SUM(D109:D110)</f>
        <v>0</v>
      </c>
      <c r="E108" s="41">
        <f>SUM(E109:E110)</f>
        <v>0</v>
      </c>
      <c r="F108" s="39" t="s">
        <v>117</v>
      </c>
      <c r="G108" s="41">
        <v>0</v>
      </c>
      <c r="H108" s="41">
        <v>0</v>
      </c>
      <c r="I108" s="41">
        <v>0</v>
      </c>
      <c r="J108" s="41">
        <v>0</v>
      </c>
    </row>
    <row r="109" spans="1:10" ht="140.25" customHeight="1">
      <c r="A109" s="113" t="s">
        <v>137</v>
      </c>
      <c r="B109" s="130" t="s">
        <v>330</v>
      </c>
      <c r="C109" s="117"/>
      <c r="D109" s="39">
        <f>SUM(E109:F109)</f>
        <v>0</v>
      </c>
      <c r="E109" s="39">
        <v>0</v>
      </c>
      <c r="F109" s="39" t="s">
        <v>117</v>
      </c>
      <c r="G109" s="39">
        <v>0</v>
      </c>
      <c r="H109" s="39">
        <v>0</v>
      </c>
      <c r="I109" s="39">
        <v>0</v>
      </c>
      <c r="J109" s="39">
        <v>0</v>
      </c>
    </row>
    <row r="110" spans="1:10" ht="140.25" customHeight="1">
      <c r="A110" s="137" t="s">
        <v>161</v>
      </c>
      <c r="B110" s="130" t="s">
        <v>331</v>
      </c>
      <c r="C110" s="117"/>
      <c r="D110" s="39">
        <f>SUM(E110:F110)</f>
        <v>0</v>
      </c>
      <c r="E110" s="39">
        <v>0</v>
      </c>
      <c r="F110" s="39" t="s">
        <v>117</v>
      </c>
      <c r="G110" s="51">
        <v>0</v>
      </c>
      <c r="H110" s="51">
        <v>0</v>
      </c>
      <c r="I110" s="51">
        <v>0</v>
      </c>
      <c r="J110" s="51">
        <v>0</v>
      </c>
    </row>
    <row r="111" spans="1:10" ht="71.25" customHeight="1">
      <c r="A111" s="144" t="s">
        <v>138</v>
      </c>
      <c r="B111" s="135" t="s">
        <v>278</v>
      </c>
      <c r="C111" s="115">
        <v>7442</v>
      </c>
      <c r="D111" s="41">
        <f>SUM(D112:D113)</f>
        <v>0</v>
      </c>
      <c r="E111" s="39" t="s">
        <v>117</v>
      </c>
      <c r="F111" s="41">
        <f>SUM(F112:F113)</f>
        <v>0</v>
      </c>
      <c r="G111" s="41">
        <v>0</v>
      </c>
      <c r="H111" s="41">
        <v>0</v>
      </c>
      <c r="I111" s="41">
        <v>0</v>
      </c>
      <c r="J111" s="41">
        <v>0</v>
      </c>
    </row>
    <row r="112" spans="1:10" ht="140.25" customHeight="1">
      <c r="A112" s="129" t="s">
        <v>139</v>
      </c>
      <c r="B112" s="147" t="s">
        <v>332</v>
      </c>
      <c r="C112" s="117"/>
      <c r="D112" s="39">
        <f>SUM(E112:F112)</f>
        <v>0</v>
      </c>
      <c r="E112" s="39" t="s">
        <v>117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</row>
    <row r="113" spans="1:10" ht="140.25" customHeight="1">
      <c r="A113" s="129" t="s">
        <v>140</v>
      </c>
      <c r="B113" s="134" t="s">
        <v>333</v>
      </c>
      <c r="C113" s="117"/>
      <c r="D113" s="39">
        <f>SUM(E113:F113)</f>
        <v>0</v>
      </c>
      <c r="E113" s="39" t="s">
        <v>117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</row>
    <row r="114" spans="1:10" ht="55.5" customHeight="1">
      <c r="A114" s="148" t="s">
        <v>45</v>
      </c>
      <c r="B114" s="135" t="s">
        <v>334</v>
      </c>
      <c r="C114" s="115">
        <v>7452</v>
      </c>
      <c r="D114" s="41">
        <f>E114</f>
        <v>5000</v>
      </c>
      <c r="E114" s="41">
        <f aca="true" t="shared" si="6" ref="E114:J114">SUM(E115:E117)</f>
        <v>5000</v>
      </c>
      <c r="F114" s="41">
        <f t="shared" si="6"/>
        <v>520000</v>
      </c>
      <c r="G114" s="41">
        <f t="shared" si="6"/>
        <v>131250</v>
      </c>
      <c r="H114" s="41">
        <f t="shared" si="6"/>
        <v>262500</v>
      </c>
      <c r="I114" s="41">
        <f t="shared" si="6"/>
        <v>393750</v>
      </c>
      <c r="J114" s="41">
        <f t="shared" si="6"/>
        <v>525000</v>
      </c>
    </row>
    <row r="115" spans="1:10" ht="42.75" customHeight="1">
      <c r="A115" s="129" t="s">
        <v>46</v>
      </c>
      <c r="B115" s="134" t="s">
        <v>335</v>
      </c>
      <c r="C115" s="117"/>
      <c r="D115" s="39">
        <f>SUM(E115:F115)</f>
        <v>0</v>
      </c>
      <c r="E115" s="39" t="s">
        <v>117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</row>
    <row r="116" spans="1:10" ht="48" customHeight="1">
      <c r="A116" s="129" t="s">
        <v>47</v>
      </c>
      <c r="B116" s="134" t="s">
        <v>336</v>
      </c>
      <c r="C116" s="117"/>
      <c r="D116" s="149">
        <f>SUM(E116:F116)</f>
        <v>520000</v>
      </c>
      <c r="E116" s="149" t="s">
        <v>117</v>
      </c>
      <c r="F116" s="149">
        <v>520000</v>
      </c>
      <c r="G116" s="149">
        <v>130000</v>
      </c>
      <c r="H116" s="39">
        <v>260000</v>
      </c>
      <c r="I116" s="39">
        <v>390000</v>
      </c>
      <c r="J116" s="39">
        <v>520000</v>
      </c>
    </row>
    <row r="117" spans="1:10" ht="73.5" customHeight="1">
      <c r="A117" s="129" t="s">
        <v>48</v>
      </c>
      <c r="B117" s="130" t="s">
        <v>337</v>
      </c>
      <c r="C117" s="117"/>
      <c r="D117" s="39">
        <f>SUM(E117:F117)</f>
        <v>5000</v>
      </c>
      <c r="E117" s="150">
        <v>5000</v>
      </c>
      <c r="F117" s="39">
        <v>0</v>
      </c>
      <c r="G117" s="39">
        <v>1250</v>
      </c>
      <c r="H117" s="39">
        <v>2500</v>
      </c>
      <c r="I117" s="39">
        <v>3750</v>
      </c>
      <c r="J117" s="39">
        <v>5000</v>
      </c>
    </row>
    <row r="118" spans="2:4" ht="140.25" customHeight="1">
      <c r="B118" s="101"/>
      <c r="D118" s="104"/>
    </row>
    <row r="119" spans="2:4" ht="140.25" customHeight="1">
      <c r="B119" s="101"/>
      <c r="D119" s="104"/>
    </row>
    <row r="120" spans="2:4" ht="140.25" customHeight="1">
      <c r="B120" s="101"/>
      <c r="D120" s="104"/>
    </row>
    <row r="121" spans="2:4" ht="140.25" customHeight="1">
      <c r="B121" s="101"/>
      <c r="D121" s="104"/>
    </row>
    <row r="122" spans="2:4" ht="140.25" customHeight="1">
      <c r="B122" s="101"/>
      <c r="D122" s="104"/>
    </row>
    <row r="123" spans="2:4" ht="140.25" customHeight="1">
      <c r="B123" s="101"/>
      <c r="D123" s="104"/>
    </row>
    <row r="124" spans="2:4" ht="140.25" customHeight="1">
      <c r="B124" s="101"/>
      <c r="D124" s="104"/>
    </row>
    <row r="125" spans="2:4" ht="140.25" customHeight="1">
      <c r="B125" s="101"/>
      <c r="D125" s="104"/>
    </row>
    <row r="126" spans="2:4" ht="140.25" customHeight="1">
      <c r="B126" s="101"/>
      <c r="D126" s="104"/>
    </row>
    <row r="127" spans="2:4" ht="140.25" customHeight="1">
      <c r="B127" s="101"/>
      <c r="D127" s="104"/>
    </row>
    <row r="128" spans="2:4" ht="140.25" customHeight="1">
      <c r="B128" s="101"/>
      <c r="D128" s="104"/>
    </row>
    <row r="129" spans="2:4" ht="140.25" customHeight="1">
      <c r="B129" s="101"/>
      <c r="D129" s="104"/>
    </row>
    <row r="130" spans="2:4" ht="140.25" customHeight="1">
      <c r="B130" s="101"/>
      <c r="D130" s="104"/>
    </row>
    <row r="131" spans="2:4" ht="140.25" customHeight="1">
      <c r="B131" s="101"/>
      <c r="D131" s="104"/>
    </row>
    <row r="132" spans="2:4" ht="140.25" customHeight="1">
      <c r="B132" s="101"/>
      <c r="D132" s="104"/>
    </row>
    <row r="133" spans="2:4" ht="140.25" customHeight="1">
      <c r="B133" s="101"/>
      <c r="D133" s="104"/>
    </row>
    <row r="134" spans="2:4" ht="140.25" customHeight="1">
      <c r="B134" s="101"/>
      <c r="D134" s="104"/>
    </row>
    <row r="135" spans="2:4" ht="140.25" customHeight="1">
      <c r="B135" s="101"/>
      <c r="D135" s="104"/>
    </row>
    <row r="136" spans="2:4" ht="140.25" customHeight="1">
      <c r="B136" s="101"/>
      <c r="D136" s="104"/>
    </row>
    <row r="137" spans="2:4" ht="140.25" customHeight="1">
      <c r="B137" s="101"/>
      <c r="D137" s="104"/>
    </row>
    <row r="138" spans="2:4" ht="140.25" customHeight="1">
      <c r="B138" s="101"/>
      <c r="D138" s="104"/>
    </row>
    <row r="139" spans="2:4" ht="140.25" customHeight="1">
      <c r="B139" s="101"/>
      <c r="D139" s="104"/>
    </row>
    <row r="140" spans="2:4" ht="140.25" customHeight="1">
      <c r="B140" s="101"/>
      <c r="D140" s="104"/>
    </row>
    <row r="141" spans="2:4" ht="140.25" customHeight="1">
      <c r="B141" s="101"/>
      <c r="D141" s="104"/>
    </row>
    <row r="142" spans="2:4" ht="140.25" customHeight="1">
      <c r="B142" s="101"/>
      <c r="D142" s="104"/>
    </row>
    <row r="143" spans="2:4" ht="140.25" customHeight="1">
      <c r="B143" s="101"/>
      <c r="D143" s="104"/>
    </row>
    <row r="144" spans="2:4" ht="140.25" customHeight="1">
      <c r="B144" s="101"/>
      <c r="D144" s="104"/>
    </row>
    <row r="145" spans="2:4" ht="140.25" customHeight="1">
      <c r="B145" s="101"/>
      <c r="D145" s="104"/>
    </row>
    <row r="146" spans="2:4" ht="140.25" customHeight="1">
      <c r="B146" s="101"/>
      <c r="D146" s="104"/>
    </row>
    <row r="147" spans="2:4" ht="140.25" customHeight="1">
      <c r="B147" s="101"/>
      <c r="D147" s="104"/>
    </row>
    <row r="148" spans="2:4" ht="140.25" customHeight="1">
      <c r="B148" s="101"/>
      <c r="D148" s="104"/>
    </row>
    <row r="149" spans="2:4" ht="140.25" customHeight="1">
      <c r="B149" s="101"/>
      <c r="D149" s="104"/>
    </row>
    <row r="150" spans="2:4" ht="140.25" customHeight="1">
      <c r="B150" s="101"/>
      <c r="D150" s="104"/>
    </row>
    <row r="151" spans="2:4" ht="140.25" customHeight="1">
      <c r="B151" s="101"/>
      <c r="D151" s="104"/>
    </row>
    <row r="152" spans="2:4" ht="140.25" customHeight="1">
      <c r="B152" s="101"/>
      <c r="D152" s="104"/>
    </row>
    <row r="153" spans="2:4" ht="140.25" customHeight="1">
      <c r="B153" s="101"/>
      <c r="D153" s="104"/>
    </row>
    <row r="154" spans="2:4" ht="140.25" customHeight="1">
      <c r="B154" s="101"/>
      <c r="D154" s="104"/>
    </row>
  </sheetData>
  <sheetProtection/>
  <protectedRanges>
    <protectedRange sqref="E50 G50" name="Range7"/>
    <protectedRange sqref="E106:E107 E109:E110 E117:G117 F115:F116 G116 G106:G107 H107:J107 G115:I115 F112:J113 G109:J109" name="Range4"/>
    <protectedRange sqref="E40:E41 E44:E47 F52 E54 E58 G58 F56:J56 G54:J54 G40:G44 H41:J44 G45:J47" name="Range2"/>
    <protectedRange sqref="E14:E16 E18 G15:G16" name="Range1"/>
    <protectedRange sqref="E60:E63 E71 E73:E76 E78 G80 G73:G76 F65:G65 E80 G78:J78 H75:J75 F69:J69 G71:J71 F66:J66" name="Range3"/>
    <protectedRange sqref="C4 F4" name="Range8"/>
    <protectedRange sqref="E22" name="Range1_1"/>
    <protectedRange sqref="E21 E23:E38" name="Range3_1"/>
    <protectedRange sqref="E83:E88 G90:G104 E90:E104 G83:G88 H104:J104 H97:J102 H90:J93 H88:J88 H85:J86 H83:J83" name="Range3_2"/>
    <protectedRange sqref="G79" name="Range3_3"/>
    <protectedRange sqref="G110:J110" name="Range4_1"/>
    <protectedRange sqref="E79" name="Range2_1"/>
  </protectedRanges>
  <mergeCells count="8">
    <mergeCell ref="F6:J6"/>
    <mergeCell ref="H2:J2"/>
    <mergeCell ref="C7:F7"/>
    <mergeCell ref="A8:A9"/>
    <mergeCell ref="G7:J7"/>
    <mergeCell ref="G8:J8"/>
    <mergeCell ref="B5:J5"/>
    <mergeCell ref="B4:J4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9" formula="1"/>
    <ignoredError sqref="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320"/>
  <sheetViews>
    <sheetView zoomScalePageLayoutView="0" workbookViewId="0" topLeftCell="A1">
      <selection activeCell="N2" sqref="N2"/>
    </sheetView>
  </sheetViews>
  <sheetFormatPr defaultColWidth="9.140625" defaultRowHeight="25.5" customHeight="1"/>
  <cols>
    <col min="1" max="1" width="6.140625" style="151" customWidth="1"/>
    <col min="2" max="2" width="5.421875" style="152" customWidth="1"/>
    <col min="3" max="3" width="4.421875" style="153" customWidth="1"/>
    <col min="4" max="4" width="5.7109375" style="154" customWidth="1"/>
    <col min="5" max="5" width="28.57421875" style="155" customWidth="1"/>
    <col min="6" max="6" width="14.7109375" style="151" customWidth="1"/>
    <col min="7" max="7" width="13.8515625" style="151" customWidth="1"/>
    <col min="8" max="8" width="12.7109375" style="156" customWidth="1"/>
    <col min="9" max="9" width="12.7109375" style="157" customWidth="1"/>
    <col min="10" max="10" width="13.421875" style="157" customWidth="1"/>
    <col min="11" max="11" width="14.57421875" style="157" customWidth="1"/>
    <col min="12" max="12" width="15.00390625" style="157" customWidth="1"/>
    <col min="13" max="16384" width="9.140625" style="151" customWidth="1"/>
  </cols>
  <sheetData>
    <row r="1" ht="7.5" customHeight="1"/>
    <row r="2" spans="8:12" ht="131.25" customHeight="1">
      <c r="H2" s="158"/>
      <c r="J2" s="375" t="s">
        <v>872</v>
      </c>
      <c r="K2" s="375"/>
      <c r="L2" s="375"/>
    </row>
    <row r="3" spans="1:12" s="159" customFormat="1" ht="23.25" customHeight="1">
      <c r="A3" s="379" t="s">
        <v>840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159" customFormat="1" ht="37.5" customHeight="1">
      <c r="A4" s="377" t="s">
        <v>841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3:12" ht="25.5" customHeight="1" thickBot="1">
      <c r="C5" s="154"/>
      <c r="E5" s="160"/>
      <c r="G5" s="378" t="s">
        <v>605</v>
      </c>
      <c r="H5" s="378"/>
      <c r="I5" s="378"/>
      <c r="J5" s="378"/>
      <c r="K5" s="378"/>
      <c r="L5" s="378"/>
    </row>
    <row r="6" spans="1:12" ht="25.5" customHeight="1">
      <c r="A6" s="380" t="s">
        <v>610</v>
      </c>
      <c r="B6" s="384" t="s">
        <v>611</v>
      </c>
      <c r="C6" s="387" t="s">
        <v>612</v>
      </c>
      <c r="D6" s="387" t="s">
        <v>613</v>
      </c>
      <c r="E6" s="161" t="s">
        <v>346</v>
      </c>
      <c r="F6" s="390" t="s">
        <v>338</v>
      </c>
      <c r="G6" s="390"/>
      <c r="H6" s="390"/>
      <c r="I6" s="376" t="s">
        <v>851</v>
      </c>
      <c r="J6" s="376"/>
      <c r="K6" s="376"/>
      <c r="L6" s="376"/>
    </row>
    <row r="7" spans="1:12" s="166" customFormat="1" ht="25.5" customHeight="1">
      <c r="A7" s="381"/>
      <c r="B7" s="385"/>
      <c r="C7" s="388"/>
      <c r="D7" s="388"/>
      <c r="E7" s="162"/>
      <c r="F7" s="163" t="s">
        <v>606</v>
      </c>
      <c r="G7" s="164" t="s">
        <v>281</v>
      </c>
      <c r="H7" s="165"/>
      <c r="I7" s="376" t="s">
        <v>852</v>
      </c>
      <c r="J7" s="376"/>
      <c r="K7" s="376"/>
      <c r="L7" s="376"/>
    </row>
    <row r="8" spans="1:12" s="170" customFormat="1" ht="25.5" customHeight="1" thickBot="1">
      <c r="A8" s="382"/>
      <c r="B8" s="386"/>
      <c r="C8" s="389"/>
      <c r="D8" s="389"/>
      <c r="E8" s="167"/>
      <c r="F8" s="165" t="s">
        <v>607</v>
      </c>
      <c r="G8" s="168" t="s">
        <v>608</v>
      </c>
      <c r="H8" s="168" t="s">
        <v>609</v>
      </c>
      <c r="I8" s="169" t="s">
        <v>853</v>
      </c>
      <c r="J8" s="169" t="s">
        <v>856</v>
      </c>
      <c r="K8" s="169" t="s">
        <v>854</v>
      </c>
      <c r="L8" s="169" t="s">
        <v>855</v>
      </c>
    </row>
    <row r="9" spans="1:12" s="170" customFormat="1" ht="25.5" customHeight="1" thickBot="1">
      <c r="A9" s="171">
        <v>1</v>
      </c>
      <c r="B9" s="172">
        <v>2</v>
      </c>
      <c r="C9" s="172">
        <v>3</v>
      </c>
      <c r="D9" s="173">
        <v>4</v>
      </c>
      <c r="E9" s="174" t="s">
        <v>347</v>
      </c>
      <c r="F9" s="175">
        <v>6</v>
      </c>
      <c r="G9" s="176">
        <v>7</v>
      </c>
      <c r="H9" s="176">
        <v>8</v>
      </c>
      <c r="I9" s="177">
        <v>9</v>
      </c>
      <c r="J9" s="177">
        <v>10</v>
      </c>
      <c r="K9" s="177">
        <v>11</v>
      </c>
      <c r="L9" s="177">
        <v>12</v>
      </c>
    </row>
    <row r="10" spans="1:12" s="185" customFormat="1" ht="78.75" customHeight="1" thickBot="1">
      <c r="A10" s="178">
        <v>2000</v>
      </c>
      <c r="B10" s="179" t="s">
        <v>116</v>
      </c>
      <c r="C10" s="180" t="s">
        <v>117</v>
      </c>
      <c r="D10" s="181" t="s">
        <v>117</v>
      </c>
      <c r="E10" s="182" t="s">
        <v>348</v>
      </c>
      <c r="F10" s="183">
        <f>SUM(F11,F47,F64,F90,F147,F167,F187,F216,F248,F279,F311)</f>
        <v>3980497.5999999996</v>
      </c>
      <c r="G10" s="184">
        <f aca="true" t="shared" si="0" ref="G10:L10">G11+G47+G64+G90+G147+G167+G187+G216+G248+G279+G311</f>
        <v>2750384.9</v>
      </c>
      <c r="H10" s="184">
        <f t="shared" si="0"/>
        <v>1750112.7000000002</v>
      </c>
      <c r="I10" s="184">
        <f t="shared" si="0"/>
        <v>1769126.5999999999</v>
      </c>
      <c r="J10" s="184">
        <f t="shared" si="0"/>
        <v>2591552.5999999996</v>
      </c>
      <c r="K10" s="184">
        <f t="shared" si="0"/>
        <v>3239993.4</v>
      </c>
      <c r="L10" s="184">
        <f t="shared" si="0"/>
        <v>3980497.5999999996</v>
      </c>
    </row>
    <row r="11" spans="1:12" s="193" customFormat="1" ht="25.5" customHeight="1">
      <c r="A11" s="186">
        <v>2100</v>
      </c>
      <c r="B11" s="187" t="s">
        <v>198</v>
      </c>
      <c r="C11" s="188" t="s">
        <v>178</v>
      </c>
      <c r="D11" s="189" t="s">
        <v>178</v>
      </c>
      <c r="E11" s="190" t="s">
        <v>349</v>
      </c>
      <c r="F11" s="191">
        <f aca="true" t="shared" si="1" ref="F11:L11">SUM(F13,F18,F22,F27,F30,F33,F36,F39)</f>
        <v>1533897.4</v>
      </c>
      <c r="G11" s="192">
        <f t="shared" si="1"/>
        <v>1057841.8</v>
      </c>
      <c r="H11" s="192">
        <f t="shared" si="1"/>
        <v>476055.6</v>
      </c>
      <c r="I11" s="192">
        <f t="shared" si="1"/>
        <v>484109.69999999995</v>
      </c>
      <c r="J11" s="192">
        <f t="shared" si="1"/>
        <v>892087.1</v>
      </c>
      <c r="K11" s="192">
        <f t="shared" si="1"/>
        <v>1169710.6</v>
      </c>
      <c r="L11" s="192">
        <f t="shared" si="1"/>
        <v>1533897.4</v>
      </c>
    </row>
    <row r="12" spans="1:12" ht="25.5" customHeight="1">
      <c r="A12" s="186"/>
      <c r="B12" s="187"/>
      <c r="C12" s="188"/>
      <c r="D12" s="189"/>
      <c r="E12" s="194" t="s">
        <v>341</v>
      </c>
      <c r="F12" s="195"/>
      <c r="G12" s="192"/>
      <c r="H12" s="192"/>
      <c r="I12" s="196"/>
      <c r="J12" s="196"/>
      <c r="K12" s="196"/>
      <c r="L12" s="196"/>
    </row>
    <row r="13" spans="1:12" s="200" customFormat="1" ht="25.5" customHeight="1">
      <c r="A13" s="197">
        <v>2110</v>
      </c>
      <c r="B13" s="187" t="s">
        <v>198</v>
      </c>
      <c r="C13" s="198" t="s">
        <v>179</v>
      </c>
      <c r="D13" s="199" t="s">
        <v>178</v>
      </c>
      <c r="E13" s="194" t="s">
        <v>421</v>
      </c>
      <c r="F13" s="195">
        <f aca="true" t="shared" si="2" ref="F13:L13">SUM(F15)</f>
        <v>736451.8</v>
      </c>
      <c r="G13" s="192">
        <f t="shared" si="2"/>
        <v>723451.8</v>
      </c>
      <c r="H13" s="192">
        <f t="shared" si="2"/>
        <v>13000</v>
      </c>
      <c r="I13" s="192">
        <f t="shared" si="2"/>
        <v>183700.6</v>
      </c>
      <c r="J13" s="192">
        <f t="shared" si="2"/>
        <v>356450.1</v>
      </c>
      <c r="K13" s="192">
        <f t="shared" si="2"/>
        <v>528700.1</v>
      </c>
      <c r="L13" s="192">
        <f t="shared" si="2"/>
        <v>736451.8</v>
      </c>
    </row>
    <row r="14" spans="1:12" s="200" customFormat="1" ht="25.5" customHeight="1">
      <c r="A14" s="197"/>
      <c r="B14" s="187"/>
      <c r="C14" s="198"/>
      <c r="D14" s="199"/>
      <c r="E14" s="194" t="s">
        <v>422</v>
      </c>
      <c r="F14" s="195"/>
      <c r="G14" s="192"/>
      <c r="H14" s="192"/>
      <c r="I14" s="201"/>
      <c r="J14" s="201"/>
      <c r="K14" s="201"/>
      <c r="L14" s="201"/>
    </row>
    <row r="15" spans="1:12" ht="25.5" customHeight="1">
      <c r="A15" s="202">
        <v>2111</v>
      </c>
      <c r="B15" s="203" t="s">
        <v>198</v>
      </c>
      <c r="C15" s="204" t="s">
        <v>179</v>
      </c>
      <c r="D15" s="205" t="s">
        <v>179</v>
      </c>
      <c r="E15" s="206" t="s">
        <v>423</v>
      </c>
      <c r="F15" s="207">
        <f>G15+H15</f>
        <v>736451.8</v>
      </c>
      <c r="G15" s="192">
        <v>723451.8</v>
      </c>
      <c r="H15" s="192">
        <v>13000</v>
      </c>
      <c r="I15" s="192">
        <v>183700.6</v>
      </c>
      <c r="J15" s="192">
        <v>356450.1</v>
      </c>
      <c r="K15" s="192">
        <v>528700.1</v>
      </c>
      <c r="L15" s="192">
        <v>736451.8</v>
      </c>
    </row>
    <row r="16" spans="1:12" ht="25.5" customHeight="1">
      <c r="A16" s="208">
        <v>2112</v>
      </c>
      <c r="B16" s="198" t="s">
        <v>198</v>
      </c>
      <c r="C16" s="198" t="s">
        <v>179</v>
      </c>
      <c r="D16" s="198" t="s">
        <v>180</v>
      </c>
      <c r="E16" s="162" t="s">
        <v>424</v>
      </c>
      <c r="F16" s="195">
        <f>SUM(G16:H16)</f>
        <v>0</v>
      </c>
      <c r="G16" s="192"/>
      <c r="H16" s="192"/>
      <c r="I16" s="196"/>
      <c r="J16" s="196"/>
      <c r="K16" s="196"/>
      <c r="L16" s="196"/>
    </row>
    <row r="17" spans="1:12" ht="25.5" customHeight="1" thickBot="1">
      <c r="A17" s="186">
        <v>2113</v>
      </c>
      <c r="B17" s="187" t="s">
        <v>198</v>
      </c>
      <c r="C17" s="188" t="s">
        <v>179</v>
      </c>
      <c r="D17" s="189" t="s">
        <v>159</v>
      </c>
      <c r="E17" s="190" t="s">
        <v>425</v>
      </c>
      <c r="F17" s="209">
        <f>SUM(G17:H17)</f>
        <v>0</v>
      </c>
      <c r="G17" s="192"/>
      <c r="H17" s="192"/>
      <c r="I17" s="196"/>
      <c r="J17" s="196"/>
      <c r="K17" s="196"/>
      <c r="L17" s="196"/>
    </row>
    <row r="18" spans="1:12" ht="25.5" customHeight="1">
      <c r="A18" s="197">
        <v>2120</v>
      </c>
      <c r="B18" s="187" t="s">
        <v>198</v>
      </c>
      <c r="C18" s="198" t="s">
        <v>180</v>
      </c>
      <c r="D18" s="199" t="s">
        <v>178</v>
      </c>
      <c r="E18" s="194" t="s">
        <v>426</v>
      </c>
      <c r="F18" s="195">
        <f>SUM(F20:F21)</f>
        <v>0</v>
      </c>
      <c r="G18" s="192">
        <f>SUM(G20:G21)</f>
        <v>0</v>
      </c>
      <c r="H18" s="192">
        <f>SUM(H20:H21)</f>
        <v>0</v>
      </c>
      <c r="I18" s="196"/>
      <c r="J18" s="196"/>
      <c r="K18" s="196"/>
      <c r="L18" s="196"/>
    </row>
    <row r="19" spans="1:12" s="200" customFormat="1" ht="25.5" customHeight="1">
      <c r="A19" s="197"/>
      <c r="B19" s="187"/>
      <c r="C19" s="198"/>
      <c r="D19" s="199"/>
      <c r="E19" s="194" t="s">
        <v>422</v>
      </c>
      <c r="F19" s="195"/>
      <c r="G19" s="192"/>
      <c r="H19" s="192"/>
      <c r="I19" s="201"/>
      <c r="J19" s="201"/>
      <c r="K19" s="201"/>
      <c r="L19" s="201"/>
    </row>
    <row r="20" spans="1:12" ht="25.5" customHeight="1" thickBot="1">
      <c r="A20" s="197">
        <v>2121</v>
      </c>
      <c r="B20" s="187" t="s">
        <v>198</v>
      </c>
      <c r="C20" s="198" t="s">
        <v>180</v>
      </c>
      <c r="D20" s="199" t="s">
        <v>179</v>
      </c>
      <c r="E20" s="194" t="s">
        <v>427</v>
      </c>
      <c r="F20" s="210">
        <f>SUM(G20:H20)</f>
        <v>0</v>
      </c>
      <c r="G20" s="192"/>
      <c r="H20" s="192"/>
      <c r="I20" s="196"/>
      <c r="J20" s="196"/>
      <c r="K20" s="196"/>
      <c r="L20" s="196"/>
    </row>
    <row r="21" spans="1:12" ht="25.5" customHeight="1" thickBot="1">
      <c r="A21" s="197">
        <v>2122</v>
      </c>
      <c r="B21" s="187" t="s">
        <v>198</v>
      </c>
      <c r="C21" s="198" t="s">
        <v>180</v>
      </c>
      <c r="D21" s="199" t="s">
        <v>180</v>
      </c>
      <c r="E21" s="194" t="s">
        <v>428</v>
      </c>
      <c r="F21" s="210">
        <f>SUM(G21:H21)</f>
        <v>0</v>
      </c>
      <c r="G21" s="192"/>
      <c r="H21" s="192"/>
      <c r="I21" s="196"/>
      <c r="J21" s="196"/>
      <c r="K21" s="196"/>
      <c r="L21" s="196"/>
    </row>
    <row r="22" spans="1:12" ht="25.5" customHeight="1">
      <c r="A22" s="197">
        <v>2130</v>
      </c>
      <c r="B22" s="187" t="s">
        <v>198</v>
      </c>
      <c r="C22" s="198" t="s">
        <v>159</v>
      </c>
      <c r="D22" s="199" t="s">
        <v>178</v>
      </c>
      <c r="E22" s="194" t="s">
        <v>429</v>
      </c>
      <c r="F22" s="195">
        <f aca="true" t="shared" si="3" ref="F22:L22">SUM(F26,F25)</f>
        <v>5851</v>
      </c>
      <c r="G22" s="192">
        <f t="shared" si="3"/>
        <v>5851</v>
      </c>
      <c r="H22" s="192">
        <f t="shared" si="3"/>
        <v>0</v>
      </c>
      <c r="I22" s="192">
        <f t="shared" si="3"/>
        <v>1462.8</v>
      </c>
      <c r="J22" s="192">
        <f t="shared" si="3"/>
        <v>2925.5</v>
      </c>
      <c r="K22" s="192">
        <f t="shared" si="3"/>
        <v>4388.6</v>
      </c>
      <c r="L22" s="192">
        <f t="shared" si="3"/>
        <v>5851</v>
      </c>
    </row>
    <row r="23" spans="1:12" s="200" customFormat="1" ht="25.5" customHeight="1">
      <c r="A23" s="197"/>
      <c r="B23" s="187"/>
      <c r="C23" s="198"/>
      <c r="D23" s="199"/>
      <c r="E23" s="194" t="s">
        <v>422</v>
      </c>
      <c r="F23" s="195"/>
      <c r="G23" s="192"/>
      <c r="H23" s="192"/>
      <c r="I23" s="201"/>
      <c r="J23" s="201"/>
      <c r="K23" s="201"/>
      <c r="L23" s="201"/>
    </row>
    <row r="24" spans="1:12" ht="25.5" customHeight="1" thickBot="1">
      <c r="A24" s="197">
        <v>2131</v>
      </c>
      <c r="B24" s="187" t="s">
        <v>198</v>
      </c>
      <c r="C24" s="198" t="s">
        <v>159</v>
      </c>
      <c r="D24" s="199" t="s">
        <v>179</v>
      </c>
      <c r="E24" s="194" t="s">
        <v>430</v>
      </c>
      <c r="F24" s="210">
        <f>SUM(G24:H24)</f>
        <v>0</v>
      </c>
      <c r="G24" s="192"/>
      <c r="H24" s="192"/>
      <c r="I24" s="196"/>
      <c r="J24" s="196"/>
      <c r="K24" s="196"/>
      <c r="L24" s="196"/>
    </row>
    <row r="25" spans="1:12" ht="25.5" customHeight="1" thickBot="1">
      <c r="A25" s="197">
        <v>2132</v>
      </c>
      <c r="B25" s="187" t="s">
        <v>198</v>
      </c>
      <c r="C25" s="198">
        <v>3</v>
      </c>
      <c r="D25" s="199">
        <v>2</v>
      </c>
      <c r="E25" s="194" t="s">
        <v>431</v>
      </c>
      <c r="F25" s="210">
        <f>SUM(G25:H25)</f>
        <v>0</v>
      </c>
      <c r="G25" s="192"/>
      <c r="H25" s="192"/>
      <c r="I25" s="196"/>
      <c r="J25" s="196"/>
      <c r="K25" s="196"/>
      <c r="L25" s="196"/>
    </row>
    <row r="26" spans="1:12" ht="25.5" customHeight="1" thickBot="1">
      <c r="A26" s="197">
        <v>2133</v>
      </c>
      <c r="B26" s="187" t="s">
        <v>198</v>
      </c>
      <c r="C26" s="198">
        <v>3</v>
      </c>
      <c r="D26" s="199">
        <v>3</v>
      </c>
      <c r="E26" s="194" t="s">
        <v>432</v>
      </c>
      <c r="F26" s="210">
        <v>5851</v>
      </c>
      <c r="G26" s="192">
        <v>5851</v>
      </c>
      <c r="H26" s="192">
        <v>0</v>
      </c>
      <c r="I26" s="192">
        <v>1462.8</v>
      </c>
      <c r="J26" s="192">
        <v>2925.5</v>
      </c>
      <c r="K26" s="192">
        <v>4388.6</v>
      </c>
      <c r="L26" s="192">
        <v>5851</v>
      </c>
    </row>
    <row r="27" spans="1:12" ht="25.5" customHeight="1">
      <c r="A27" s="197">
        <v>2140</v>
      </c>
      <c r="B27" s="187" t="s">
        <v>198</v>
      </c>
      <c r="C27" s="198">
        <v>4</v>
      </c>
      <c r="D27" s="199">
        <v>0</v>
      </c>
      <c r="E27" s="194" t="s">
        <v>433</v>
      </c>
      <c r="F27" s="195">
        <f>SUM(F29)</f>
        <v>0</v>
      </c>
      <c r="G27" s="192">
        <f>SUM(G29)</f>
        <v>0</v>
      </c>
      <c r="H27" s="192">
        <f>SUM(H29)</f>
        <v>0</v>
      </c>
      <c r="I27" s="196"/>
      <c r="J27" s="196"/>
      <c r="K27" s="196"/>
      <c r="L27" s="196"/>
    </row>
    <row r="28" spans="1:12" s="200" customFormat="1" ht="25.5" customHeight="1">
      <c r="A28" s="197"/>
      <c r="B28" s="187"/>
      <c r="C28" s="198"/>
      <c r="D28" s="199"/>
      <c r="E28" s="194" t="s">
        <v>422</v>
      </c>
      <c r="F28" s="195"/>
      <c r="G28" s="192"/>
      <c r="H28" s="192"/>
      <c r="I28" s="201"/>
      <c r="J28" s="201"/>
      <c r="K28" s="201"/>
      <c r="L28" s="201"/>
    </row>
    <row r="29" spans="1:12" ht="25.5" customHeight="1" thickBot="1">
      <c r="A29" s="197">
        <v>2141</v>
      </c>
      <c r="B29" s="187" t="s">
        <v>198</v>
      </c>
      <c r="C29" s="198">
        <v>4</v>
      </c>
      <c r="D29" s="199">
        <v>1</v>
      </c>
      <c r="E29" s="194" t="s">
        <v>434</v>
      </c>
      <c r="F29" s="210">
        <f>SUM(G29:H29)</f>
        <v>0</v>
      </c>
      <c r="G29" s="192"/>
      <c r="H29" s="192"/>
      <c r="I29" s="196"/>
      <c r="J29" s="196"/>
      <c r="K29" s="196"/>
      <c r="L29" s="196"/>
    </row>
    <row r="30" spans="1:12" ht="25.5" customHeight="1">
      <c r="A30" s="197">
        <v>2150</v>
      </c>
      <c r="B30" s="187" t="s">
        <v>198</v>
      </c>
      <c r="C30" s="198">
        <v>5</v>
      </c>
      <c r="D30" s="199">
        <v>0</v>
      </c>
      <c r="E30" s="194" t="s">
        <v>435</v>
      </c>
      <c r="F30" s="195">
        <f>SUM(F32)</f>
        <v>0</v>
      </c>
      <c r="G30" s="192">
        <f>SUM(G32)</f>
        <v>0</v>
      </c>
      <c r="H30" s="192">
        <f>SUM(H32)</f>
        <v>0</v>
      </c>
      <c r="I30" s="196"/>
      <c r="J30" s="196"/>
      <c r="K30" s="196"/>
      <c r="L30" s="196"/>
    </row>
    <row r="31" spans="1:12" s="200" customFormat="1" ht="25.5" customHeight="1">
      <c r="A31" s="197"/>
      <c r="B31" s="187"/>
      <c r="C31" s="198"/>
      <c r="D31" s="199"/>
      <c r="E31" s="194" t="s">
        <v>422</v>
      </c>
      <c r="F31" s="195"/>
      <c r="G31" s="192"/>
      <c r="H31" s="192"/>
      <c r="I31" s="201"/>
      <c r="J31" s="201"/>
      <c r="K31" s="201"/>
      <c r="L31" s="201"/>
    </row>
    <row r="32" spans="1:12" ht="25.5" customHeight="1" thickBot="1">
      <c r="A32" s="197">
        <v>2151</v>
      </c>
      <c r="B32" s="187" t="s">
        <v>198</v>
      </c>
      <c r="C32" s="198">
        <v>5</v>
      </c>
      <c r="D32" s="199">
        <v>1</v>
      </c>
      <c r="E32" s="194" t="s">
        <v>436</v>
      </c>
      <c r="F32" s="210">
        <f>SUM(G32:H32)</f>
        <v>0</v>
      </c>
      <c r="G32" s="192"/>
      <c r="H32" s="192"/>
      <c r="I32" s="196"/>
      <c r="J32" s="196"/>
      <c r="K32" s="196"/>
      <c r="L32" s="196"/>
    </row>
    <row r="33" spans="1:12" ht="25.5" customHeight="1">
      <c r="A33" s="197">
        <v>2160</v>
      </c>
      <c r="B33" s="187" t="s">
        <v>198</v>
      </c>
      <c r="C33" s="198">
        <v>6</v>
      </c>
      <c r="D33" s="199">
        <v>0</v>
      </c>
      <c r="E33" s="194" t="s">
        <v>437</v>
      </c>
      <c r="F33" s="195">
        <f>G33+H33</f>
        <v>791594.6</v>
      </c>
      <c r="G33" s="192">
        <f aca="true" t="shared" si="4" ref="G33:L33">SUM(G35)</f>
        <v>328539</v>
      </c>
      <c r="H33" s="192">
        <f t="shared" si="4"/>
        <v>463055.6</v>
      </c>
      <c r="I33" s="192">
        <f t="shared" si="4"/>
        <v>298946.3</v>
      </c>
      <c r="J33" s="192">
        <f t="shared" si="4"/>
        <v>532711.5</v>
      </c>
      <c r="K33" s="192">
        <f t="shared" si="4"/>
        <v>636621.9</v>
      </c>
      <c r="L33" s="192">
        <f t="shared" si="4"/>
        <v>791594.6</v>
      </c>
    </row>
    <row r="34" spans="1:12" s="200" customFormat="1" ht="25.5" customHeight="1">
      <c r="A34" s="197"/>
      <c r="B34" s="187"/>
      <c r="C34" s="198"/>
      <c r="D34" s="199"/>
      <c r="E34" s="194" t="s">
        <v>422</v>
      </c>
      <c r="F34" s="195"/>
      <c r="G34" s="192"/>
      <c r="H34" s="192"/>
      <c r="I34" s="201"/>
      <c r="J34" s="201"/>
      <c r="K34" s="201"/>
      <c r="L34" s="201"/>
    </row>
    <row r="35" spans="1:12" ht="25.5" customHeight="1">
      <c r="A35" s="202">
        <v>2161</v>
      </c>
      <c r="B35" s="203" t="s">
        <v>198</v>
      </c>
      <c r="C35" s="204">
        <v>6</v>
      </c>
      <c r="D35" s="205">
        <v>1</v>
      </c>
      <c r="E35" s="206" t="s">
        <v>438</v>
      </c>
      <c r="F35" s="207">
        <f>G35+H35</f>
        <v>791594.6</v>
      </c>
      <c r="G35" s="192">
        <v>328539</v>
      </c>
      <c r="H35" s="192">
        <v>463055.6</v>
      </c>
      <c r="I35" s="192">
        <v>298946.3</v>
      </c>
      <c r="J35" s="192">
        <v>532711.5</v>
      </c>
      <c r="K35" s="192">
        <v>636621.9</v>
      </c>
      <c r="L35" s="192">
        <v>791594.6</v>
      </c>
    </row>
    <row r="36" spans="1:12" ht="25.5" customHeight="1">
      <c r="A36" s="197">
        <v>2170</v>
      </c>
      <c r="B36" s="187" t="s">
        <v>198</v>
      </c>
      <c r="C36" s="198">
        <v>7</v>
      </c>
      <c r="D36" s="199">
        <v>0</v>
      </c>
      <c r="E36" s="194" t="s">
        <v>439</v>
      </c>
      <c r="F36" s="195">
        <f>SUM(F38)</f>
        <v>0</v>
      </c>
      <c r="G36" s="192">
        <f>SUM(G38)</f>
        <v>0</v>
      </c>
      <c r="H36" s="192">
        <f>SUM(H38)</f>
        <v>0</v>
      </c>
      <c r="I36" s="196"/>
      <c r="J36" s="196"/>
      <c r="K36" s="196"/>
      <c r="L36" s="196"/>
    </row>
    <row r="37" spans="1:12" s="200" customFormat="1" ht="25.5" customHeight="1">
      <c r="A37" s="197"/>
      <c r="B37" s="187"/>
      <c r="C37" s="198"/>
      <c r="D37" s="199"/>
      <c r="E37" s="194" t="s">
        <v>422</v>
      </c>
      <c r="F37" s="195"/>
      <c r="G37" s="192"/>
      <c r="H37" s="192"/>
      <c r="I37" s="201"/>
      <c r="J37" s="201"/>
      <c r="K37" s="201"/>
      <c r="L37" s="201"/>
    </row>
    <row r="38" spans="1:12" ht="25.5" customHeight="1" thickBot="1">
      <c r="A38" s="197">
        <v>2171</v>
      </c>
      <c r="B38" s="187" t="s">
        <v>198</v>
      </c>
      <c r="C38" s="198">
        <v>7</v>
      </c>
      <c r="D38" s="199">
        <v>1</v>
      </c>
      <c r="E38" s="194" t="s">
        <v>439</v>
      </c>
      <c r="F38" s="210">
        <f>SUM(G38:H38)</f>
        <v>0</v>
      </c>
      <c r="G38" s="192"/>
      <c r="H38" s="192"/>
      <c r="I38" s="196"/>
      <c r="J38" s="196"/>
      <c r="K38" s="196"/>
      <c r="L38" s="196"/>
    </row>
    <row r="39" spans="1:12" ht="25.5" customHeight="1">
      <c r="A39" s="197">
        <v>2180</v>
      </c>
      <c r="B39" s="187" t="s">
        <v>198</v>
      </c>
      <c r="C39" s="198">
        <v>8</v>
      </c>
      <c r="D39" s="199">
        <v>0</v>
      </c>
      <c r="E39" s="194" t="s">
        <v>440</v>
      </c>
      <c r="F39" s="195">
        <f>SUM(F41)</f>
        <v>0</v>
      </c>
      <c r="G39" s="192">
        <f>SUM(G41)</f>
        <v>0</v>
      </c>
      <c r="H39" s="192">
        <f>SUM(H41)</f>
        <v>0</v>
      </c>
      <c r="I39" s="196"/>
      <c r="J39" s="196"/>
      <c r="K39" s="196"/>
      <c r="L39" s="196"/>
    </row>
    <row r="40" spans="1:12" s="200" customFormat="1" ht="25.5" customHeight="1">
      <c r="A40" s="197"/>
      <c r="B40" s="187"/>
      <c r="C40" s="198"/>
      <c r="D40" s="199"/>
      <c r="E40" s="194" t="s">
        <v>422</v>
      </c>
      <c r="F40" s="195"/>
      <c r="G40" s="192"/>
      <c r="H40" s="192"/>
      <c r="I40" s="201"/>
      <c r="J40" s="201"/>
      <c r="K40" s="201"/>
      <c r="L40" s="201"/>
    </row>
    <row r="41" spans="1:12" ht="25.5" customHeight="1">
      <c r="A41" s="197">
        <v>2181</v>
      </c>
      <c r="B41" s="187" t="s">
        <v>198</v>
      </c>
      <c r="C41" s="198">
        <v>8</v>
      </c>
      <c r="D41" s="199">
        <v>1</v>
      </c>
      <c r="E41" s="194" t="s">
        <v>440</v>
      </c>
      <c r="F41" s="195">
        <f>SUM(F43:F44)</f>
        <v>0</v>
      </c>
      <c r="G41" s="192">
        <f>SUM(G43:G44)</f>
        <v>0</v>
      </c>
      <c r="H41" s="192">
        <f>SUM(H43:H44)</f>
        <v>0</v>
      </c>
      <c r="I41" s="196"/>
      <c r="J41" s="196"/>
      <c r="K41" s="196"/>
      <c r="L41" s="196"/>
    </row>
    <row r="42" spans="1:12" ht="25.5" customHeight="1">
      <c r="A42" s="197"/>
      <c r="B42" s="187"/>
      <c r="C42" s="198"/>
      <c r="D42" s="199"/>
      <c r="E42" s="190" t="s">
        <v>422</v>
      </c>
      <c r="F42" s="195"/>
      <c r="G42" s="192"/>
      <c r="H42" s="192"/>
      <c r="I42" s="196"/>
      <c r="J42" s="196"/>
      <c r="K42" s="196"/>
      <c r="L42" s="196"/>
    </row>
    <row r="43" spans="1:12" ht="25.5" customHeight="1" thickBot="1">
      <c r="A43" s="197">
        <v>2182</v>
      </c>
      <c r="B43" s="187" t="s">
        <v>198</v>
      </c>
      <c r="C43" s="198">
        <v>8</v>
      </c>
      <c r="D43" s="199">
        <v>1</v>
      </c>
      <c r="E43" s="190" t="s">
        <v>441</v>
      </c>
      <c r="F43" s="210">
        <f>SUM(G43:H43)</f>
        <v>0</v>
      </c>
      <c r="G43" s="192"/>
      <c r="H43" s="192"/>
      <c r="I43" s="196"/>
      <c r="J43" s="196"/>
      <c r="K43" s="196"/>
      <c r="L43" s="196"/>
    </row>
    <row r="44" spans="1:12" ht="25.5" customHeight="1" thickBot="1">
      <c r="A44" s="197">
        <v>2183</v>
      </c>
      <c r="B44" s="187" t="s">
        <v>198</v>
      </c>
      <c r="C44" s="198">
        <v>8</v>
      </c>
      <c r="D44" s="199">
        <v>1</v>
      </c>
      <c r="E44" s="190" t="s">
        <v>442</v>
      </c>
      <c r="F44" s="210">
        <f>SUM(G44:H44)</f>
        <v>0</v>
      </c>
      <c r="G44" s="192">
        <f>G45</f>
        <v>0</v>
      </c>
      <c r="H44" s="192">
        <f>H45</f>
        <v>0</v>
      </c>
      <c r="I44" s="196"/>
      <c r="J44" s="196"/>
      <c r="K44" s="196"/>
      <c r="L44" s="196"/>
    </row>
    <row r="45" spans="1:12" ht="25.5" customHeight="1" thickBot="1">
      <c r="A45" s="197">
        <v>2184</v>
      </c>
      <c r="B45" s="187" t="s">
        <v>198</v>
      </c>
      <c r="C45" s="198">
        <v>8</v>
      </c>
      <c r="D45" s="199">
        <v>1</v>
      </c>
      <c r="E45" s="190" t="s">
        <v>443</v>
      </c>
      <c r="F45" s="210">
        <f>SUM(G45:H45)</f>
        <v>0</v>
      </c>
      <c r="G45" s="192"/>
      <c r="H45" s="192"/>
      <c r="I45" s="196"/>
      <c r="J45" s="196"/>
      <c r="K45" s="196"/>
      <c r="L45" s="196"/>
    </row>
    <row r="46" spans="1:12" ht="25.5" customHeight="1">
      <c r="A46" s="197">
        <v>2185</v>
      </c>
      <c r="B46" s="187" t="s">
        <v>198</v>
      </c>
      <c r="C46" s="198">
        <v>8</v>
      </c>
      <c r="D46" s="199">
        <v>1</v>
      </c>
      <c r="E46" s="190"/>
      <c r="F46" s="195"/>
      <c r="G46" s="192"/>
      <c r="H46" s="192"/>
      <c r="I46" s="196"/>
      <c r="J46" s="196"/>
      <c r="K46" s="196"/>
      <c r="L46" s="196"/>
    </row>
    <row r="47" spans="1:12" s="193" customFormat="1" ht="25.5" customHeight="1">
      <c r="A47" s="197">
        <v>2200</v>
      </c>
      <c r="B47" s="187" t="s">
        <v>199</v>
      </c>
      <c r="C47" s="198">
        <v>0</v>
      </c>
      <c r="D47" s="199">
        <v>0</v>
      </c>
      <c r="E47" s="190" t="s">
        <v>444</v>
      </c>
      <c r="F47" s="195">
        <f>G47+H47</f>
        <v>9500</v>
      </c>
      <c r="G47" s="192">
        <f aca="true" t="shared" si="5" ref="G47:L47">SUM(G49,G52,G55,G58,G61)</f>
        <v>8000</v>
      </c>
      <c r="H47" s="192">
        <f t="shared" si="5"/>
        <v>1500</v>
      </c>
      <c r="I47" s="192">
        <f t="shared" si="5"/>
        <v>3500</v>
      </c>
      <c r="J47" s="192">
        <f t="shared" si="5"/>
        <v>5500</v>
      </c>
      <c r="K47" s="192">
        <f t="shared" si="5"/>
        <v>7500</v>
      </c>
      <c r="L47" s="192">
        <f t="shared" si="5"/>
        <v>9500</v>
      </c>
    </row>
    <row r="48" spans="1:12" ht="25.5" customHeight="1">
      <c r="A48" s="186"/>
      <c r="B48" s="187"/>
      <c r="C48" s="188"/>
      <c r="D48" s="189"/>
      <c r="E48" s="194" t="s">
        <v>341</v>
      </c>
      <c r="F48" s="191"/>
      <c r="G48" s="192"/>
      <c r="H48" s="192"/>
      <c r="I48" s="196"/>
      <c r="J48" s="196"/>
      <c r="K48" s="196"/>
      <c r="L48" s="196"/>
    </row>
    <row r="49" spans="1:12" ht="25.5" customHeight="1">
      <c r="A49" s="197">
        <v>2210</v>
      </c>
      <c r="B49" s="187" t="s">
        <v>199</v>
      </c>
      <c r="C49" s="198">
        <v>1</v>
      </c>
      <c r="D49" s="199">
        <v>0</v>
      </c>
      <c r="E49" s="194" t="s">
        <v>445</v>
      </c>
      <c r="F49" s="195">
        <f>SUM(F51)</f>
        <v>0</v>
      </c>
      <c r="G49" s="192">
        <f>SUM(G51)</f>
        <v>0</v>
      </c>
      <c r="H49" s="192">
        <f>SUM(H51)</f>
        <v>0</v>
      </c>
      <c r="I49" s="196"/>
      <c r="J49" s="196"/>
      <c r="K49" s="196"/>
      <c r="L49" s="196"/>
    </row>
    <row r="50" spans="1:12" s="200" customFormat="1" ht="25.5" customHeight="1">
      <c r="A50" s="197"/>
      <c r="B50" s="187"/>
      <c r="C50" s="198"/>
      <c r="D50" s="199"/>
      <c r="E50" s="194" t="s">
        <v>422</v>
      </c>
      <c r="F50" s="195"/>
      <c r="G50" s="192"/>
      <c r="H50" s="192"/>
      <c r="I50" s="201"/>
      <c r="J50" s="201"/>
      <c r="K50" s="201"/>
      <c r="L50" s="201"/>
    </row>
    <row r="51" spans="1:12" ht="25.5" customHeight="1" thickBot="1">
      <c r="A51" s="197">
        <v>2211</v>
      </c>
      <c r="B51" s="187" t="s">
        <v>199</v>
      </c>
      <c r="C51" s="198">
        <v>1</v>
      </c>
      <c r="D51" s="199">
        <v>1</v>
      </c>
      <c r="E51" s="194" t="s">
        <v>446</v>
      </c>
      <c r="F51" s="210">
        <f>SUM(G51:H51)</f>
        <v>0</v>
      </c>
      <c r="G51" s="192"/>
      <c r="H51" s="192"/>
      <c r="I51" s="196"/>
      <c r="J51" s="196"/>
      <c r="K51" s="196"/>
      <c r="L51" s="196"/>
    </row>
    <row r="52" spans="1:12" ht="25.5" customHeight="1">
      <c r="A52" s="197">
        <v>2220</v>
      </c>
      <c r="B52" s="187" t="s">
        <v>199</v>
      </c>
      <c r="C52" s="198">
        <v>2</v>
      </c>
      <c r="D52" s="199">
        <v>0</v>
      </c>
      <c r="E52" s="194" t="s">
        <v>447</v>
      </c>
      <c r="F52" s="195">
        <f>G52+H52</f>
        <v>9500</v>
      </c>
      <c r="G52" s="192">
        <f aca="true" t="shared" si="6" ref="G52:L52">SUM(G54)</f>
        <v>8000</v>
      </c>
      <c r="H52" s="192">
        <f t="shared" si="6"/>
        <v>1500</v>
      </c>
      <c r="I52" s="192">
        <f t="shared" si="6"/>
        <v>3500</v>
      </c>
      <c r="J52" s="192">
        <f t="shared" si="6"/>
        <v>5500</v>
      </c>
      <c r="K52" s="192">
        <f t="shared" si="6"/>
        <v>7500</v>
      </c>
      <c r="L52" s="192">
        <f t="shared" si="6"/>
        <v>9500</v>
      </c>
    </row>
    <row r="53" spans="1:12" s="200" customFormat="1" ht="25.5" customHeight="1">
      <c r="A53" s="197"/>
      <c r="B53" s="187"/>
      <c r="C53" s="198"/>
      <c r="D53" s="199"/>
      <c r="E53" s="194" t="s">
        <v>422</v>
      </c>
      <c r="F53" s="195"/>
      <c r="G53" s="192"/>
      <c r="H53" s="192"/>
      <c r="I53" s="201"/>
      <c r="J53" s="201"/>
      <c r="K53" s="201"/>
      <c r="L53" s="201"/>
    </row>
    <row r="54" spans="1:12" ht="25.5" customHeight="1" thickBot="1">
      <c r="A54" s="197">
        <v>2221</v>
      </c>
      <c r="B54" s="187" t="s">
        <v>199</v>
      </c>
      <c r="C54" s="198">
        <v>2</v>
      </c>
      <c r="D54" s="199">
        <v>1</v>
      </c>
      <c r="E54" s="194" t="s">
        <v>448</v>
      </c>
      <c r="F54" s="210">
        <f>G54+H54</f>
        <v>9500</v>
      </c>
      <c r="G54" s="192">
        <v>8000</v>
      </c>
      <c r="H54" s="192">
        <v>1500</v>
      </c>
      <c r="I54" s="192">
        <v>3500</v>
      </c>
      <c r="J54" s="192">
        <v>5500</v>
      </c>
      <c r="K54" s="192">
        <v>7500</v>
      </c>
      <c r="L54" s="192">
        <v>9500</v>
      </c>
    </row>
    <row r="55" spans="1:12" ht="25.5" customHeight="1">
      <c r="A55" s="197">
        <v>2230</v>
      </c>
      <c r="B55" s="187" t="s">
        <v>199</v>
      </c>
      <c r="C55" s="198">
        <v>3</v>
      </c>
      <c r="D55" s="199">
        <v>0</v>
      </c>
      <c r="E55" s="194" t="s">
        <v>449</v>
      </c>
      <c r="F55" s="195">
        <f>SUM(F57)</f>
        <v>0</v>
      </c>
      <c r="G55" s="192">
        <f>SUM(G57)</f>
        <v>0</v>
      </c>
      <c r="H55" s="192">
        <f>SUM(H57)</f>
        <v>0</v>
      </c>
      <c r="I55" s="196"/>
      <c r="J55" s="196"/>
      <c r="K55" s="196"/>
      <c r="L55" s="196"/>
    </row>
    <row r="56" spans="1:12" s="200" customFormat="1" ht="25.5" customHeight="1">
      <c r="A56" s="197"/>
      <c r="B56" s="187"/>
      <c r="C56" s="198"/>
      <c r="D56" s="199"/>
      <c r="E56" s="194" t="s">
        <v>422</v>
      </c>
      <c r="F56" s="195"/>
      <c r="G56" s="192"/>
      <c r="H56" s="192"/>
      <c r="I56" s="201"/>
      <c r="J56" s="201"/>
      <c r="K56" s="201"/>
      <c r="L56" s="201"/>
    </row>
    <row r="57" spans="1:12" ht="25.5" customHeight="1" thickBot="1">
      <c r="A57" s="197">
        <v>2231</v>
      </c>
      <c r="B57" s="187" t="s">
        <v>199</v>
      </c>
      <c r="C57" s="198">
        <v>3</v>
      </c>
      <c r="D57" s="199">
        <v>1</v>
      </c>
      <c r="E57" s="194" t="s">
        <v>450</v>
      </c>
      <c r="F57" s="210">
        <f>SUM(G57:H57)</f>
        <v>0</v>
      </c>
      <c r="G57" s="192"/>
      <c r="H57" s="192"/>
      <c r="I57" s="196"/>
      <c r="J57" s="196"/>
      <c r="K57" s="196"/>
      <c r="L57" s="196"/>
    </row>
    <row r="58" spans="1:12" ht="25.5" customHeight="1">
      <c r="A58" s="197">
        <v>2240</v>
      </c>
      <c r="B58" s="187" t="s">
        <v>199</v>
      </c>
      <c r="C58" s="198">
        <v>4</v>
      </c>
      <c r="D58" s="199">
        <v>0</v>
      </c>
      <c r="E58" s="194" t="s">
        <v>451</v>
      </c>
      <c r="F58" s="195">
        <f>SUM(F60)</f>
        <v>0</v>
      </c>
      <c r="G58" s="192">
        <f>SUM(G60)</f>
        <v>0</v>
      </c>
      <c r="H58" s="192">
        <f>SUM(H60)</f>
        <v>0</v>
      </c>
      <c r="I58" s="196"/>
      <c r="J58" s="196"/>
      <c r="K58" s="196"/>
      <c r="L58" s="196"/>
    </row>
    <row r="59" spans="1:12" s="200" customFormat="1" ht="25.5" customHeight="1">
      <c r="A59" s="197"/>
      <c r="B59" s="198"/>
      <c r="C59" s="198"/>
      <c r="D59" s="199"/>
      <c r="E59" s="194" t="s">
        <v>422</v>
      </c>
      <c r="F59" s="195"/>
      <c r="G59" s="192"/>
      <c r="H59" s="192"/>
      <c r="I59" s="201"/>
      <c r="J59" s="201"/>
      <c r="K59" s="201"/>
      <c r="L59" s="201"/>
    </row>
    <row r="60" spans="1:12" ht="25.5" customHeight="1" thickBot="1">
      <c r="A60" s="197">
        <v>2241</v>
      </c>
      <c r="B60" s="187" t="s">
        <v>199</v>
      </c>
      <c r="C60" s="198">
        <v>4</v>
      </c>
      <c r="D60" s="199">
        <v>1</v>
      </c>
      <c r="E60" s="194" t="s">
        <v>451</v>
      </c>
      <c r="F60" s="210">
        <f>SUM(G60:H60)</f>
        <v>0</v>
      </c>
      <c r="G60" s="192"/>
      <c r="H60" s="192"/>
      <c r="I60" s="196"/>
      <c r="J60" s="196"/>
      <c r="K60" s="196"/>
      <c r="L60" s="196"/>
    </row>
    <row r="61" spans="1:12" ht="25.5" customHeight="1">
      <c r="A61" s="197">
        <v>2250</v>
      </c>
      <c r="B61" s="187" t="s">
        <v>199</v>
      </c>
      <c r="C61" s="198">
        <v>5</v>
      </c>
      <c r="D61" s="199">
        <v>0</v>
      </c>
      <c r="E61" s="194" t="s">
        <v>452</v>
      </c>
      <c r="F61" s="195">
        <f>SUM(F63)</f>
        <v>0</v>
      </c>
      <c r="G61" s="192">
        <f>SUM(G63)</f>
        <v>0</v>
      </c>
      <c r="H61" s="192">
        <f>SUM(H63)</f>
        <v>0</v>
      </c>
      <c r="I61" s="196"/>
      <c r="J61" s="196"/>
      <c r="K61" s="196"/>
      <c r="L61" s="196"/>
    </row>
    <row r="62" spans="1:12" s="200" customFormat="1" ht="25.5" customHeight="1">
      <c r="A62" s="197"/>
      <c r="B62" s="187"/>
      <c r="C62" s="198"/>
      <c r="D62" s="199"/>
      <c r="E62" s="194" t="s">
        <v>422</v>
      </c>
      <c r="F62" s="195"/>
      <c r="G62" s="192"/>
      <c r="H62" s="192"/>
      <c r="I62" s="201"/>
      <c r="J62" s="201"/>
      <c r="K62" s="201"/>
      <c r="L62" s="201"/>
    </row>
    <row r="63" spans="1:12" ht="25.5" customHeight="1" thickBot="1">
      <c r="A63" s="197">
        <v>2251</v>
      </c>
      <c r="B63" s="198" t="s">
        <v>199</v>
      </c>
      <c r="C63" s="198">
        <v>5</v>
      </c>
      <c r="D63" s="199">
        <v>1</v>
      </c>
      <c r="E63" s="194" t="s">
        <v>452</v>
      </c>
      <c r="F63" s="210">
        <f>SUM(G63:H63)</f>
        <v>0</v>
      </c>
      <c r="G63" s="192"/>
      <c r="H63" s="192"/>
      <c r="I63" s="196"/>
      <c r="J63" s="196"/>
      <c r="K63" s="196"/>
      <c r="L63" s="196"/>
    </row>
    <row r="64" spans="1:12" s="193" customFormat="1" ht="25.5" customHeight="1">
      <c r="A64" s="197">
        <v>2300</v>
      </c>
      <c r="B64" s="211" t="s">
        <v>200</v>
      </c>
      <c r="C64" s="198">
        <v>0</v>
      </c>
      <c r="D64" s="199">
        <v>0</v>
      </c>
      <c r="E64" s="194" t="s">
        <v>453</v>
      </c>
      <c r="F64" s="195">
        <f>SUM(F66,F71,F74,F78,F81,F84,F87)</f>
        <v>0</v>
      </c>
      <c r="G64" s="192">
        <f>SUM(G66,G71,G74,G78,G81,G84,G87)</f>
        <v>0</v>
      </c>
      <c r="H64" s="192">
        <f>SUM(H66,H71,H74,H78,H81,H84,H87)</f>
        <v>0</v>
      </c>
      <c r="I64" s="212"/>
      <c r="J64" s="212"/>
      <c r="K64" s="212"/>
      <c r="L64" s="212"/>
    </row>
    <row r="65" spans="1:12" ht="25.5" customHeight="1">
      <c r="A65" s="186"/>
      <c r="B65" s="187"/>
      <c r="C65" s="188"/>
      <c r="D65" s="189"/>
      <c r="E65" s="194" t="s">
        <v>341</v>
      </c>
      <c r="F65" s="191"/>
      <c r="G65" s="192"/>
      <c r="H65" s="192"/>
      <c r="I65" s="196"/>
      <c r="J65" s="196"/>
      <c r="K65" s="196"/>
      <c r="L65" s="196"/>
    </row>
    <row r="66" spans="1:12" ht="25.5" customHeight="1">
      <c r="A66" s="197">
        <v>2310</v>
      </c>
      <c r="B66" s="211" t="s">
        <v>200</v>
      </c>
      <c r="C66" s="198">
        <v>1</v>
      </c>
      <c r="D66" s="199">
        <v>0</v>
      </c>
      <c r="E66" s="194" t="s">
        <v>454</v>
      </c>
      <c r="F66" s="195">
        <f>SUM(F68:F70)</f>
        <v>0</v>
      </c>
      <c r="G66" s="192">
        <f>SUM(G68:G70)</f>
        <v>0</v>
      </c>
      <c r="H66" s="192">
        <f>SUM(H68:H70)</f>
        <v>0</v>
      </c>
      <c r="I66" s="196"/>
      <c r="J66" s="196"/>
      <c r="K66" s="196"/>
      <c r="L66" s="196"/>
    </row>
    <row r="67" spans="1:12" s="200" customFormat="1" ht="25.5" customHeight="1">
      <c r="A67" s="197"/>
      <c r="B67" s="187"/>
      <c r="C67" s="198"/>
      <c r="D67" s="199"/>
      <c r="E67" s="194" t="s">
        <v>422</v>
      </c>
      <c r="F67" s="195"/>
      <c r="G67" s="192"/>
      <c r="H67" s="192"/>
      <c r="I67" s="201"/>
      <c r="J67" s="201"/>
      <c r="K67" s="201"/>
      <c r="L67" s="201"/>
    </row>
    <row r="68" spans="1:12" ht="25.5" customHeight="1" thickBot="1">
      <c r="A68" s="197">
        <v>2311</v>
      </c>
      <c r="B68" s="211" t="s">
        <v>200</v>
      </c>
      <c r="C68" s="198">
        <v>1</v>
      </c>
      <c r="D68" s="199">
        <v>1</v>
      </c>
      <c r="E68" s="194" t="s">
        <v>455</v>
      </c>
      <c r="F68" s="210">
        <f>SUM(G68:H68)</f>
        <v>0</v>
      </c>
      <c r="G68" s="192"/>
      <c r="H68" s="192"/>
      <c r="I68" s="196"/>
      <c r="J68" s="196"/>
      <c r="K68" s="196"/>
      <c r="L68" s="196"/>
    </row>
    <row r="69" spans="1:12" ht="25.5" customHeight="1" thickBot="1">
      <c r="A69" s="197">
        <v>2312</v>
      </c>
      <c r="B69" s="211" t="s">
        <v>200</v>
      </c>
      <c r="C69" s="198">
        <v>1</v>
      </c>
      <c r="D69" s="199">
        <v>2</v>
      </c>
      <c r="E69" s="194" t="s">
        <v>456</v>
      </c>
      <c r="F69" s="210">
        <f>SUM(G69:H69)</f>
        <v>0</v>
      </c>
      <c r="G69" s="192"/>
      <c r="H69" s="192"/>
      <c r="I69" s="196"/>
      <c r="J69" s="196"/>
      <c r="K69" s="196"/>
      <c r="L69" s="196"/>
    </row>
    <row r="70" spans="1:12" ht="25.5" customHeight="1" thickBot="1">
      <c r="A70" s="197">
        <v>2313</v>
      </c>
      <c r="B70" s="211" t="s">
        <v>200</v>
      </c>
      <c r="C70" s="198">
        <v>1</v>
      </c>
      <c r="D70" s="199">
        <v>3</v>
      </c>
      <c r="E70" s="194" t="s">
        <v>457</v>
      </c>
      <c r="F70" s="210">
        <f>SUM(G70:H70)</f>
        <v>0</v>
      </c>
      <c r="G70" s="192"/>
      <c r="H70" s="192"/>
      <c r="I70" s="196"/>
      <c r="J70" s="196"/>
      <c r="K70" s="196"/>
      <c r="L70" s="196"/>
    </row>
    <row r="71" spans="1:12" ht="25.5" customHeight="1">
      <c r="A71" s="197">
        <v>2320</v>
      </c>
      <c r="B71" s="211" t="s">
        <v>200</v>
      </c>
      <c r="C71" s="198">
        <v>2</v>
      </c>
      <c r="D71" s="199">
        <v>0</v>
      </c>
      <c r="E71" s="194" t="s">
        <v>458</v>
      </c>
      <c r="F71" s="195">
        <f>SUM(F73)</f>
        <v>0</v>
      </c>
      <c r="G71" s="192">
        <f>SUM(G73)</f>
        <v>0</v>
      </c>
      <c r="H71" s="192">
        <f>SUM(H73)</f>
        <v>0</v>
      </c>
      <c r="I71" s="196"/>
      <c r="J71" s="196"/>
      <c r="K71" s="196"/>
      <c r="L71" s="196"/>
    </row>
    <row r="72" spans="1:12" s="200" customFormat="1" ht="25.5" customHeight="1">
      <c r="A72" s="197"/>
      <c r="B72" s="187"/>
      <c r="C72" s="198"/>
      <c r="D72" s="199"/>
      <c r="E72" s="194" t="s">
        <v>422</v>
      </c>
      <c r="F72" s="195"/>
      <c r="G72" s="192"/>
      <c r="H72" s="192"/>
      <c r="I72" s="201"/>
      <c r="J72" s="201"/>
      <c r="K72" s="201"/>
      <c r="L72" s="201"/>
    </row>
    <row r="73" spans="1:12" ht="25.5" customHeight="1" thickBot="1">
      <c r="A73" s="197">
        <v>2321</v>
      </c>
      <c r="B73" s="211" t="s">
        <v>200</v>
      </c>
      <c r="C73" s="198">
        <v>2</v>
      </c>
      <c r="D73" s="199">
        <v>1</v>
      </c>
      <c r="E73" s="194" t="s">
        <v>459</v>
      </c>
      <c r="F73" s="210">
        <f>SUM(G73:H73)</f>
        <v>0</v>
      </c>
      <c r="G73" s="192"/>
      <c r="H73" s="192"/>
      <c r="I73" s="196"/>
      <c r="J73" s="196"/>
      <c r="K73" s="196"/>
      <c r="L73" s="196"/>
    </row>
    <row r="74" spans="1:12" ht="25.5" customHeight="1">
      <c r="A74" s="197">
        <v>2330</v>
      </c>
      <c r="B74" s="211" t="s">
        <v>200</v>
      </c>
      <c r="C74" s="198">
        <v>3</v>
      </c>
      <c r="D74" s="199">
        <v>0</v>
      </c>
      <c r="E74" s="194" t="s">
        <v>460</v>
      </c>
      <c r="F74" s="195">
        <f>SUM(F76:F77)</f>
        <v>0</v>
      </c>
      <c r="G74" s="192">
        <f>SUM(G76:G77)</f>
        <v>0</v>
      </c>
      <c r="H74" s="192">
        <f>SUM(H76:H77)</f>
        <v>0</v>
      </c>
      <c r="I74" s="196"/>
      <c r="J74" s="196"/>
      <c r="K74" s="196"/>
      <c r="L74" s="196"/>
    </row>
    <row r="75" spans="1:12" s="200" customFormat="1" ht="25.5" customHeight="1">
      <c r="A75" s="197"/>
      <c r="B75" s="187"/>
      <c r="C75" s="198"/>
      <c r="D75" s="199"/>
      <c r="E75" s="194" t="s">
        <v>422</v>
      </c>
      <c r="F75" s="195"/>
      <c r="G75" s="192"/>
      <c r="H75" s="192"/>
      <c r="I75" s="201"/>
      <c r="J75" s="201"/>
      <c r="K75" s="201"/>
      <c r="L75" s="201"/>
    </row>
    <row r="76" spans="1:12" ht="25.5" customHeight="1" thickBot="1">
      <c r="A76" s="197">
        <v>2331</v>
      </c>
      <c r="B76" s="211" t="s">
        <v>200</v>
      </c>
      <c r="C76" s="198">
        <v>3</v>
      </c>
      <c r="D76" s="199">
        <v>1</v>
      </c>
      <c r="E76" s="194" t="s">
        <v>461</v>
      </c>
      <c r="F76" s="210">
        <f>SUM(G76:H76)</f>
        <v>0</v>
      </c>
      <c r="G76" s="192"/>
      <c r="H76" s="192"/>
      <c r="I76" s="196"/>
      <c r="J76" s="196"/>
      <c r="K76" s="196"/>
      <c r="L76" s="196"/>
    </row>
    <row r="77" spans="1:12" ht="25.5" customHeight="1" thickBot="1">
      <c r="A77" s="197">
        <v>2332</v>
      </c>
      <c r="B77" s="211" t="s">
        <v>200</v>
      </c>
      <c r="C77" s="198">
        <v>3</v>
      </c>
      <c r="D77" s="199">
        <v>2</v>
      </c>
      <c r="E77" s="194" t="s">
        <v>462</v>
      </c>
      <c r="F77" s="210">
        <f>SUM(G77:H77)</f>
        <v>0</v>
      </c>
      <c r="G77" s="192"/>
      <c r="H77" s="192"/>
      <c r="I77" s="196"/>
      <c r="J77" s="196"/>
      <c r="K77" s="196"/>
      <c r="L77" s="196"/>
    </row>
    <row r="78" spans="1:12" ht="25.5" customHeight="1">
      <c r="A78" s="197">
        <v>2340</v>
      </c>
      <c r="B78" s="211" t="s">
        <v>200</v>
      </c>
      <c r="C78" s="198">
        <v>4</v>
      </c>
      <c r="D78" s="199">
        <v>0</v>
      </c>
      <c r="E78" s="194" t="s">
        <v>463</v>
      </c>
      <c r="F78" s="195">
        <f>SUM(F80)</f>
        <v>0</v>
      </c>
      <c r="G78" s="192">
        <f>SUM(G80)</f>
        <v>0</v>
      </c>
      <c r="H78" s="192">
        <f>SUM(H80)</f>
        <v>0</v>
      </c>
      <c r="I78" s="196"/>
      <c r="J78" s="196"/>
      <c r="K78" s="196"/>
      <c r="L78" s="196"/>
    </row>
    <row r="79" spans="1:12" s="200" customFormat="1" ht="25.5" customHeight="1">
      <c r="A79" s="197"/>
      <c r="B79" s="187"/>
      <c r="C79" s="198"/>
      <c r="D79" s="199"/>
      <c r="E79" s="194" t="s">
        <v>422</v>
      </c>
      <c r="F79" s="195"/>
      <c r="G79" s="192"/>
      <c r="H79" s="192"/>
      <c r="I79" s="201"/>
      <c r="J79" s="201"/>
      <c r="K79" s="201"/>
      <c r="L79" s="201"/>
    </row>
    <row r="80" spans="1:12" ht="25.5" customHeight="1" thickBot="1">
      <c r="A80" s="197">
        <v>2341</v>
      </c>
      <c r="B80" s="211" t="s">
        <v>200</v>
      </c>
      <c r="C80" s="198">
        <v>4</v>
      </c>
      <c r="D80" s="199">
        <v>1</v>
      </c>
      <c r="E80" s="194" t="s">
        <v>463</v>
      </c>
      <c r="F80" s="210">
        <f>SUM(G80:H80)</f>
        <v>0</v>
      </c>
      <c r="G80" s="192"/>
      <c r="H80" s="192"/>
      <c r="I80" s="196"/>
      <c r="J80" s="196"/>
      <c r="K80" s="196"/>
      <c r="L80" s="196"/>
    </row>
    <row r="81" spans="1:12" ht="25.5" customHeight="1">
      <c r="A81" s="197">
        <v>2350</v>
      </c>
      <c r="B81" s="211" t="s">
        <v>200</v>
      </c>
      <c r="C81" s="198">
        <v>5</v>
      </c>
      <c r="D81" s="199">
        <v>0</v>
      </c>
      <c r="E81" s="194" t="s">
        <v>464</v>
      </c>
      <c r="F81" s="195">
        <f>SUM(F83)</f>
        <v>0</v>
      </c>
      <c r="G81" s="192">
        <f>SUM(G83)</f>
        <v>0</v>
      </c>
      <c r="H81" s="192">
        <f>SUM(H83)</f>
        <v>0</v>
      </c>
      <c r="I81" s="196"/>
      <c r="J81" s="196"/>
      <c r="K81" s="196"/>
      <c r="L81" s="196"/>
    </row>
    <row r="82" spans="1:12" s="200" customFormat="1" ht="25.5" customHeight="1">
      <c r="A82" s="197"/>
      <c r="B82" s="187"/>
      <c r="C82" s="198"/>
      <c r="D82" s="199"/>
      <c r="E82" s="194" t="s">
        <v>422</v>
      </c>
      <c r="F82" s="195"/>
      <c r="G82" s="192"/>
      <c r="H82" s="192"/>
      <c r="I82" s="201"/>
      <c r="J82" s="201"/>
      <c r="K82" s="201"/>
      <c r="L82" s="201"/>
    </row>
    <row r="83" spans="1:12" ht="25.5" customHeight="1" thickBot="1">
      <c r="A83" s="197">
        <v>2351</v>
      </c>
      <c r="B83" s="211" t="s">
        <v>200</v>
      </c>
      <c r="C83" s="198">
        <v>5</v>
      </c>
      <c r="D83" s="199">
        <v>1</v>
      </c>
      <c r="E83" s="194" t="s">
        <v>465</v>
      </c>
      <c r="F83" s="210">
        <f>SUM(G83:H83)</f>
        <v>0</v>
      </c>
      <c r="G83" s="192"/>
      <c r="H83" s="192"/>
      <c r="I83" s="196"/>
      <c r="J83" s="196"/>
      <c r="K83" s="196"/>
      <c r="L83" s="196"/>
    </row>
    <row r="84" spans="1:12" ht="25.5" customHeight="1">
      <c r="A84" s="197">
        <v>2360</v>
      </c>
      <c r="B84" s="211" t="s">
        <v>200</v>
      </c>
      <c r="C84" s="198">
        <v>6</v>
      </c>
      <c r="D84" s="199">
        <v>0</v>
      </c>
      <c r="E84" s="194" t="s">
        <v>466</v>
      </c>
      <c r="F84" s="195">
        <f>SUM(F86)</f>
        <v>0</v>
      </c>
      <c r="G84" s="192">
        <f>SUM(G86)</f>
        <v>0</v>
      </c>
      <c r="H84" s="192">
        <f>SUM(H86)</f>
        <v>0</v>
      </c>
      <c r="I84" s="196"/>
      <c r="J84" s="196"/>
      <c r="K84" s="196"/>
      <c r="L84" s="196"/>
    </row>
    <row r="85" spans="1:12" s="200" customFormat="1" ht="25.5" customHeight="1">
      <c r="A85" s="197"/>
      <c r="B85" s="187"/>
      <c r="C85" s="198"/>
      <c r="D85" s="199"/>
      <c r="E85" s="194" t="s">
        <v>422</v>
      </c>
      <c r="F85" s="195"/>
      <c r="G85" s="192"/>
      <c r="H85" s="192"/>
      <c r="I85" s="201"/>
      <c r="J85" s="201"/>
      <c r="K85" s="201"/>
      <c r="L85" s="201"/>
    </row>
    <row r="86" spans="1:12" ht="25.5" customHeight="1" thickBot="1">
      <c r="A86" s="197">
        <v>2361</v>
      </c>
      <c r="B86" s="211" t="s">
        <v>200</v>
      </c>
      <c r="C86" s="198">
        <v>6</v>
      </c>
      <c r="D86" s="199">
        <v>1</v>
      </c>
      <c r="E86" s="194" t="s">
        <v>466</v>
      </c>
      <c r="F86" s="210">
        <f>SUM(G86:H86)</f>
        <v>0</v>
      </c>
      <c r="G86" s="192"/>
      <c r="H86" s="192"/>
      <c r="I86" s="196"/>
      <c r="J86" s="196"/>
      <c r="K86" s="196"/>
      <c r="L86" s="196"/>
    </row>
    <row r="87" spans="1:12" ht="25.5" customHeight="1">
      <c r="A87" s="197">
        <v>2370</v>
      </c>
      <c r="B87" s="211" t="s">
        <v>200</v>
      </c>
      <c r="C87" s="198">
        <v>7</v>
      </c>
      <c r="D87" s="199">
        <v>0</v>
      </c>
      <c r="E87" s="194" t="s">
        <v>467</v>
      </c>
      <c r="F87" s="195">
        <f>SUM(F89)</f>
        <v>0</v>
      </c>
      <c r="G87" s="192">
        <f>SUM(G89)</f>
        <v>0</v>
      </c>
      <c r="H87" s="192">
        <f>SUM(H89)</f>
        <v>0</v>
      </c>
      <c r="I87" s="196"/>
      <c r="J87" s="196"/>
      <c r="K87" s="196"/>
      <c r="L87" s="196"/>
    </row>
    <row r="88" spans="1:12" s="200" customFormat="1" ht="25.5" customHeight="1">
      <c r="A88" s="197"/>
      <c r="B88" s="187"/>
      <c r="C88" s="198"/>
      <c r="D88" s="199"/>
      <c r="E88" s="194" t="s">
        <v>422</v>
      </c>
      <c r="F88" s="195"/>
      <c r="G88" s="192"/>
      <c r="H88" s="192"/>
      <c r="I88" s="201"/>
      <c r="J88" s="201"/>
      <c r="K88" s="201"/>
      <c r="L88" s="201"/>
    </row>
    <row r="89" spans="1:12" ht="25.5" customHeight="1" thickBot="1">
      <c r="A89" s="197">
        <v>2371</v>
      </c>
      <c r="B89" s="211" t="s">
        <v>200</v>
      </c>
      <c r="C89" s="198">
        <v>7</v>
      </c>
      <c r="D89" s="199">
        <v>1</v>
      </c>
      <c r="E89" s="194" t="s">
        <v>468</v>
      </c>
      <c r="F89" s="210">
        <f>SUM(G89:H89)</f>
        <v>0</v>
      </c>
      <c r="G89" s="192"/>
      <c r="H89" s="192"/>
      <c r="I89" s="196"/>
      <c r="J89" s="196"/>
      <c r="K89" s="196"/>
      <c r="L89" s="196"/>
    </row>
    <row r="90" spans="1:12" s="193" customFormat="1" ht="25.5" customHeight="1">
      <c r="A90" s="197">
        <v>2400</v>
      </c>
      <c r="B90" s="211" t="s">
        <v>12</v>
      </c>
      <c r="C90" s="198">
        <v>0</v>
      </c>
      <c r="D90" s="199">
        <v>0</v>
      </c>
      <c r="E90" s="194" t="s">
        <v>469</v>
      </c>
      <c r="F90" s="195">
        <f>G90+H90</f>
        <v>490543.6</v>
      </c>
      <c r="G90" s="192">
        <f aca="true" t="shared" si="7" ref="G90:L90">SUM(G92,G96,G106,G114,G119,G126,G129,G135,G144)</f>
        <v>87580</v>
      </c>
      <c r="H90" s="192">
        <f t="shared" si="7"/>
        <v>402963.6</v>
      </c>
      <c r="I90" s="192">
        <f t="shared" si="7"/>
        <v>373617.30000000005</v>
      </c>
      <c r="J90" s="192">
        <f t="shared" si="7"/>
        <v>430492.30000000005</v>
      </c>
      <c r="K90" s="192">
        <f t="shared" si="7"/>
        <v>452317.30000000005</v>
      </c>
      <c r="L90" s="192">
        <f t="shared" si="7"/>
        <v>490543.6</v>
      </c>
    </row>
    <row r="91" spans="1:12" ht="25.5" customHeight="1">
      <c r="A91" s="186"/>
      <c r="B91" s="187"/>
      <c r="C91" s="188"/>
      <c r="D91" s="189"/>
      <c r="E91" s="194" t="s">
        <v>341</v>
      </c>
      <c r="F91" s="191"/>
      <c r="G91" s="192"/>
      <c r="H91" s="192"/>
      <c r="I91" s="196"/>
      <c r="J91" s="196"/>
      <c r="K91" s="196"/>
      <c r="L91" s="196"/>
    </row>
    <row r="92" spans="1:12" ht="25.5" customHeight="1">
      <c r="A92" s="197">
        <v>2410</v>
      </c>
      <c r="B92" s="211" t="s">
        <v>12</v>
      </c>
      <c r="C92" s="198">
        <v>1</v>
      </c>
      <c r="D92" s="199">
        <v>0</v>
      </c>
      <c r="E92" s="194" t="s">
        <v>470</v>
      </c>
      <c r="F92" s="195">
        <f>SUM(F94:F95)</f>
        <v>0</v>
      </c>
      <c r="G92" s="192">
        <f>SUM(G94:G95)</f>
        <v>0</v>
      </c>
      <c r="H92" s="192">
        <f>SUM(H94:H95)</f>
        <v>0</v>
      </c>
      <c r="I92" s="196"/>
      <c r="J92" s="196"/>
      <c r="K92" s="196"/>
      <c r="L92" s="196"/>
    </row>
    <row r="93" spans="1:12" s="200" customFormat="1" ht="25.5" customHeight="1">
      <c r="A93" s="197"/>
      <c r="B93" s="187"/>
      <c r="C93" s="198"/>
      <c r="D93" s="199"/>
      <c r="E93" s="194" t="s">
        <v>422</v>
      </c>
      <c r="F93" s="195"/>
      <c r="G93" s="192"/>
      <c r="H93" s="192"/>
      <c r="I93" s="201"/>
      <c r="J93" s="201"/>
      <c r="K93" s="201"/>
      <c r="L93" s="201"/>
    </row>
    <row r="94" spans="1:12" ht="25.5" customHeight="1" thickBot="1">
      <c r="A94" s="197">
        <v>2411</v>
      </c>
      <c r="B94" s="211" t="s">
        <v>12</v>
      </c>
      <c r="C94" s="198">
        <v>1</v>
      </c>
      <c r="D94" s="199">
        <v>1</v>
      </c>
      <c r="E94" s="194" t="s">
        <v>471</v>
      </c>
      <c r="F94" s="210">
        <f>SUM(G94:H94)</f>
        <v>0</v>
      </c>
      <c r="G94" s="192"/>
      <c r="H94" s="192"/>
      <c r="I94" s="196"/>
      <c r="J94" s="196"/>
      <c r="K94" s="196"/>
      <c r="L94" s="196"/>
    </row>
    <row r="95" spans="1:12" ht="25.5" customHeight="1" thickBot="1">
      <c r="A95" s="197">
        <v>2412</v>
      </c>
      <c r="B95" s="211" t="s">
        <v>12</v>
      </c>
      <c r="C95" s="198">
        <v>1</v>
      </c>
      <c r="D95" s="199">
        <v>2</v>
      </c>
      <c r="E95" s="194" t="s">
        <v>472</v>
      </c>
      <c r="F95" s="210">
        <f>SUM(G95:H95)</f>
        <v>0</v>
      </c>
      <c r="G95" s="192"/>
      <c r="H95" s="192"/>
      <c r="I95" s="196"/>
      <c r="J95" s="196"/>
      <c r="K95" s="196"/>
      <c r="L95" s="196"/>
    </row>
    <row r="96" spans="1:12" ht="25.5" customHeight="1" thickBot="1">
      <c r="A96" s="197">
        <v>2420</v>
      </c>
      <c r="B96" s="211" t="s">
        <v>12</v>
      </c>
      <c r="C96" s="198">
        <v>2</v>
      </c>
      <c r="D96" s="199">
        <v>0</v>
      </c>
      <c r="E96" s="194" t="s">
        <v>473</v>
      </c>
      <c r="F96" s="210">
        <f>SUM(G96:H96)</f>
        <v>76492.3</v>
      </c>
      <c r="G96" s="192">
        <f aca="true" t="shared" si="8" ref="G96:L96">SUM(G98,G103,G104,G105)</f>
        <v>12580</v>
      </c>
      <c r="H96" s="192">
        <f t="shared" si="8"/>
        <v>63912.3</v>
      </c>
      <c r="I96" s="192">
        <f t="shared" si="8"/>
        <v>48271.4</v>
      </c>
      <c r="J96" s="192">
        <f t="shared" si="8"/>
        <v>56396.4</v>
      </c>
      <c r="K96" s="192">
        <f t="shared" si="8"/>
        <v>69471.4</v>
      </c>
      <c r="L96" s="192">
        <f t="shared" si="8"/>
        <v>76492.3</v>
      </c>
    </row>
    <row r="97" spans="1:12" s="200" customFormat="1" ht="25.5" customHeight="1">
      <c r="A97" s="197"/>
      <c r="B97" s="187"/>
      <c r="C97" s="198"/>
      <c r="D97" s="199"/>
      <c r="E97" s="194" t="s">
        <v>422</v>
      </c>
      <c r="F97" s="195"/>
      <c r="G97" s="192"/>
      <c r="H97" s="192"/>
      <c r="I97" s="201"/>
      <c r="J97" s="201"/>
      <c r="K97" s="201"/>
      <c r="L97" s="201"/>
    </row>
    <row r="98" spans="1:12" ht="25.5" customHeight="1" thickBot="1">
      <c r="A98" s="197">
        <v>2421</v>
      </c>
      <c r="B98" s="211" t="s">
        <v>12</v>
      </c>
      <c r="C98" s="198">
        <v>2</v>
      </c>
      <c r="D98" s="199">
        <v>1</v>
      </c>
      <c r="E98" s="194" t="s">
        <v>474</v>
      </c>
      <c r="F98" s="210">
        <f>F100+F101+F102</f>
        <v>12580</v>
      </c>
      <c r="G98" s="192">
        <f aca="true" t="shared" si="9" ref="G98:L98">G101</f>
        <v>12580</v>
      </c>
      <c r="H98" s="192">
        <f t="shared" si="9"/>
        <v>0</v>
      </c>
      <c r="I98" s="192">
        <f t="shared" si="9"/>
        <v>3205</v>
      </c>
      <c r="J98" s="192">
        <v>6330</v>
      </c>
      <c r="K98" s="192">
        <v>9405</v>
      </c>
      <c r="L98" s="192">
        <f t="shared" si="9"/>
        <v>12580</v>
      </c>
    </row>
    <row r="99" spans="1:12" ht="25.5" customHeight="1" thickBot="1">
      <c r="A99" s="197"/>
      <c r="B99" s="211"/>
      <c r="C99" s="198"/>
      <c r="D99" s="199"/>
      <c r="E99" s="194" t="s">
        <v>281</v>
      </c>
      <c r="F99" s="210"/>
      <c r="G99" s="192"/>
      <c r="H99" s="192"/>
      <c r="I99" s="196"/>
      <c r="J99" s="196"/>
      <c r="K99" s="196"/>
      <c r="L99" s="196"/>
    </row>
    <row r="100" spans="1:12" ht="25.5" customHeight="1" thickBot="1">
      <c r="A100" s="197"/>
      <c r="B100" s="211" t="s">
        <v>12</v>
      </c>
      <c r="C100" s="198">
        <v>2</v>
      </c>
      <c r="D100" s="199">
        <v>1</v>
      </c>
      <c r="E100" s="194" t="s">
        <v>475</v>
      </c>
      <c r="F100" s="210">
        <f aca="true" t="shared" si="10" ref="F100:F106">SUM(G100:H100)</f>
        <v>0</v>
      </c>
      <c r="G100" s="192">
        <v>0</v>
      </c>
      <c r="H100" s="192"/>
      <c r="I100" s="196"/>
      <c r="J100" s="196"/>
      <c r="K100" s="196"/>
      <c r="L100" s="196"/>
    </row>
    <row r="101" spans="1:12" ht="25.5" customHeight="1" thickBot="1">
      <c r="A101" s="197"/>
      <c r="B101" s="211" t="s">
        <v>12</v>
      </c>
      <c r="C101" s="198">
        <v>2</v>
      </c>
      <c r="D101" s="199">
        <v>1</v>
      </c>
      <c r="E101" s="194" t="s">
        <v>476</v>
      </c>
      <c r="F101" s="210">
        <f t="shared" si="10"/>
        <v>12580</v>
      </c>
      <c r="G101" s="192">
        <v>12580</v>
      </c>
      <c r="H101" s="192">
        <v>0</v>
      </c>
      <c r="I101" s="192">
        <v>3205</v>
      </c>
      <c r="J101" s="192">
        <v>6250</v>
      </c>
      <c r="K101" s="192">
        <v>9375</v>
      </c>
      <c r="L101" s="192">
        <v>12580</v>
      </c>
    </row>
    <row r="102" spans="1:12" ht="25.5" customHeight="1" thickBot="1">
      <c r="A102" s="197"/>
      <c r="B102" s="211"/>
      <c r="C102" s="198"/>
      <c r="D102" s="199"/>
      <c r="E102" s="194"/>
      <c r="F102" s="210">
        <f>G102</f>
        <v>0</v>
      </c>
      <c r="G102" s="192">
        <v>0</v>
      </c>
      <c r="H102" s="192"/>
      <c r="I102" s="196"/>
      <c r="J102" s="196"/>
      <c r="K102" s="196"/>
      <c r="L102" s="196"/>
    </row>
    <row r="103" spans="1:12" ht="25.5" customHeight="1" thickBot="1">
      <c r="A103" s="197">
        <v>2422</v>
      </c>
      <c r="B103" s="211" t="s">
        <v>12</v>
      </c>
      <c r="C103" s="198">
        <v>2</v>
      </c>
      <c r="D103" s="199">
        <v>2</v>
      </c>
      <c r="E103" s="194" t="s">
        <v>477</v>
      </c>
      <c r="F103" s="210">
        <f t="shared" si="10"/>
        <v>0</v>
      </c>
      <c r="G103" s="192"/>
      <c r="H103" s="192"/>
      <c r="I103" s="196"/>
      <c r="J103" s="196"/>
      <c r="K103" s="196"/>
      <c r="L103" s="196"/>
    </row>
    <row r="104" spans="1:12" ht="25.5" customHeight="1" thickBot="1">
      <c r="A104" s="197">
        <v>2423</v>
      </c>
      <c r="B104" s="211" t="s">
        <v>12</v>
      </c>
      <c r="C104" s="198">
        <v>2</v>
      </c>
      <c r="D104" s="199">
        <v>3</v>
      </c>
      <c r="E104" s="194" t="s">
        <v>478</v>
      </c>
      <c r="F104" s="210">
        <f t="shared" si="10"/>
        <v>0</v>
      </c>
      <c r="G104" s="192"/>
      <c r="H104" s="192"/>
      <c r="I104" s="196"/>
      <c r="J104" s="196"/>
      <c r="K104" s="196"/>
      <c r="L104" s="196"/>
    </row>
    <row r="105" spans="1:12" ht="25.5" customHeight="1" thickBot="1">
      <c r="A105" s="197">
        <v>2424</v>
      </c>
      <c r="B105" s="211" t="s">
        <v>12</v>
      </c>
      <c r="C105" s="198">
        <v>2</v>
      </c>
      <c r="D105" s="199">
        <v>4</v>
      </c>
      <c r="E105" s="194" t="s">
        <v>479</v>
      </c>
      <c r="F105" s="210">
        <f t="shared" si="10"/>
        <v>63912.3</v>
      </c>
      <c r="G105" s="192">
        <v>0</v>
      </c>
      <c r="H105" s="192">
        <v>63912.3</v>
      </c>
      <c r="I105" s="212">
        <v>45066.4</v>
      </c>
      <c r="J105" s="212">
        <v>50066.4</v>
      </c>
      <c r="K105" s="212">
        <v>60066.4</v>
      </c>
      <c r="L105" s="212">
        <v>63912.3</v>
      </c>
    </row>
    <row r="106" spans="1:12" ht="25.5" customHeight="1" thickBot="1">
      <c r="A106" s="197">
        <v>2430</v>
      </c>
      <c r="B106" s="211" t="s">
        <v>12</v>
      </c>
      <c r="C106" s="198">
        <v>3</v>
      </c>
      <c r="D106" s="199">
        <v>0</v>
      </c>
      <c r="E106" s="194" t="s">
        <v>480</v>
      </c>
      <c r="F106" s="210">
        <f t="shared" si="10"/>
        <v>0</v>
      </c>
      <c r="G106" s="192">
        <f>SUM(G108:G109)</f>
        <v>0</v>
      </c>
      <c r="H106" s="192">
        <f>SUM(H108:H109)</f>
        <v>0</v>
      </c>
      <c r="I106" s="196"/>
      <c r="J106" s="196"/>
      <c r="K106" s="196"/>
      <c r="L106" s="196"/>
    </row>
    <row r="107" spans="1:12" s="200" customFormat="1" ht="25.5" customHeight="1">
      <c r="A107" s="197"/>
      <c r="B107" s="187"/>
      <c r="C107" s="198"/>
      <c r="D107" s="199"/>
      <c r="E107" s="194" t="s">
        <v>422</v>
      </c>
      <c r="F107" s="195"/>
      <c r="G107" s="192"/>
      <c r="H107" s="192"/>
      <c r="I107" s="201"/>
      <c r="J107" s="201"/>
      <c r="K107" s="201"/>
      <c r="L107" s="201"/>
    </row>
    <row r="108" spans="1:12" ht="25.5" customHeight="1" thickBot="1">
      <c r="A108" s="197">
        <v>2431</v>
      </c>
      <c r="B108" s="211" t="s">
        <v>12</v>
      </c>
      <c r="C108" s="198">
        <v>3</v>
      </c>
      <c r="D108" s="199">
        <v>1</v>
      </c>
      <c r="E108" s="194" t="s">
        <v>481</v>
      </c>
      <c r="F108" s="210">
        <f aca="true" t="shared" si="11" ref="F108:F113">SUM(G108:H108)</f>
        <v>0</v>
      </c>
      <c r="G108" s="192"/>
      <c r="H108" s="192"/>
      <c r="I108" s="196"/>
      <c r="J108" s="196"/>
      <c r="K108" s="196"/>
      <c r="L108" s="196"/>
    </row>
    <row r="109" spans="1:12" ht="25.5" customHeight="1" thickBot="1">
      <c r="A109" s="197">
        <v>2432</v>
      </c>
      <c r="B109" s="211" t="s">
        <v>12</v>
      </c>
      <c r="C109" s="198">
        <v>3</v>
      </c>
      <c r="D109" s="199">
        <v>2</v>
      </c>
      <c r="E109" s="194" t="s">
        <v>482</v>
      </c>
      <c r="F109" s="210">
        <f>SUM(G109:H109)</f>
        <v>0</v>
      </c>
      <c r="G109" s="192"/>
      <c r="H109" s="192"/>
      <c r="I109" s="196"/>
      <c r="J109" s="196"/>
      <c r="K109" s="196"/>
      <c r="L109" s="196"/>
    </row>
    <row r="110" spans="1:12" ht="25.5" customHeight="1" thickBot="1">
      <c r="A110" s="197">
        <v>2433</v>
      </c>
      <c r="B110" s="211" t="s">
        <v>12</v>
      </c>
      <c r="C110" s="198">
        <v>3</v>
      </c>
      <c r="D110" s="199">
        <v>3</v>
      </c>
      <c r="E110" s="194" t="s">
        <v>483</v>
      </c>
      <c r="F110" s="210">
        <f t="shared" si="11"/>
        <v>0</v>
      </c>
      <c r="G110" s="192"/>
      <c r="H110" s="192"/>
      <c r="I110" s="196"/>
      <c r="J110" s="196"/>
      <c r="K110" s="196"/>
      <c r="L110" s="196"/>
    </row>
    <row r="111" spans="1:12" ht="25.5" customHeight="1" thickBot="1">
      <c r="A111" s="197">
        <v>2434</v>
      </c>
      <c r="B111" s="211" t="s">
        <v>12</v>
      </c>
      <c r="C111" s="198">
        <v>3</v>
      </c>
      <c r="D111" s="199">
        <v>4</v>
      </c>
      <c r="E111" s="194" t="s">
        <v>484</v>
      </c>
      <c r="F111" s="210">
        <f t="shared" si="11"/>
        <v>0</v>
      </c>
      <c r="G111" s="192"/>
      <c r="H111" s="192"/>
      <c r="I111" s="196"/>
      <c r="J111" s="196"/>
      <c r="K111" s="196"/>
      <c r="L111" s="196"/>
    </row>
    <row r="112" spans="1:12" ht="25.5" customHeight="1" thickBot="1">
      <c r="A112" s="197">
        <v>2435</v>
      </c>
      <c r="B112" s="211" t="s">
        <v>12</v>
      </c>
      <c r="C112" s="198">
        <v>3</v>
      </c>
      <c r="D112" s="199">
        <v>5</v>
      </c>
      <c r="E112" s="194" t="s">
        <v>485</v>
      </c>
      <c r="F112" s="210">
        <f t="shared" si="11"/>
        <v>0</v>
      </c>
      <c r="G112" s="192"/>
      <c r="H112" s="192"/>
      <c r="I112" s="196"/>
      <c r="J112" s="196"/>
      <c r="K112" s="196"/>
      <c r="L112" s="196"/>
    </row>
    <row r="113" spans="1:12" ht="25.5" customHeight="1" thickBot="1">
      <c r="A113" s="197">
        <v>2436</v>
      </c>
      <c r="B113" s="211" t="s">
        <v>12</v>
      </c>
      <c r="C113" s="198">
        <v>3</v>
      </c>
      <c r="D113" s="199">
        <v>6</v>
      </c>
      <c r="E113" s="194" t="s">
        <v>486</v>
      </c>
      <c r="F113" s="210">
        <f t="shared" si="11"/>
        <v>0</v>
      </c>
      <c r="G113" s="192"/>
      <c r="H113" s="192"/>
      <c r="I113" s="196"/>
      <c r="J113" s="196"/>
      <c r="K113" s="196"/>
      <c r="L113" s="196"/>
    </row>
    <row r="114" spans="1:12" ht="25.5" customHeight="1">
      <c r="A114" s="197">
        <v>2440</v>
      </c>
      <c r="B114" s="211" t="s">
        <v>12</v>
      </c>
      <c r="C114" s="198">
        <v>4</v>
      </c>
      <c r="D114" s="199">
        <v>0</v>
      </c>
      <c r="E114" s="194" t="s">
        <v>487</v>
      </c>
      <c r="F114" s="195">
        <f>SUM(F116:F118)</f>
        <v>0</v>
      </c>
      <c r="G114" s="192">
        <f>SUM(G116:G118)</f>
        <v>0</v>
      </c>
      <c r="H114" s="192">
        <f>SUM(H116:H118)</f>
        <v>0</v>
      </c>
      <c r="I114" s="196"/>
      <c r="J114" s="196"/>
      <c r="K114" s="196"/>
      <c r="L114" s="196"/>
    </row>
    <row r="115" spans="1:12" s="200" customFormat="1" ht="25.5" customHeight="1">
      <c r="A115" s="197"/>
      <c r="B115" s="187"/>
      <c r="C115" s="198"/>
      <c r="D115" s="199"/>
      <c r="E115" s="194" t="s">
        <v>422</v>
      </c>
      <c r="F115" s="195"/>
      <c r="G115" s="192"/>
      <c r="H115" s="192"/>
      <c r="I115" s="201"/>
      <c r="J115" s="201"/>
      <c r="K115" s="201"/>
      <c r="L115" s="201"/>
    </row>
    <row r="116" spans="1:12" ht="25.5" customHeight="1" thickBot="1">
      <c r="A116" s="197">
        <v>2441</v>
      </c>
      <c r="B116" s="211" t="s">
        <v>12</v>
      </c>
      <c r="C116" s="198">
        <v>4</v>
      </c>
      <c r="D116" s="199">
        <v>1</v>
      </c>
      <c r="E116" s="194" t="s">
        <v>488</v>
      </c>
      <c r="F116" s="210">
        <f>SUM(G116:H116)</f>
        <v>0</v>
      </c>
      <c r="G116" s="192"/>
      <c r="H116" s="192"/>
      <c r="I116" s="196"/>
      <c r="J116" s="196"/>
      <c r="K116" s="196"/>
      <c r="L116" s="196"/>
    </row>
    <row r="117" spans="1:12" ht="25.5" customHeight="1" thickBot="1">
      <c r="A117" s="197">
        <v>2442</v>
      </c>
      <c r="B117" s="211" t="s">
        <v>12</v>
      </c>
      <c r="C117" s="198">
        <v>4</v>
      </c>
      <c r="D117" s="199">
        <v>2</v>
      </c>
      <c r="E117" s="194" t="s">
        <v>489</v>
      </c>
      <c r="F117" s="210">
        <f>SUM(G117:H117)</f>
        <v>0</v>
      </c>
      <c r="G117" s="192"/>
      <c r="H117" s="192"/>
      <c r="I117" s="196"/>
      <c r="J117" s="196"/>
      <c r="K117" s="196"/>
      <c r="L117" s="196"/>
    </row>
    <row r="118" spans="1:12" ht="25.5" customHeight="1" thickBot="1">
      <c r="A118" s="197">
        <v>2443</v>
      </c>
      <c r="B118" s="211" t="s">
        <v>12</v>
      </c>
      <c r="C118" s="198">
        <v>4</v>
      </c>
      <c r="D118" s="199">
        <v>3</v>
      </c>
      <c r="E118" s="194" t="s">
        <v>490</v>
      </c>
      <c r="F118" s="210">
        <f>SUM(G118:H118)</f>
        <v>0</v>
      </c>
      <c r="G118" s="192"/>
      <c r="H118" s="192"/>
      <c r="I118" s="196"/>
      <c r="J118" s="196"/>
      <c r="K118" s="196"/>
      <c r="L118" s="196"/>
    </row>
    <row r="119" spans="1:12" ht="25.5" customHeight="1">
      <c r="A119" s="197">
        <v>2450</v>
      </c>
      <c r="B119" s="211" t="s">
        <v>12</v>
      </c>
      <c r="C119" s="198">
        <v>5</v>
      </c>
      <c r="D119" s="199">
        <v>0</v>
      </c>
      <c r="E119" s="194" t="s">
        <v>491</v>
      </c>
      <c r="F119" s="195">
        <f>SUM(F121)</f>
        <v>514051.3</v>
      </c>
      <c r="G119" s="192">
        <f aca="true" t="shared" si="12" ref="G119:L119">SUM(G121+G122+G123+G124+G125)</f>
        <v>75000</v>
      </c>
      <c r="H119" s="192">
        <f t="shared" si="12"/>
        <v>439051.3</v>
      </c>
      <c r="I119" s="192">
        <f t="shared" si="12"/>
        <v>350345.9</v>
      </c>
      <c r="J119" s="192">
        <f t="shared" si="12"/>
        <v>424095.9</v>
      </c>
      <c r="K119" s="192">
        <f t="shared" si="12"/>
        <v>457845.9</v>
      </c>
      <c r="L119" s="192">
        <f t="shared" si="12"/>
        <v>514051.3</v>
      </c>
    </row>
    <row r="120" spans="1:12" s="200" customFormat="1" ht="25.5" customHeight="1">
      <c r="A120" s="197"/>
      <c r="B120" s="187"/>
      <c r="C120" s="198"/>
      <c r="D120" s="199"/>
      <c r="E120" s="194" t="s">
        <v>422</v>
      </c>
      <c r="F120" s="195"/>
      <c r="G120" s="192"/>
      <c r="H120" s="192"/>
      <c r="I120" s="201"/>
      <c r="J120" s="201"/>
      <c r="K120" s="201"/>
      <c r="L120" s="201"/>
    </row>
    <row r="121" spans="1:12" ht="25.5" customHeight="1" thickBot="1">
      <c r="A121" s="197">
        <v>2451</v>
      </c>
      <c r="B121" s="211" t="s">
        <v>12</v>
      </c>
      <c r="C121" s="198">
        <v>5</v>
      </c>
      <c r="D121" s="199">
        <v>1</v>
      </c>
      <c r="E121" s="194" t="s">
        <v>492</v>
      </c>
      <c r="F121" s="210">
        <f>G121+H121</f>
        <v>514051.3</v>
      </c>
      <c r="G121" s="192">
        <v>75000</v>
      </c>
      <c r="H121" s="192">
        <v>439051.3</v>
      </c>
      <c r="I121" s="192">
        <v>350345.9</v>
      </c>
      <c r="J121" s="192">
        <v>424095.9</v>
      </c>
      <c r="K121" s="192">
        <v>457845.9</v>
      </c>
      <c r="L121" s="192">
        <v>514051.3</v>
      </c>
    </row>
    <row r="122" spans="1:12" ht="25.5" customHeight="1" thickBot="1">
      <c r="A122" s="197">
        <v>2452</v>
      </c>
      <c r="B122" s="211" t="s">
        <v>12</v>
      </c>
      <c r="C122" s="198">
        <v>5</v>
      </c>
      <c r="D122" s="199">
        <v>2</v>
      </c>
      <c r="E122" s="194" t="s">
        <v>493</v>
      </c>
      <c r="F122" s="210">
        <f>SUM(G122:H122)</f>
        <v>0</v>
      </c>
      <c r="G122" s="192"/>
      <c r="H122" s="192"/>
      <c r="I122" s="196"/>
      <c r="J122" s="196"/>
      <c r="K122" s="196"/>
      <c r="L122" s="196"/>
    </row>
    <row r="123" spans="1:12" ht="25.5" customHeight="1" thickBot="1">
      <c r="A123" s="197">
        <v>2453</v>
      </c>
      <c r="B123" s="211" t="s">
        <v>12</v>
      </c>
      <c r="C123" s="198">
        <v>5</v>
      </c>
      <c r="D123" s="199">
        <v>3</v>
      </c>
      <c r="E123" s="194" t="s">
        <v>494</v>
      </c>
      <c r="F123" s="210">
        <f>SUM(G123:H123)</f>
        <v>0</v>
      </c>
      <c r="G123" s="192"/>
      <c r="H123" s="192"/>
      <c r="I123" s="196"/>
      <c r="J123" s="196"/>
      <c r="K123" s="196"/>
      <c r="L123" s="196"/>
    </row>
    <row r="124" spans="1:12" ht="25.5" customHeight="1" thickBot="1">
      <c r="A124" s="197">
        <v>2454</v>
      </c>
      <c r="B124" s="211" t="s">
        <v>12</v>
      </c>
      <c r="C124" s="198">
        <v>5</v>
      </c>
      <c r="D124" s="199">
        <v>4</v>
      </c>
      <c r="E124" s="194" t="s">
        <v>495</v>
      </c>
      <c r="F124" s="210">
        <f>SUM(G124:H124)</f>
        <v>0</v>
      </c>
      <c r="G124" s="192"/>
      <c r="H124" s="192"/>
      <c r="I124" s="196"/>
      <c r="J124" s="196"/>
      <c r="K124" s="196"/>
      <c r="L124" s="196"/>
    </row>
    <row r="125" spans="1:12" ht="25.5" customHeight="1" thickBot="1">
      <c r="A125" s="197">
        <v>2455</v>
      </c>
      <c r="B125" s="211" t="s">
        <v>12</v>
      </c>
      <c r="C125" s="198">
        <v>5</v>
      </c>
      <c r="D125" s="199">
        <v>5</v>
      </c>
      <c r="E125" s="194" t="s">
        <v>496</v>
      </c>
      <c r="F125" s="210">
        <f>SUM(G125:H125)</f>
        <v>0</v>
      </c>
      <c r="G125" s="192"/>
      <c r="H125" s="192"/>
      <c r="I125" s="196"/>
      <c r="J125" s="196"/>
      <c r="K125" s="196"/>
      <c r="L125" s="196"/>
    </row>
    <row r="126" spans="1:12" ht="25.5" customHeight="1">
      <c r="A126" s="197">
        <v>2460</v>
      </c>
      <c r="B126" s="211" t="s">
        <v>12</v>
      </c>
      <c r="C126" s="198">
        <v>6</v>
      </c>
      <c r="D126" s="199">
        <v>0</v>
      </c>
      <c r="E126" s="194" t="s">
        <v>497</v>
      </c>
      <c r="F126" s="195">
        <f>SUM(F128)</f>
        <v>0</v>
      </c>
      <c r="G126" s="192">
        <f>SUM(G128)</f>
        <v>0</v>
      </c>
      <c r="H126" s="192">
        <f>SUM(H128)</f>
        <v>0</v>
      </c>
      <c r="I126" s="196"/>
      <c r="J126" s="196"/>
      <c r="K126" s="196"/>
      <c r="L126" s="196"/>
    </row>
    <row r="127" spans="1:12" s="200" customFormat="1" ht="25.5" customHeight="1">
      <c r="A127" s="197"/>
      <c r="B127" s="187"/>
      <c r="C127" s="198"/>
      <c r="D127" s="199"/>
      <c r="E127" s="194" t="s">
        <v>422</v>
      </c>
      <c r="F127" s="195"/>
      <c r="G127" s="192"/>
      <c r="H127" s="192"/>
      <c r="I127" s="201"/>
      <c r="J127" s="201"/>
      <c r="K127" s="201"/>
      <c r="L127" s="201"/>
    </row>
    <row r="128" spans="1:12" ht="25.5" customHeight="1" thickBot="1">
      <c r="A128" s="197">
        <v>2461</v>
      </c>
      <c r="B128" s="211" t="s">
        <v>12</v>
      </c>
      <c r="C128" s="198">
        <v>6</v>
      </c>
      <c r="D128" s="199">
        <v>1</v>
      </c>
      <c r="E128" s="194" t="s">
        <v>498</v>
      </c>
      <c r="F128" s="210">
        <f>SUM(G128:H128)</f>
        <v>0</v>
      </c>
      <c r="G128" s="192"/>
      <c r="H128" s="192"/>
      <c r="I128" s="196"/>
      <c r="J128" s="196"/>
      <c r="K128" s="196"/>
      <c r="L128" s="196"/>
    </row>
    <row r="129" spans="1:12" ht="25.5" customHeight="1">
      <c r="A129" s="197">
        <v>2470</v>
      </c>
      <c r="B129" s="211" t="s">
        <v>12</v>
      </c>
      <c r="C129" s="198">
        <v>7</v>
      </c>
      <c r="D129" s="199">
        <v>0</v>
      </c>
      <c r="E129" s="194" t="s">
        <v>499</v>
      </c>
      <c r="F129" s="195">
        <f>SUM(F131:F134)</f>
        <v>0</v>
      </c>
      <c r="G129" s="192">
        <f>SUM(G131:G134)</f>
        <v>0</v>
      </c>
      <c r="H129" s="192">
        <f>SUM(H131:H134)</f>
        <v>0</v>
      </c>
      <c r="I129" s="196"/>
      <c r="J129" s="196"/>
      <c r="K129" s="196"/>
      <c r="L129" s="196"/>
    </row>
    <row r="130" spans="1:12" s="200" customFormat="1" ht="25.5" customHeight="1">
      <c r="A130" s="197"/>
      <c r="B130" s="187"/>
      <c r="C130" s="198"/>
      <c r="D130" s="199"/>
      <c r="E130" s="194" t="s">
        <v>422</v>
      </c>
      <c r="F130" s="195"/>
      <c r="G130" s="192"/>
      <c r="H130" s="192"/>
      <c r="I130" s="201"/>
      <c r="J130" s="201"/>
      <c r="K130" s="201"/>
      <c r="L130" s="201"/>
    </row>
    <row r="131" spans="1:12" ht="25.5" customHeight="1" thickBot="1">
      <c r="A131" s="197">
        <v>2471</v>
      </c>
      <c r="B131" s="211" t="s">
        <v>12</v>
      </c>
      <c r="C131" s="198">
        <v>7</v>
      </c>
      <c r="D131" s="199">
        <v>1</v>
      </c>
      <c r="E131" s="194" t="s">
        <v>500</v>
      </c>
      <c r="F131" s="210">
        <f>SUM(G131:H131)</f>
        <v>0</v>
      </c>
      <c r="G131" s="192"/>
      <c r="H131" s="192"/>
      <c r="I131" s="196"/>
      <c r="J131" s="196"/>
      <c r="K131" s="196"/>
      <c r="L131" s="196"/>
    </row>
    <row r="132" spans="1:12" ht="25.5" customHeight="1" thickBot="1">
      <c r="A132" s="197">
        <v>2472</v>
      </c>
      <c r="B132" s="211" t="s">
        <v>12</v>
      </c>
      <c r="C132" s="198">
        <v>7</v>
      </c>
      <c r="D132" s="199">
        <v>2</v>
      </c>
      <c r="E132" s="194" t="s">
        <v>501</v>
      </c>
      <c r="F132" s="210">
        <f>SUM(G132:H132)</f>
        <v>0</v>
      </c>
      <c r="G132" s="192"/>
      <c r="H132" s="192"/>
      <c r="I132" s="196"/>
      <c r="J132" s="196"/>
      <c r="K132" s="196"/>
      <c r="L132" s="196"/>
    </row>
    <row r="133" spans="1:12" ht="25.5" customHeight="1" thickBot="1">
      <c r="A133" s="197">
        <v>2473</v>
      </c>
      <c r="B133" s="211" t="s">
        <v>12</v>
      </c>
      <c r="C133" s="198">
        <v>7</v>
      </c>
      <c r="D133" s="199">
        <v>3</v>
      </c>
      <c r="E133" s="194" t="s">
        <v>502</v>
      </c>
      <c r="F133" s="210">
        <f>SUM(G133:H133)</f>
        <v>0</v>
      </c>
      <c r="G133" s="192"/>
      <c r="H133" s="192"/>
      <c r="I133" s="196"/>
      <c r="J133" s="196"/>
      <c r="K133" s="196"/>
      <c r="L133" s="196"/>
    </row>
    <row r="134" spans="1:12" ht="25.5" customHeight="1" thickBot="1">
      <c r="A134" s="197">
        <v>2474</v>
      </c>
      <c r="B134" s="211" t="s">
        <v>12</v>
      </c>
      <c r="C134" s="198">
        <v>7</v>
      </c>
      <c r="D134" s="199">
        <v>4</v>
      </c>
      <c r="E134" s="194" t="s">
        <v>503</v>
      </c>
      <c r="F134" s="210">
        <f>SUM(G134:H134)</f>
        <v>0</v>
      </c>
      <c r="G134" s="192"/>
      <c r="H134" s="192"/>
      <c r="I134" s="196"/>
      <c r="J134" s="196"/>
      <c r="K134" s="196"/>
      <c r="L134" s="196"/>
    </row>
    <row r="135" spans="1:12" ht="25.5" customHeight="1">
      <c r="A135" s="197">
        <v>2480</v>
      </c>
      <c r="B135" s="211" t="s">
        <v>12</v>
      </c>
      <c r="C135" s="198">
        <v>8</v>
      </c>
      <c r="D135" s="199">
        <v>0</v>
      </c>
      <c r="E135" s="194" t="s">
        <v>504</v>
      </c>
      <c r="F135" s="195">
        <f>SUM(F137:F143)</f>
        <v>0</v>
      </c>
      <c r="G135" s="192">
        <f>SUM(G137:G143)</f>
        <v>0</v>
      </c>
      <c r="H135" s="192">
        <f>SUM(H137:H143)</f>
        <v>0</v>
      </c>
      <c r="I135" s="196"/>
      <c r="J135" s="196"/>
      <c r="K135" s="196"/>
      <c r="L135" s="196"/>
    </row>
    <row r="136" spans="1:12" s="200" customFormat="1" ht="25.5" customHeight="1">
      <c r="A136" s="197"/>
      <c r="B136" s="187"/>
      <c r="C136" s="198"/>
      <c r="D136" s="199"/>
      <c r="E136" s="194" t="s">
        <v>422</v>
      </c>
      <c r="F136" s="195"/>
      <c r="G136" s="192"/>
      <c r="H136" s="192"/>
      <c r="I136" s="201"/>
      <c r="J136" s="201"/>
      <c r="K136" s="201"/>
      <c r="L136" s="201"/>
    </row>
    <row r="137" spans="1:12" ht="25.5" customHeight="1" thickBot="1">
      <c r="A137" s="197">
        <v>2481</v>
      </c>
      <c r="B137" s="211" t="s">
        <v>12</v>
      </c>
      <c r="C137" s="198">
        <v>8</v>
      </c>
      <c r="D137" s="199">
        <v>1</v>
      </c>
      <c r="E137" s="194" t="s">
        <v>505</v>
      </c>
      <c r="F137" s="210">
        <f aca="true" t="shared" si="13" ref="F137:F143">SUM(G137:H137)</f>
        <v>0</v>
      </c>
      <c r="G137" s="192"/>
      <c r="H137" s="192"/>
      <c r="I137" s="196"/>
      <c r="J137" s="196"/>
      <c r="K137" s="196"/>
      <c r="L137" s="196"/>
    </row>
    <row r="138" spans="1:12" ht="25.5" customHeight="1" thickBot="1">
      <c r="A138" s="197">
        <v>2482</v>
      </c>
      <c r="B138" s="211" t="s">
        <v>12</v>
      </c>
      <c r="C138" s="198">
        <v>8</v>
      </c>
      <c r="D138" s="199">
        <v>2</v>
      </c>
      <c r="E138" s="194" t="s">
        <v>506</v>
      </c>
      <c r="F138" s="210">
        <f t="shared" si="13"/>
        <v>0</v>
      </c>
      <c r="G138" s="192"/>
      <c r="H138" s="192"/>
      <c r="I138" s="196"/>
      <c r="J138" s="196"/>
      <c r="K138" s="196"/>
      <c r="L138" s="196"/>
    </row>
    <row r="139" spans="1:12" ht="25.5" customHeight="1" thickBot="1">
      <c r="A139" s="197">
        <v>2483</v>
      </c>
      <c r="B139" s="211" t="s">
        <v>12</v>
      </c>
      <c r="C139" s="198">
        <v>8</v>
      </c>
      <c r="D139" s="199">
        <v>3</v>
      </c>
      <c r="E139" s="194" t="s">
        <v>507</v>
      </c>
      <c r="F139" s="210">
        <f t="shared" si="13"/>
        <v>0</v>
      </c>
      <c r="G139" s="192"/>
      <c r="H139" s="192"/>
      <c r="I139" s="196"/>
      <c r="J139" s="196"/>
      <c r="K139" s="196"/>
      <c r="L139" s="196"/>
    </row>
    <row r="140" spans="1:12" ht="25.5" customHeight="1" thickBot="1">
      <c r="A140" s="197">
        <v>2484</v>
      </c>
      <c r="B140" s="211" t="s">
        <v>12</v>
      </c>
      <c r="C140" s="198">
        <v>8</v>
      </c>
      <c r="D140" s="199">
        <v>4</v>
      </c>
      <c r="E140" s="194" t="s">
        <v>508</v>
      </c>
      <c r="F140" s="210">
        <f t="shared" si="13"/>
        <v>0</v>
      </c>
      <c r="G140" s="192"/>
      <c r="H140" s="192"/>
      <c r="I140" s="196"/>
      <c r="J140" s="196"/>
      <c r="K140" s="196"/>
      <c r="L140" s="196"/>
    </row>
    <row r="141" spans="1:12" ht="25.5" customHeight="1" thickBot="1">
      <c r="A141" s="197">
        <v>2485</v>
      </c>
      <c r="B141" s="211" t="s">
        <v>12</v>
      </c>
      <c r="C141" s="198">
        <v>8</v>
      </c>
      <c r="D141" s="199">
        <v>5</v>
      </c>
      <c r="E141" s="194" t="s">
        <v>509</v>
      </c>
      <c r="F141" s="210">
        <f t="shared" si="13"/>
        <v>0</v>
      </c>
      <c r="G141" s="192"/>
      <c r="H141" s="192"/>
      <c r="I141" s="196"/>
      <c r="J141" s="196"/>
      <c r="K141" s="196"/>
      <c r="L141" s="196"/>
    </row>
    <row r="142" spans="1:12" ht="25.5" customHeight="1" thickBot="1">
      <c r="A142" s="197">
        <v>2486</v>
      </c>
      <c r="B142" s="211" t="s">
        <v>12</v>
      </c>
      <c r="C142" s="198">
        <v>8</v>
      </c>
      <c r="D142" s="199">
        <v>6</v>
      </c>
      <c r="E142" s="194" t="s">
        <v>510</v>
      </c>
      <c r="F142" s="210">
        <f t="shared" si="13"/>
        <v>0</v>
      </c>
      <c r="G142" s="192"/>
      <c r="H142" s="192"/>
      <c r="I142" s="196"/>
      <c r="J142" s="196"/>
      <c r="K142" s="196"/>
      <c r="L142" s="196"/>
    </row>
    <row r="143" spans="1:12" ht="25.5" customHeight="1" thickBot="1">
      <c r="A143" s="197">
        <v>2487</v>
      </c>
      <c r="B143" s="211" t="s">
        <v>12</v>
      </c>
      <c r="C143" s="198">
        <v>8</v>
      </c>
      <c r="D143" s="199">
        <v>7</v>
      </c>
      <c r="E143" s="194" t="s">
        <v>511</v>
      </c>
      <c r="F143" s="210">
        <f t="shared" si="13"/>
        <v>0</v>
      </c>
      <c r="G143" s="192"/>
      <c r="H143" s="192"/>
      <c r="I143" s="196"/>
      <c r="J143" s="196"/>
      <c r="K143" s="196"/>
      <c r="L143" s="196"/>
    </row>
    <row r="144" spans="1:12" ht="25.5" customHeight="1">
      <c r="A144" s="197">
        <v>2490</v>
      </c>
      <c r="B144" s="211" t="s">
        <v>12</v>
      </c>
      <c r="C144" s="198">
        <v>9</v>
      </c>
      <c r="D144" s="199">
        <v>0</v>
      </c>
      <c r="E144" s="194" t="s">
        <v>512</v>
      </c>
      <c r="F144" s="195">
        <f aca="true" t="shared" si="14" ref="F144:L144">SUM(F146)</f>
        <v>-100000</v>
      </c>
      <c r="G144" s="192">
        <f t="shared" si="14"/>
        <v>0</v>
      </c>
      <c r="H144" s="192">
        <f t="shared" si="14"/>
        <v>-100000</v>
      </c>
      <c r="I144" s="192">
        <f t="shared" si="14"/>
        <v>-25000</v>
      </c>
      <c r="J144" s="192">
        <f t="shared" si="14"/>
        <v>-50000</v>
      </c>
      <c r="K144" s="192">
        <f t="shared" si="14"/>
        <v>-75000</v>
      </c>
      <c r="L144" s="192">
        <f t="shared" si="14"/>
        <v>-100000</v>
      </c>
    </row>
    <row r="145" spans="1:12" s="200" customFormat="1" ht="25.5" customHeight="1">
      <c r="A145" s="197"/>
      <c r="B145" s="187"/>
      <c r="C145" s="198"/>
      <c r="D145" s="199"/>
      <c r="E145" s="194" t="s">
        <v>422</v>
      </c>
      <c r="F145" s="195"/>
      <c r="G145" s="192"/>
      <c r="H145" s="192"/>
      <c r="I145" s="201"/>
      <c r="J145" s="201"/>
      <c r="K145" s="201"/>
      <c r="L145" s="201"/>
    </row>
    <row r="146" spans="1:12" ht="25.5" customHeight="1" thickBot="1">
      <c r="A146" s="197">
        <v>2491</v>
      </c>
      <c r="B146" s="211" t="s">
        <v>12</v>
      </c>
      <c r="C146" s="198">
        <v>9</v>
      </c>
      <c r="D146" s="199">
        <v>1</v>
      </c>
      <c r="E146" s="194" t="s">
        <v>512</v>
      </c>
      <c r="F146" s="210">
        <f>SUM(G146:H146)</f>
        <v>-100000</v>
      </c>
      <c r="G146" s="192"/>
      <c r="H146" s="192">
        <v>-100000</v>
      </c>
      <c r="I146" s="212">
        <v>-25000</v>
      </c>
      <c r="J146" s="212">
        <v>-50000</v>
      </c>
      <c r="K146" s="212">
        <v>-75000</v>
      </c>
      <c r="L146" s="212">
        <v>-100000</v>
      </c>
    </row>
    <row r="147" spans="1:12" s="193" customFormat="1" ht="25.5" customHeight="1">
      <c r="A147" s="197">
        <v>2500</v>
      </c>
      <c r="B147" s="211" t="s">
        <v>13</v>
      </c>
      <c r="C147" s="198">
        <v>0</v>
      </c>
      <c r="D147" s="199">
        <v>0</v>
      </c>
      <c r="E147" s="194" t="s">
        <v>513</v>
      </c>
      <c r="F147" s="195">
        <f aca="true" t="shared" si="15" ref="F147:L147">SUM(F149,F152,F155,F158,F161,F164,)</f>
        <v>172115.8</v>
      </c>
      <c r="G147" s="192">
        <f t="shared" si="15"/>
        <v>127000</v>
      </c>
      <c r="H147" s="192">
        <f t="shared" si="15"/>
        <v>45115.8</v>
      </c>
      <c r="I147" s="192">
        <f t="shared" si="15"/>
        <v>76865.8</v>
      </c>
      <c r="J147" s="192">
        <f t="shared" si="15"/>
        <v>108615.8</v>
      </c>
      <c r="K147" s="192">
        <f t="shared" si="15"/>
        <v>140365.8</v>
      </c>
      <c r="L147" s="192">
        <f t="shared" si="15"/>
        <v>172115.8</v>
      </c>
    </row>
    <row r="148" spans="1:12" ht="25.5" customHeight="1">
      <c r="A148" s="186"/>
      <c r="B148" s="187"/>
      <c r="C148" s="188"/>
      <c r="D148" s="189"/>
      <c r="E148" s="194" t="s">
        <v>341</v>
      </c>
      <c r="F148" s="191"/>
      <c r="G148" s="192"/>
      <c r="H148" s="192"/>
      <c r="I148" s="196"/>
      <c r="J148" s="196"/>
      <c r="K148" s="196"/>
      <c r="L148" s="196"/>
    </row>
    <row r="149" spans="1:12" ht="25.5" customHeight="1">
      <c r="A149" s="197">
        <v>2510</v>
      </c>
      <c r="B149" s="211" t="s">
        <v>13</v>
      </c>
      <c r="C149" s="198">
        <v>1</v>
      </c>
      <c r="D149" s="199">
        <v>0</v>
      </c>
      <c r="E149" s="194" t="s">
        <v>514</v>
      </c>
      <c r="F149" s="195">
        <f aca="true" t="shared" si="16" ref="F149:L149">SUM(F151)</f>
        <v>152115.8</v>
      </c>
      <c r="G149" s="192">
        <f t="shared" si="16"/>
        <v>107000</v>
      </c>
      <c r="H149" s="192">
        <f t="shared" si="16"/>
        <v>45115.8</v>
      </c>
      <c r="I149" s="192">
        <f t="shared" si="16"/>
        <v>71865.8</v>
      </c>
      <c r="J149" s="192">
        <f t="shared" si="16"/>
        <v>98615.8</v>
      </c>
      <c r="K149" s="192">
        <f t="shared" si="16"/>
        <v>125365.8</v>
      </c>
      <c r="L149" s="192">
        <f t="shared" si="16"/>
        <v>152115.8</v>
      </c>
    </row>
    <row r="150" spans="1:12" s="200" customFormat="1" ht="25.5" customHeight="1">
      <c r="A150" s="197"/>
      <c r="B150" s="187"/>
      <c r="C150" s="198"/>
      <c r="D150" s="199"/>
      <c r="E150" s="194" t="s">
        <v>422</v>
      </c>
      <c r="F150" s="195"/>
      <c r="G150" s="192"/>
      <c r="H150" s="192"/>
      <c r="I150" s="201"/>
      <c r="J150" s="201"/>
      <c r="K150" s="201"/>
      <c r="L150" s="201"/>
    </row>
    <row r="151" spans="1:12" ht="25.5" customHeight="1" thickBot="1">
      <c r="A151" s="197">
        <v>2511</v>
      </c>
      <c r="B151" s="211" t="s">
        <v>13</v>
      </c>
      <c r="C151" s="198">
        <v>1</v>
      </c>
      <c r="D151" s="199">
        <v>1</v>
      </c>
      <c r="E151" s="194" t="s">
        <v>514</v>
      </c>
      <c r="F151" s="210">
        <f>G151+H151</f>
        <v>152115.8</v>
      </c>
      <c r="G151" s="192">
        <v>107000</v>
      </c>
      <c r="H151" s="192">
        <v>45115.8</v>
      </c>
      <c r="I151" s="192">
        <v>71865.8</v>
      </c>
      <c r="J151" s="192">
        <v>98615.8</v>
      </c>
      <c r="K151" s="192">
        <v>125365.8</v>
      </c>
      <c r="L151" s="192">
        <v>152115.8</v>
      </c>
    </row>
    <row r="152" spans="1:12" ht="25.5" customHeight="1">
      <c r="A152" s="197">
        <v>2520</v>
      </c>
      <c r="B152" s="211" t="s">
        <v>13</v>
      </c>
      <c r="C152" s="198">
        <v>2</v>
      </c>
      <c r="D152" s="199">
        <v>0</v>
      </c>
      <c r="E152" s="194" t="s">
        <v>515</v>
      </c>
      <c r="F152" s="195">
        <f>SUM(F154)</f>
        <v>0</v>
      </c>
      <c r="G152" s="192">
        <f>SUM(G154)</f>
        <v>0</v>
      </c>
      <c r="H152" s="192">
        <f>SUM(H154)</f>
        <v>0</v>
      </c>
      <c r="I152" s="196"/>
      <c r="J152" s="196"/>
      <c r="K152" s="196"/>
      <c r="L152" s="196"/>
    </row>
    <row r="153" spans="1:12" s="200" customFormat="1" ht="25.5" customHeight="1">
      <c r="A153" s="197"/>
      <c r="B153" s="187"/>
      <c r="C153" s="198"/>
      <c r="D153" s="199"/>
      <c r="E153" s="194"/>
      <c r="F153" s="207"/>
      <c r="G153" s="192"/>
      <c r="H153" s="192"/>
      <c r="I153" s="201"/>
      <c r="J153" s="201"/>
      <c r="K153" s="201"/>
      <c r="L153" s="201"/>
    </row>
    <row r="154" spans="1:12" ht="25.5" customHeight="1" thickBot="1">
      <c r="A154" s="197">
        <v>2521</v>
      </c>
      <c r="B154" s="211" t="s">
        <v>13</v>
      </c>
      <c r="C154" s="198">
        <v>2</v>
      </c>
      <c r="D154" s="199">
        <v>1</v>
      </c>
      <c r="E154" s="194" t="s">
        <v>516</v>
      </c>
      <c r="F154" s="210">
        <f>SUM(G154:H154)</f>
        <v>0</v>
      </c>
      <c r="G154" s="192"/>
      <c r="H154" s="192"/>
      <c r="I154" s="196"/>
      <c r="J154" s="196"/>
      <c r="K154" s="196"/>
      <c r="L154" s="196"/>
    </row>
    <row r="155" spans="1:12" ht="25.5" customHeight="1">
      <c r="A155" s="197">
        <v>2530</v>
      </c>
      <c r="B155" s="211" t="s">
        <v>13</v>
      </c>
      <c r="C155" s="198">
        <v>3</v>
      </c>
      <c r="D155" s="199">
        <v>0</v>
      </c>
      <c r="E155" s="194" t="s">
        <v>517</v>
      </c>
      <c r="F155" s="195">
        <f>SUM(F157)</f>
        <v>0</v>
      </c>
      <c r="G155" s="192">
        <f>SUM(G157)</f>
        <v>0</v>
      </c>
      <c r="H155" s="192">
        <f>SUM(H157)</f>
        <v>0</v>
      </c>
      <c r="I155" s="196"/>
      <c r="J155" s="196"/>
      <c r="K155" s="196"/>
      <c r="L155" s="196"/>
    </row>
    <row r="156" spans="1:12" s="200" customFormat="1" ht="25.5" customHeight="1">
      <c r="A156" s="197"/>
      <c r="B156" s="187"/>
      <c r="C156" s="198"/>
      <c r="D156" s="199"/>
      <c r="E156" s="194" t="s">
        <v>422</v>
      </c>
      <c r="F156" s="195"/>
      <c r="G156" s="192"/>
      <c r="H156" s="192"/>
      <c r="I156" s="201"/>
      <c r="J156" s="201"/>
      <c r="K156" s="201"/>
      <c r="L156" s="201"/>
    </row>
    <row r="157" spans="1:12" ht="25.5" customHeight="1" thickBot="1">
      <c r="A157" s="197">
        <v>2531</v>
      </c>
      <c r="B157" s="211" t="s">
        <v>13</v>
      </c>
      <c r="C157" s="198">
        <v>3</v>
      </c>
      <c r="D157" s="199">
        <v>1</v>
      </c>
      <c r="E157" s="194" t="s">
        <v>517</v>
      </c>
      <c r="F157" s="210">
        <f>SUM(G157:H157)</f>
        <v>0</v>
      </c>
      <c r="G157" s="192"/>
      <c r="H157" s="192"/>
      <c r="I157" s="196"/>
      <c r="J157" s="196"/>
      <c r="K157" s="196"/>
      <c r="L157" s="196"/>
    </row>
    <row r="158" spans="1:12" ht="25.5" customHeight="1">
      <c r="A158" s="197">
        <v>2540</v>
      </c>
      <c r="B158" s="211" t="s">
        <v>13</v>
      </c>
      <c r="C158" s="198">
        <v>4</v>
      </c>
      <c r="D158" s="199">
        <v>0</v>
      </c>
      <c r="E158" s="194" t="s">
        <v>518</v>
      </c>
      <c r="F158" s="195">
        <f>SUM(F160)</f>
        <v>0</v>
      </c>
      <c r="G158" s="192">
        <f>SUM(G160)</f>
        <v>0</v>
      </c>
      <c r="H158" s="192">
        <f>SUM(H160)</f>
        <v>0</v>
      </c>
      <c r="I158" s="196"/>
      <c r="J158" s="196"/>
      <c r="K158" s="196"/>
      <c r="L158" s="196"/>
    </row>
    <row r="159" spans="1:12" s="200" customFormat="1" ht="25.5" customHeight="1">
      <c r="A159" s="197"/>
      <c r="B159" s="187"/>
      <c r="C159" s="198"/>
      <c r="D159" s="199"/>
      <c r="E159" s="194" t="s">
        <v>422</v>
      </c>
      <c r="F159" s="195"/>
      <c r="G159" s="192"/>
      <c r="H159" s="192"/>
      <c r="I159" s="201"/>
      <c r="J159" s="201"/>
      <c r="K159" s="201"/>
      <c r="L159" s="201"/>
    </row>
    <row r="160" spans="1:12" ht="25.5" customHeight="1" thickBot="1">
      <c r="A160" s="197">
        <v>2541</v>
      </c>
      <c r="B160" s="211" t="s">
        <v>13</v>
      </c>
      <c r="C160" s="198">
        <v>4</v>
      </c>
      <c r="D160" s="199">
        <v>1</v>
      </c>
      <c r="E160" s="194" t="s">
        <v>518</v>
      </c>
      <c r="F160" s="210">
        <f>SUM(G160:H160)</f>
        <v>0</v>
      </c>
      <c r="G160" s="192"/>
      <c r="H160" s="192"/>
      <c r="I160" s="196"/>
      <c r="J160" s="196"/>
      <c r="K160" s="196"/>
      <c r="L160" s="196"/>
    </row>
    <row r="161" spans="1:12" ht="25.5" customHeight="1">
      <c r="A161" s="197">
        <v>2550</v>
      </c>
      <c r="B161" s="211" t="s">
        <v>13</v>
      </c>
      <c r="C161" s="198">
        <v>5</v>
      </c>
      <c r="D161" s="199">
        <v>0</v>
      </c>
      <c r="E161" s="194" t="s">
        <v>519</v>
      </c>
      <c r="F161" s="195">
        <f>SUM(F163)</f>
        <v>0</v>
      </c>
      <c r="G161" s="192">
        <f>SUM(G163)</f>
        <v>0</v>
      </c>
      <c r="H161" s="192">
        <f>SUM(H163)</f>
        <v>0</v>
      </c>
      <c r="I161" s="196"/>
      <c r="J161" s="196"/>
      <c r="K161" s="196"/>
      <c r="L161" s="196"/>
    </row>
    <row r="162" spans="1:12" s="200" customFormat="1" ht="25.5" customHeight="1">
      <c r="A162" s="197"/>
      <c r="B162" s="187"/>
      <c r="C162" s="198"/>
      <c r="D162" s="199"/>
      <c r="E162" s="194" t="s">
        <v>422</v>
      </c>
      <c r="F162" s="195"/>
      <c r="G162" s="192"/>
      <c r="H162" s="192"/>
      <c r="I162" s="201"/>
      <c r="J162" s="201"/>
      <c r="K162" s="201"/>
      <c r="L162" s="201"/>
    </row>
    <row r="163" spans="1:12" ht="25.5" customHeight="1" thickBot="1">
      <c r="A163" s="197">
        <v>2551</v>
      </c>
      <c r="B163" s="211" t="s">
        <v>13</v>
      </c>
      <c r="C163" s="198">
        <v>5</v>
      </c>
      <c r="D163" s="199">
        <v>1</v>
      </c>
      <c r="E163" s="194" t="s">
        <v>519</v>
      </c>
      <c r="F163" s="210">
        <f>SUM(G163:H163)</f>
        <v>0</v>
      </c>
      <c r="G163" s="192"/>
      <c r="H163" s="192"/>
      <c r="I163" s="196"/>
      <c r="J163" s="196"/>
      <c r="K163" s="196"/>
      <c r="L163" s="196"/>
    </row>
    <row r="164" spans="1:12" ht="25.5" customHeight="1">
      <c r="A164" s="197">
        <v>2560</v>
      </c>
      <c r="B164" s="211" t="s">
        <v>13</v>
      </c>
      <c r="C164" s="198">
        <v>6</v>
      </c>
      <c r="D164" s="199">
        <v>0</v>
      </c>
      <c r="E164" s="194" t="s">
        <v>520</v>
      </c>
      <c r="F164" s="195">
        <f aca="true" t="shared" si="17" ref="F164:L164">SUM(F166)</f>
        <v>20000</v>
      </c>
      <c r="G164" s="192">
        <f t="shared" si="17"/>
        <v>20000</v>
      </c>
      <c r="H164" s="192">
        <f t="shared" si="17"/>
        <v>0</v>
      </c>
      <c r="I164" s="192">
        <f t="shared" si="17"/>
        <v>5000</v>
      </c>
      <c r="J164" s="192">
        <f t="shared" si="17"/>
        <v>10000</v>
      </c>
      <c r="K164" s="192">
        <f t="shared" si="17"/>
        <v>15000</v>
      </c>
      <c r="L164" s="192">
        <f t="shared" si="17"/>
        <v>20000</v>
      </c>
    </row>
    <row r="165" spans="1:12" s="200" customFormat="1" ht="25.5" customHeight="1">
      <c r="A165" s="197"/>
      <c r="B165" s="187"/>
      <c r="C165" s="198"/>
      <c r="D165" s="199"/>
      <c r="E165" s="194" t="s">
        <v>422</v>
      </c>
      <c r="F165" s="195"/>
      <c r="G165" s="192"/>
      <c r="H165" s="192"/>
      <c r="I165" s="201"/>
      <c r="J165" s="201"/>
      <c r="K165" s="201"/>
      <c r="L165" s="201"/>
    </row>
    <row r="166" spans="1:12" ht="25.5" customHeight="1" thickBot="1">
      <c r="A166" s="197">
        <v>2561</v>
      </c>
      <c r="B166" s="211" t="s">
        <v>13</v>
      </c>
      <c r="C166" s="198">
        <v>6</v>
      </c>
      <c r="D166" s="199">
        <v>1</v>
      </c>
      <c r="E166" s="194" t="s">
        <v>520</v>
      </c>
      <c r="F166" s="210">
        <f>SUM(G166:H166)</f>
        <v>20000</v>
      </c>
      <c r="G166" s="192">
        <v>20000</v>
      </c>
      <c r="H166" s="192">
        <v>0</v>
      </c>
      <c r="I166" s="192">
        <v>5000</v>
      </c>
      <c r="J166" s="192">
        <v>10000</v>
      </c>
      <c r="K166" s="192">
        <v>15000</v>
      </c>
      <c r="L166" s="192">
        <v>20000</v>
      </c>
    </row>
    <row r="167" spans="1:12" s="193" customFormat="1" ht="25.5" customHeight="1">
      <c r="A167" s="197">
        <v>2600</v>
      </c>
      <c r="B167" s="211" t="s">
        <v>14</v>
      </c>
      <c r="C167" s="198">
        <v>0</v>
      </c>
      <c r="D167" s="199">
        <v>0</v>
      </c>
      <c r="E167" s="194" t="s">
        <v>521</v>
      </c>
      <c r="F167" s="195">
        <f aca="true" t="shared" si="18" ref="F167:L167">SUM(F169,F172,F175,F178,F181,F184,)</f>
        <v>579132.4</v>
      </c>
      <c r="G167" s="192">
        <f t="shared" si="18"/>
        <v>155887.6</v>
      </c>
      <c r="H167" s="192">
        <f t="shared" si="18"/>
        <v>423244.8</v>
      </c>
      <c r="I167" s="192">
        <f t="shared" si="18"/>
        <v>341137.6</v>
      </c>
      <c r="J167" s="192">
        <f t="shared" si="18"/>
        <v>419387.6</v>
      </c>
      <c r="K167" s="192">
        <f t="shared" si="18"/>
        <v>517637.6</v>
      </c>
      <c r="L167" s="192">
        <f t="shared" si="18"/>
        <v>579132.4</v>
      </c>
    </row>
    <row r="168" spans="1:12" ht="25.5" customHeight="1">
      <c r="A168" s="186"/>
      <c r="B168" s="187"/>
      <c r="C168" s="188"/>
      <c r="D168" s="189"/>
      <c r="E168" s="194" t="s">
        <v>341</v>
      </c>
      <c r="F168" s="191"/>
      <c r="G168" s="192"/>
      <c r="H168" s="192"/>
      <c r="I168" s="196"/>
      <c r="J168" s="196"/>
      <c r="K168" s="196"/>
      <c r="L168" s="196"/>
    </row>
    <row r="169" spans="1:12" ht="25.5" customHeight="1">
      <c r="A169" s="197">
        <v>2610</v>
      </c>
      <c r="B169" s="211" t="s">
        <v>14</v>
      </c>
      <c r="C169" s="198">
        <v>1</v>
      </c>
      <c r="D169" s="199">
        <v>0</v>
      </c>
      <c r="E169" s="194" t="s">
        <v>522</v>
      </c>
      <c r="F169" s="195">
        <f aca="true" t="shared" si="19" ref="F169:L169">SUM(F171)</f>
        <v>0</v>
      </c>
      <c r="G169" s="192">
        <f t="shared" si="19"/>
        <v>0</v>
      </c>
      <c r="H169" s="192">
        <f t="shared" si="19"/>
        <v>0</v>
      </c>
      <c r="I169" s="192">
        <f t="shared" si="19"/>
        <v>0</v>
      </c>
      <c r="J169" s="192">
        <f t="shared" si="19"/>
        <v>0</v>
      </c>
      <c r="K169" s="192">
        <f t="shared" si="19"/>
        <v>0</v>
      </c>
      <c r="L169" s="192">
        <f t="shared" si="19"/>
        <v>0</v>
      </c>
    </row>
    <row r="170" spans="1:12" s="200" customFormat="1" ht="25.5" customHeight="1">
      <c r="A170" s="197"/>
      <c r="B170" s="187"/>
      <c r="C170" s="198"/>
      <c r="D170" s="199"/>
      <c r="E170" s="194" t="s">
        <v>422</v>
      </c>
      <c r="F170" s="195"/>
      <c r="G170" s="192"/>
      <c r="H170" s="192"/>
      <c r="I170" s="201"/>
      <c r="J170" s="201"/>
      <c r="K170" s="201"/>
      <c r="L170" s="201"/>
    </row>
    <row r="171" spans="1:12" ht="25.5" customHeight="1" thickBot="1">
      <c r="A171" s="197">
        <v>2611</v>
      </c>
      <c r="B171" s="211" t="s">
        <v>14</v>
      </c>
      <c r="C171" s="198">
        <v>1</v>
      </c>
      <c r="D171" s="199">
        <v>1</v>
      </c>
      <c r="E171" s="194" t="s">
        <v>523</v>
      </c>
      <c r="F171" s="210">
        <f>SUM(G171:H171)</f>
        <v>0</v>
      </c>
      <c r="G171" s="192"/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</row>
    <row r="172" spans="1:12" ht="25.5" customHeight="1">
      <c r="A172" s="197">
        <v>2620</v>
      </c>
      <c r="B172" s="211" t="s">
        <v>14</v>
      </c>
      <c r="C172" s="198">
        <v>2</v>
      </c>
      <c r="D172" s="199">
        <v>0</v>
      </c>
      <c r="E172" s="194" t="s">
        <v>524</v>
      </c>
      <c r="F172" s="195">
        <f aca="true" t="shared" si="20" ref="F172:L172">SUM(F174)</f>
        <v>0</v>
      </c>
      <c r="G172" s="192">
        <f t="shared" si="20"/>
        <v>0</v>
      </c>
      <c r="H172" s="192">
        <f t="shared" si="20"/>
        <v>0</v>
      </c>
      <c r="I172" s="192">
        <f t="shared" si="20"/>
        <v>0</v>
      </c>
      <c r="J172" s="192">
        <f t="shared" si="20"/>
        <v>0</v>
      </c>
      <c r="K172" s="192">
        <f t="shared" si="20"/>
        <v>0</v>
      </c>
      <c r="L172" s="192">
        <f t="shared" si="20"/>
        <v>0</v>
      </c>
    </row>
    <row r="173" spans="1:12" s="200" customFormat="1" ht="25.5" customHeight="1">
      <c r="A173" s="197"/>
      <c r="B173" s="187"/>
      <c r="C173" s="198"/>
      <c r="D173" s="199"/>
      <c r="E173" s="194" t="s">
        <v>422</v>
      </c>
      <c r="F173" s="195"/>
      <c r="G173" s="192"/>
      <c r="H173" s="192"/>
      <c r="I173" s="201"/>
      <c r="J173" s="201"/>
      <c r="K173" s="201"/>
      <c r="L173" s="201"/>
    </row>
    <row r="174" spans="1:12" ht="25.5" customHeight="1" thickBot="1">
      <c r="A174" s="197">
        <v>2621</v>
      </c>
      <c r="B174" s="211" t="s">
        <v>14</v>
      </c>
      <c r="C174" s="198">
        <v>2</v>
      </c>
      <c r="D174" s="199">
        <v>1</v>
      </c>
      <c r="E174" s="194" t="s">
        <v>524</v>
      </c>
      <c r="F174" s="210">
        <f>SUM(G174:H174)</f>
        <v>0</v>
      </c>
      <c r="G174" s="192"/>
      <c r="H174" s="192">
        <v>0</v>
      </c>
      <c r="I174" s="192">
        <v>0</v>
      </c>
      <c r="J174" s="192">
        <v>0</v>
      </c>
      <c r="K174" s="192">
        <v>0</v>
      </c>
      <c r="L174" s="192">
        <v>0</v>
      </c>
    </row>
    <row r="175" spans="1:12" ht="25.5" customHeight="1">
      <c r="A175" s="197">
        <v>2630</v>
      </c>
      <c r="B175" s="211" t="s">
        <v>14</v>
      </c>
      <c r="C175" s="198">
        <v>3</v>
      </c>
      <c r="D175" s="199">
        <v>0</v>
      </c>
      <c r="E175" s="194" t="s">
        <v>525</v>
      </c>
      <c r="F175" s="195">
        <f aca="true" t="shared" si="21" ref="F175:L175">SUM(F177)</f>
        <v>466244.8</v>
      </c>
      <c r="G175" s="192">
        <f t="shared" si="21"/>
        <v>43000</v>
      </c>
      <c r="H175" s="192">
        <f t="shared" si="21"/>
        <v>423244.8</v>
      </c>
      <c r="I175" s="192">
        <f t="shared" si="21"/>
        <v>310750</v>
      </c>
      <c r="J175" s="192">
        <f t="shared" si="21"/>
        <v>361500</v>
      </c>
      <c r="K175" s="192">
        <f t="shared" si="21"/>
        <v>432250</v>
      </c>
      <c r="L175" s="192">
        <f t="shared" si="21"/>
        <v>466244.8</v>
      </c>
    </row>
    <row r="176" spans="1:12" s="200" customFormat="1" ht="25.5" customHeight="1">
      <c r="A176" s="197"/>
      <c r="B176" s="187"/>
      <c r="C176" s="198"/>
      <c r="D176" s="199"/>
      <c r="E176" s="194" t="s">
        <v>422</v>
      </c>
      <c r="F176" s="195"/>
      <c r="G176" s="192"/>
      <c r="H176" s="192"/>
      <c r="I176" s="201"/>
      <c r="J176" s="201"/>
      <c r="K176" s="201"/>
      <c r="L176" s="201"/>
    </row>
    <row r="177" spans="1:12" ht="25.5" customHeight="1" thickBot="1">
      <c r="A177" s="197">
        <v>2631</v>
      </c>
      <c r="B177" s="211" t="s">
        <v>14</v>
      </c>
      <c r="C177" s="198">
        <v>3</v>
      </c>
      <c r="D177" s="199">
        <v>1</v>
      </c>
      <c r="E177" s="194" t="s">
        <v>526</v>
      </c>
      <c r="F177" s="210">
        <f>G177+H177</f>
        <v>466244.8</v>
      </c>
      <c r="G177" s="192">
        <v>43000</v>
      </c>
      <c r="H177" s="192">
        <v>423244.8</v>
      </c>
      <c r="I177" s="192">
        <v>310750</v>
      </c>
      <c r="J177" s="192">
        <v>361500</v>
      </c>
      <c r="K177" s="192">
        <v>432250</v>
      </c>
      <c r="L177" s="192">
        <v>466244.8</v>
      </c>
    </row>
    <row r="178" spans="1:12" ht="25.5" customHeight="1">
      <c r="A178" s="197">
        <v>2640</v>
      </c>
      <c r="B178" s="211" t="s">
        <v>14</v>
      </c>
      <c r="C178" s="198">
        <v>4</v>
      </c>
      <c r="D178" s="199">
        <v>0</v>
      </c>
      <c r="E178" s="194" t="s">
        <v>527</v>
      </c>
      <c r="F178" s="195">
        <f>G178+H178</f>
        <v>72887.6</v>
      </c>
      <c r="G178" s="192">
        <f aca="true" t="shared" si="22" ref="G178:L178">SUM(G180)</f>
        <v>72887.6</v>
      </c>
      <c r="H178" s="192">
        <f t="shared" si="22"/>
        <v>0</v>
      </c>
      <c r="I178" s="192">
        <f t="shared" si="22"/>
        <v>20387.6</v>
      </c>
      <c r="J178" s="192">
        <f t="shared" si="22"/>
        <v>37887.6</v>
      </c>
      <c r="K178" s="192">
        <f t="shared" si="22"/>
        <v>55387.6</v>
      </c>
      <c r="L178" s="192">
        <f t="shared" si="22"/>
        <v>72887.6</v>
      </c>
    </row>
    <row r="179" spans="1:12" s="200" customFormat="1" ht="25.5" customHeight="1">
      <c r="A179" s="197"/>
      <c r="B179" s="187"/>
      <c r="C179" s="198"/>
      <c r="D179" s="199"/>
      <c r="E179" s="194" t="s">
        <v>422</v>
      </c>
      <c r="F179" s="195"/>
      <c r="G179" s="192"/>
      <c r="H179" s="192"/>
      <c r="I179" s="201"/>
      <c r="J179" s="201"/>
      <c r="K179" s="201"/>
      <c r="L179" s="201"/>
    </row>
    <row r="180" spans="1:12" ht="25.5" customHeight="1" thickBot="1">
      <c r="A180" s="197">
        <v>2641</v>
      </c>
      <c r="B180" s="211" t="s">
        <v>14</v>
      </c>
      <c r="C180" s="198">
        <v>4</v>
      </c>
      <c r="D180" s="199">
        <v>1</v>
      </c>
      <c r="E180" s="194" t="s">
        <v>528</v>
      </c>
      <c r="F180" s="210">
        <f>G180+H180</f>
        <v>72887.6</v>
      </c>
      <c r="G180" s="192">
        <v>72887.6</v>
      </c>
      <c r="H180" s="192">
        <v>0</v>
      </c>
      <c r="I180" s="192">
        <v>20387.6</v>
      </c>
      <c r="J180" s="192">
        <v>37887.6</v>
      </c>
      <c r="K180" s="192">
        <v>55387.6</v>
      </c>
      <c r="L180" s="192">
        <v>72887.6</v>
      </c>
    </row>
    <row r="181" spans="1:12" ht="25.5" customHeight="1">
      <c r="A181" s="197">
        <v>2650</v>
      </c>
      <c r="B181" s="211" t="s">
        <v>14</v>
      </c>
      <c r="C181" s="198">
        <v>5</v>
      </c>
      <c r="D181" s="199">
        <v>0</v>
      </c>
      <c r="E181" s="194" t="s">
        <v>529</v>
      </c>
      <c r="F181" s="195">
        <f aca="true" t="shared" si="23" ref="F181:L181">SUM(F183)</f>
        <v>0</v>
      </c>
      <c r="G181" s="192">
        <f t="shared" si="23"/>
        <v>0</v>
      </c>
      <c r="H181" s="192">
        <f t="shared" si="23"/>
        <v>0</v>
      </c>
      <c r="I181" s="192">
        <f t="shared" si="23"/>
        <v>0</v>
      </c>
      <c r="J181" s="192">
        <f t="shared" si="23"/>
        <v>0</v>
      </c>
      <c r="K181" s="192">
        <f t="shared" si="23"/>
        <v>0</v>
      </c>
      <c r="L181" s="192">
        <f t="shared" si="23"/>
        <v>0</v>
      </c>
    </row>
    <row r="182" spans="1:12" s="200" customFormat="1" ht="25.5" customHeight="1">
      <c r="A182" s="197"/>
      <c r="B182" s="187"/>
      <c r="C182" s="198"/>
      <c r="D182" s="199"/>
      <c r="E182" s="194" t="s">
        <v>422</v>
      </c>
      <c r="F182" s="195"/>
      <c r="G182" s="192"/>
      <c r="H182" s="192"/>
      <c r="I182" s="201"/>
      <c r="J182" s="201"/>
      <c r="K182" s="201"/>
      <c r="L182" s="201"/>
    </row>
    <row r="183" spans="1:12" ht="25.5" customHeight="1" thickBot="1">
      <c r="A183" s="197">
        <v>2651</v>
      </c>
      <c r="B183" s="211" t="s">
        <v>14</v>
      </c>
      <c r="C183" s="198">
        <v>5</v>
      </c>
      <c r="D183" s="199">
        <v>1</v>
      </c>
      <c r="E183" s="194" t="s">
        <v>529</v>
      </c>
      <c r="F183" s="210">
        <f>SUM(G183:H183)</f>
        <v>0</v>
      </c>
      <c r="G183" s="192"/>
      <c r="H183" s="192">
        <v>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25.5" customHeight="1">
      <c r="A184" s="197">
        <v>2660</v>
      </c>
      <c r="B184" s="211" t="s">
        <v>14</v>
      </c>
      <c r="C184" s="198">
        <v>6</v>
      </c>
      <c r="D184" s="199">
        <v>0</v>
      </c>
      <c r="E184" s="194" t="s">
        <v>530</v>
      </c>
      <c r="F184" s="195">
        <f aca="true" t="shared" si="24" ref="F184:L184">SUM(F186)</f>
        <v>40000</v>
      </c>
      <c r="G184" s="192">
        <f t="shared" si="24"/>
        <v>40000</v>
      </c>
      <c r="H184" s="192">
        <f t="shared" si="24"/>
        <v>0</v>
      </c>
      <c r="I184" s="192">
        <f t="shared" si="24"/>
        <v>10000</v>
      </c>
      <c r="J184" s="192">
        <f t="shared" si="24"/>
        <v>20000</v>
      </c>
      <c r="K184" s="192">
        <f t="shared" si="24"/>
        <v>30000</v>
      </c>
      <c r="L184" s="192">
        <f t="shared" si="24"/>
        <v>40000</v>
      </c>
    </row>
    <row r="185" spans="1:12" s="200" customFormat="1" ht="25.5" customHeight="1">
      <c r="A185" s="197"/>
      <c r="B185" s="187"/>
      <c r="C185" s="198"/>
      <c r="D185" s="199"/>
      <c r="E185" s="194" t="s">
        <v>422</v>
      </c>
      <c r="F185" s="195"/>
      <c r="G185" s="192"/>
      <c r="H185" s="192"/>
      <c r="I185" s="201"/>
      <c r="J185" s="201"/>
      <c r="K185" s="201"/>
      <c r="L185" s="201"/>
    </row>
    <row r="186" spans="1:12" ht="25.5" customHeight="1" thickBot="1">
      <c r="A186" s="197">
        <v>2661</v>
      </c>
      <c r="B186" s="211" t="s">
        <v>14</v>
      </c>
      <c r="C186" s="198">
        <v>6</v>
      </c>
      <c r="D186" s="199">
        <v>1</v>
      </c>
      <c r="E186" s="194" t="s">
        <v>530</v>
      </c>
      <c r="F186" s="210">
        <f>SUM(G186:H186)</f>
        <v>40000</v>
      </c>
      <c r="G186" s="192">
        <v>40000</v>
      </c>
      <c r="H186" s="192">
        <v>0</v>
      </c>
      <c r="I186" s="192">
        <v>10000</v>
      </c>
      <c r="J186" s="192">
        <v>20000</v>
      </c>
      <c r="K186" s="192">
        <v>30000</v>
      </c>
      <c r="L186" s="192">
        <v>40000</v>
      </c>
    </row>
    <row r="187" spans="1:12" s="193" customFormat="1" ht="25.5" customHeight="1">
      <c r="A187" s="197">
        <v>2700</v>
      </c>
      <c r="B187" s="211" t="s">
        <v>15</v>
      </c>
      <c r="C187" s="198">
        <v>0</v>
      </c>
      <c r="D187" s="199">
        <v>0</v>
      </c>
      <c r="E187" s="194" t="s">
        <v>531</v>
      </c>
      <c r="F187" s="195">
        <f>SUM(F189,F194,F200,F206,F209,F212)</f>
        <v>0</v>
      </c>
      <c r="G187" s="192"/>
      <c r="H187" s="192">
        <f>SUM(H189,H194,H200,H206,H209,H212)</f>
        <v>0</v>
      </c>
      <c r="I187" s="192">
        <f>SUM(I189,I194,I200,I206,I209,I212)</f>
        <v>0</v>
      </c>
      <c r="J187" s="192">
        <f>SUM(J189,J194,J200,J206,J209,J212)</f>
        <v>0</v>
      </c>
      <c r="K187" s="192">
        <f>SUM(K189,K194,K200,K206,K209,K212)</f>
        <v>0</v>
      </c>
      <c r="L187" s="192">
        <f>SUM(L189,L194,L200,L206,L209,L212)</f>
        <v>0</v>
      </c>
    </row>
    <row r="188" spans="1:12" ht="25.5" customHeight="1">
      <c r="A188" s="186"/>
      <c r="B188" s="187"/>
      <c r="C188" s="188"/>
      <c r="D188" s="189"/>
      <c r="E188" s="194" t="s">
        <v>341</v>
      </c>
      <c r="F188" s="191"/>
      <c r="G188" s="192"/>
      <c r="H188" s="192"/>
      <c r="I188" s="196"/>
      <c r="J188" s="196"/>
      <c r="K188" s="196"/>
      <c r="L188" s="196"/>
    </row>
    <row r="189" spans="1:12" ht="25.5" customHeight="1">
      <c r="A189" s="197">
        <v>2710</v>
      </c>
      <c r="B189" s="211" t="s">
        <v>15</v>
      </c>
      <c r="C189" s="198">
        <v>1</v>
      </c>
      <c r="D189" s="199">
        <v>0</v>
      </c>
      <c r="E189" s="194" t="s">
        <v>532</v>
      </c>
      <c r="F189" s="195">
        <f aca="true" t="shared" si="25" ref="F189:L189">SUM(F191:F193)</f>
        <v>0</v>
      </c>
      <c r="G189" s="192">
        <f t="shared" si="25"/>
        <v>0</v>
      </c>
      <c r="H189" s="192">
        <f t="shared" si="25"/>
        <v>0</v>
      </c>
      <c r="I189" s="192">
        <f t="shared" si="25"/>
        <v>0</v>
      </c>
      <c r="J189" s="192">
        <f t="shared" si="25"/>
        <v>0</v>
      </c>
      <c r="K189" s="192">
        <f t="shared" si="25"/>
        <v>0</v>
      </c>
      <c r="L189" s="192">
        <f t="shared" si="25"/>
        <v>0</v>
      </c>
    </row>
    <row r="190" spans="1:12" s="200" customFormat="1" ht="25.5" customHeight="1">
      <c r="A190" s="197"/>
      <c r="B190" s="187"/>
      <c r="C190" s="198"/>
      <c r="D190" s="199"/>
      <c r="E190" s="194" t="s">
        <v>422</v>
      </c>
      <c r="F190" s="195"/>
      <c r="G190" s="192"/>
      <c r="H190" s="192"/>
      <c r="I190" s="201"/>
      <c r="J190" s="201"/>
      <c r="K190" s="201"/>
      <c r="L190" s="201"/>
    </row>
    <row r="191" spans="1:12" ht="25.5" customHeight="1" thickBot="1">
      <c r="A191" s="197">
        <v>2711</v>
      </c>
      <c r="B191" s="211" t="s">
        <v>15</v>
      </c>
      <c r="C191" s="198">
        <v>1</v>
      </c>
      <c r="D191" s="199">
        <v>1</v>
      </c>
      <c r="E191" s="194" t="s">
        <v>533</v>
      </c>
      <c r="F191" s="210">
        <f>SUM(G191:H191)</f>
        <v>0</v>
      </c>
      <c r="G191" s="192"/>
      <c r="H191" s="192"/>
      <c r="I191" s="196"/>
      <c r="J191" s="196"/>
      <c r="K191" s="196"/>
      <c r="L191" s="196"/>
    </row>
    <row r="192" spans="1:12" ht="25.5" customHeight="1" thickBot="1">
      <c r="A192" s="197">
        <v>2712</v>
      </c>
      <c r="B192" s="211" t="s">
        <v>15</v>
      </c>
      <c r="C192" s="198">
        <v>1</v>
      </c>
      <c r="D192" s="199">
        <v>2</v>
      </c>
      <c r="E192" s="194" t="s">
        <v>534</v>
      </c>
      <c r="F192" s="210">
        <f>SUM(G192:H192)</f>
        <v>0</v>
      </c>
      <c r="G192" s="192"/>
      <c r="H192" s="192"/>
      <c r="I192" s="196"/>
      <c r="J192" s="196"/>
      <c r="K192" s="196"/>
      <c r="L192" s="196"/>
    </row>
    <row r="193" spans="1:12" ht="25.5" customHeight="1" thickBot="1">
      <c r="A193" s="197">
        <v>2713</v>
      </c>
      <c r="B193" s="211" t="s">
        <v>15</v>
      </c>
      <c r="C193" s="198">
        <v>1</v>
      </c>
      <c r="D193" s="199">
        <v>3</v>
      </c>
      <c r="E193" s="194" t="s">
        <v>535</v>
      </c>
      <c r="F193" s="210">
        <f>SUM(G193:H193)</f>
        <v>0</v>
      </c>
      <c r="G193" s="192"/>
      <c r="H193" s="192"/>
      <c r="I193" s="196"/>
      <c r="J193" s="196"/>
      <c r="K193" s="196"/>
      <c r="L193" s="196"/>
    </row>
    <row r="194" spans="1:12" ht="25.5" customHeight="1">
      <c r="A194" s="197">
        <v>2720</v>
      </c>
      <c r="B194" s="211" t="s">
        <v>15</v>
      </c>
      <c r="C194" s="198">
        <v>2</v>
      </c>
      <c r="D194" s="199">
        <v>0</v>
      </c>
      <c r="E194" s="194" t="s">
        <v>536</v>
      </c>
      <c r="F194" s="195">
        <f aca="true" t="shared" si="26" ref="F194:L194">SUM(F196:F199)</f>
        <v>0</v>
      </c>
      <c r="G194" s="192">
        <f t="shared" si="26"/>
        <v>0</v>
      </c>
      <c r="H194" s="192">
        <f t="shared" si="26"/>
        <v>0</v>
      </c>
      <c r="I194" s="192">
        <f t="shared" si="26"/>
        <v>0</v>
      </c>
      <c r="J194" s="192">
        <f t="shared" si="26"/>
        <v>0</v>
      </c>
      <c r="K194" s="192">
        <f t="shared" si="26"/>
        <v>0</v>
      </c>
      <c r="L194" s="192">
        <f t="shared" si="26"/>
        <v>0</v>
      </c>
    </row>
    <row r="195" spans="1:12" s="200" customFormat="1" ht="25.5" customHeight="1">
      <c r="A195" s="197"/>
      <c r="B195" s="187"/>
      <c r="C195" s="198"/>
      <c r="D195" s="199"/>
      <c r="E195" s="194" t="s">
        <v>422</v>
      </c>
      <c r="F195" s="195"/>
      <c r="G195" s="192"/>
      <c r="H195" s="192"/>
      <c r="I195" s="201"/>
      <c r="J195" s="201"/>
      <c r="K195" s="201"/>
      <c r="L195" s="201"/>
    </row>
    <row r="196" spans="1:12" ht="25.5" customHeight="1" thickBot="1">
      <c r="A196" s="197">
        <v>2721</v>
      </c>
      <c r="B196" s="211" t="s">
        <v>15</v>
      </c>
      <c r="C196" s="198">
        <v>2</v>
      </c>
      <c r="D196" s="199">
        <v>1</v>
      </c>
      <c r="E196" s="194" t="s">
        <v>537</v>
      </c>
      <c r="F196" s="210">
        <f>SUM(G196:H196)</f>
        <v>0</v>
      </c>
      <c r="G196" s="192"/>
      <c r="H196" s="192"/>
      <c r="I196" s="196"/>
      <c r="J196" s="196"/>
      <c r="K196" s="196"/>
      <c r="L196" s="196"/>
    </row>
    <row r="197" spans="1:12" ht="25.5" customHeight="1" thickBot="1">
      <c r="A197" s="197">
        <v>2722</v>
      </c>
      <c r="B197" s="211" t="s">
        <v>15</v>
      </c>
      <c r="C197" s="198">
        <v>2</v>
      </c>
      <c r="D197" s="199">
        <v>2</v>
      </c>
      <c r="E197" s="194" t="s">
        <v>538</v>
      </c>
      <c r="F197" s="210">
        <f>SUM(G197:H197)</f>
        <v>0</v>
      </c>
      <c r="G197" s="192"/>
      <c r="H197" s="192"/>
      <c r="I197" s="196"/>
      <c r="J197" s="196"/>
      <c r="K197" s="196"/>
      <c r="L197" s="196"/>
    </row>
    <row r="198" spans="1:12" ht="25.5" customHeight="1" thickBot="1">
      <c r="A198" s="197">
        <v>2723</v>
      </c>
      <c r="B198" s="211" t="s">
        <v>15</v>
      </c>
      <c r="C198" s="198">
        <v>2</v>
      </c>
      <c r="D198" s="199">
        <v>3</v>
      </c>
      <c r="E198" s="194" t="s">
        <v>539</v>
      </c>
      <c r="F198" s="210">
        <f>SUM(G198:H198)</f>
        <v>0</v>
      </c>
      <c r="G198" s="192"/>
      <c r="H198" s="192"/>
      <c r="I198" s="196"/>
      <c r="J198" s="196"/>
      <c r="K198" s="196"/>
      <c r="L198" s="196"/>
    </row>
    <row r="199" spans="1:12" ht="25.5" customHeight="1" thickBot="1">
      <c r="A199" s="197">
        <v>2724</v>
      </c>
      <c r="B199" s="211" t="s">
        <v>15</v>
      </c>
      <c r="C199" s="198">
        <v>2</v>
      </c>
      <c r="D199" s="199">
        <v>4</v>
      </c>
      <c r="E199" s="194" t="s">
        <v>540</v>
      </c>
      <c r="F199" s="210">
        <f>SUM(G199:H199)</f>
        <v>0</v>
      </c>
      <c r="G199" s="192"/>
      <c r="H199" s="192"/>
      <c r="I199" s="196"/>
      <c r="J199" s="196"/>
      <c r="K199" s="196"/>
      <c r="L199" s="196"/>
    </row>
    <row r="200" spans="1:12" ht="25.5" customHeight="1">
      <c r="A200" s="197">
        <v>2730</v>
      </c>
      <c r="B200" s="211" t="s">
        <v>15</v>
      </c>
      <c r="C200" s="198">
        <v>3</v>
      </c>
      <c r="D200" s="199">
        <v>0</v>
      </c>
      <c r="E200" s="194" t="s">
        <v>541</v>
      </c>
      <c r="F200" s="195">
        <f>SUM(F202:F205)</f>
        <v>0</v>
      </c>
      <c r="G200" s="192">
        <f>SUM(G202:G205)</f>
        <v>0</v>
      </c>
      <c r="H200" s="192">
        <f>SUM(H202:H205)</f>
        <v>0</v>
      </c>
      <c r="I200" s="196"/>
      <c r="J200" s="196"/>
      <c r="K200" s="196"/>
      <c r="L200" s="196"/>
    </row>
    <row r="201" spans="1:12" s="200" customFormat="1" ht="25.5" customHeight="1">
      <c r="A201" s="197"/>
      <c r="B201" s="187"/>
      <c r="C201" s="198"/>
      <c r="D201" s="199"/>
      <c r="E201" s="194" t="s">
        <v>422</v>
      </c>
      <c r="F201" s="195"/>
      <c r="G201" s="192"/>
      <c r="H201" s="192"/>
      <c r="I201" s="201"/>
      <c r="J201" s="201"/>
      <c r="K201" s="201"/>
      <c r="L201" s="201"/>
    </row>
    <row r="202" spans="1:12" ht="25.5" customHeight="1" thickBot="1">
      <c r="A202" s="197">
        <v>2731</v>
      </c>
      <c r="B202" s="211" t="s">
        <v>15</v>
      </c>
      <c r="C202" s="198">
        <v>3</v>
      </c>
      <c r="D202" s="199">
        <v>1</v>
      </c>
      <c r="E202" s="194" t="s">
        <v>542</v>
      </c>
      <c r="F202" s="210">
        <f>SUM(G202:H202)</f>
        <v>0</v>
      </c>
      <c r="G202" s="192"/>
      <c r="H202" s="192"/>
      <c r="I202" s="196"/>
      <c r="J202" s="196"/>
      <c r="K202" s="196"/>
      <c r="L202" s="196"/>
    </row>
    <row r="203" spans="1:12" ht="25.5" customHeight="1" thickBot="1">
      <c r="A203" s="197">
        <v>2732</v>
      </c>
      <c r="B203" s="211" t="s">
        <v>15</v>
      </c>
      <c r="C203" s="198">
        <v>3</v>
      </c>
      <c r="D203" s="199">
        <v>2</v>
      </c>
      <c r="E203" s="194" t="s">
        <v>543</v>
      </c>
      <c r="F203" s="210">
        <f>SUM(G203:H203)</f>
        <v>0</v>
      </c>
      <c r="G203" s="192"/>
      <c r="H203" s="192"/>
      <c r="I203" s="196"/>
      <c r="J203" s="196"/>
      <c r="K203" s="196"/>
      <c r="L203" s="196"/>
    </row>
    <row r="204" spans="1:12" ht="25.5" customHeight="1" thickBot="1">
      <c r="A204" s="197">
        <v>2733</v>
      </c>
      <c r="B204" s="211" t="s">
        <v>15</v>
      </c>
      <c r="C204" s="198">
        <v>3</v>
      </c>
      <c r="D204" s="199">
        <v>3</v>
      </c>
      <c r="E204" s="194" t="s">
        <v>544</v>
      </c>
      <c r="F204" s="210">
        <f>SUM(G204:H204)</f>
        <v>0</v>
      </c>
      <c r="G204" s="192"/>
      <c r="H204" s="192"/>
      <c r="I204" s="196"/>
      <c r="J204" s="196"/>
      <c r="K204" s="196"/>
      <c r="L204" s="196"/>
    </row>
    <row r="205" spans="1:12" ht="25.5" customHeight="1" thickBot="1">
      <c r="A205" s="197">
        <v>2734</v>
      </c>
      <c r="B205" s="211" t="s">
        <v>15</v>
      </c>
      <c r="C205" s="198">
        <v>3</v>
      </c>
      <c r="D205" s="199">
        <v>4</v>
      </c>
      <c r="E205" s="194" t="s">
        <v>545</v>
      </c>
      <c r="F205" s="210">
        <f>SUM(G205:H205)</f>
        <v>0</v>
      </c>
      <c r="G205" s="192"/>
      <c r="H205" s="192"/>
      <c r="I205" s="196"/>
      <c r="J205" s="196"/>
      <c r="K205" s="196"/>
      <c r="L205" s="196"/>
    </row>
    <row r="206" spans="1:12" ht="25.5" customHeight="1">
      <c r="A206" s="197">
        <v>2740</v>
      </c>
      <c r="B206" s="211" t="s">
        <v>15</v>
      </c>
      <c r="C206" s="198">
        <v>4</v>
      </c>
      <c r="D206" s="199">
        <v>0</v>
      </c>
      <c r="E206" s="194" t="s">
        <v>546</v>
      </c>
      <c r="F206" s="195">
        <f>SUM(F208)</f>
        <v>0</v>
      </c>
      <c r="G206" s="192">
        <f>SUM(G208)</f>
        <v>0</v>
      </c>
      <c r="H206" s="192">
        <f>SUM(H208)</f>
        <v>0</v>
      </c>
      <c r="I206" s="196"/>
      <c r="J206" s="196"/>
      <c r="K206" s="196"/>
      <c r="L206" s="196"/>
    </row>
    <row r="207" spans="1:12" s="200" customFormat="1" ht="25.5" customHeight="1">
      <c r="A207" s="197"/>
      <c r="B207" s="187"/>
      <c r="C207" s="198"/>
      <c r="D207" s="199"/>
      <c r="E207" s="194" t="s">
        <v>422</v>
      </c>
      <c r="F207" s="195"/>
      <c r="G207" s="192"/>
      <c r="H207" s="192"/>
      <c r="I207" s="201"/>
      <c r="J207" s="201"/>
      <c r="K207" s="201"/>
      <c r="L207" s="201"/>
    </row>
    <row r="208" spans="1:12" ht="25.5" customHeight="1" thickBot="1">
      <c r="A208" s="197">
        <v>2741</v>
      </c>
      <c r="B208" s="211" t="s">
        <v>15</v>
      </c>
      <c r="C208" s="198">
        <v>4</v>
      </c>
      <c r="D208" s="199">
        <v>1</v>
      </c>
      <c r="E208" s="194" t="s">
        <v>546</v>
      </c>
      <c r="F208" s="210">
        <f>SUM(G208:H208)</f>
        <v>0</v>
      </c>
      <c r="G208" s="192"/>
      <c r="H208" s="192"/>
      <c r="I208" s="196"/>
      <c r="J208" s="196"/>
      <c r="K208" s="196"/>
      <c r="L208" s="196"/>
    </row>
    <row r="209" spans="1:12" ht="25.5" customHeight="1">
      <c r="A209" s="197">
        <v>2750</v>
      </c>
      <c r="B209" s="211" t="s">
        <v>15</v>
      </c>
      <c r="C209" s="198">
        <v>5</v>
      </c>
      <c r="D209" s="199">
        <v>0</v>
      </c>
      <c r="E209" s="194" t="s">
        <v>547</v>
      </c>
      <c r="F209" s="195">
        <f>SUM(F211)</f>
        <v>0</v>
      </c>
      <c r="G209" s="192">
        <f>SUM(G211)</f>
        <v>0</v>
      </c>
      <c r="H209" s="192">
        <f>SUM(H211)</f>
        <v>0</v>
      </c>
      <c r="I209" s="196"/>
      <c r="J209" s="196"/>
      <c r="K209" s="196"/>
      <c r="L209" s="196"/>
    </row>
    <row r="210" spans="1:12" s="200" customFormat="1" ht="25.5" customHeight="1">
      <c r="A210" s="197"/>
      <c r="B210" s="187"/>
      <c r="C210" s="198"/>
      <c r="D210" s="199"/>
      <c r="E210" s="194" t="s">
        <v>422</v>
      </c>
      <c r="F210" s="195"/>
      <c r="G210" s="192"/>
      <c r="H210" s="192"/>
      <c r="I210" s="201"/>
      <c r="J210" s="201"/>
      <c r="K210" s="201"/>
      <c r="L210" s="201"/>
    </row>
    <row r="211" spans="1:12" ht="25.5" customHeight="1" thickBot="1">
      <c r="A211" s="197">
        <v>2751</v>
      </c>
      <c r="B211" s="211" t="s">
        <v>15</v>
      </c>
      <c r="C211" s="198">
        <v>5</v>
      </c>
      <c r="D211" s="199">
        <v>1</v>
      </c>
      <c r="E211" s="194" t="s">
        <v>547</v>
      </c>
      <c r="F211" s="210">
        <f>SUM(G211:H211)</f>
        <v>0</v>
      </c>
      <c r="G211" s="192"/>
      <c r="H211" s="192"/>
      <c r="I211" s="196"/>
      <c r="J211" s="196"/>
      <c r="K211" s="196"/>
      <c r="L211" s="196"/>
    </row>
    <row r="212" spans="1:12" ht="25.5" customHeight="1">
      <c r="A212" s="197">
        <v>2760</v>
      </c>
      <c r="B212" s="211" t="s">
        <v>15</v>
      </c>
      <c r="C212" s="198">
        <v>6</v>
      </c>
      <c r="D212" s="199">
        <v>0</v>
      </c>
      <c r="E212" s="194" t="s">
        <v>548</v>
      </c>
      <c r="F212" s="195">
        <f>SUM(F214:F215)</f>
        <v>0</v>
      </c>
      <c r="G212" s="192">
        <f>SUM(G214:G215)</f>
        <v>0</v>
      </c>
      <c r="H212" s="192">
        <f>SUM(H214:H215)</f>
        <v>0</v>
      </c>
      <c r="I212" s="196"/>
      <c r="J212" s="196"/>
      <c r="K212" s="196"/>
      <c r="L212" s="196"/>
    </row>
    <row r="213" spans="1:12" s="200" customFormat="1" ht="25.5" customHeight="1">
      <c r="A213" s="197"/>
      <c r="B213" s="187"/>
      <c r="C213" s="198"/>
      <c r="D213" s="199"/>
      <c r="E213" s="194" t="s">
        <v>422</v>
      </c>
      <c r="F213" s="195"/>
      <c r="G213" s="192"/>
      <c r="H213" s="192"/>
      <c r="I213" s="201"/>
      <c r="J213" s="201"/>
      <c r="K213" s="201"/>
      <c r="L213" s="201"/>
    </row>
    <row r="214" spans="1:12" ht="25.5" customHeight="1" thickBot="1">
      <c r="A214" s="197">
        <v>2761</v>
      </c>
      <c r="B214" s="211" t="s">
        <v>15</v>
      </c>
      <c r="C214" s="198">
        <v>6</v>
      </c>
      <c r="D214" s="199">
        <v>1</v>
      </c>
      <c r="E214" s="194" t="s">
        <v>549</v>
      </c>
      <c r="F214" s="210">
        <f>SUM(G214:H214)</f>
        <v>0</v>
      </c>
      <c r="G214" s="192"/>
      <c r="H214" s="192"/>
      <c r="I214" s="196"/>
      <c r="J214" s="196"/>
      <c r="K214" s="196"/>
      <c r="L214" s="196"/>
    </row>
    <row r="215" spans="1:12" ht="25.5" customHeight="1" thickBot="1">
      <c r="A215" s="197">
        <v>2762</v>
      </c>
      <c r="B215" s="211" t="s">
        <v>15</v>
      </c>
      <c r="C215" s="198">
        <v>6</v>
      </c>
      <c r="D215" s="199">
        <v>2</v>
      </c>
      <c r="E215" s="194" t="s">
        <v>548</v>
      </c>
      <c r="F215" s="210">
        <f>SUM(G215:H215)</f>
        <v>0</v>
      </c>
      <c r="G215" s="192"/>
      <c r="H215" s="192"/>
      <c r="I215" s="196"/>
      <c r="J215" s="196"/>
      <c r="K215" s="196"/>
      <c r="L215" s="196"/>
    </row>
    <row r="216" spans="1:12" s="193" customFormat="1" ht="25.5" customHeight="1">
      <c r="A216" s="197">
        <v>2800</v>
      </c>
      <c r="B216" s="211" t="s">
        <v>16</v>
      </c>
      <c r="C216" s="198">
        <v>0</v>
      </c>
      <c r="D216" s="199">
        <v>0</v>
      </c>
      <c r="E216" s="194" t="s">
        <v>550</v>
      </c>
      <c r="F216" s="195">
        <f aca="true" t="shared" si="27" ref="F216:L216">SUM(F218,F221,F230,F236,F241,F244)</f>
        <v>8000</v>
      </c>
      <c r="G216" s="192">
        <f t="shared" si="27"/>
        <v>8000</v>
      </c>
      <c r="H216" s="192">
        <f t="shared" si="27"/>
        <v>0</v>
      </c>
      <c r="I216" s="192">
        <f t="shared" si="27"/>
        <v>2000</v>
      </c>
      <c r="J216" s="192">
        <f t="shared" si="27"/>
        <v>4000</v>
      </c>
      <c r="K216" s="192">
        <f t="shared" si="27"/>
        <v>6000</v>
      </c>
      <c r="L216" s="192">
        <f t="shared" si="27"/>
        <v>8000</v>
      </c>
    </row>
    <row r="217" spans="1:12" ht="25.5" customHeight="1">
      <c r="A217" s="186"/>
      <c r="B217" s="187"/>
      <c r="C217" s="188"/>
      <c r="D217" s="189"/>
      <c r="E217" s="194" t="s">
        <v>341</v>
      </c>
      <c r="F217" s="191"/>
      <c r="G217" s="192"/>
      <c r="H217" s="192"/>
      <c r="I217" s="196"/>
      <c r="J217" s="196"/>
      <c r="K217" s="196"/>
      <c r="L217" s="196"/>
    </row>
    <row r="218" spans="1:12" ht="25.5" customHeight="1">
      <c r="A218" s="197">
        <v>2810</v>
      </c>
      <c r="B218" s="211" t="s">
        <v>16</v>
      </c>
      <c r="C218" s="198">
        <v>1</v>
      </c>
      <c r="D218" s="199">
        <v>0</v>
      </c>
      <c r="E218" s="194" t="s">
        <v>551</v>
      </c>
      <c r="F218" s="195">
        <f>SUM(F220)</f>
        <v>0</v>
      </c>
      <c r="G218" s="192">
        <f>SUM(G220)</f>
        <v>0</v>
      </c>
      <c r="H218" s="192">
        <f>SUM(H220)</f>
        <v>0</v>
      </c>
      <c r="I218" s="196"/>
      <c r="J218" s="196"/>
      <c r="K218" s="196"/>
      <c r="L218" s="196"/>
    </row>
    <row r="219" spans="1:12" s="200" customFormat="1" ht="25.5" customHeight="1">
      <c r="A219" s="197"/>
      <c r="B219" s="187"/>
      <c r="C219" s="198"/>
      <c r="D219" s="199"/>
      <c r="E219" s="194" t="s">
        <v>422</v>
      </c>
      <c r="F219" s="195"/>
      <c r="G219" s="192"/>
      <c r="H219" s="192"/>
      <c r="I219" s="201"/>
      <c r="J219" s="201"/>
      <c r="K219" s="201"/>
      <c r="L219" s="201"/>
    </row>
    <row r="220" spans="1:12" ht="25.5" customHeight="1" thickBot="1">
      <c r="A220" s="197">
        <v>2811</v>
      </c>
      <c r="B220" s="211" t="s">
        <v>16</v>
      </c>
      <c r="C220" s="198">
        <v>1</v>
      </c>
      <c r="D220" s="199">
        <v>1</v>
      </c>
      <c r="E220" s="194" t="s">
        <v>551</v>
      </c>
      <c r="F220" s="210">
        <f>SUM(G220:H220)</f>
        <v>0</v>
      </c>
      <c r="G220" s="192"/>
      <c r="H220" s="192"/>
      <c r="I220" s="196"/>
      <c r="J220" s="196"/>
      <c r="K220" s="196"/>
      <c r="L220" s="196"/>
    </row>
    <row r="221" spans="1:12" ht="25.5" customHeight="1">
      <c r="A221" s="197">
        <v>2820</v>
      </c>
      <c r="B221" s="211" t="s">
        <v>16</v>
      </c>
      <c r="C221" s="198">
        <v>2</v>
      </c>
      <c r="D221" s="199">
        <v>0</v>
      </c>
      <c r="E221" s="194" t="s">
        <v>552</v>
      </c>
      <c r="F221" s="195">
        <f>F223+F224+F225+F226</f>
        <v>8000</v>
      </c>
      <c r="G221" s="192">
        <f aca="true" t="shared" si="28" ref="G221:L221">SUM(G223,G224,G225,G226,G227,G228,G229)</f>
        <v>8000</v>
      </c>
      <c r="H221" s="192">
        <f t="shared" si="28"/>
        <v>0</v>
      </c>
      <c r="I221" s="192">
        <f t="shared" si="28"/>
        <v>2000</v>
      </c>
      <c r="J221" s="192">
        <f t="shared" si="28"/>
        <v>4000</v>
      </c>
      <c r="K221" s="192">
        <f t="shared" si="28"/>
        <v>6000</v>
      </c>
      <c r="L221" s="192">
        <f t="shared" si="28"/>
        <v>8000</v>
      </c>
    </row>
    <row r="222" spans="1:12" s="200" customFormat="1" ht="25.5" customHeight="1">
      <c r="A222" s="197"/>
      <c r="B222" s="187"/>
      <c r="C222" s="198"/>
      <c r="D222" s="199"/>
      <c r="E222" s="194" t="s">
        <v>422</v>
      </c>
      <c r="F222" s="195"/>
      <c r="G222" s="192"/>
      <c r="H222" s="192"/>
      <c r="I222" s="201"/>
      <c r="J222" s="201"/>
      <c r="K222" s="201"/>
      <c r="L222" s="201"/>
    </row>
    <row r="223" spans="1:12" ht="25.5" customHeight="1" thickBot="1">
      <c r="A223" s="197">
        <v>2821</v>
      </c>
      <c r="B223" s="211" t="s">
        <v>16</v>
      </c>
      <c r="C223" s="198">
        <v>2</v>
      </c>
      <c r="D223" s="199">
        <v>1</v>
      </c>
      <c r="E223" s="194" t="s">
        <v>553</v>
      </c>
      <c r="F223" s="210">
        <f>G223+H223</f>
        <v>0</v>
      </c>
      <c r="G223" s="192">
        <v>0</v>
      </c>
      <c r="H223" s="192"/>
      <c r="I223" s="196"/>
      <c r="J223" s="196"/>
      <c r="K223" s="196"/>
      <c r="L223" s="196"/>
    </row>
    <row r="224" spans="1:12" ht="25.5" customHeight="1" thickBot="1">
      <c r="A224" s="197">
        <v>2822</v>
      </c>
      <c r="B224" s="211" t="s">
        <v>16</v>
      </c>
      <c r="C224" s="198">
        <v>2</v>
      </c>
      <c r="D224" s="199">
        <v>2</v>
      </c>
      <c r="E224" s="194" t="s">
        <v>554</v>
      </c>
      <c r="F224" s="210">
        <f aca="true" t="shared" si="29" ref="F224:F229">SUM(G224:H224)</f>
        <v>0</v>
      </c>
      <c r="G224" s="192"/>
      <c r="H224" s="192"/>
      <c r="I224" s="196"/>
      <c r="J224" s="196"/>
      <c r="K224" s="196"/>
      <c r="L224" s="196"/>
    </row>
    <row r="225" spans="1:12" ht="25.5" customHeight="1" thickBot="1">
      <c r="A225" s="197">
        <v>2823</v>
      </c>
      <c r="B225" s="211" t="s">
        <v>16</v>
      </c>
      <c r="C225" s="198">
        <v>2</v>
      </c>
      <c r="D225" s="199">
        <v>3</v>
      </c>
      <c r="E225" s="194" t="s">
        <v>555</v>
      </c>
      <c r="F225" s="210">
        <f>SUM(G225:H225)</f>
        <v>0</v>
      </c>
      <c r="G225" s="192"/>
      <c r="H225" s="192">
        <v>0</v>
      </c>
      <c r="I225" s="196"/>
      <c r="J225" s="196"/>
      <c r="K225" s="196"/>
      <c r="L225" s="196"/>
    </row>
    <row r="226" spans="1:12" ht="25.5" customHeight="1" thickBot="1">
      <c r="A226" s="197">
        <v>2824</v>
      </c>
      <c r="B226" s="211" t="s">
        <v>16</v>
      </c>
      <c r="C226" s="198">
        <v>2</v>
      </c>
      <c r="D226" s="199">
        <v>4</v>
      </c>
      <c r="E226" s="194" t="s">
        <v>556</v>
      </c>
      <c r="F226" s="210">
        <f t="shared" si="29"/>
        <v>8000</v>
      </c>
      <c r="G226" s="192">
        <v>8000</v>
      </c>
      <c r="H226" s="192">
        <v>0</v>
      </c>
      <c r="I226" s="192">
        <v>2000</v>
      </c>
      <c r="J226" s="192">
        <v>4000</v>
      </c>
      <c r="K226" s="192">
        <v>6000</v>
      </c>
      <c r="L226" s="192">
        <v>8000</v>
      </c>
    </row>
    <row r="227" spans="1:12" ht="25.5" customHeight="1" thickBot="1">
      <c r="A227" s="197">
        <v>2825</v>
      </c>
      <c r="B227" s="211" t="s">
        <v>16</v>
      </c>
      <c r="C227" s="198">
        <v>2</v>
      </c>
      <c r="D227" s="199">
        <v>5</v>
      </c>
      <c r="E227" s="194" t="s">
        <v>557</v>
      </c>
      <c r="F227" s="210">
        <f t="shared" si="29"/>
        <v>0</v>
      </c>
      <c r="G227" s="192"/>
      <c r="H227" s="192"/>
      <c r="I227" s="196"/>
      <c r="J227" s="196"/>
      <c r="K227" s="196"/>
      <c r="L227" s="196"/>
    </row>
    <row r="228" spans="1:12" ht="25.5" customHeight="1" thickBot="1">
      <c r="A228" s="197">
        <v>2826</v>
      </c>
      <c r="B228" s="211" t="s">
        <v>16</v>
      </c>
      <c r="C228" s="198">
        <v>2</v>
      </c>
      <c r="D228" s="199">
        <v>6</v>
      </c>
      <c r="E228" s="194" t="s">
        <v>558</v>
      </c>
      <c r="F228" s="210">
        <f t="shared" si="29"/>
        <v>0</v>
      </c>
      <c r="G228" s="192"/>
      <c r="H228" s="192"/>
      <c r="I228" s="196"/>
      <c r="J228" s="196"/>
      <c r="K228" s="196"/>
      <c r="L228" s="196"/>
    </row>
    <row r="229" spans="1:12" ht="25.5" customHeight="1" thickBot="1">
      <c r="A229" s="197">
        <v>2827</v>
      </c>
      <c r="B229" s="211" t="s">
        <v>16</v>
      </c>
      <c r="C229" s="198">
        <v>2</v>
      </c>
      <c r="D229" s="199">
        <v>7</v>
      </c>
      <c r="E229" s="194" t="s">
        <v>559</v>
      </c>
      <c r="F229" s="210">
        <f t="shared" si="29"/>
        <v>0</v>
      </c>
      <c r="G229" s="192"/>
      <c r="H229" s="192"/>
      <c r="I229" s="196"/>
      <c r="J229" s="196"/>
      <c r="K229" s="196"/>
      <c r="L229" s="196"/>
    </row>
    <row r="230" spans="1:12" ht="25.5" customHeight="1">
      <c r="A230" s="197">
        <v>2830</v>
      </c>
      <c r="B230" s="211" t="s">
        <v>16</v>
      </c>
      <c r="C230" s="198">
        <v>3</v>
      </c>
      <c r="D230" s="199">
        <v>0</v>
      </c>
      <c r="E230" s="194" t="s">
        <v>560</v>
      </c>
      <c r="F230" s="195">
        <f>SUM(F232:F233)</f>
        <v>0</v>
      </c>
      <c r="G230" s="192">
        <f>SUM(G232:G233)</f>
        <v>0</v>
      </c>
      <c r="H230" s="192">
        <f>SUM(H232:H233)</f>
        <v>0</v>
      </c>
      <c r="I230" s="196"/>
      <c r="J230" s="196"/>
      <c r="K230" s="196"/>
      <c r="L230" s="196"/>
    </row>
    <row r="231" spans="1:12" s="200" customFormat="1" ht="25.5" customHeight="1">
      <c r="A231" s="197"/>
      <c r="B231" s="187"/>
      <c r="C231" s="198"/>
      <c r="D231" s="199"/>
      <c r="E231" s="194" t="s">
        <v>422</v>
      </c>
      <c r="F231" s="195"/>
      <c r="G231" s="192"/>
      <c r="H231" s="192"/>
      <c r="I231" s="201"/>
      <c r="J231" s="201"/>
      <c r="K231" s="201"/>
      <c r="L231" s="201"/>
    </row>
    <row r="232" spans="1:12" ht="25.5" customHeight="1" thickBot="1">
      <c r="A232" s="197">
        <v>2831</v>
      </c>
      <c r="B232" s="211" t="s">
        <v>16</v>
      </c>
      <c r="C232" s="198">
        <v>3</v>
      </c>
      <c r="D232" s="199">
        <v>1</v>
      </c>
      <c r="E232" s="194" t="s">
        <v>561</v>
      </c>
      <c r="F232" s="210">
        <f>SUM(G232:H232)</f>
        <v>0</v>
      </c>
      <c r="G232" s="192"/>
      <c r="H232" s="192"/>
      <c r="I232" s="196"/>
      <c r="J232" s="196"/>
      <c r="K232" s="196"/>
      <c r="L232" s="196"/>
    </row>
    <row r="233" spans="1:12" ht="25.5" customHeight="1" thickBot="1">
      <c r="A233" s="197">
        <v>2832</v>
      </c>
      <c r="B233" s="211" t="s">
        <v>16</v>
      </c>
      <c r="C233" s="198">
        <v>3</v>
      </c>
      <c r="D233" s="199">
        <v>2</v>
      </c>
      <c r="E233" s="194" t="s">
        <v>562</v>
      </c>
      <c r="F233" s="210">
        <f>SUM(G233:H233)</f>
        <v>0</v>
      </c>
      <c r="G233" s="192">
        <f>G234</f>
        <v>0</v>
      </c>
      <c r="H233" s="192">
        <f>H234</f>
        <v>0</v>
      </c>
      <c r="I233" s="196"/>
      <c r="J233" s="196"/>
      <c r="K233" s="196"/>
      <c r="L233" s="196"/>
    </row>
    <row r="234" spans="1:12" ht="25.5" customHeight="1" thickBot="1">
      <c r="A234" s="197"/>
      <c r="B234" s="211"/>
      <c r="C234" s="198"/>
      <c r="D234" s="199"/>
      <c r="E234" s="194">
        <v>4819</v>
      </c>
      <c r="F234" s="210">
        <f>SUM(G234:H234)</f>
        <v>0</v>
      </c>
      <c r="G234" s="192"/>
      <c r="H234" s="192">
        <v>0</v>
      </c>
      <c r="I234" s="196"/>
      <c r="J234" s="196"/>
      <c r="K234" s="196"/>
      <c r="L234" s="196"/>
    </row>
    <row r="235" spans="1:12" ht="25.5" customHeight="1" thickBot="1">
      <c r="A235" s="197">
        <v>2833</v>
      </c>
      <c r="B235" s="211" t="s">
        <v>16</v>
      </c>
      <c r="C235" s="198">
        <v>3</v>
      </c>
      <c r="D235" s="199">
        <v>3</v>
      </c>
      <c r="E235" s="194" t="s">
        <v>563</v>
      </c>
      <c r="F235" s="210">
        <f>SUM(G235:H235)</f>
        <v>0</v>
      </c>
      <c r="G235" s="192"/>
      <c r="H235" s="192"/>
      <c r="I235" s="196"/>
      <c r="J235" s="196"/>
      <c r="K235" s="196"/>
      <c r="L235" s="196"/>
    </row>
    <row r="236" spans="1:12" ht="25.5" customHeight="1">
      <c r="A236" s="197">
        <v>2840</v>
      </c>
      <c r="B236" s="211" t="s">
        <v>16</v>
      </c>
      <c r="C236" s="198">
        <v>4</v>
      </c>
      <c r="D236" s="199">
        <v>0</v>
      </c>
      <c r="E236" s="194" t="s">
        <v>564</v>
      </c>
      <c r="F236" s="195">
        <f>SUM(F238:F240)</f>
        <v>0</v>
      </c>
      <c r="G236" s="192">
        <f>SUM(G238:G240)</f>
        <v>0</v>
      </c>
      <c r="H236" s="192">
        <f>SUM(H238:H240)</f>
        <v>0</v>
      </c>
      <c r="I236" s="196"/>
      <c r="J236" s="196"/>
      <c r="K236" s="196"/>
      <c r="L236" s="196"/>
    </row>
    <row r="237" spans="1:12" s="200" customFormat="1" ht="25.5" customHeight="1">
      <c r="A237" s="197"/>
      <c r="B237" s="187"/>
      <c r="C237" s="198"/>
      <c r="D237" s="199"/>
      <c r="E237" s="194" t="s">
        <v>422</v>
      </c>
      <c r="F237" s="195"/>
      <c r="G237" s="192"/>
      <c r="H237" s="192"/>
      <c r="I237" s="201"/>
      <c r="J237" s="201"/>
      <c r="K237" s="201"/>
      <c r="L237" s="201"/>
    </row>
    <row r="238" spans="1:12" ht="25.5" customHeight="1" thickBot="1">
      <c r="A238" s="197">
        <v>2841</v>
      </c>
      <c r="B238" s="211" t="s">
        <v>16</v>
      </c>
      <c r="C238" s="198">
        <v>4</v>
      </c>
      <c r="D238" s="199">
        <v>1</v>
      </c>
      <c r="E238" s="194" t="s">
        <v>565</v>
      </c>
      <c r="F238" s="210">
        <f>SUM(G238:H238)</f>
        <v>0</v>
      </c>
      <c r="G238" s="192"/>
      <c r="H238" s="192"/>
      <c r="I238" s="196"/>
      <c r="J238" s="196"/>
      <c r="K238" s="196"/>
      <c r="L238" s="196"/>
    </row>
    <row r="239" spans="1:12" ht="25.5" customHeight="1" thickBot="1">
      <c r="A239" s="197">
        <v>2842</v>
      </c>
      <c r="B239" s="211" t="s">
        <v>16</v>
      </c>
      <c r="C239" s="198">
        <v>4</v>
      </c>
      <c r="D239" s="199">
        <v>2</v>
      </c>
      <c r="E239" s="194" t="s">
        <v>566</v>
      </c>
      <c r="F239" s="210">
        <f>SUM(G239:H239)</f>
        <v>0</v>
      </c>
      <c r="G239" s="192"/>
      <c r="H239" s="192"/>
      <c r="I239" s="196"/>
      <c r="J239" s="196"/>
      <c r="K239" s="196"/>
      <c r="L239" s="196"/>
    </row>
    <row r="240" spans="1:12" ht="25.5" customHeight="1" thickBot="1">
      <c r="A240" s="197">
        <v>2843</v>
      </c>
      <c r="B240" s="211" t="s">
        <v>16</v>
      </c>
      <c r="C240" s="198">
        <v>4</v>
      </c>
      <c r="D240" s="199">
        <v>3</v>
      </c>
      <c r="E240" s="194" t="s">
        <v>564</v>
      </c>
      <c r="F240" s="210">
        <f>SUM(G240:H240)</f>
        <v>0</v>
      </c>
      <c r="G240" s="192"/>
      <c r="H240" s="192"/>
      <c r="I240" s="196"/>
      <c r="J240" s="196"/>
      <c r="K240" s="196"/>
      <c r="L240" s="196"/>
    </row>
    <row r="241" spans="1:12" ht="25.5" customHeight="1">
      <c r="A241" s="197">
        <v>2850</v>
      </c>
      <c r="B241" s="211" t="s">
        <v>16</v>
      </c>
      <c r="C241" s="198">
        <v>5</v>
      </c>
      <c r="D241" s="199">
        <v>0</v>
      </c>
      <c r="E241" s="213" t="s">
        <v>567</v>
      </c>
      <c r="F241" s="195">
        <f aca="true" t="shared" si="30" ref="F241:L241">SUM(F243)</f>
        <v>0</v>
      </c>
      <c r="G241" s="192">
        <f t="shared" si="30"/>
        <v>0</v>
      </c>
      <c r="H241" s="192">
        <f t="shared" si="30"/>
        <v>0</v>
      </c>
      <c r="I241" s="192">
        <f t="shared" si="30"/>
        <v>0</v>
      </c>
      <c r="J241" s="192">
        <f t="shared" si="30"/>
        <v>0</v>
      </c>
      <c r="K241" s="192">
        <f t="shared" si="30"/>
        <v>0</v>
      </c>
      <c r="L241" s="192">
        <f t="shared" si="30"/>
        <v>0</v>
      </c>
    </row>
    <row r="242" spans="1:12" s="200" customFormat="1" ht="25.5" customHeight="1">
      <c r="A242" s="197"/>
      <c r="B242" s="187"/>
      <c r="C242" s="198"/>
      <c r="D242" s="199"/>
      <c r="E242" s="194" t="s">
        <v>422</v>
      </c>
      <c r="F242" s="195"/>
      <c r="G242" s="192"/>
      <c r="H242" s="192"/>
      <c r="I242" s="201"/>
      <c r="J242" s="201"/>
      <c r="K242" s="201"/>
      <c r="L242" s="201"/>
    </row>
    <row r="243" spans="1:12" ht="25.5" customHeight="1" thickBot="1">
      <c r="A243" s="197">
        <v>2851</v>
      </c>
      <c r="B243" s="211" t="s">
        <v>16</v>
      </c>
      <c r="C243" s="198">
        <v>5</v>
      </c>
      <c r="D243" s="199">
        <v>1</v>
      </c>
      <c r="E243" s="213" t="s">
        <v>567</v>
      </c>
      <c r="F243" s="210">
        <f>SUM(G243:H243)</f>
        <v>0</v>
      </c>
      <c r="G243" s="192"/>
      <c r="H243" s="192"/>
      <c r="I243" s="196"/>
      <c r="J243" s="196"/>
      <c r="K243" s="196"/>
      <c r="L243" s="196"/>
    </row>
    <row r="244" spans="1:12" ht="25.5" customHeight="1" thickBot="1">
      <c r="A244" s="197">
        <v>2860</v>
      </c>
      <c r="B244" s="211" t="s">
        <v>16</v>
      </c>
      <c r="C244" s="198">
        <v>6</v>
      </c>
      <c r="D244" s="199">
        <v>0</v>
      </c>
      <c r="E244" s="213" t="s">
        <v>568</v>
      </c>
      <c r="F244" s="214">
        <f aca="true" t="shared" si="31" ref="F244:L244">SUM(F246)</f>
        <v>0</v>
      </c>
      <c r="G244" s="192">
        <f t="shared" si="31"/>
        <v>0</v>
      </c>
      <c r="H244" s="192">
        <f t="shared" si="31"/>
        <v>0</v>
      </c>
      <c r="I244" s="192">
        <f t="shared" si="31"/>
        <v>0</v>
      </c>
      <c r="J244" s="192">
        <f t="shared" si="31"/>
        <v>0</v>
      </c>
      <c r="K244" s="192">
        <f t="shared" si="31"/>
        <v>0</v>
      </c>
      <c r="L244" s="192">
        <f t="shared" si="31"/>
        <v>0</v>
      </c>
    </row>
    <row r="245" spans="1:12" s="200" customFormat="1" ht="25.5" customHeight="1">
      <c r="A245" s="197"/>
      <c r="B245" s="187"/>
      <c r="C245" s="198"/>
      <c r="D245" s="199"/>
      <c r="E245" s="194" t="s">
        <v>422</v>
      </c>
      <c r="F245" s="191"/>
      <c r="G245" s="192"/>
      <c r="H245" s="192"/>
      <c r="I245" s="201"/>
      <c r="J245" s="201"/>
      <c r="K245" s="201"/>
      <c r="L245" s="201"/>
    </row>
    <row r="246" spans="1:12" ht="25.5" customHeight="1" thickBot="1">
      <c r="A246" s="197">
        <v>2861</v>
      </c>
      <c r="B246" s="211" t="s">
        <v>16</v>
      </c>
      <c r="C246" s="198">
        <v>6</v>
      </c>
      <c r="D246" s="199">
        <v>1</v>
      </c>
      <c r="E246" s="213" t="s">
        <v>568</v>
      </c>
      <c r="F246" s="210">
        <f aca="true" t="shared" si="32" ref="F246:L246">F247</f>
        <v>0</v>
      </c>
      <c r="G246" s="192">
        <f t="shared" si="32"/>
        <v>0</v>
      </c>
      <c r="H246" s="192">
        <f t="shared" si="32"/>
        <v>0</v>
      </c>
      <c r="I246" s="192">
        <f t="shared" si="32"/>
        <v>0</v>
      </c>
      <c r="J246" s="192">
        <f t="shared" si="32"/>
        <v>0</v>
      </c>
      <c r="K246" s="192">
        <f t="shared" si="32"/>
        <v>0</v>
      </c>
      <c r="L246" s="192">
        <f t="shared" si="32"/>
        <v>0</v>
      </c>
    </row>
    <row r="247" spans="1:12" ht="25.5" customHeight="1" thickBot="1">
      <c r="A247" s="197"/>
      <c r="B247" s="211"/>
      <c r="C247" s="198"/>
      <c r="D247" s="199"/>
      <c r="E247" s="213">
        <v>4269</v>
      </c>
      <c r="F247" s="210">
        <f>SUM(G247:H247)</f>
        <v>0</v>
      </c>
      <c r="G247" s="192"/>
      <c r="H247" s="192"/>
      <c r="I247" s="196"/>
      <c r="J247" s="196"/>
      <c r="K247" s="196"/>
      <c r="L247" s="196"/>
    </row>
    <row r="248" spans="1:12" s="193" customFormat="1" ht="25.5" customHeight="1">
      <c r="A248" s="197">
        <v>2900</v>
      </c>
      <c r="B248" s="211" t="s">
        <v>17</v>
      </c>
      <c r="C248" s="198">
        <v>0</v>
      </c>
      <c r="D248" s="199">
        <v>0</v>
      </c>
      <c r="E248" s="194" t="s">
        <v>569</v>
      </c>
      <c r="F248" s="195">
        <f aca="true" t="shared" si="33" ref="F248:L248">SUM(F250,F254,F258,F262,F266,F270,F273,F276)</f>
        <v>1126995</v>
      </c>
      <c r="G248" s="192">
        <f t="shared" si="33"/>
        <v>725762.1</v>
      </c>
      <c r="H248" s="192">
        <f t="shared" si="33"/>
        <v>401232.9</v>
      </c>
      <c r="I248" s="192">
        <f t="shared" si="33"/>
        <v>475632.8</v>
      </c>
      <c r="J248" s="192">
        <f t="shared" si="33"/>
        <v>704756.3999999999</v>
      </c>
      <c r="K248" s="192">
        <f t="shared" si="33"/>
        <v>903048.7</v>
      </c>
      <c r="L248" s="192">
        <f t="shared" si="33"/>
        <v>1126995</v>
      </c>
    </row>
    <row r="249" spans="1:12" ht="25.5" customHeight="1">
      <c r="A249" s="186"/>
      <c r="B249" s="187"/>
      <c r="C249" s="188"/>
      <c r="D249" s="189"/>
      <c r="E249" s="194" t="s">
        <v>341</v>
      </c>
      <c r="F249" s="215"/>
      <c r="G249" s="192"/>
      <c r="H249" s="192"/>
      <c r="I249" s="196"/>
      <c r="J249" s="196"/>
      <c r="K249" s="196"/>
      <c r="L249" s="196"/>
    </row>
    <row r="250" spans="1:12" ht="25.5" customHeight="1">
      <c r="A250" s="197">
        <v>2910</v>
      </c>
      <c r="B250" s="211" t="s">
        <v>17</v>
      </c>
      <c r="C250" s="198">
        <v>1</v>
      </c>
      <c r="D250" s="199">
        <v>0</v>
      </c>
      <c r="E250" s="194" t="s">
        <v>570</v>
      </c>
      <c r="F250" s="215">
        <f aca="true" t="shared" si="34" ref="F250:L250">F252+F253</f>
        <v>887426.9</v>
      </c>
      <c r="G250" s="192">
        <f t="shared" si="34"/>
        <v>486194</v>
      </c>
      <c r="H250" s="192">
        <f t="shared" si="34"/>
        <v>401232.9</v>
      </c>
      <c r="I250" s="192">
        <f t="shared" si="34"/>
        <v>410510.5</v>
      </c>
      <c r="J250" s="192">
        <f t="shared" si="34"/>
        <v>581656.6</v>
      </c>
      <c r="K250" s="192">
        <f>K252+K253</f>
        <v>721861.6</v>
      </c>
      <c r="L250" s="192">
        <f t="shared" si="34"/>
        <v>887426.9</v>
      </c>
    </row>
    <row r="251" spans="1:12" s="200" customFormat="1" ht="25.5" customHeight="1">
      <c r="A251" s="197"/>
      <c r="B251" s="187"/>
      <c r="C251" s="198"/>
      <c r="D251" s="199"/>
      <c r="E251" s="194" t="s">
        <v>422</v>
      </c>
      <c r="F251" s="215"/>
      <c r="G251" s="192"/>
      <c r="H251" s="192"/>
      <c r="I251" s="201"/>
      <c r="J251" s="201"/>
      <c r="K251" s="201"/>
      <c r="L251" s="201"/>
    </row>
    <row r="252" spans="1:12" ht="25.5" customHeight="1">
      <c r="A252" s="197">
        <v>2911</v>
      </c>
      <c r="B252" s="211" t="s">
        <v>17</v>
      </c>
      <c r="C252" s="198">
        <v>1</v>
      </c>
      <c r="D252" s="199">
        <v>1</v>
      </c>
      <c r="E252" s="194" t="s">
        <v>571</v>
      </c>
      <c r="F252" s="215">
        <f>G252+H252</f>
        <v>887426.9</v>
      </c>
      <c r="G252" s="192">
        <v>486194</v>
      </c>
      <c r="H252" s="192">
        <v>401232.9</v>
      </c>
      <c r="I252" s="192">
        <v>410510.5</v>
      </c>
      <c r="J252" s="192">
        <v>581656.6</v>
      </c>
      <c r="K252" s="192">
        <v>721861.6</v>
      </c>
      <c r="L252" s="192">
        <v>887426.9</v>
      </c>
    </row>
    <row r="253" spans="1:12" ht="25.5" customHeight="1">
      <c r="A253" s="197">
        <v>2912</v>
      </c>
      <c r="B253" s="211" t="s">
        <v>17</v>
      </c>
      <c r="C253" s="198">
        <v>1</v>
      </c>
      <c r="D253" s="199">
        <v>2</v>
      </c>
      <c r="E253" s="194" t="s">
        <v>572</v>
      </c>
      <c r="F253" s="215"/>
      <c r="G253" s="192"/>
      <c r="H253" s="192"/>
      <c r="I253" s="196"/>
      <c r="J253" s="196"/>
      <c r="K253" s="196"/>
      <c r="L253" s="196"/>
    </row>
    <row r="254" spans="1:12" ht="25.5" customHeight="1">
      <c r="A254" s="197">
        <v>2920</v>
      </c>
      <c r="B254" s="211" t="s">
        <v>17</v>
      </c>
      <c r="C254" s="198">
        <v>2</v>
      </c>
      <c r="D254" s="199">
        <v>0</v>
      </c>
      <c r="E254" s="194" t="s">
        <v>573</v>
      </c>
      <c r="F254" s="215">
        <f>F256+F257</f>
        <v>6936.6</v>
      </c>
      <c r="G254" s="192">
        <f>G256+G257</f>
        <v>6936.6</v>
      </c>
      <c r="H254" s="192">
        <f>H256+H257</f>
        <v>0</v>
      </c>
      <c r="I254" s="212">
        <f>I257</f>
        <v>6936.6</v>
      </c>
      <c r="J254" s="212">
        <f>J257</f>
        <v>6936.6</v>
      </c>
      <c r="K254" s="212">
        <f>K257</f>
        <v>6936.6</v>
      </c>
      <c r="L254" s="212">
        <f>L257</f>
        <v>6936.6</v>
      </c>
    </row>
    <row r="255" spans="1:12" s="200" customFormat="1" ht="25.5" customHeight="1">
      <c r="A255" s="197"/>
      <c r="B255" s="187"/>
      <c r="C255" s="198"/>
      <c r="D255" s="199"/>
      <c r="E255" s="194" t="s">
        <v>422</v>
      </c>
      <c r="F255" s="215"/>
      <c r="G255" s="192"/>
      <c r="H255" s="192"/>
      <c r="I255" s="201"/>
      <c r="J255" s="201"/>
      <c r="K255" s="201"/>
      <c r="L255" s="201"/>
    </row>
    <row r="256" spans="1:12" ht="25.5" customHeight="1">
      <c r="A256" s="197">
        <v>2921</v>
      </c>
      <c r="B256" s="211" t="s">
        <v>17</v>
      </c>
      <c r="C256" s="198">
        <v>2</v>
      </c>
      <c r="D256" s="199">
        <v>1</v>
      </c>
      <c r="E256" s="194" t="s">
        <v>574</v>
      </c>
      <c r="F256" s="215">
        <f>SUM(G256:H256)</f>
        <v>0</v>
      </c>
      <c r="G256" s="192"/>
      <c r="H256" s="192"/>
      <c r="I256" s="196"/>
      <c r="J256" s="196"/>
      <c r="K256" s="196"/>
      <c r="L256" s="196"/>
    </row>
    <row r="257" spans="1:12" ht="25.5" customHeight="1">
      <c r="A257" s="197">
        <v>2922</v>
      </c>
      <c r="B257" s="211" t="s">
        <v>17</v>
      </c>
      <c r="C257" s="198">
        <v>2</v>
      </c>
      <c r="D257" s="199">
        <v>2</v>
      </c>
      <c r="E257" s="194" t="s">
        <v>575</v>
      </c>
      <c r="F257" s="215">
        <f>SUM(G257:H257)</f>
        <v>6936.6</v>
      </c>
      <c r="G257" s="192">
        <v>6936.6</v>
      </c>
      <c r="H257" s="192"/>
      <c r="I257" s="212">
        <f>G257</f>
        <v>6936.6</v>
      </c>
      <c r="J257" s="212">
        <v>6936.6</v>
      </c>
      <c r="K257" s="212">
        <f>I257</f>
        <v>6936.6</v>
      </c>
      <c r="L257" s="212">
        <v>6936.6</v>
      </c>
    </row>
    <row r="258" spans="1:12" ht="25.5" customHeight="1">
      <c r="A258" s="197">
        <v>2930</v>
      </c>
      <c r="B258" s="211" t="s">
        <v>17</v>
      </c>
      <c r="C258" s="198">
        <v>3</v>
      </c>
      <c r="D258" s="199">
        <v>0</v>
      </c>
      <c r="E258" s="194" t="s">
        <v>576</v>
      </c>
      <c r="F258" s="191">
        <f>SUM(F260:F261)</f>
        <v>0</v>
      </c>
      <c r="G258" s="192">
        <f>SUM(G260:G261)</f>
        <v>0</v>
      </c>
      <c r="H258" s="192">
        <f>SUM(H260:H261)</f>
        <v>0</v>
      </c>
      <c r="I258" s="196"/>
      <c r="J258" s="196"/>
      <c r="K258" s="196"/>
      <c r="L258" s="196"/>
    </row>
    <row r="259" spans="1:12" s="200" customFormat="1" ht="25.5" customHeight="1">
      <c r="A259" s="197"/>
      <c r="B259" s="187"/>
      <c r="C259" s="198"/>
      <c r="D259" s="199"/>
      <c r="E259" s="194" t="s">
        <v>422</v>
      </c>
      <c r="F259" s="195"/>
      <c r="G259" s="192"/>
      <c r="H259" s="192"/>
      <c r="I259" s="201"/>
      <c r="J259" s="201"/>
      <c r="K259" s="201"/>
      <c r="L259" s="201"/>
    </row>
    <row r="260" spans="1:12" ht="25.5" customHeight="1" thickBot="1">
      <c r="A260" s="197">
        <v>2931</v>
      </c>
      <c r="B260" s="211" t="s">
        <v>17</v>
      </c>
      <c r="C260" s="198">
        <v>3</v>
      </c>
      <c r="D260" s="199">
        <v>1</v>
      </c>
      <c r="E260" s="194" t="s">
        <v>577</v>
      </c>
      <c r="F260" s="210">
        <f>SUM(G260:H260)</f>
        <v>0</v>
      </c>
      <c r="G260" s="192"/>
      <c r="H260" s="192"/>
      <c r="I260" s="196"/>
      <c r="J260" s="196"/>
      <c r="K260" s="196"/>
      <c r="L260" s="196"/>
    </row>
    <row r="261" spans="1:12" ht="25.5" customHeight="1" thickBot="1">
      <c r="A261" s="197">
        <v>2932</v>
      </c>
      <c r="B261" s="211" t="s">
        <v>17</v>
      </c>
      <c r="C261" s="198">
        <v>3</v>
      </c>
      <c r="D261" s="199">
        <v>2</v>
      </c>
      <c r="E261" s="194" t="s">
        <v>578</v>
      </c>
      <c r="F261" s="210">
        <f>SUM(G261:H261)</f>
        <v>0</v>
      </c>
      <c r="G261" s="192"/>
      <c r="H261" s="192"/>
      <c r="I261" s="196"/>
      <c r="J261" s="196"/>
      <c r="K261" s="196"/>
      <c r="L261" s="196"/>
    </row>
    <row r="262" spans="1:12" ht="25.5" customHeight="1">
      <c r="A262" s="197">
        <v>2940</v>
      </c>
      <c r="B262" s="211" t="s">
        <v>17</v>
      </c>
      <c r="C262" s="198">
        <v>4</v>
      </c>
      <c r="D262" s="199">
        <v>0</v>
      </c>
      <c r="E262" s="194" t="s">
        <v>579</v>
      </c>
      <c r="F262" s="195">
        <f>F264</f>
        <v>0</v>
      </c>
      <c r="G262" s="192">
        <f>G264</f>
        <v>0</v>
      </c>
      <c r="H262" s="192">
        <f>H264</f>
        <v>0</v>
      </c>
      <c r="I262" s="196"/>
      <c r="J262" s="196"/>
      <c r="K262" s="196"/>
      <c r="L262" s="196"/>
    </row>
    <row r="263" spans="1:12" s="200" customFormat="1" ht="25.5" customHeight="1">
      <c r="A263" s="197"/>
      <c r="B263" s="187"/>
      <c r="C263" s="198"/>
      <c r="D263" s="199"/>
      <c r="E263" s="194" t="s">
        <v>422</v>
      </c>
      <c r="F263" s="195"/>
      <c r="G263" s="192"/>
      <c r="H263" s="192"/>
      <c r="I263" s="201"/>
      <c r="J263" s="201"/>
      <c r="K263" s="201"/>
      <c r="L263" s="201"/>
    </row>
    <row r="264" spans="1:12" ht="25.5" customHeight="1" thickBot="1">
      <c r="A264" s="197">
        <v>2941</v>
      </c>
      <c r="B264" s="211" t="s">
        <v>17</v>
      </c>
      <c r="C264" s="198">
        <v>4</v>
      </c>
      <c r="D264" s="199">
        <v>1</v>
      </c>
      <c r="E264" s="194" t="s">
        <v>580</v>
      </c>
      <c r="F264" s="210">
        <f>SUM(G264:H264)</f>
        <v>0</v>
      </c>
      <c r="G264" s="192"/>
      <c r="H264" s="192"/>
      <c r="I264" s="196"/>
      <c r="J264" s="196"/>
      <c r="K264" s="196"/>
      <c r="L264" s="196"/>
    </row>
    <row r="265" spans="1:12" ht="25.5" customHeight="1" thickBot="1">
      <c r="A265" s="197">
        <v>2942</v>
      </c>
      <c r="B265" s="211" t="s">
        <v>17</v>
      </c>
      <c r="C265" s="198">
        <v>4</v>
      </c>
      <c r="D265" s="199">
        <v>2</v>
      </c>
      <c r="E265" s="194" t="s">
        <v>581</v>
      </c>
      <c r="F265" s="210">
        <f>SUM(G265:H265)</f>
        <v>0</v>
      </c>
      <c r="G265" s="192"/>
      <c r="H265" s="192"/>
      <c r="I265" s="196"/>
      <c r="J265" s="196"/>
      <c r="K265" s="196"/>
      <c r="L265" s="196"/>
    </row>
    <row r="266" spans="1:12" ht="25.5" customHeight="1">
      <c r="A266" s="197">
        <v>2950</v>
      </c>
      <c r="B266" s="211" t="s">
        <v>17</v>
      </c>
      <c r="C266" s="198">
        <v>5</v>
      </c>
      <c r="D266" s="199">
        <v>0</v>
      </c>
      <c r="E266" s="194" t="s">
        <v>582</v>
      </c>
      <c r="F266" s="195">
        <f>SUM(F268,F269)</f>
        <v>232631.5</v>
      </c>
      <c r="G266" s="192">
        <f aca="true" t="shared" si="35" ref="G266:L266">G268</f>
        <v>232631.5</v>
      </c>
      <c r="H266" s="192">
        <f t="shared" si="35"/>
        <v>0</v>
      </c>
      <c r="I266" s="192">
        <f t="shared" si="35"/>
        <v>58185.7</v>
      </c>
      <c r="J266" s="192">
        <f t="shared" si="35"/>
        <v>116163.2</v>
      </c>
      <c r="K266" s="192">
        <f t="shared" si="35"/>
        <v>174250.5</v>
      </c>
      <c r="L266" s="192">
        <f t="shared" si="35"/>
        <v>232631.5</v>
      </c>
    </row>
    <row r="267" spans="1:12" s="200" customFormat="1" ht="25.5" customHeight="1">
      <c r="A267" s="197"/>
      <c r="B267" s="187"/>
      <c r="C267" s="198"/>
      <c r="D267" s="199"/>
      <c r="E267" s="194" t="s">
        <v>422</v>
      </c>
      <c r="F267" s="195"/>
      <c r="G267" s="192"/>
      <c r="H267" s="192"/>
      <c r="I267" s="201"/>
      <c r="J267" s="201"/>
      <c r="K267" s="201"/>
      <c r="L267" s="201"/>
    </row>
    <row r="268" spans="1:12" ht="25.5" customHeight="1" thickBot="1">
      <c r="A268" s="197">
        <v>2951</v>
      </c>
      <c r="B268" s="211" t="s">
        <v>17</v>
      </c>
      <c r="C268" s="198">
        <v>5</v>
      </c>
      <c r="D268" s="199" t="s">
        <v>179</v>
      </c>
      <c r="E268" s="194" t="s">
        <v>583</v>
      </c>
      <c r="F268" s="210">
        <f>G268+H268</f>
        <v>232631.5</v>
      </c>
      <c r="G268" s="192">
        <v>232631.5</v>
      </c>
      <c r="H268" s="192">
        <v>0</v>
      </c>
      <c r="I268" s="192">
        <v>58185.7</v>
      </c>
      <c r="J268" s="192">
        <v>116163.2</v>
      </c>
      <c r="K268" s="192">
        <v>174250.5</v>
      </c>
      <c r="L268" s="192">
        <v>232631.5</v>
      </c>
    </row>
    <row r="269" spans="1:12" ht="25.5" customHeight="1" thickBot="1">
      <c r="A269" s="197">
        <v>2952</v>
      </c>
      <c r="B269" s="211" t="s">
        <v>17</v>
      </c>
      <c r="C269" s="198">
        <v>5</v>
      </c>
      <c r="D269" s="199">
        <v>2</v>
      </c>
      <c r="E269" s="194" t="s">
        <v>584</v>
      </c>
      <c r="F269" s="210">
        <f>SUM(G269:H269)</f>
        <v>0</v>
      </c>
      <c r="G269" s="192"/>
      <c r="H269" s="192"/>
      <c r="I269" s="196"/>
      <c r="J269" s="196"/>
      <c r="K269" s="196"/>
      <c r="L269" s="196"/>
    </row>
    <row r="270" spans="1:12" ht="25.5" customHeight="1">
      <c r="A270" s="197">
        <v>2960</v>
      </c>
      <c r="B270" s="211" t="s">
        <v>17</v>
      </c>
      <c r="C270" s="198">
        <v>6</v>
      </c>
      <c r="D270" s="199">
        <v>0</v>
      </c>
      <c r="E270" s="194" t="s">
        <v>585</v>
      </c>
      <c r="F270" s="195">
        <f>SUM(F272)</f>
        <v>0</v>
      </c>
      <c r="G270" s="192">
        <f>SUM(G272)</f>
        <v>0</v>
      </c>
      <c r="H270" s="192">
        <f>SUM(H272)</f>
        <v>0</v>
      </c>
      <c r="I270" s="196"/>
      <c r="J270" s="196"/>
      <c r="K270" s="196"/>
      <c r="L270" s="196"/>
    </row>
    <row r="271" spans="1:12" s="200" customFormat="1" ht="25.5" customHeight="1">
      <c r="A271" s="197"/>
      <c r="B271" s="187"/>
      <c r="C271" s="198"/>
      <c r="D271" s="199"/>
      <c r="E271" s="194" t="s">
        <v>422</v>
      </c>
      <c r="F271" s="195"/>
      <c r="G271" s="192"/>
      <c r="H271" s="192"/>
      <c r="I271" s="201"/>
      <c r="J271" s="201"/>
      <c r="K271" s="201"/>
      <c r="L271" s="201"/>
    </row>
    <row r="272" spans="1:12" ht="25.5" customHeight="1" thickBot="1">
      <c r="A272" s="208">
        <v>2961</v>
      </c>
      <c r="B272" s="198" t="s">
        <v>17</v>
      </c>
      <c r="C272" s="198">
        <v>6</v>
      </c>
      <c r="D272" s="198">
        <v>1</v>
      </c>
      <c r="E272" s="162" t="s">
        <v>585</v>
      </c>
      <c r="F272" s="210">
        <f>SUM(G272:H272)</f>
        <v>0</v>
      </c>
      <c r="G272" s="192"/>
      <c r="H272" s="192"/>
      <c r="I272" s="196"/>
      <c r="J272" s="196"/>
      <c r="K272" s="196"/>
      <c r="L272" s="196"/>
    </row>
    <row r="273" spans="1:12" ht="25.5" customHeight="1">
      <c r="A273" s="208">
        <v>2970</v>
      </c>
      <c r="B273" s="198" t="s">
        <v>17</v>
      </c>
      <c r="C273" s="198">
        <v>7</v>
      </c>
      <c r="D273" s="198">
        <v>0</v>
      </c>
      <c r="E273" s="162" t="s">
        <v>586</v>
      </c>
      <c r="F273" s="195">
        <f>SUM(F275)</f>
        <v>0</v>
      </c>
      <c r="G273" s="192">
        <f>SUM(G275)</f>
        <v>0</v>
      </c>
      <c r="H273" s="192">
        <f>SUM(H275)</f>
        <v>0</v>
      </c>
      <c r="I273" s="196"/>
      <c r="J273" s="196"/>
      <c r="K273" s="196"/>
      <c r="L273" s="196"/>
    </row>
    <row r="274" spans="1:12" s="200" customFormat="1" ht="25.5" customHeight="1">
      <c r="A274" s="208"/>
      <c r="B274" s="198"/>
      <c r="C274" s="198"/>
      <c r="D274" s="198"/>
      <c r="E274" s="162" t="s">
        <v>422</v>
      </c>
      <c r="F274" s="195"/>
      <c r="G274" s="192"/>
      <c r="H274" s="192"/>
      <c r="I274" s="201"/>
      <c r="J274" s="201"/>
      <c r="K274" s="201"/>
      <c r="L274" s="201"/>
    </row>
    <row r="275" spans="1:12" ht="25.5" customHeight="1" thickBot="1">
      <c r="A275" s="208">
        <v>2971</v>
      </c>
      <c r="B275" s="198" t="s">
        <v>17</v>
      </c>
      <c r="C275" s="198">
        <v>7</v>
      </c>
      <c r="D275" s="198">
        <v>1</v>
      </c>
      <c r="E275" s="162" t="s">
        <v>586</v>
      </c>
      <c r="F275" s="210">
        <f>SUM(G275:H275)</f>
        <v>0</v>
      </c>
      <c r="G275" s="192"/>
      <c r="H275" s="192"/>
      <c r="I275" s="196"/>
      <c r="J275" s="196"/>
      <c r="K275" s="196"/>
      <c r="L275" s="196"/>
    </row>
    <row r="276" spans="1:12" ht="25.5" customHeight="1">
      <c r="A276" s="208">
        <v>2980</v>
      </c>
      <c r="B276" s="198" t="s">
        <v>17</v>
      </c>
      <c r="C276" s="198">
        <v>8</v>
      </c>
      <c r="D276" s="198">
        <v>0</v>
      </c>
      <c r="E276" s="162" t="s">
        <v>587</v>
      </c>
      <c r="F276" s="195">
        <f>SUM(F278)</f>
        <v>0</v>
      </c>
      <c r="G276" s="192">
        <f>SUM(G278)</f>
        <v>0</v>
      </c>
      <c r="H276" s="192">
        <f>SUM(H278)</f>
        <v>0</v>
      </c>
      <c r="I276" s="196"/>
      <c r="J276" s="196"/>
      <c r="K276" s="196"/>
      <c r="L276" s="196"/>
    </row>
    <row r="277" spans="1:12" s="200" customFormat="1" ht="25.5" customHeight="1">
      <c r="A277" s="208"/>
      <c r="B277" s="198"/>
      <c r="C277" s="198"/>
      <c r="D277" s="198"/>
      <c r="E277" s="162" t="s">
        <v>422</v>
      </c>
      <c r="F277" s="195"/>
      <c r="G277" s="192"/>
      <c r="H277" s="192"/>
      <c r="I277" s="201"/>
      <c r="J277" s="201"/>
      <c r="K277" s="201"/>
      <c r="L277" s="201"/>
    </row>
    <row r="278" spans="1:12" ht="25.5" customHeight="1" thickBot="1">
      <c r="A278" s="208">
        <v>2981</v>
      </c>
      <c r="B278" s="198" t="s">
        <v>17</v>
      </c>
      <c r="C278" s="198">
        <v>8</v>
      </c>
      <c r="D278" s="198">
        <v>1</v>
      </c>
      <c r="E278" s="162" t="s">
        <v>587</v>
      </c>
      <c r="F278" s="210">
        <f>SUM(G278:H278)</f>
        <v>0</v>
      </c>
      <c r="G278" s="192"/>
      <c r="H278" s="192"/>
      <c r="I278" s="196"/>
      <c r="J278" s="196"/>
      <c r="K278" s="196"/>
      <c r="L278" s="196"/>
    </row>
    <row r="279" spans="1:12" s="193" customFormat="1" ht="25.5" customHeight="1">
      <c r="A279" s="208">
        <v>3000</v>
      </c>
      <c r="B279" s="198" t="s">
        <v>18</v>
      </c>
      <c r="C279" s="198">
        <v>0</v>
      </c>
      <c r="D279" s="198">
        <v>0</v>
      </c>
      <c r="E279" s="162" t="s">
        <v>588</v>
      </c>
      <c r="F279" s="195">
        <f aca="true" t="shared" si="36" ref="F279:L279">SUM(F281,F285,F288,F291,F294,F297,F300,F303,F307)</f>
        <v>40250</v>
      </c>
      <c r="G279" s="192">
        <f t="shared" si="36"/>
        <v>40250</v>
      </c>
      <c r="H279" s="192">
        <f t="shared" si="36"/>
        <v>0</v>
      </c>
      <c r="I279" s="192">
        <f t="shared" si="36"/>
        <v>10200</v>
      </c>
      <c r="J279" s="192">
        <f t="shared" si="36"/>
        <v>20150</v>
      </c>
      <c r="K279" s="192">
        <f t="shared" si="36"/>
        <v>30100</v>
      </c>
      <c r="L279" s="192">
        <f t="shared" si="36"/>
        <v>40250</v>
      </c>
    </row>
    <row r="280" spans="1:12" ht="25.5" customHeight="1">
      <c r="A280" s="208"/>
      <c r="B280" s="198"/>
      <c r="C280" s="198"/>
      <c r="D280" s="198"/>
      <c r="E280" s="162" t="s">
        <v>341</v>
      </c>
      <c r="F280" s="195"/>
      <c r="G280" s="192"/>
      <c r="H280" s="192"/>
      <c r="I280" s="196"/>
      <c r="J280" s="196"/>
      <c r="K280" s="196"/>
      <c r="L280" s="196"/>
    </row>
    <row r="281" spans="1:12" ht="25.5" customHeight="1">
      <c r="A281" s="208">
        <v>3010</v>
      </c>
      <c r="B281" s="198" t="s">
        <v>18</v>
      </c>
      <c r="C281" s="198">
        <v>1</v>
      </c>
      <c r="D281" s="198">
        <v>0</v>
      </c>
      <c r="E281" s="162" t="s">
        <v>589</v>
      </c>
      <c r="F281" s="195">
        <f>SUM(F283:F284)</f>
        <v>0</v>
      </c>
      <c r="G281" s="192">
        <f>SUM(G283:G284)</f>
        <v>0</v>
      </c>
      <c r="H281" s="192">
        <f>SUM(H283:H284)</f>
        <v>0</v>
      </c>
      <c r="I281" s="196"/>
      <c r="J281" s="196"/>
      <c r="K281" s="196"/>
      <c r="L281" s="196"/>
    </row>
    <row r="282" spans="1:12" s="200" customFormat="1" ht="25.5" customHeight="1">
      <c r="A282" s="208"/>
      <c r="B282" s="198"/>
      <c r="C282" s="198"/>
      <c r="D282" s="198"/>
      <c r="E282" s="162" t="s">
        <v>422</v>
      </c>
      <c r="F282" s="195"/>
      <c r="G282" s="192"/>
      <c r="H282" s="192"/>
      <c r="I282" s="201"/>
      <c r="J282" s="201"/>
      <c r="K282" s="201"/>
      <c r="L282" s="201"/>
    </row>
    <row r="283" spans="1:12" ht="25.5" customHeight="1" thickBot="1">
      <c r="A283" s="208">
        <v>3011</v>
      </c>
      <c r="B283" s="198" t="s">
        <v>18</v>
      </c>
      <c r="C283" s="198">
        <v>1</v>
      </c>
      <c r="D283" s="198">
        <v>1</v>
      </c>
      <c r="E283" s="162" t="s">
        <v>590</v>
      </c>
      <c r="F283" s="210">
        <f>SUM(G283:H283)</f>
        <v>0</v>
      </c>
      <c r="G283" s="192"/>
      <c r="H283" s="192"/>
      <c r="I283" s="196"/>
      <c r="J283" s="196"/>
      <c r="K283" s="196"/>
      <c r="L283" s="196"/>
    </row>
    <row r="284" spans="1:12" ht="25.5" customHeight="1" thickBot="1">
      <c r="A284" s="208">
        <v>3012</v>
      </c>
      <c r="B284" s="198" t="s">
        <v>18</v>
      </c>
      <c r="C284" s="198">
        <v>1</v>
      </c>
      <c r="D284" s="198">
        <v>2</v>
      </c>
      <c r="E284" s="162" t="s">
        <v>591</v>
      </c>
      <c r="F284" s="210">
        <f>SUM(G284:H284)</f>
        <v>0</v>
      </c>
      <c r="G284" s="192"/>
      <c r="H284" s="192"/>
      <c r="I284" s="196"/>
      <c r="J284" s="196"/>
      <c r="K284" s="196"/>
      <c r="L284" s="196"/>
    </row>
    <row r="285" spans="1:12" ht="25.5" customHeight="1">
      <c r="A285" s="208">
        <v>3020</v>
      </c>
      <c r="B285" s="198" t="s">
        <v>18</v>
      </c>
      <c r="C285" s="198">
        <v>2</v>
      </c>
      <c r="D285" s="198">
        <v>0</v>
      </c>
      <c r="E285" s="162" t="s">
        <v>592</v>
      </c>
      <c r="F285" s="195">
        <f>SUM(F287)</f>
        <v>0</v>
      </c>
      <c r="G285" s="192">
        <f>SUM(G287)</f>
        <v>0</v>
      </c>
      <c r="H285" s="192">
        <f>SUM(H287)</f>
        <v>0</v>
      </c>
      <c r="I285" s="196"/>
      <c r="J285" s="196"/>
      <c r="K285" s="196"/>
      <c r="L285" s="196"/>
    </row>
    <row r="286" spans="1:12" s="200" customFormat="1" ht="25.5" customHeight="1">
      <c r="A286" s="208"/>
      <c r="B286" s="198"/>
      <c r="C286" s="198"/>
      <c r="D286" s="198"/>
      <c r="E286" s="162" t="s">
        <v>422</v>
      </c>
      <c r="F286" s="195"/>
      <c r="G286" s="192"/>
      <c r="H286" s="192"/>
      <c r="I286" s="201"/>
      <c r="J286" s="201"/>
      <c r="K286" s="201"/>
      <c r="L286" s="201"/>
    </row>
    <row r="287" spans="1:12" ht="25.5" customHeight="1" thickBot="1">
      <c r="A287" s="208">
        <v>3021</v>
      </c>
      <c r="B287" s="198" t="s">
        <v>18</v>
      </c>
      <c r="C287" s="198">
        <v>2</v>
      </c>
      <c r="D287" s="198">
        <v>1</v>
      </c>
      <c r="E287" s="162" t="s">
        <v>592</v>
      </c>
      <c r="F287" s="210">
        <f>SUM(G287:H287)</f>
        <v>0</v>
      </c>
      <c r="G287" s="192"/>
      <c r="H287" s="192"/>
      <c r="I287" s="196"/>
      <c r="J287" s="196"/>
      <c r="K287" s="196"/>
      <c r="L287" s="196"/>
    </row>
    <row r="288" spans="1:12" ht="25.5" customHeight="1">
      <c r="A288" s="208">
        <v>3030</v>
      </c>
      <c r="B288" s="198" t="s">
        <v>18</v>
      </c>
      <c r="C288" s="198">
        <v>3</v>
      </c>
      <c r="D288" s="198">
        <v>0</v>
      </c>
      <c r="E288" s="162" t="s">
        <v>593</v>
      </c>
      <c r="F288" s="195">
        <f aca="true" t="shared" si="37" ref="F288:L288">SUM(F290)</f>
        <v>5000</v>
      </c>
      <c r="G288" s="192">
        <f t="shared" si="37"/>
        <v>5000</v>
      </c>
      <c r="H288" s="192">
        <f t="shared" si="37"/>
        <v>0</v>
      </c>
      <c r="I288" s="192">
        <f t="shared" si="37"/>
        <v>1250</v>
      </c>
      <c r="J288" s="192">
        <f t="shared" si="37"/>
        <v>2500</v>
      </c>
      <c r="K288" s="192">
        <f t="shared" si="37"/>
        <v>3750</v>
      </c>
      <c r="L288" s="192">
        <f t="shared" si="37"/>
        <v>5000</v>
      </c>
    </row>
    <row r="289" spans="1:12" s="200" customFormat="1" ht="25.5" customHeight="1">
      <c r="A289" s="208"/>
      <c r="B289" s="198"/>
      <c r="C289" s="198"/>
      <c r="D289" s="198"/>
      <c r="E289" s="162" t="s">
        <v>422</v>
      </c>
      <c r="F289" s="195"/>
      <c r="G289" s="192"/>
      <c r="H289" s="192"/>
      <c r="I289" s="201"/>
      <c r="J289" s="201"/>
      <c r="K289" s="201"/>
      <c r="L289" s="201"/>
    </row>
    <row r="290" spans="1:12" s="200" customFormat="1" ht="25.5" customHeight="1" thickBot="1">
      <c r="A290" s="208">
        <v>3031</v>
      </c>
      <c r="B290" s="198" t="s">
        <v>18</v>
      </c>
      <c r="C290" s="198">
        <v>3</v>
      </c>
      <c r="D290" s="198" t="s">
        <v>179</v>
      </c>
      <c r="E290" s="162" t="s">
        <v>593</v>
      </c>
      <c r="F290" s="210">
        <f>SUM(G290:H290)</f>
        <v>5000</v>
      </c>
      <c r="G290" s="192">
        <v>5000</v>
      </c>
      <c r="H290" s="192">
        <v>0</v>
      </c>
      <c r="I290" s="192">
        <v>1250</v>
      </c>
      <c r="J290" s="192">
        <v>2500</v>
      </c>
      <c r="K290" s="192">
        <v>3750</v>
      </c>
      <c r="L290" s="192">
        <v>5000</v>
      </c>
    </row>
    <row r="291" spans="1:12" ht="25.5" customHeight="1">
      <c r="A291" s="208">
        <v>3040</v>
      </c>
      <c r="B291" s="198" t="s">
        <v>18</v>
      </c>
      <c r="C291" s="198">
        <v>4</v>
      </c>
      <c r="D291" s="198">
        <v>0</v>
      </c>
      <c r="E291" s="162" t="s">
        <v>594</v>
      </c>
      <c r="F291" s="195">
        <f>SUM(F293)</f>
        <v>0</v>
      </c>
      <c r="G291" s="192">
        <f>SUM(G293)</f>
        <v>0</v>
      </c>
      <c r="H291" s="192">
        <f>SUM(H293)</f>
        <v>0</v>
      </c>
      <c r="I291" s="196"/>
      <c r="J291" s="196"/>
      <c r="K291" s="196"/>
      <c r="L291" s="196"/>
    </row>
    <row r="292" spans="1:12" s="200" customFormat="1" ht="25.5" customHeight="1">
      <c r="A292" s="208"/>
      <c r="B292" s="198"/>
      <c r="C292" s="198"/>
      <c r="D292" s="198"/>
      <c r="E292" s="162" t="s">
        <v>422</v>
      </c>
      <c r="F292" s="195"/>
      <c r="G292" s="192"/>
      <c r="H292" s="192"/>
      <c r="I292" s="201"/>
      <c r="J292" s="201"/>
      <c r="K292" s="201"/>
      <c r="L292" s="201"/>
    </row>
    <row r="293" spans="1:12" ht="25.5" customHeight="1" thickBot="1">
      <c r="A293" s="208">
        <v>3041</v>
      </c>
      <c r="B293" s="198" t="s">
        <v>18</v>
      </c>
      <c r="C293" s="198">
        <v>4</v>
      </c>
      <c r="D293" s="198">
        <v>1</v>
      </c>
      <c r="E293" s="162" t="s">
        <v>594</v>
      </c>
      <c r="F293" s="210">
        <f>SUM(G293:H293)</f>
        <v>0</v>
      </c>
      <c r="G293" s="192"/>
      <c r="H293" s="192"/>
      <c r="I293" s="196"/>
      <c r="J293" s="196"/>
      <c r="K293" s="196"/>
      <c r="L293" s="196"/>
    </row>
    <row r="294" spans="1:12" ht="25.5" customHeight="1">
      <c r="A294" s="208">
        <v>3050</v>
      </c>
      <c r="B294" s="198" t="s">
        <v>18</v>
      </c>
      <c r="C294" s="198">
        <v>5</v>
      </c>
      <c r="D294" s="198">
        <v>0</v>
      </c>
      <c r="E294" s="162" t="s">
        <v>595</v>
      </c>
      <c r="F294" s="195">
        <f>SUM(F296)</f>
        <v>0</v>
      </c>
      <c r="G294" s="192">
        <f>SUM(G296)</f>
        <v>0</v>
      </c>
      <c r="H294" s="192">
        <f>SUM(H296)</f>
        <v>0</v>
      </c>
      <c r="I294" s="196"/>
      <c r="J294" s="196"/>
      <c r="K294" s="196"/>
      <c r="L294" s="196"/>
    </row>
    <row r="295" spans="1:12" s="200" customFormat="1" ht="25.5" customHeight="1">
      <c r="A295" s="208"/>
      <c r="B295" s="198"/>
      <c r="C295" s="198"/>
      <c r="D295" s="198"/>
      <c r="E295" s="162" t="s">
        <v>422</v>
      </c>
      <c r="F295" s="195"/>
      <c r="G295" s="192"/>
      <c r="H295" s="192"/>
      <c r="I295" s="201"/>
      <c r="J295" s="201"/>
      <c r="K295" s="201"/>
      <c r="L295" s="201"/>
    </row>
    <row r="296" spans="1:12" ht="25.5" customHeight="1" thickBot="1">
      <c r="A296" s="208">
        <v>3051</v>
      </c>
      <c r="B296" s="198" t="s">
        <v>18</v>
      </c>
      <c r="C296" s="198">
        <v>5</v>
      </c>
      <c r="D296" s="198">
        <v>1</v>
      </c>
      <c r="E296" s="162" t="s">
        <v>595</v>
      </c>
      <c r="F296" s="210">
        <f>SUM(G296:H296)</f>
        <v>0</v>
      </c>
      <c r="G296" s="192"/>
      <c r="H296" s="192"/>
      <c r="I296" s="196"/>
      <c r="J296" s="196"/>
      <c r="K296" s="196"/>
      <c r="L296" s="196"/>
    </row>
    <row r="297" spans="1:12" ht="25.5" customHeight="1">
      <c r="A297" s="208">
        <v>3060</v>
      </c>
      <c r="B297" s="198" t="s">
        <v>18</v>
      </c>
      <c r="C297" s="198">
        <v>6</v>
      </c>
      <c r="D297" s="198">
        <v>0</v>
      </c>
      <c r="E297" s="162" t="s">
        <v>596</v>
      </c>
      <c r="F297" s="195">
        <f>SUM(F299)</f>
        <v>0</v>
      </c>
      <c r="G297" s="192">
        <f>SUM(G299)</f>
        <v>0</v>
      </c>
      <c r="H297" s="192">
        <f>SUM(H299)</f>
        <v>0</v>
      </c>
      <c r="I297" s="196"/>
      <c r="J297" s="196"/>
      <c r="K297" s="196"/>
      <c r="L297" s="196"/>
    </row>
    <row r="298" spans="1:12" s="200" customFormat="1" ht="25.5" customHeight="1">
      <c r="A298" s="208"/>
      <c r="B298" s="198"/>
      <c r="C298" s="198"/>
      <c r="D298" s="198"/>
      <c r="E298" s="162" t="s">
        <v>422</v>
      </c>
      <c r="F298" s="195"/>
      <c r="G298" s="192"/>
      <c r="H298" s="192"/>
      <c r="I298" s="201"/>
      <c r="J298" s="201"/>
      <c r="K298" s="201"/>
      <c r="L298" s="201"/>
    </row>
    <row r="299" spans="1:12" ht="25.5" customHeight="1" thickBot="1">
      <c r="A299" s="208">
        <v>3061</v>
      </c>
      <c r="B299" s="198" t="s">
        <v>18</v>
      </c>
      <c r="C299" s="198">
        <v>6</v>
      </c>
      <c r="D299" s="198">
        <v>1</v>
      </c>
      <c r="E299" s="162" t="s">
        <v>596</v>
      </c>
      <c r="F299" s="210">
        <f>SUM(G299:H299)</f>
        <v>0</v>
      </c>
      <c r="G299" s="192"/>
      <c r="H299" s="192"/>
      <c r="I299" s="196"/>
      <c r="J299" s="196"/>
      <c r="K299" s="196"/>
      <c r="L299" s="196"/>
    </row>
    <row r="300" spans="1:12" ht="25.5" customHeight="1">
      <c r="A300" s="208">
        <v>3070</v>
      </c>
      <c r="B300" s="198" t="s">
        <v>18</v>
      </c>
      <c r="C300" s="198">
        <v>7</v>
      </c>
      <c r="D300" s="198">
        <v>0</v>
      </c>
      <c r="E300" s="162" t="s">
        <v>597</v>
      </c>
      <c r="F300" s="195">
        <f aca="true" t="shared" si="38" ref="F300:L300">SUM(F302)</f>
        <v>35250</v>
      </c>
      <c r="G300" s="192">
        <f t="shared" si="38"/>
        <v>35250</v>
      </c>
      <c r="H300" s="192">
        <f t="shared" si="38"/>
        <v>0</v>
      </c>
      <c r="I300" s="192">
        <f t="shared" si="38"/>
        <v>8950</v>
      </c>
      <c r="J300" s="192">
        <f t="shared" si="38"/>
        <v>17650</v>
      </c>
      <c r="K300" s="192">
        <f t="shared" si="38"/>
        <v>26350</v>
      </c>
      <c r="L300" s="192">
        <f t="shared" si="38"/>
        <v>35250</v>
      </c>
    </row>
    <row r="301" spans="1:12" s="200" customFormat="1" ht="25.5" customHeight="1">
      <c r="A301" s="208"/>
      <c r="B301" s="198"/>
      <c r="C301" s="198"/>
      <c r="D301" s="198"/>
      <c r="E301" s="162" t="s">
        <v>422</v>
      </c>
      <c r="F301" s="195"/>
      <c r="G301" s="192"/>
      <c r="H301" s="192"/>
      <c r="I301" s="201"/>
      <c r="J301" s="201"/>
      <c r="K301" s="201"/>
      <c r="L301" s="201"/>
    </row>
    <row r="302" spans="1:12" ht="25.5" customHeight="1" thickBot="1">
      <c r="A302" s="208">
        <v>3071</v>
      </c>
      <c r="B302" s="198" t="s">
        <v>18</v>
      </c>
      <c r="C302" s="198">
        <v>7</v>
      </c>
      <c r="D302" s="198">
        <v>1</v>
      </c>
      <c r="E302" s="162" t="s">
        <v>597</v>
      </c>
      <c r="F302" s="210">
        <f>SUM(G302:H302)</f>
        <v>35250</v>
      </c>
      <c r="G302" s="192">
        <v>35250</v>
      </c>
      <c r="H302" s="192">
        <v>0</v>
      </c>
      <c r="I302" s="192">
        <v>8950</v>
      </c>
      <c r="J302" s="192">
        <v>17650</v>
      </c>
      <c r="K302" s="192">
        <v>26350</v>
      </c>
      <c r="L302" s="192">
        <v>35250</v>
      </c>
    </row>
    <row r="303" spans="1:12" ht="25.5" customHeight="1">
      <c r="A303" s="208">
        <v>3080</v>
      </c>
      <c r="B303" s="198" t="s">
        <v>18</v>
      </c>
      <c r="C303" s="198">
        <v>8</v>
      </c>
      <c r="D303" s="198">
        <v>0</v>
      </c>
      <c r="E303" s="162" t="s">
        <v>598</v>
      </c>
      <c r="F303" s="195">
        <f>SUM(F305)</f>
        <v>0</v>
      </c>
      <c r="G303" s="192">
        <f>SUM(G305)</f>
        <v>0</v>
      </c>
      <c r="H303" s="192">
        <f>SUM(H305)</f>
        <v>0</v>
      </c>
      <c r="I303" s="196"/>
      <c r="J303" s="196"/>
      <c r="K303" s="196"/>
      <c r="L303" s="196"/>
    </row>
    <row r="304" spans="1:12" s="200" customFormat="1" ht="25.5" customHeight="1">
      <c r="A304" s="208"/>
      <c r="B304" s="198"/>
      <c r="C304" s="198"/>
      <c r="D304" s="198"/>
      <c r="E304" s="162" t="s">
        <v>422</v>
      </c>
      <c r="F304" s="195"/>
      <c r="G304" s="192"/>
      <c r="H304" s="192"/>
      <c r="I304" s="201"/>
      <c r="J304" s="201"/>
      <c r="K304" s="201"/>
      <c r="L304" s="201"/>
    </row>
    <row r="305" spans="1:12" ht="25.5" customHeight="1" thickBot="1">
      <c r="A305" s="208">
        <v>3081</v>
      </c>
      <c r="B305" s="198" t="s">
        <v>18</v>
      </c>
      <c r="C305" s="198">
        <v>8</v>
      </c>
      <c r="D305" s="198">
        <v>1</v>
      </c>
      <c r="E305" s="162" t="s">
        <v>598</v>
      </c>
      <c r="F305" s="210">
        <f>SUM(G305:H305)</f>
        <v>0</v>
      </c>
      <c r="G305" s="192"/>
      <c r="H305" s="192"/>
      <c r="I305" s="196"/>
      <c r="J305" s="196"/>
      <c r="K305" s="196"/>
      <c r="L305" s="196"/>
    </row>
    <row r="306" spans="1:12" s="200" customFormat="1" ht="25.5" customHeight="1">
      <c r="A306" s="208"/>
      <c r="B306" s="198"/>
      <c r="C306" s="198"/>
      <c r="D306" s="198"/>
      <c r="E306" s="162" t="s">
        <v>422</v>
      </c>
      <c r="F306" s="195"/>
      <c r="G306" s="192"/>
      <c r="H306" s="192"/>
      <c r="I306" s="201"/>
      <c r="J306" s="201"/>
      <c r="K306" s="201"/>
      <c r="L306" s="201"/>
    </row>
    <row r="307" spans="1:12" ht="25.5" customHeight="1">
      <c r="A307" s="208">
        <v>3090</v>
      </c>
      <c r="B307" s="198" t="s">
        <v>18</v>
      </c>
      <c r="C307" s="198">
        <v>9</v>
      </c>
      <c r="D307" s="198">
        <v>0</v>
      </c>
      <c r="E307" s="162" t="s">
        <v>599</v>
      </c>
      <c r="F307" s="195">
        <f>SUM(F309:F310)</f>
        <v>0</v>
      </c>
      <c r="G307" s="192">
        <f>SUM(G309:G310)</f>
        <v>0</v>
      </c>
      <c r="H307" s="192">
        <f>SUM(H309:H310)</f>
        <v>0</v>
      </c>
      <c r="I307" s="196"/>
      <c r="J307" s="196"/>
      <c r="K307" s="196"/>
      <c r="L307" s="196"/>
    </row>
    <row r="308" spans="1:12" s="200" customFormat="1" ht="25.5" customHeight="1">
      <c r="A308" s="208"/>
      <c r="B308" s="198"/>
      <c r="C308" s="198"/>
      <c r="D308" s="198"/>
      <c r="E308" s="162" t="s">
        <v>422</v>
      </c>
      <c r="F308" s="195"/>
      <c r="G308" s="192"/>
      <c r="H308" s="192"/>
      <c r="I308" s="201"/>
      <c r="J308" s="201"/>
      <c r="K308" s="201"/>
      <c r="L308" s="201"/>
    </row>
    <row r="309" spans="1:12" ht="25.5" customHeight="1" thickBot="1">
      <c r="A309" s="208">
        <v>3091</v>
      </c>
      <c r="B309" s="198" t="s">
        <v>18</v>
      </c>
      <c r="C309" s="198">
        <v>9</v>
      </c>
      <c r="D309" s="198">
        <v>1</v>
      </c>
      <c r="E309" s="162" t="s">
        <v>599</v>
      </c>
      <c r="F309" s="210">
        <f>SUM(G309:H309)</f>
        <v>0</v>
      </c>
      <c r="G309" s="192"/>
      <c r="H309" s="192"/>
      <c r="I309" s="196"/>
      <c r="J309" s="196"/>
      <c r="K309" s="196"/>
      <c r="L309" s="196"/>
    </row>
    <row r="310" spans="1:12" ht="25.5" customHeight="1" thickBot="1">
      <c r="A310" s="208">
        <v>3092</v>
      </c>
      <c r="B310" s="198" t="s">
        <v>18</v>
      </c>
      <c r="C310" s="198">
        <v>9</v>
      </c>
      <c r="D310" s="198">
        <v>2</v>
      </c>
      <c r="E310" s="162" t="s">
        <v>600</v>
      </c>
      <c r="F310" s="210">
        <f>SUM(G310:H310)</f>
        <v>0</v>
      </c>
      <c r="G310" s="192"/>
      <c r="H310" s="192"/>
      <c r="I310" s="196"/>
      <c r="J310" s="196"/>
      <c r="K310" s="196"/>
      <c r="L310" s="196"/>
    </row>
    <row r="311" spans="1:12" s="193" customFormat="1" ht="25.5" customHeight="1">
      <c r="A311" s="202">
        <v>3100</v>
      </c>
      <c r="B311" s="198" t="s">
        <v>19</v>
      </c>
      <c r="C311" s="198">
        <v>0</v>
      </c>
      <c r="D311" s="199">
        <v>0</v>
      </c>
      <c r="E311" s="213" t="s">
        <v>601</v>
      </c>
      <c r="F311" s="195">
        <f aca="true" t="shared" si="39" ref="F311:L311">SUM(F313)</f>
        <v>20063.4</v>
      </c>
      <c r="G311" s="192">
        <f t="shared" si="39"/>
        <v>540063.4</v>
      </c>
      <c r="H311" s="192">
        <f t="shared" si="39"/>
        <v>0</v>
      </c>
      <c r="I311" s="212">
        <f t="shared" si="39"/>
        <v>2063.4</v>
      </c>
      <c r="J311" s="212">
        <f t="shared" si="39"/>
        <v>6563.4</v>
      </c>
      <c r="K311" s="212">
        <f t="shared" si="39"/>
        <v>13313.4</v>
      </c>
      <c r="L311" s="212">
        <f t="shared" si="39"/>
        <v>20063.4</v>
      </c>
    </row>
    <row r="312" spans="1:12" ht="25.5" customHeight="1">
      <c r="A312" s="202"/>
      <c r="B312" s="187"/>
      <c r="C312" s="188"/>
      <c r="D312" s="189"/>
      <c r="E312" s="194" t="s">
        <v>341</v>
      </c>
      <c r="F312" s="191"/>
      <c r="G312" s="192"/>
      <c r="H312" s="192"/>
      <c r="I312" s="196"/>
      <c r="J312" s="196"/>
      <c r="K312" s="196"/>
      <c r="L312" s="196"/>
    </row>
    <row r="313" spans="1:12" ht="41.25" customHeight="1">
      <c r="A313" s="202">
        <v>3110</v>
      </c>
      <c r="B313" s="198" t="s">
        <v>19</v>
      </c>
      <c r="C313" s="198">
        <v>1</v>
      </c>
      <c r="D313" s="199">
        <v>0</v>
      </c>
      <c r="E313" s="213" t="s">
        <v>602</v>
      </c>
      <c r="F313" s="195">
        <f aca="true" t="shared" si="40" ref="F313:L313">SUM(F315)</f>
        <v>20063.4</v>
      </c>
      <c r="G313" s="192">
        <f t="shared" si="40"/>
        <v>540063.4</v>
      </c>
      <c r="H313" s="192">
        <f t="shared" si="40"/>
        <v>0</v>
      </c>
      <c r="I313" s="212">
        <f t="shared" si="40"/>
        <v>2063.4</v>
      </c>
      <c r="J313" s="212">
        <f t="shared" si="40"/>
        <v>6563.4</v>
      </c>
      <c r="K313" s="212">
        <f t="shared" si="40"/>
        <v>13313.4</v>
      </c>
      <c r="L313" s="212">
        <f t="shared" si="40"/>
        <v>20063.4</v>
      </c>
    </row>
    <row r="314" spans="1:12" s="200" customFormat="1" ht="25.5" customHeight="1">
      <c r="A314" s="202"/>
      <c r="B314" s="187"/>
      <c r="C314" s="198"/>
      <c r="D314" s="199"/>
      <c r="E314" s="194" t="s">
        <v>422</v>
      </c>
      <c r="F314" s="195"/>
      <c r="G314" s="192"/>
      <c r="H314" s="192"/>
      <c r="I314" s="201"/>
      <c r="J314" s="201"/>
      <c r="K314" s="201"/>
      <c r="L314" s="201"/>
    </row>
    <row r="315" spans="1:12" ht="25.5" customHeight="1">
      <c r="A315" s="202">
        <v>3112</v>
      </c>
      <c r="B315" s="204" t="s">
        <v>19</v>
      </c>
      <c r="C315" s="204">
        <v>1</v>
      </c>
      <c r="D315" s="205">
        <v>2</v>
      </c>
      <c r="E315" s="216" t="s">
        <v>603</v>
      </c>
      <c r="F315" s="217">
        <v>20063.4</v>
      </c>
      <c r="G315" s="218">
        <v>540063.4</v>
      </c>
      <c r="H315" s="218">
        <f>H316</f>
        <v>0</v>
      </c>
      <c r="I315" s="212">
        <v>2063.4</v>
      </c>
      <c r="J315" s="212">
        <v>6563.4</v>
      </c>
      <c r="K315" s="212">
        <v>13313.4</v>
      </c>
      <c r="L315" s="212">
        <v>20063.4</v>
      </c>
    </row>
    <row r="316" spans="1:12" ht="25.5" customHeight="1">
      <c r="A316" s="208"/>
      <c r="B316" s="198"/>
      <c r="C316" s="198"/>
      <c r="D316" s="198"/>
      <c r="E316" s="219"/>
      <c r="F316" s="195"/>
      <c r="G316" s="192"/>
      <c r="H316" s="192"/>
      <c r="I316" s="196"/>
      <c r="J316" s="196"/>
      <c r="K316" s="196"/>
      <c r="L316" s="196"/>
    </row>
    <row r="317" spans="1:12" ht="25.5" customHeight="1" thickBot="1">
      <c r="A317" s="208"/>
      <c r="B317" s="198"/>
      <c r="C317" s="198"/>
      <c r="D317" s="198"/>
      <c r="E317" s="219"/>
      <c r="F317" s="210"/>
      <c r="G317" s="192"/>
      <c r="H317" s="192"/>
      <c r="I317" s="196"/>
      <c r="J317" s="196"/>
      <c r="K317" s="196"/>
      <c r="L317" s="196"/>
    </row>
    <row r="318" spans="2:4" ht="25.5" customHeight="1">
      <c r="B318" s="220"/>
      <c r="C318" s="221"/>
      <c r="D318" s="222"/>
    </row>
    <row r="319" spans="1:12" s="159" customFormat="1" ht="79.5" customHeight="1">
      <c r="A319" s="383" t="s">
        <v>604</v>
      </c>
      <c r="B319" s="383"/>
      <c r="C319" s="383"/>
      <c r="D319" s="383"/>
      <c r="E319" s="383"/>
      <c r="F319" s="383"/>
      <c r="G319" s="383"/>
      <c r="H319" s="383"/>
      <c r="I319" s="223"/>
      <c r="J319" s="223"/>
      <c r="K319" s="223"/>
      <c r="L319" s="223"/>
    </row>
    <row r="320" spans="1:12" s="159" customFormat="1" ht="18" customHeight="1">
      <c r="A320" s="224" t="s">
        <v>614</v>
      </c>
      <c r="B320" s="225"/>
      <c r="C320" s="225"/>
      <c r="D320" s="225"/>
      <c r="E320" s="225"/>
      <c r="F320" s="225"/>
      <c r="G320" s="226"/>
      <c r="H320" s="227"/>
      <c r="I320" s="223"/>
      <c r="J320" s="223"/>
      <c r="K320" s="223"/>
      <c r="L320" s="223"/>
    </row>
  </sheetData>
  <sheetProtection/>
  <protectedRanges>
    <protectedRange sqref="G4:H4" name="Range25"/>
    <protectedRange sqref="G295:H296 G293:H293 F292:H292 F289:H289 G290:L290" name="Range22"/>
    <protectedRange sqref="F267:H267 F271:H271 G260:H261 G272:H272 F263:H263 G269:H269 G264:H265 G268:L268" name="Range20"/>
    <protectedRange sqref="F245:H245 G238:H240 G247:H247 G243:H243 F242:H242 F237:H237" name="Range18"/>
    <protectedRange sqref="G214:H215 F219:H219 F213:H213 F217:H217" name="Range16"/>
    <protectedRange sqref="G196:H199 F195:H195 G190:H193 F188:H188" name="Range14"/>
    <protectedRange sqref="G163:H163 F165:H165 F170:H170 F173:H173 F168:H168 F162:H162 G176:H176 G166:L166 G174:L174 G171:L171" name="Range12"/>
    <protectedRange sqref="G146:H146 F145:H145 F148:H148 G138:H143" name="Range10"/>
    <protectedRange sqref="G116:H118 F120:H120 F115:H115 G122:H125 G121:L121" name="Range8"/>
    <protectedRange sqref="G80:H80 G83:H83 G86:H86 F85:H85 G89:H89 F82:H82 F79:H79 F91:H91 G94:H94 F93:H93 F88:H88" name="Range6"/>
    <protectedRange sqref="G56:H57 G51:H51 G44:H45 F48:H48 G60 F59:H59 F53:H53 F50:H50 F46:H46 G54:L54" name="Range4"/>
    <protectedRange sqref="F14:H14 G20:H21 F23:H23 F12:H12 G24:H25 F19:H19 G16:H17 G26:L26 G15:L15" name="Range2"/>
    <protectedRange sqref="G63:H63 F65:H65 G68:H70 F79:H79 G73:H73 G60:H60 G76:H77 F75:H75 F72:H72 F67:H67 F62:H62" name="Range5"/>
    <protectedRange sqref="G107:H108 G95:H95 G97:H97 G99:H100 G110:H113 G102:H105 G101:L101 F98:L98" name="Range7"/>
    <protectedRange sqref="F130:H130 G128:H128 F127:H127 G131:H134 G137:H137 F136:H136" name="Range9"/>
    <protectedRange sqref="F150:H150 F159:H159 G157:H157 F156:H156 G154:H154 G160:H160 F153:H153" name="Range11"/>
    <protectedRange sqref="F176:H176 F182:H182 F185:H185 F179:H179 G186:L186 G180:L180 G177:L177 G183:L183" name="Range13"/>
    <protectedRange sqref="F210:H210 F207:H207 G202:H205 F201:H201 G208:H208 G211:H211" name="Range15"/>
    <protectedRange sqref="F231:H231 G227:H229 G232:H235 G222:H222 G224:H224 G226:L226" name="Range17"/>
    <protectedRange sqref="F259:H259 G256:H257 F255:H255 F251:H251 G253:H253 F249:H249" name="Range19"/>
    <protectedRange sqref="G275:H275 F274:H274 F277:H277 G283:H284 F280:H280 G287:H287 F286:H286 F282:H282 F289:H289" name="Range21"/>
    <protectedRange sqref="G299:H299 F298:H298 G305:H305 F306:H306 F304:H304 F301:H301 G302:L302" name="Range23"/>
    <protectedRange sqref="G315" name="Range24_1"/>
  </protectedRanges>
  <mergeCells count="12">
    <mergeCell ref="A319:H319"/>
    <mergeCell ref="B6:B8"/>
    <mergeCell ref="C6:C8"/>
    <mergeCell ref="D6:D8"/>
    <mergeCell ref="F6:H6"/>
    <mergeCell ref="J2:L2"/>
    <mergeCell ref="I6:L6"/>
    <mergeCell ref="I7:L7"/>
    <mergeCell ref="A4:L4"/>
    <mergeCell ref="G5:L5"/>
    <mergeCell ref="A3:L3"/>
    <mergeCell ref="A6:A8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3:B64 B94:B96 B98 B103:B105 B106 B108:B109 B110:B114 B116:B119 B121 B122:B126 B128:B129 B131:B135 B137:B144 B146:B147 B149 B151 B152 B154 B155 B158 B160 B161 B163:B164 B166 B167 B169 B171 B172 B174:B175 B177 B178 B180 B181 B183:B184 B186 B187 B189 B191:B194 B196:B200 B202:B206 B208:B209 B211:B212 B214:B216 B218 B220 B221 B223 B224 B225 B226 B227 B228:B229 B230 B235:B236 B238:B241 B243:B244 B248 B250 B252 B253 B254 B256 B257 B258 B260:B261 B262 B264 B265:B266 B269:B270 B273 B275:B276 B279 B281 B283:B285 B287:B288 B290 D290 B291 B293 B294 B296:B297 B299:B300 B302 B303 B305 B307 B309 B310 B311 B313 B315 B92 B89:B90 B86:B87 B83:B84 B80:B81 B76:B78 B73:B74 B68:B71 B66 B60:B61 B57:B58 B54:B55 B51:B52 B49 B43:B47 B41 B38:B39 B36 B35 B32:B33 B29:B30 B27 B26 B20:D22 B16:D18 B15:D15 B13:D13 B11:D11 C24:D24 B272 B278 B246 B232:B233 B24:B25 B157" numberStoredAsText="1"/>
    <ignoredError sqref="G1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W231"/>
  <sheetViews>
    <sheetView zoomScalePageLayoutView="0" workbookViewId="0" topLeftCell="A1">
      <selection activeCell="B3" sqref="B3:J3"/>
    </sheetView>
  </sheetViews>
  <sheetFormatPr defaultColWidth="9.140625" defaultRowHeight="12.75"/>
  <cols>
    <col min="1" max="1" width="7.00390625" style="159" customWidth="1"/>
    <col min="2" max="2" width="40.57421875" style="159" customWidth="1"/>
    <col min="3" max="3" width="5.57421875" style="228" customWidth="1"/>
    <col min="4" max="4" width="15.57421875" style="228" customWidth="1"/>
    <col min="5" max="5" width="14.00390625" style="228" customWidth="1"/>
    <col min="6" max="6" width="14.140625" style="228" customWidth="1"/>
    <col min="7" max="7" width="16.140625" style="229" customWidth="1"/>
    <col min="8" max="8" width="15.7109375" style="229" customWidth="1"/>
    <col min="9" max="9" width="16.57421875" style="229" customWidth="1"/>
    <col min="10" max="10" width="13.140625" style="229" customWidth="1"/>
    <col min="11" max="16384" width="9.140625" style="159" customWidth="1"/>
  </cols>
  <sheetData>
    <row r="1" ht="16.5" customHeight="1"/>
    <row r="2" spans="8:10" ht="122.25" customHeight="1">
      <c r="H2" s="392" t="s">
        <v>873</v>
      </c>
      <c r="I2" s="392"/>
      <c r="J2" s="392"/>
    </row>
    <row r="3" spans="2:10" ht="32.25" customHeight="1">
      <c r="B3" s="393" t="s">
        <v>858</v>
      </c>
      <c r="C3" s="393"/>
      <c r="D3" s="393"/>
      <c r="E3" s="393"/>
      <c r="F3" s="393"/>
      <c r="G3" s="393"/>
      <c r="H3" s="393"/>
      <c r="I3" s="393"/>
      <c r="J3" s="393"/>
    </row>
    <row r="4" spans="2:10" ht="32.25" customHeight="1">
      <c r="B4" s="391" t="s">
        <v>836</v>
      </c>
      <c r="C4" s="391"/>
      <c r="D4" s="391"/>
      <c r="E4" s="391"/>
      <c r="F4" s="391"/>
      <c r="G4" s="391"/>
      <c r="H4" s="391"/>
      <c r="I4" s="391"/>
      <c r="J4" s="391"/>
    </row>
    <row r="5" spans="1:10" s="231" customFormat="1" ht="18" customHeight="1" thickBot="1">
      <c r="A5" s="230"/>
      <c r="E5" s="378" t="s">
        <v>605</v>
      </c>
      <c r="F5" s="378"/>
      <c r="G5" s="378"/>
      <c r="H5" s="378"/>
      <c r="I5" s="378"/>
      <c r="J5" s="378"/>
    </row>
    <row r="6" spans="1:10" s="233" customFormat="1" ht="22.5" customHeight="1" thickBot="1">
      <c r="A6" s="232"/>
      <c r="B6" s="397" t="s">
        <v>778</v>
      </c>
      <c r="C6" s="398"/>
      <c r="D6" s="395" t="s">
        <v>779</v>
      </c>
      <c r="E6" s="396"/>
      <c r="F6" s="396"/>
      <c r="G6" s="401" t="s">
        <v>851</v>
      </c>
      <c r="H6" s="401"/>
      <c r="I6" s="401"/>
      <c r="J6" s="401"/>
    </row>
    <row r="7" spans="1:10" s="233" customFormat="1" ht="21.75" customHeight="1" thickBot="1">
      <c r="A7" s="234"/>
      <c r="B7" s="399"/>
      <c r="C7" s="400"/>
      <c r="D7" s="394" t="s">
        <v>340</v>
      </c>
      <c r="E7" s="235" t="s">
        <v>341</v>
      </c>
      <c r="F7" s="236"/>
      <c r="G7" s="401" t="s">
        <v>852</v>
      </c>
      <c r="H7" s="401"/>
      <c r="I7" s="401"/>
      <c r="J7" s="401"/>
    </row>
    <row r="8" spans="1:10" ht="27">
      <c r="A8" s="237"/>
      <c r="B8" s="238" t="s">
        <v>615</v>
      </c>
      <c r="C8" s="239" t="s">
        <v>158</v>
      </c>
      <c r="D8" s="394"/>
      <c r="E8" s="240" t="s">
        <v>342</v>
      </c>
      <c r="F8" s="241" t="s">
        <v>343</v>
      </c>
      <c r="G8" s="242" t="s">
        <v>853</v>
      </c>
      <c r="H8" s="242" t="s">
        <v>856</v>
      </c>
      <c r="I8" s="242" t="s">
        <v>854</v>
      </c>
      <c r="J8" s="242" t="s">
        <v>855</v>
      </c>
    </row>
    <row r="9" spans="1:10" ht="13.5" customHeight="1">
      <c r="A9" s="243">
        <v>1</v>
      </c>
      <c r="B9" s="244">
        <v>2</v>
      </c>
      <c r="C9" s="245" t="s">
        <v>159</v>
      </c>
      <c r="D9" s="246">
        <v>4</v>
      </c>
      <c r="E9" s="247">
        <v>5</v>
      </c>
      <c r="F9" s="248">
        <v>6</v>
      </c>
      <c r="G9" s="249">
        <v>7</v>
      </c>
      <c r="H9" s="250">
        <v>8</v>
      </c>
      <c r="I9" s="249">
        <v>9</v>
      </c>
      <c r="J9" s="249">
        <v>10</v>
      </c>
    </row>
    <row r="10" spans="1:10" ht="30" customHeight="1">
      <c r="A10" s="251"/>
      <c r="B10" s="252" t="s">
        <v>616</v>
      </c>
      <c r="C10" s="253"/>
      <c r="D10" s="254">
        <f aca="true" t="shared" si="0" ref="D10:J10">SUM(D12,D173,D208)</f>
        <v>3980497.6</v>
      </c>
      <c r="E10" s="254">
        <f t="shared" si="0"/>
        <v>2750384.9</v>
      </c>
      <c r="F10" s="254">
        <f t="shared" si="0"/>
        <v>1750112.7000000002</v>
      </c>
      <c r="G10" s="254">
        <f t="shared" si="0"/>
        <v>1769126.6</v>
      </c>
      <c r="H10" s="254">
        <f t="shared" si="0"/>
        <v>2591552.6</v>
      </c>
      <c r="I10" s="184">
        <f t="shared" si="0"/>
        <v>3239993.4000000004</v>
      </c>
      <c r="J10" s="184">
        <f t="shared" si="0"/>
        <v>3980497.6</v>
      </c>
    </row>
    <row r="11" spans="1:10" ht="18" customHeight="1">
      <c r="A11" s="251"/>
      <c r="B11" s="255" t="s">
        <v>617</v>
      </c>
      <c r="C11" s="253"/>
      <c r="D11" s="254"/>
      <c r="E11" s="256"/>
      <c r="F11" s="257"/>
      <c r="G11" s="258"/>
      <c r="H11" s="259"/>
      <c r="I11" s="258"/>
      <c r="J11" s="258"/>
    </row>
    <row r="12" spans="1:10" ht="96.75" customHeight="1">
      <c r="A12" s="244">
        <v>1</v>
      </c>
      <c r="B12" s="260" t="s">
        <v>850</v>
      </c>
      <c r="C12" s="261" t="s">
        <v>112</v>
      </c>
      <c r="D12" s="254">
        <f>SUM(D14,D27,D70,D85,D95,D129,D144)</f>
        <v>2230384.9</v>
      </c>
      <c r="E12" s="184">
        <f>E14+E27+E70+E85+E95+E129+E144</f>
        <v>2750384.9</v>
      </c>
      <c r="F12" s="184">
        <v>0</v>
      </c>
      <c r="G12" s="184">
        <f>G14+G27+G70+G85+G95+G129+G144</f>
        <v>539013.8999999999</v>
      </c>
      <c r="H12" s="262">
        <f>H14+H27+H70+H85+H95+H129+H144</f>
        <v>1101439.9</v>
      </c>
      <c r="I12" s="184">
        <f>I14+I27+I70+I85+I95+I129+I144</f>
        <v>1619880.7000000002</v>
      </c>
      <c r="J12" s="184">
        <f>J14+J27+J70+J85+J95+J129+J144</f>
        <v>2230384.9</v>
      </c>
    </row>
    <row r="13" spans="1:10" ht="36.75" customHeight="1">
      <c r="A13" s="263">
        <v>4000</v>
      </c>
      <c r="B13" s="264" t="s">
        <v>617</v>
      </c>
      <c r="C13" s="253"/>
      <c r="D13" s="254"/>
      <c r="E13" s="256"/>
      <c r="F13" s="257"/>
      <c r="G13" s="258"/>
      <c r="H13" s="259"/>
      <c r="I13" s="258"/>
      <c r="J13" s="258"/>
    </row>
    <row r="14" spans="1:10" ht="28.5">
      <c r="A14" s="263"/>
      <c r="B14" s="251" t="s">
        <v>618</v>
      </c>
      <c r="C14" s="265" t="s">
        <v>112</v>
      </c>
      <c r="D14" s="254">
        <f>SUM(D16,D21,D24)</f>
        <v>577999</v>
      </c>
      <c r="E14" s="256">
        <f>SUM(E16,E21,E24)</f>
        <v>577999</v>
      </c>
      <c r="F14" s="257" t="s">
        <v>116</v>
      </c>
      <c r="G14" s="256">
        <f>SUM(G16,G21,G24)</f>
        <v>127999.8</v>
      </c>
      <c r="H14" s="254">
        <f>SUM(H16,H21,H24)</f>
        <v>265999.5</v>
      </c>
      <c r="I14" s="184">
        <f>SUM(I16,I21,I24)</f>
        <v>403999.6</v>
      </c>
      <c r="J14" s="184">
        <f>SUM(J16,J21,J24)</f>
        <v>577999</v>
      </c>
    </row>
    <row r="15" spans="1:10" ht="13.5" customHeight="1">
      <c r="A15" s="263">
        <v>4050</v>
      </c>
      <c r="B15" s="264" t="s">
        <v>617</v>
      </c>
      <c r="C15" s="253"/>
      <c r="D15" s="254"/>
      <c r="E15" s="256"/>
      <c r="F15" s="257"/>
      <c r="G15" s="258"/>
      <c r="H15" s="259"/>
      <c r="I15" s="258"/>
      <c r="J15" s="258"/>
    </row>
    <row r="16" spans="1:10" ht="36.75" customHeight="1">
      <c r="A16" s="263">
        <v>4100</v>
      </c>
      <c r="B16" s="266" t="s">
        <v>847</v>
      </c>
      <c r="C16" s="265" t="s">
        <v>112</v>
      </c>
      <c r="D16" s="254">
        <f>SUM(D18:D20)</f>
        <v>577999</v>
      </c>
      <c r="E16" s="256">
        <f>SUM(E18:E20)</f>
        <v>577999</v>
      </c>
      <c r="F16" s="257" t="s">
        <v>116</v>
      </c>
      <c r="G16" s="256">
        <f>SUM(G18:G20)</f>
        <v>127999.8</v>
      </c>
      <c r="H16" s="254">
        <f>SUM(H18:H20)</f>
        <v>265999.5</v>
      </c>
      <c r="I16" s="184">
        <f>SUM(I18:I20)</f>
        <v>403999.6</v>
      </c>
      <c r="J16" s="184">
        <f>SUM(J18:J20)</f>
        <v>577999</v>
      </c>
    </row>
    <row r="17" spans="1:10" ht="22.5" customHeight="1">
      <c r="A17" s="263"/>
      <c r="B17" s="264" t="s">
        <v>422</v>
      </c>
      <c r="C17" s="265"/>
      <c r="D17" s="195"/>
      <c r="E17" s="267"/>
      <c r="F17" s="257"/>
      <c r="G17" s="268"/>
      <c r="H17" s="269"/>
      <c r="I17" s="268"/>
      <c r="J17" s="268"/>
    </row>
    <row r="18" spans="1:10" ht="27">
      <c r="A18" s="263">
        <v>4111</v>
      </c>
      <c r="B18" s="270" t="s">
        <v>619</v>
      </c>
      <c r="C18" s="271" t="s">
        <v>21</v>
      </c>
      <c r="D18" s="195">
        <f>SUM(E18:F18)</f>
        <v>562999</v>
      </c>
      <c r="E18" s="267">
        <v>562999</v>
      </c>
      <c r="F18" s="257" t="s">
        <v>116</v>
      </c>
      <c r="G18" s="268">
        <v>124249.8</v>
      </c>
      <c r="H18" s="269">
        <v>258499.5</v>
      </c>
      <c r="I18" s="268">
        <v>392749.6</v>
      </c>
      <c r="J18" s="268">
        <v>562999</v>
      </c>
    </row>
    <row r="19" spans="1:10" ht="27">
      <c r="A19" s="263">
        <v>4112</v>
      </c>
      <c r="B19" s="270" t="s">
        <v>620</v>
      </c>
      <c r="C19" s="271" t="s">
        <v>22</v>
      </c>
      <c r="D19" s="195">
        <f>SUM(E19:F19)</f>
        <v>15000</v>
      </c>
      <c r="E19" s="267">
        <v>15000</v>
      </c>
      <c r="F19" s="257" t="s">
        <v>116</v>
      </c>
      <c r="G19" s="268">
        <v>3750</v>
      </c>
      <c r="H19" s="269">
        <v>7500</v>
      </c>
      <c r="I19" s="268">
        <v>11250</v>
      </c>
      <c r="J19" s="268">
        <v>15000</v>
      </c>
    </row>
    <row r="20" spans="1:10" ht="14.25">
      <c r="A20" s="263">
        <v>4115</v>
      </c>
      <c r="B20" s="270" t="s">
        <v>621</v>
      </c>
      <c r="C20" s="271" t="s">
        <v>20</v>
      </c>
      <c r="D20" s="195">
        <f>SUM(E20:F20)</f>
        <v>0</v>
      </c>
      <c r="E20" s="267">
        <v>0</v>
      </c>
      <c r="F20" s="257" t="s">
        <v>116</v>
      </c>
      <c r="G20" s="268">
        <v>0</v>
      </c>
      <c r="H20" s="269">
        <v>0</v>
      </c>
      <c r="I20" s="268">
        <v>0</v>
      </c>
      <c r="J20" s="268">
        <v>0</v>
      </c>
    </row>
    <row r="21" spans="1:10" ht="27">
      <c r="A21" s="263"/>
      <c r="B21" s="272" t="s">
        <v>622</v>
      </c>
      <c r="C21" s="265" t="s">
        <v>112</v>
      </c>
      <c r="D21" s="195">
        <f>SUM(D23)</f>
        <v>0</v>
      </c>
      <c r="E21" s="267">
        <f>SUM(E23)</f>
        <v>0</v>
      </c>
      <c r="F21" s="257" t="s">
        <v>116</v>
      </c>
      <c r="G21" s="268">
        <v>0</v>
      </c>
      <c r="H21" s="269">
        <v>0</v>
      </c>
      <c r="I21" s="268">
        <v>0</v>
      </c>
      <c r="J21" s="268">
        <v>0</v>
      </c>
    </row>
    <row r="22" spans="1:10" ht="14.25">
      <c r="A22" s="263"/>
      <c r="B22" s="264" t="s">
        <v>422</v>
      </c>
      <c r="C22" s="265"/>
      <c r="D22" s="195"/>
      <c r="E22" s="267"/>
      <c r="F22" s="257"/>
      <c r="G22" s="268">
        <v>0</v>
      </c>
      <c r="H22" s="269">
        <v>0</v>
      </c>
      <c r="I22" s="268">
        <v>0</v>
      </c>
      <c r="J22" s="268">
        <v>0</v>
      </c>
    </row>
    <row r="23" spans="1:10" ht="14.25">
      <c r="A23" s="263">
        <v>4121</v>
      </c>
      <c r="B23" s="270" t="s">
        <v>623</v>
      </c>
      <c r="C23" s="271" t="s">
        <v>23</v>
      </c>
      <c r="D23" s="195">
        <f>SUM(E23:F23)</f>
        <v>0</v>
      </c>
      <c r="E23" s="267">
        <v>0</v>
      </c>
      <c r="F23" s="257" t="s">
        <v>116</v>
      </c>
      <c r="G23" s="268">
        <v>0</v>
      </c>
      <c r="H23" s="269">
        <v>0</v>
      </c>
      <c r="I23" s="268">
        <v>0</v>
      </c>
      <c r="J23" s="268">
        <v>0</v>
      </c>
    </row>
    <row r="24" spans="1:10" ht="27">
      <c r="A24" s="263"/>
      <c r="B24" s="272" t="s">
        <v>624</v>
      </c>
      <c r="C24" s="265" t="s">
        <v>112</v>
      </c>
      <c r="D24" s="195">
        <f>SUM(D26)</f>
        <v>0</v>
      </c>
      <c r="E24" s="267">
        <f>SUM(E26)</f>
        <v>0</v>
      </c>
      <c r="F24" s="273" t="s">
        <v>117</v>
      </c>
      <c r="G24" s="268">
        <v>0</v>
      </c>
      <c r="H24" s="269">
        <v>0</v>
      </c>
      <c r="I24" s="268">
        <v>0</v>
      </c>
      <c r="J24" s="268">
        <v>0</v>
      </c>
    </row>
    <row r="25" spans="1:10" ht="14.25">
      <c r="A25" s="263"/>
      <c r="B25" s="264" t="s">
        <v>422</v>
      </c>
      <c r="C25" s="265"/>
      <c r="D25" s="195"/>
      <c r="E25" s="267"/>
      <c r="F25" s="257"/>
      <c r="G25" s="268"/>
      <c r="H25" s="269"/>
      <c r="I25" s="268"/>
      <c r="J25" s="268"/>
    </row>
    <row r="26" spans="1:10" ht="13.5" customHeight="1">
      <c r="A26" s="263">
        <v>4131</v>
      </c>
      <c r="B26" s="272" t="s">
        <v>625</v>
      </c>
      <c r="C26" s="271" t="s">
        <v>24</v>
      </c>
      <c r="D26" s="195">
        <f>SUM(E26:F26)</f>
        <v>0</v>
      </c>
      <c r="E26" s="267">
        <v>0</v>
      </c>
      <c r="F26" s="257" t="s">
        <v>117</v>
      </c>
      <c r="G26" s="268">
        <v>0</v>
      </c>
      <c r="H26" s="269">
        <v>0</v>
      </c>
      <c r="I26" s="268">
        <v>0</v>
      </c>
      <c r="J26" s="268">
        <v>0</v>
      </c>
    </row>
    <row r="27" spans="1:10" ht="25.5" customHeight="1">
      <c r="A27" s="263">
        <v>4130</v>
      </c>
      <c r="B27" s="270" t="s">
        <v>626</v>
      </c>
      <c r="C27" s="265" t="s">
        <v>112</v>
      </c>
      <c r="D27" s="195">
        <f>SUM(D29,D38,D43,D53,D56,D60)</f>
        <v>334648.4</v>
      </c>
      <c r="E27" s="267">
        <f>SUM(E29,E38,E43,E53,E56,E60)</f>
        <v>334648.4</v>
      </c>
      <c r="F27" s="257" t="s">
        <v>117</v>
      </c>
      <c r="G27" s="267">
        <f>SUM(G29,G38,G43,G53,G56,G60)</f>
        <v>92733.2</v>
      </c>
      <c r="H27" s="267">
        <f>SUM(H29,H38,H43,H53,H56,H60)</f>
        <v>173370.7</v>
      </c>
      <c r="I27" s="267">
        <f>SUM(I29,I38,I43,I53,I56,I60)</f>
        <v>251658.7</v>
      </c>
      <c r="J27" s="267">
        <f>SUM(J29,J38,J43,J53,J56,J60)</f>
        <v>334648.4</v>
      </c>
    </row>
    <row r="28" spans="1:10" ht="14.25">
      <c r="A28" s="263"/>
      <c r="B28" s="264" t="s">
        <v>617</v>
      </c>
      <c r="C28" s="253"/>
      <c r="D28" s="195"/>
      <c r="E28" s="267"/>
      <c r="F28" s="257"/>
      <c r="G28" s="268"/>
      <c r="H28" s="269"/>
      <c r="I28" s="268"/>
      <c r="J28" s="268"/>
    </row>
    <row r="29" spans="1:10" ht="40.5" customHeight="1">
      <c r="A29" s="263">
        <v>4131</v>
      </c>
      <c r="B29" s="272" t="s">
        <v>627</v>
      </c>
      <c r="C29" s="265" t="s">
        <v>112</v>
      </c>
      <c r="D29" s="195">
        <f>SUM(D31:D37)</f>
        <v>94123.9</v>
      </c>
      <c r="E29" s="267">
        <f>SUM(E31:E37)</f>
        <v>94123.9</v>
      </c>
      <c r="F29" s="257" t="s">
        <v>116</v>
      </c>
      <c r="G29" s="267">
        <f>SUM(G31:G37)</f>
        <v>29247.7</v>
      </c>
      <c r="H29" s="195">
        <f>SUM(H31:H37)</f>
        <v>50872.7</v>
      </c>
      <c r="I29" s="192">
        <f>SUM(I31:I37)</f>
        <v>72497.7</v>
      </c>
      <c r="J29" s="192">
        <f>SUM(J31:J37)</f>
        <v>94123.9</v>
      </c>
    </row>
    <row r="30" spans="1:10" ht="15" customHeight="1">
      <c r="A30" s="263">
        <v>4200</v>
      </c>
      <c r="B30" s="264" t="s">
        <v>422</v>
      </c>
      <c r="C30" s="265"/>
      <c r="D30" s="195"/>
      <c r="E30" s="267"/>
      <c r="F30" s="257"/>
      <c r="G30" s="268"/>
      <c r="H30" s="269"/>
      <c r="I30" s="268"/>
      <c r="J30" s="268"/>
    </row>
    <row r="31" spans="1:10" ht="27">
      <c r="A31" s="263"/>
      <c r="B31" s="270" t="s">
        <v>628</v>
      </c>
      <c r="C31" s="271" t="s">
        <v>25</v>
      </c>
      <c r="D31" s="195">
        <f aca="true" t="shared" si="1" ref="D31:D37">SUM(E31:F31)</f>
        <v>2000</v>
      </c>
      <c r="E31" s="267">
        <v>2000</v>
      </c>
      <c r="F31" s="257" t="s">
        <v>116</v>
      </c>
      <c r="G31" s="268">
        <v>500</v>
      </c>
      <c r="H31" s="269">
        <v>1000</v>
      </c>
      <c r="I31" s="268">
        <v>1500</v>
      </c>
      <c r="J31" s="268">
        <v>2000</v>
      </c>
    </row>
    <row r="32" spans="1:10" ht="14.25">
      <c r="A32" s="263">
        <v>4210</v>
      </c>
      <c r="B32" s="272" t="s">
        <v>629</v>
      </c>
      <c r="C32" s="271" t="s">
        <v>26</v>
      </c>
      <c r="D32" s="195">
        <f t="shared" si="1"/>
        <v>77445.9</v>
      </c>
      <c r="E32" s="267">
        <v>77445.9</v>
      </c>
      <c r="F32" s="257" t="s">
        <v>116</v>
      </c>
      <c r="G32" s="268">
        <v>24944.7</v>
      </c>
      <c r="H32" s="269">
        <v>42444.7</v>
      </c>
      <c r="I32" s="268">
        <v>59944.7</v>
      </c>
      <c r="J32" s="268">
        <v>77445.9</v>
      </c>
    </row>
    <row r="33" spans="1:10" ht="14.25">
      <c r="A33" s="263"/>
      <c r="B33" s="270" t="s">
        <v>630</v>
      </c>
      <c r="C33" s="271" t="s">
        <v>27</v>
      </c>
      <c r="D33" s="195">
        <f t="shared" si="1"/>
        <v>3084.9</v>
      </c>
      <c r="E33" s="267">
        <v>3084.9</v>
      </c>
      <c r="F33" s="257" t="s">
        <v>116</v>
      </c>
      <c r="G33" s="268">
        <v>834.9</v>
      </c>
      <c r="H33" s="269">
        <v>1584.9</v>
      </c>
      <c r="I33" s="268">
        <v>2334.9</v>
      </c>
      <c r="J33" s="268">
        <v>3084.9</v>
      </c>
    </row>
    <row r="34" spans="1:10" ht="14.25">
      <c r="A34" s="263">
        <v>4211</v>
      </c>
      <c r="B34" s="270" t="s">
        <v>631</v>
      </c>
      <c r="C34" s="271" t="s">
        <v>28</v>
      </c>
      <c r="D34" s="195">
        <f t="shared" si="1"/>
        <v>2593.1</v>
      </c>
      <c r="E34" s="267">
        <v>2593.1</v>
      </c>
      <c r="F34" s="257" t="s">
        <v>116</v>
      </c>
      <c r="G34" s="268">
        <v>718.1</v>
      </c>
      <c r="H34" s="269">
        <v>1343.1</v>
      </c>
      <c r="I34" s="268">
        <v>1968.1</v>
      </c>
      <c r="J34" s="268">
        <v>2593.1</v>
      </c>
    </row>
    <row r="35" spans="1:10" ht="14.25" customHeight="1">
      <c r="A35" s="263">
        <v>4212</v>
      </c>
      <c r="B35" s="270" t="s">
        <v>632</v>
      </c>
      <c r="C35" s="271" t="s">
        <v>29</v>
      </c>
      <c r="D35" s="195">
        <f t="shared" si="1"/>
        <v>2000</v>
      </c>
      <c r="E35" s="267">
        <v>2000</v>
      </c>
      <c r="F35" s="257" t="s">
        <v>116</v>
      </c>
      <c r="G35" s="268">
        <v>500</v>
      </c>
      <c r="H35" s="269">
        <v>1000</v>
      </c>
      <c r="I35" s="268">
        <v>1500</v>
      </c>
      <c r="J35" s="268">
        <v>2000</v>
      </c>
    </row>
    <row r="36" spans="1:10" ht="27">
      <c r="A36" s="263">
        <v>4213</v>
      </c>
      <c r="B36" s="270" t="s">
        <v>633</v>
      </c>
      <c r="C36" s="271" t="s">
        <v>30</v>
      </c>
      <c r="D36" s="195">
        <f t="shared" si="1"/>
        <v>2000</v>
      </c>
      <c r="E36" s="267">
        <v>2000</v>
      </c>
      <c r="F36" s="257" t="s">
        <v>116</v>
      </c>
      <c r="G36" s="268">
        <v>500</v>
      </c>
      <c r="H36" s="269">
        <v>1000</v>
      </c>
      <c r="I36" s="268">
        <v>1500</v>
      </c>
      <c r="J36" s="268">
        <v>2000</v>
      </c>
    </row>
    <row r="37" spans="1:10" ht="14.25">
      <c r="A37" s="263">
        <v>4214</v>
      </c>
      <c r="B37" s="270" t="s">
        <v>634</v>
      </c>
      <c r="C37" s="271" t="s">
        <v>31</v>
      </c>
      <c r="D37" s="195">
        <f t="shared" si="1"/>
        <v>5000</v>
      </c>
      <c r="E37" s="267">
        <v>5000</v>
      </c>
      <c r="F37" s="257" t="s">
        <v>116</v>
      </c>
      <c r="G37" s="268">
        <v>1250</v>
      </c>
      <c r="H37" s="269">
        <v>2500</v>
      </c>
      <c r="I37" s="268">
        <v>3750</v>
      </c>
      <c r="J37" s="268">
        <v>5000</v>
      </c>
    </row>
    <row r="38" spans="1:10" ht="40.5">
      <c r="A38" s="263">
        <v>4215</v>
      </c>
      <c r="B38" s="272" t="s">
        <v>635</v>
      </c>
      <c r="C38" s="265" t="s">
        <v>112</v>
      </c>
      <c r="D38" s="195">
        <f>SUM(D40:D42)</f>
        <v>18100</v>
      </c>
      <c r="E38" s="267">
        <f>SUM(E40:E42)</f>
        <v>18100</v>
      </c>
      <c r="F38" s="257" t="s">
        <v>116</v>
      </c>
      <c r="G38" s="267">
        <f>SUM(G40:G42)</f>
        <v>4600</v>
      </c>
      <c r="H38" s="195">
        <f>SUM(H40:H42)</f>
        <v>9000</v>
      </c>
      <c r="I38" s="192">
        <f>SUM(I40:I42)</f>
        <v>13500</v>
      </c>
      <c r="J38" s="192">
        <f>SUM(J40:J42)</f>
        <v>18100</v>
      </c>
    </row>
    <row r="39" spans="1:10" ht="17.25" customHeight="1">
      <c r="A39" s="263">
        <v>4216</v>
      </c>
      <c r="B39" s="264" t="s">
        <v>422</v>
      </c>
      <c r="C39" s="265"/>
      <c r="D39" s="195"/>
      <c r="E39" s="267"/>
      <c r="F39" s="257"/>
      <c r="G39" s="268"/>
      <c r="H39" s="269"/>
      <c r="I39" s="268"/>
      <c r="J39" s="268"/>
    </row>
    <row r="40" spans="1:10" ht="14.25">
      <c r="A40" s="263">
        <v>4217</v>
      </c>
      <c r="B40" s="270" t="s">
        <v>636</v>
      </c>
      <c r="C40" s="274">
        <v>4221</v>
      </c>
      <c r="D40" s="195">
        <f>SUM(E40:F40)</f>
        <v>16100</v>
      </c>
      <c r="E40" s="267">
        <v>16100</v>
      </c>
      <c r="F40" s="257" t="s">
        <v>116</v>
      </c>
      <c r="G40" s="268">
        <v>4100</v>
      </c>
      <c r="H40" s="269">
        <v>8000</v>
      </c>
      <c r="I40" s="268">
        <v>12000</v>
      </c>
      <c r="J40" s="268">
        <v>16100</v>
      </c>
    </row>
    <row r="41" spans="1:10" ht="27">
      <c r="A41" s="263">
        <v>4220</v>
      </c>
      <c r="B41" s="270" t="s">
        <v>637</v>
      </c>
      <c r="C41" s="271" t="s">
        <v>77</v>
      </c>
      <c r="D41" s="195">
        <f>SUM(E41:F41)</f>
        <v>2000</v>
      </c>
      <c r="E41" s="267">
        <v>2000</v>
      </c>
      <c r="F41" s="257" t="s">
        <v>116</v>
      </c>
      <c r="G41" s="268">
        <v>500</v>
      </c>
      <c r="H41" s="269">
        <v>1000</v>
      </c>
      <c r="I41" s="268">
        <v>1500</v>
      </c>
      <c r="J41" s="268">
        <v>2000</v>
      </c>
    </row>
    <row r="42" spans="1:10" ht="14.25">
      <c r="A42" s="263"/>
      <c r="B42" s="270" t="s">
        <v>638</v>
      </c>
      <c r="C42" s="271" t="s">
        <v>849</v>
      </c>
      <c r="D42" s="195">
        <f>SUM(E42:F42)</f>
        <v>0</v>
      </c>
      <c r="E42" s="267"/>
      <c r="F42" s="257" t="s">
        <v>116</v>
      </c>
      <c r="G42" s="268"/>
      <c r="H42" s="269"/>
      <c r="I42" s="268"/>
      <c r="J42" s="268"/>
    </row>
    <row r="43" spans="1:10" ht="51">
      <c r="A43" s="263">
        <v>4221</v>
      </c>
      <c r="B43" s="275" t="s">
        <v>639</v>
      </c>
      <c r="C43" s="265" t="s">
        <v>112</v>
      </c>
      <c r="D43" s="195">
        <f>SUM(D45:D52)</f>
        <v>114432</v>
      </c>
      <c r="E43" s="267">
        <f>SUM(E45:E52)</f>
        <v>114432</v>
      </c>
      <c r="F43" s="257" t="s">
        <v>116</v>
      </c>
      <c r="G43" s="267">
        <f>SUM(G45:G52)</f>
        <v>27418</v>
      </c>
      <c r="H43" s="195">
        <f>SUM(H45:H52)</f>
        <v>55256</v>
      </c>
      <c r="I43" s="192">
        <f>SUM(I45:I52)</f>
        <v>82544</v>
      </c>
      <c r="J43" s="192">
        <f>SUM(J45:J52)</f>
        <v>114432</v>
      </c>
    </row>
    <row r="44" spans="1:10" ht="14.25">
      <c r="A44" s="263">
        <v>4222</v>
      </c>
      <c r="B44" s="264" t="s">
        <v>422</v>
      </c>
      <c r="C44" s="265"/>
      <c r="D44" s="195"/>
      <c r="E44" s="267"/>
      <c r="F44" s="257"/>
      <c r="G44" s="268"/>
      <c r="H44" s="269"/>
      <c r="I44" s="268"/>
      <c r="J44" s="268"/>
    </row>
    <row r="45" spans="1:10" ht="14.25">
      <c r="A45" s="263">
        <v>4223</v>
      </c>
      <c r="B45" s="270" t="s">
        <v>640</v>
      </c>
      <c r="C45" s="271" t="s">
        <v>78</v>
      </c>
      <c r="D45" s="195">
        <f>SUM(E45:F45)</f>
        <v>0</v>
      </c>
      <c r="E45" s="267">
        <v>0</v>
      </c>
      <c r="F45" s="257" t="s">
        <v>116</v>
      </c>
      <c r="G45" s="268">
        <v>0</v>
      </c>
      <c r="H45" s="269">
        <v>0</v>
      </c>
      <c r="I45" s="268">
        <v>0</v>
      </c>
      <c r="J45" s="268">
        <v>0</v>
      </c>
    </row>
    <row r="46" spans="1:10" ht="31.5" customHeight="1">
      <c r="A46" s="263">
        <v>4230</v>
      </c>
      <c r="B46" s="270" t="s">
        <v>641</v>
      </c>
      <c r="C46" s="271" t="s">
        <v>79</v>
      </c>
      <c r="D46" s="195">
        <f aca="true" t="shared" si="2" ref="D46:D52">SUM(E46:F46)</f>
        <v>4852</v>
      </c>
      <c r="E46" s="267">
        <v>4852</v>
      </c>
      <c r="F46" s="257" t="s">
        <v>116</v>
      </c>
      <c r="G46" s="268">
        <v>1213</v>
      </c>
      <c r="H46" s="269">
        <v>2426</v>
      </c>
      <c r="I46" s="268">
        <v>3639</v>
      </c>
      <c r="J46" s="268">
        <v>4852</v>
      </c>
    </row>
    <row r="47" spans="1:10" ht="27">
      <c r="A47" s="263"/>
      <c r="B47" s="270" t="s">
        <v>642</v>
      </c>
      <c r="C47" s="271" t="s">
        <v>80</v>
      </c>
      <c r="D47" s="195">
        <f t="shared" si="2"/>
        <v>1000</v>
      </c>
      <c r="E47" s="267">
        <v>1000</v>
      </c>
      <c r="F47" s="257" t="s">
        <v>116</v>
      </c>
      <c r="G47" s="268">
        <v>250</v>
      </c>
      <c r="H47" s="269">
        <v>500</v>
      </c>
      <c r="I47" s="268">
        <v>750</v>
      </c>
      <c r="J47" s="268">
        <v>1000</v>
      </c>
    </row>
    <row r="48" spans="1:10" ht="14.25">
      <c r="A48" s="263">
        <v>4231</v>
      </c>
      <c r="B48" s="270" t="s">
        <v>643</v>
      </c>
      <c r="C48" s="271" t="s">
        <v>81</v>
      </c>
      <c r="D48" s="195">
        <f t="shared" si="2"/>
        <v>2000</v>
      </c>
      <c r="E48" s="267">
        <v>2000</v>
      </c>
      <c r="F48" s="257" t="s">
        <v>116</v>
      </c>
      <c r="G48" s="268">
        <v>500</v>
      </c>
      <c r="H48" s="269">
        <v>1000</v>
      </c>
      <c r="I48" s="268">
        <v>1500</v>
      </c>
      <c r="J48" s="268">
        <v>2000</v>
      </c>
    </row>
    <row r="49" spans="1:10" ht="14.25">
      <c r="A49" s="263">
        <v>4232</v>
      </c>
      <c r="B49" s="276" t="s">
        <v>644</v>
      </c>
      <c r="C49" s="277">
        <v>4235</v>
      </c>
      <c r="D49" s="195">
        <f t="shared" si="2"/>
        <v>0</v>
      </c>
      <c r="E49" s="267"/>
      <c r="F49" s="257" t="s">
        <v>116</v>
      </c>
      <c r="G49" s="268"/>
      <c r="H49" s="269"/>
      <c r="I49" s="268"/>
      <c r="J49" s="268"/>
    </row>
    <row r="50" spans="1:10" ht="27">
      <c r="A50" s="263">
        <v>4233</v>
      </c>
      <c r="B50" s="270" t="s">
        <v>645</v>
      </c>
      <c r="C50" s="271" t="s">
        <v>82</v>
      </c>
      <c r="D50" s="195">
        <f t="shared" si="2"/>
        <v>0</v>
      </c>
      <c r="E50" s="267"/>
      <c r="F50" s="257" t="s">
        <v>116</v>
      </c>
      <c r="G50" s="268"/>
      <c r="H50" s="269"/>
      <c r="I50" s="268"/>
      <c r="J50" s="268"/>
    </row>
    <row r="51" spans="1:10" ht="14.25">
      <c r="A51" s="263">
        <v>4234</v>
      </c>
      <c r="B51" s="270" t="s">
        <v>646</v>
      </c>
      <c r="C51" s="271" t="s">
        <v>83</v>
      </c>
      <c r="D51" s="195">
        <f t="shared" si="2"/>
        <v>2000</v>
      </c>
      <c r="E51" s="267">
        <v>2000</v>
      </c>
      <c r="F51" s="257" t="s">
        <v>116</v>
      </c>
      <c r="G51" s="268">
        <v>500</v>
      </c>
      <c r="H51" s="269">
        <v>1000</v>
      </c>
      <c r="I51" s="268">
        <v>1500</v>
      </c>
      <c r="J51" s="268">
        <v>2000</v>
      </c>
    </row>
    <row r="52" spans="1:10" ht="14.25">
      <c r="A52" s="263">
        <v>4235</v>
      </c>
      <c r="B52" s="270" t="s">
        <v>647</v>
      </c>
      <c r="C52" s="271" t="s">
        <v>84</v>
      </c>
      <c r="D52" s="195">
        <f t="shared" si="2"/>
        <v>104580</v>
      </c>
      <c r="E52" s="267">
        <v>104580</v>
      </c>
      <c r="F52" s="257" t="s">
        <v>116</v>
      </c>
      <c r="G52" s="268">
        <v>24955</v>
      </c>
      <c r="H52" s="269">
        <v>50330</v>
      </c>
      <c r="I52" s="268">
        <v>75155</v>
      </c>
      <c r="J52" s="268">
        <v>104580</v>
      </c>
    </row>
    <row r="53" spans="1:10" ht="26.25" customHeight="1">
      <c r="A53" s="263">
        <v>4236</v>
      </c>
      <c r="B53" s="272" t="s">
        <v>648</v>
      </c>
      <c r="C53" s="265" t="s">
        <v>112</v>
      </c>
      <c r="D53" s="195">
        <f>SUM(D55)</f>
        <v>16877</v>
      </c>
      <c r="E53" s="267">
        <f>SUM(E55)</f>
        <v>16877</v>
      </c>
      <c r="F53" s="257" t="s">
        <v>116</v>
      </c>
      <c r="G53" s="267">
        <f>SUM(G55)</f>
        <v>4502</v>
      </c>
      <c r="H53" s="195">
        <f>SUM(H55)</f>
        <v>8627</v>
      </c>
      <c r="I53" s="192">
        <f>SUM(I55)</f>
        <v>12752</v>
      </c>
      <c r="J53" s="192">
        <f>SUM(J55)</f>
        <v>16877</v>
      </c>
    </row>
    <row r="54" spans="1:10" ht="14.25">
      <c r="A54" s="263">
        <v>4237</v>
      </c>
      <c r="B54" s="264" t="s">
        <v>422</v>
      </c>
      <c r="C54" s="265"/>
      <c r="D54" s="195"/>
      <c r="E54" s="267"/>
      <c r="F54" s="257"/>
      <c r="G54" s="268"/>
      <c r="H54" s="269"/>
      <c r="I54" s="268"/>
      <c r="J54" s="268"/>
    </row>
    <row r="55" spans="1:10" ht="14.25">
      <c r="A55" s="263">
        <v>4238</v>
      </c>
      <c r="B55" s="270" t="s">
        <v>649</v>
      </c>
      <c r="C55" s="271" t="s">
        <v>85</v>
      </c>
      <c r="D55" s="195">
        <f>SUM(E55:F55)</f>
        <v>16877</v>
      </c>
      <c r="E55" s="267">
        <v>16877</v>
      </c>
      <c r="F55" s="257" t="s">
        <v>116</v>
      </c>
      <c r="G55" s="268">
        <v>4502</v>
      </c>
      <c r="H55" s="269">
        <v>8627</v>
      </c>
      <c r="I55" s="268">
        <v>12752</v>
      </c>
      <c r="J55" s="268">
        <v>16877</v>
      </c>
    </row>
    <row r="56" spans="1:10" ht="40.5">
      <c r="A56" s="263">
        <v>4240</v>
      </c>
      <c r="B56" s="272" t="s">
        <v>650</v>
      </c>
      <c r="C56" s="265" t="s">
        <v>112</v>
      </c>
      <c r="D56" s="195">
        <f>SUM(D58:D59)</f>
        <v>37400</v>
      </c>
      <c r="E56" s="267">
        <f>SUM(E58:E59)</f>
        <v>37400</v>
      </c>
      <c r="F56" s="257" t="s">
        <v>116</v>
      </c>
      <c r="G56" s="267">
        <f>SUM(G58:G59)</f>
        <v>10750</v>
      </c>
      <c r="H56" s="195">
        <f>SUM(H58:H59)</f>
        <v>20900</v>
      </c>
      <c r="I56" s="192">
        <f>SUM(I58:I59)</f>
        <v>29150</v>
      </c>
      <c r="J56" s="192">
        <f>SUM(J58:J59)</f>
        <v>37400</v>
      </c>
    </row>
    <row r="57" spans="1:10" ht="14.25">
      <c r="A57" s="263"/>
      <c r="B57" s="264" t="s">
        <v>422</v>
      </c>
      <c r="C57" s="265"/>
      <c r="D57" s="195"/>
      <c r="E57" s="267"/>
      <c r="F57" s="257"/>
      <c r="G57" s="268"/>
      <c r="H57" s="269"/>
      <c r="I57" s="268"/>
      <c r="J57" s="268"/>
    </row>
    <row r="58" spans="1:10" ht="27">
      <c r="A58" s="263">
        <v>4241</v>
      </c>
      <c r="B58" s="270" t="s">
        <v>651</v>
      </c>
      <c r="C58" s="271" t="s">
        <v>86</v>
      </c>
      <c r="D58" s="195">
        <f>SUM(E58:F58)</f>
        <v>26400</v>
      </c>
      <c r="E58" s="267">
        <v>26400</v>
      </c>
      <c r="F58" s="257" t="s">
        <v>116</v>
      </c>
      <c r="G58" s="268">
        <v>8000</v>
      </c>
      <c r="H58" s="269">
        <v>15400</v>
      </c>
      <c r="I58" s="268">
        <v>20900</v>
      </c>
      <c r="J58" s="268">
        <v>26400</v>
      </c>
    </row>
    <row r="59" spans="1:10" ht="28.5" customHeight="1">
      <c r="A59" s="263">
        <v>4250</v>
      </c>
      <c r="B59" s="270" t="s">
        <v>652</v>
      </c>
      <c r="C59" s="271" t="s">
        <v>87</v>
      </c>
      <c r="D59" s="195">
        <f>SUM(E59:F59)</f>
        <v>11000</v>
      </c>
      <c r="E59" s="267">
        <v>11000</v>
      </c>
      <c r="F59" s="257" t="s">
        <v>116</v>
      </c>
      <c r="G59" s="268">
        <v>2750</v>
      </c>
      <c r="H59" s="269">
        <v>5500</v>
      </c>
      <c r="I59" s="268">
        <v>8250</v>
      </c>
      <c r="J59" s="268">
        <v>11000</v>
      </c>
    </row>
    <row r="60" spans="1:10" ht="40.5">
      <c r="A60" s="263"/>
      <c r="B60" s="272" t="s">
        <v>848</v>
      </c>
      <c r="C60" s="265" t="s">
        <v>112</v>
      </c>
      <c r="D60" s="195">
        <f>SUM(D62:D69)</f>
        <v>53715.5</v>
      </c>
      <c r="E60" s="267">
        <f>SUM(E62:E69)</f>
        <v>53715.5</v>
      </c>
      <c r="F60" s="257" t="s">
        <v>116</v>
      </c>
      <c r="G60" s="267">
        <f>SUM(G62:G69)</f>
        <v>16215.5</v>
      </c>
      <c r="H60" s="195">
        <f>SUM(H62:H69)</f>
        <v>28715</v>
      </c>
      <c r="I60" s="192">
        <f>SUM(I62:I69)</f>
        <v>41215</v>
      </c>
      <c r="J60" s="192">
        <f>SUM(J62:J69)</f>
        <v>53715.5</v>
      </c>
    </row>
    <row r="61" spans="1:10" ht="14.25">
      <c r="A61" s="263">
        <v>4251</v>
      </c>
      <c r="B61" s="264" t="s">
        <v>422</v>
      </c>
      <c r="C61" s="265"/>
      <c r="D61" s="195"/>
      <c r="E61" s="267"/>
      <c r="F61" s="257"/>
      <c r="G61" s="268"/>
      <c r="H61" s="269"/>
      <c r="I61" s="268"/>
      <c r="J61" s="268"/>
    </row>
    <row r="62" spans="1:10" ht="14.25">
      <c r="A62" s="263">
        <v>4252</v>
      </c>
      <c r="B62" s="270" t="s">
        <v>653</v>
      </c>
      <c r="C62" s="271" t="s">
        <v>88</v>
      </c>
      <c r="D62" s="195">
        <f aca="true" t="shared" si="3" ref="D62:D69">SUM(E62:F62)</f>
        <v>6050.5</v>
      </c>
      <c r="E62" s="267">
        <v>6050.5</v>
      </c>
      <c r="F62" s="257" t="s">
        <v>116</v>
      </c>
      <c r="G62" s="268">
        <v>1550.5</v>
      </c>
      <c r="H62" s="269">
        <v>3050.5</v>
      </c>
      <c r="I62" s="268">
        <v>4550.5</v>
      </c>
      <c r="J62" s="268">
        <v>6050.5</v>
      </c>
    </row>
    <row r="63" spans="1:10" ht="14.25">
      <c r="A63" s="263">
        <v>4260</v>
      </c>
      <c r="B63" s="270" t="s">
        <v>654</v>
      </c>
      <c r="C63" s="271" t="s">
        <v>89</v>
      </c>
      <c r="D63" s="195">
        <f t="shared" si="3"/>
        <v>0</v>
      </c>
      <c r="E63" s="267"/>
      <c r="F63" s="257" t="s">
        <v>116</v>
      </c>
      <c r="G63" s="268"/>
      <c r="H63" s="269"/>
      <c r="I63" s="268"/>
      <c r="J63" s="268"/>
    </row>
    <row r="64" spans="1:10" ht="27">
      <c r="A64" s="263"/>
      <c r="B64" s="270" t="s">
        <v>655</v>
      </c>
      <c r="C64" s="271" t="s">
        <v>90</v>
      </c>
      <c r="D64" s="195">
        <f t="shared" si="3"/>
        <v>0</v>
      </c>
      <c r="E64" s="267"/>
      <c r="F64" s="257" t="s">
        <v>116</v>
      </c>
      <c r="G64" s="268"/>
      <c r="H64" s="269"/>
      <c r="I64" s="268"/>
      <c r="J64" s="268"/>
    </row>
    <row r="65" spans="1:10" ht="14.25">
      <c r="A65" s="263">
        <v>4261</v>
      </c>
      <c r="B65" s="270" t="s">
        <v>656</v>
      </c>
      <c r="C65" s="271" t="s">
        <v>91</v>
      </c>
      <c r="D65" s="195">
        <f t="shared" si="3"/>
        <v>18600.5</v>
      </c>
      <c r="E65" s="267">
        <v>18600.5</v>
      </c>
      <c r="F65" s="257" t="s">
        <v>116</v>
      </c>
      <c r="G65" s="268">
        <v>7350.5</v>
      </c>
      <c r="H65" s="269">
        <v>11100</v>
      </c>
      <c r="I65" s="268">
        <v>14850</v>
      </c>
      <c r="J65" s="268">
        <v>18600.5</v>
      </c>
    </row>
    <row r="66" spans="1:10" ht="26.25" customHeight="1">
      <c r="A66" s="263">
        <v>4262</v>
      </c>
      <c r="B66" s="278" t="s">
        <v>657</v>
      </c>
      <c r="C66" s="271" t="s">
        <v>92</v>
      </c>
      <c r="D66" s="195">
        <f t="shared" si="3"/>
        <v>0</v>
      </c>
      <c r="E66" s="267"/>
      <c r="F66" s="257" t="s">
        <v>116</v>
      </c>
      <c r="G66" s="268"/>
      <c r="H66" s="269"/>
      <c r="I66" s="268"/>
      <c r="J66" s="268"/>
    </row>
    <row r="67" spans="1:10" ht="14.25">
      <c r="A67" s="263">
        <v>4263</v>
      </c>
      <c r="B67" s="270" t="s">
        <v>658</v>
      </c>
      <c r="C67" s="271" t="s">
        <v>93</v>
      </c>
      <c r="D67" s="195">
        <f t="shared" si="3"/>
        <v>0</v>
      </c>
      <c r="E67" s="267"/>
      <c r="F67" s="257" t="s">
        <v>116</v>
      </c>
      <c r="G67" s="268"/>
      <c r="H67" s="269"/>
      <c r="I67" s="268"/>
      <c r="J67" s="268"/>
    </row>
    <row r="68" spans="1:10" ht="14.25">
      <c r="A68" s="263">
        <v>4264</v>
      </c>
      <c r="B68" s="270" t="s">
        <v>659</v>
      </c>
      <c r="C68" s="271" t="s">
        <v>94</v>
      </c>
      <c r="D68" s="195">
        <f t="shared" si="3"/>
        <v>5000</v>
      </c>
      <c r="E68" s="267">
        <v>5000</v>
      </c>
      <c r="F68" s="257" t="s">
        <v>116</v>
      </c>
      <c r="G68" s="268">
        <v>1250</v>
      </c>
      <c r="H68" s="269">
        <v>2500</v>
      </c>
      <c r="I68" s="268">
        <v>3750</v>
      </c>
      <c r="J68" s="268">
        <v>5000</v>
      </c>
    </row>
    <row r="69" spans="1:10" ht="14.25">
      <c r="A69" s="263">
        <v>4265</v>
      </c>
      <c r="B69" s="270" t="s">
        <v>660</v>
      </c>
      <c r="C69" s="271" t="s">
        <v>95</v>
      </c>
      <c r="D69" s="195">
        <f t="shared" si="3"/>
        <v>24064.5</v>
      </c>
      <c r="E69" s="267">
        <v>24064.5</v>
      </c>
      <c r="F69" s="257" t="s">
        <v>116</v>
      </c>
      <c r="G69" s="268">
        <v>6064.5</v>
      </c>
      <c r="H69" s="269">
        <v>12064.5</v>
      </c>
      <c r="I69" s="268">
        <v>18064.5</v>
      </c>
      <c r="J69" s="268">
        <v>24064.5</v>
      </c>
    </row>
    <row r="70" spans="1:10" ht="27">
      <c r="A70" s="263">
        <v>4266</v>
      </c>
      <c r="B70" s="272" t="s">
        <v>661</v>
      </c>
      <c r="C70" s="265" t="s">
        <v>112</v>
      </c>
      <c r="D70" s="195">
        <f>SUM(D72,D76,D80)</f>
        <v>0</v>
      </c>
      <c r="E70" s="267">
        <f>SUM(E72,E76,E80)</f>
        <v>0</v>
      </c>
      <c r="F70" s="257" t="s">
        <v>116</v>
      </c>
      <c r="G70" s="268"/>
      <c r="H70" s="269"/>
      <c r="I70" s="268"/>
      <c r="J70" s="268"/>
    </row>
    <row r="71" spans="1:10" ht="13.5">
      <c r="A71" s="263">
        <v>4267</v>
      </c>
      <c r="B71" s="264" t="s">
        <v>617</v>
      </c>
      <c r="C71" s="253"/>
      <c r="D71" s="195"/>
      <c r="E71" s="267"/>
      <c r="F71" s="273"/>
      <c r="G71" s="268"/>
      <c r="H71" s="269"/>
      <c r="I71" s="268"/>
      <c r="J71" s="268"/>
    </row>
    <row r="72" spans="1:10" ht="27">
      <c r="A72" s="263">
        <v>4268</v>
      </c>
      <c r="B72" s="272" t="s">
        <v>662</v>
      </c>
      <c r="C72" s="265" t="s">
        <v>112</v>
      </c>
      <c r="D72" s="195">
        <f>SUM(D74:D75)</f>
        <v>0</v>
      </c>
      <c r="E72" s="267">
        <f>SUM(E74:E75)</f>
        <v>0</v>
      </c>
      <c r="F72" s="273" t="s">
        <v>117</v>
      </c>
      <c r="G72" s="268"/>
      <c r="H72" s="269"/>
      <c r="I72" s="268"/>
      <c r="J72" s="268"/>
    </row>
    <row r="73" spans="1:10" ht="11.25" customHeight="1">
      <c r="A73" s="263">
        <v>4300</v>
      </c>
      <c r="B73" s="264" t="s">
        <v>422</v>
      </c>
      <c r="C73" s="265"/>
      <c r="D73" s="195"/>
      <c r="E73" s="267"/>
      <c r="F73" s="257"/>
      <c r="G73" s="268"/>
      <c r="H73" s="269"/>
      <c r="I73" s="268"/>
      <c r="J73" s="268"/>
    </row>
    <row r="74" spans="1:10" ht="14.25">
      <c r="A74" s="263"/>
      <c r="B74" s="270" t="s">
        <v>663</v>
      </c>
      <c r="C74" s="271" t="s">
        <v>96</v>
      </c>
      <c r="D74" s="195">
        <f>SUM(E74:F74)</f>
        <v>0</v>
      </c>
      <c r="E74" s="267"/>
      <c r="F74" s="257" t="s">
        <v>116</v>
      </c>
      <c r="G74" s="268"/>
      <c r="H74" s="269"/>
      <c r="I74" s="268"/>
      <c r="J74" s="268"/>
    </row>
    <row r="75" spans="1:10" ht="14.25">
      <c r="A75" s="263">
        <v>4310</v>
      </c>
      <c r="B75" s="270" t="s">
        <v>664</v>
      </c>
      <c r="C75" s="271" t="s">
        <v>97</v>
      </c>
      <c r="D75" s="195">
        <f>SUM(E75:F75)</f>
        <v>0</v>
      </c>
      <c r="E75" s="267"/>
      <c r="F75" s="257" t="s">
        <v>116</v>
      </c>
      <c r="G75" s="268"/>
      <c r="H75" s="269"/>
      <c r="I75" s="268"/>
      <c r="J75" s="268"/>
    </row>
    <row r="76" spans="1:10" ht="27">
      <c r="A76" s="263"/>
      <c r="B76" s="272" t="s">
        <v>665</v>
      </c>
      <c r="C76" s="265" t="s">
        <v>112</v>
      </c>
      <c r="D76" s="195">
        <f>SUM(D78:D79)</f>
        <v>0</v>
      </c>
      <c r="E76" s="267">
        <f>SUM(E78:E79)</f>
        <v>0</v>
      </c>
      <c r="F76" s="273" t="s">
        <v>117</v>
      </c>
      <c r="G76" s="268"/>
      <c r="H76" s="269"/>
      <c r="I76" s="268"/>
      <c r="J76" s="268"/>
    </row>
    <row r="77" spans="1:10" ht="14.25">
      <c r="A77" s="263">
        <v>4311</v>
      </c>
      <c r="B77" s="264" t="s">
        <v>422</v>
      </c>
      <c r="C77" s="265"/>
      <c r="D77" s="195"/>
      <c r="E77" s="267"/>
      <c r="F77" s="257"/>
      <c r="G77" s="268"/>
      <c r="H77" s="269"/>
      <c r="I77" s="268"/>
      <c r="J77" s="268"/>
    </row>
    <row r="78" spans="1:10" ht="27">
      <c r="A78" s="263">
        <v>4312</v>
      </c>
      <c r="B78" s="270" t="s">
        <v>666</v>
      </c>
      <c r="C78" s="271" t="s">
        <v>98</v>
      </c>
      <c r="D78" s="195">
        <f>SUM(E78:F78)</f>
        <v>0</v>
      </c>
      <c r="E78" s="267"/>
      <c r="F78" s="257" t="s">
        <v>116</v>
      </c>
      <c r="G78" s="268"/>
      <c r="H78" s="269"/>
      <c r="I78" s="268"/>
      <c r="J78" s="268"/>
    </row>
    <row r="79" spans="1:10" ht="14.25">
      <c r="A79" s="263">
        <v>4320</v>
      </c>
      <c r="B79" s="270" t="s">
        <v>667</v>
      </c>
      <c r="C79" s="271" t="s">
        <v>99</v>
      </c>
      <c r="D79" s="195">
        <f>SUM(E79:F79)</f>
        <v>0</v>
      </c>
      <c r="E79" s="267"/>
      <c r="F79" s="257" t="s">
        <v>116</v>
      </c>
      <c r="G79" s="268"/>
      <c r="H79" s="269"/>
      <c r="I79" s="268"/>
      <c r="J79" s="268"/>
    </row>
    <row r="80" spans="1:10" ht="27">
      <c r="A80" s="263"/>
      <c r="B80" s="272" t="s">
        <v>668</v>
      </c>
      <c r="C80" s="265" t="s">
        <v>112</v>
      </c>
      <c r="D80" s="195">
        <f>SUM(D82:D84)</f>
        <v>0</v>
      </c>
      <c r="E80" s="267">
        <f>SUM(E82:E84)</f>
        <v>0</v>
      </c>
      <c r="F80" s="257" t="s">
        <v>116</v>
      </c>
      <c r="G80" s="268"/>
      <c r="H80" s="269"/>
      <c r="I80" s="268"/>
      <c r="J80" s="268"/>
    </row>
    <row r="81" spans="1:10" ht="15.75" customHeight="1">
      <c r="A81" s="263">
        <v>4321</v>
      </c>
      <c r="B81" s="264" t="s">
        <v>422</v>
      </c>
      <c r="C81" s="265"/>
      <c r="D81" s="195"/>
      <c r="E81" s="267"/>
      <c r="F81" s="257"/>
      <c r="G81" s="268"/>
      <c r="H81" s="269"/>
      <c r="I81" s="268"/>
      <c r="J81" s="268"/>
    </row>
    <row r="82" spans="1:10" ht="27">
      <c r="A82" s="263">
        <v>4322</v>
      </c>
      <c r="B82" s="270" t="s">
        <v>669</v>
      </c>
      <c r="C82" s="271" t="s">
        <v>100</v>
      </c>
      <c r="D82" s="195">
        <f>SUM(E82:F82)</f>
        <v>0</v>
      </c>
      <c r="E82" s="267"/>
      <c r="F82" s="257" t="s">
        <v>116</v>
      </c>
      <c r="G82" s="268"/>
      <c r="H82" s="269"/>
      <c r="I82" s="268"/>
      <c r="J82" s="268"/>
    </row>
    <row r="83" spans="1:10" ht="14.25">
      <c r="A83" s="263">
        <v>4330</v>
      </c>
      <c r="B83" s="270" t="s">
        <v>670</v>
      </c>
      <c r="C83" s="271" t="s">
        <v>101</v>
      </c>
      <c r="D83" s="195">
        <f>SUM(E83:F83)</f>
        <v>0</v>
      </c>
      <c r="E83" s="267"/>
      <c r="F83" s="257" t="s">
        <v>116</v>
      </c>
      <c r="G83" s="268"/>
      <c r="H83" s="269"/>
      <c r="I83" s="268"/>
      <c r="J83" s="268"/>
    </row>
    <row r="84" spans="1:10" ht="14.25">
      <c r="A84" s="263"/>
      <c r="B84" s="270" t="s">
        <v>671</v>
      </c>
      <c r="C84" s="271" t="s">
        <v>102</v>
      </c>
      <c r="D84" s="195">
        <f>SUM(E84:F84)</f>
        <v>0</v>
      </c>
      <c r="E84" s="267"/>
      <c r="F84" s="257" t="s">
        <v>116</v>
      </c>
      <c r="G84" s="268"/>
      <c r="H84" s="269"/>
      <c r="I84" s="268"/>
      <c r="J84" s="268"/>
    </row>
    <row r="85" spans="1:10" ht="14.25">
      <c r="A85" s="263">
        <v>4331</v>
      </c>
      <c r="B85" s="270" t="s">
        <v>672</v>
      </c>
      <c r="C85" s="265" t="s">
        <v>112</v>
      </c>
      <c r="D85" s="195">
        <f>SUM(D87,D91)</f>
        <v>0</v>
      </c>
      <c r="E85" s="267">
        <f>SUM(E87,E91)</f>
        <v>0</v>
      </c>
      <c r="F85" s="257" t="s">
        <v>116</v>
      </c>
      <c r="G85" s="268"/>
      <c r="H85" s="269"/>
      <c r="I85" s="268"/>
      <c r="J85" s="268"/>
    </row>
    <row r="86" spans="1:10" ht="13.5">
      <c r="A86" s="263">
        <v>4332</v>
      </c>
      <c r="B86" s="264" t="s">
        <v>617</v>
      </c>
      <c r="C86" s="253"/>
      <c r="D86" s="195"/>
      <c r="E86" s="267"/>
      <c r="F86" s="273"/>
      <c r="G86" s="268"/>
      <c r="H86" s="269"/>
      <c r="I86" s="268"/>
      <c r="J86" s="268"/>
    </row>
    <row r="87" spans="1:10" ht="54">
      <c r="A87" s="263">
        <v>4333</v>
      </c>
      <c r="B87" s="272" t="s">
        <v>673</v>
      </c>
      <c r="C87" s="265" t="s">
        <v>112</v>
      </c>
      <c r="D87" s="195">
        <f>SUM(D89:D90)</f>
        <v>0</v>
      </c>
      <c r="E87" s="267">
        <f>SUM(E89:E90)</f>
        <v>0</v>
      </c>
      <c r="F87" s="273" t="s">
        <v>117</v>
      </c>
      <c r="G87" s="268"/>
      <c r="H87" s="269"/>
      <c r="I87" s="268"/>
      <c r="J87" s="268"/>
    </row>
    <row r="88" spans="1:10" ht="14.25">
      <c r="A88" s="263">
        <v>4400</v>
      </c>
      <c r="B88" s="264" t="s">
        <v>422</v>
      </c>
      <c r="C88" s="265"/>
      <c r="D88" s="195"/>
      <c r="E88" s="267"/>
      <c r="F88" s="257"/>
      <c r="G88" s="268"/>
      <c r="H88" s="269"/>
      <c r="I88" s="268"/>
      <c r="J88" s="268"/>
    </row>
    <row r="89" spans="1:10" ht="27">
      <c r="A89" s="263"/>
      <c r="B89" s="270" t="s">
        <v>674</v>
      </c>
      <c r="C89" s="271" t="s">
        <v>103</v>
      </c>
      <c r="D89" s="195">
        <f>SUM(E89:F89)</f>
        <v>0</v>
      </c>
      <c r="E89" s="267"/>
      <c r="F89" s="257" t="s">
        <v>116</v>
      </c>
      <c r="G89" s="268"/>
      <c r="H89" s="269"/>
      <c r="I89" s="268"/>
      <c r="J89" s="268"/>
    </row>
    <row r="90" spans="1:10" ht="27">
      <c r="A90" s="263">
        <v>4410</v>
      </c>
      <c r="B90" s="270" t="s">
        <v>675</v>
      </c>
      <c r="C90" s="271" t="s">
        <v>104</v>
      </c>
      <c r="D90" s="195">
        <f>SUM(E90:F90)</f>
        <v>0</v>
      </c>
      <c r="E90" s="267"/>
      <c r="F90" s="257" t="s">
        <v>116</v>
      </c>
      <c r="G90" s="268"/>
      <c r="H90" s="269"/>
      <c r="I90" s="268"/>
      <c r="J90" s="268"/>
    </row>
    <row r="91" spans="1:10" ht="54">
      <c r="A91" s="263"/>
      <c r="B91" s="272" t="s">
        <v>676</v>
      </c>
      <c r="C91" s="265" t="s">
        <v>112</v>
      </c>
      <c r="D91" s="195">
        <f>SUM(D93:D94)</f>
        <v>0</v>
      </c>
      <c r="E91" s="267">
        <f>SUM(E93:E94)</f>
        <v>0</v>
      </c>
      <c r="F91" s="273" t="s">
        <v>117</v>
      </c>
      <c r="G91" s="268"/>
      <c r="H91" s="269"/>
      <c r="I91" s="268"/>
      <c r="J91" s="268"/>
    </row>
    <row r="92" spans="1:10" ht="14.25">
      <c r="A92" s="263">
        <v>4411</v>
      </c>
      <c r="B92" s="264" t="s">
        <v>422</v>
      </c>
      <c r="C92" s="265"/>
      <c r="D92" s="195"/>
      <c r="E92" s="267"/>
      <c r="F92" s="257"/>
      <c r="G92" s="268"/>
      <c r="H92" s="269"/>
      <c r="I92" s="268"/>
      <c r="J92" s="268"/>
    </row>
    <row r="93" spans="1:10" ht="40.5">
      <c r="A93" s="263">
        <v>4412</v>
      </c>
      <c r="B93" s="270" t="s">
        <v>677</v>
      </c>
      <c r="C93" s="271" t="s">
        <v>105</v>
      </c>
      <c r="D93" s="195">
        <f>SUM(E93:F93)</f>
        <v>0</v>
      </c>
      <c r="E93" s="267"/>
      <c r="F93" s="257" t="s">
        <v>116</v>
      </c>
      <c r="G93" s="268"/>
      <c r="H93" s="269"/>
      <c r="I93" s="268"/>
      <c r="J93" s="268"/>
    </row>
    <row r="94" spans="1:10" ht="40.5">
      <c r="A94" s="263">
        <v>4420</v>
      </c>
      <c r="B94" s="270" t="s">
        <v>678</v>
      </c>
      <c r="C94" s="271" t="s">
        <v>106</v>
      </c>
      <c r="D94" s="195">
        <f>SUM(E94:F94)</f>
        <v>0</v>
      </c>
      <c r="E94" s="267"/>
      <c r="F94" s="257" t="s">
        <v>116</v>
      </c>
      <c r="G94" s="268"/>
      <c r="H94" s="269"/>
      <c r="I94" s="268"/>
      <c r="J94" s="268"/>
    </row>
    <row r="95" spans="1:10" ht="32.25" customHeight="1">
      <c r="A95" s="263"/>
      <c r="B95" s="278" t="s">
        <v>679</v>
      </c>
      <c r="C95" s="265" t="s">
        <v>112</v>
      </c>
      <c r="D95" s="195">
        <f>SUM(D97,D101,D105,D117)</f>
        <v>1245487.5</v>
      </c>
      <c r="E95" s="267">
        <f>SUM(E97,E101,E105,E117)</f>
        <v>1245487.5</v>
      </c>
      <c r="F95" s="257" t="s">
        <v>116</v>
      </c>
      <c r="G95" s="267">
        <f>SUM(G97,G101,G105,G117)</f>
        <v>297830.89999999997</v>
      </c>
      <c r="H95" s="195">
        <f>SUM(H97,H101,H105,H117)</f>
        <v>625919.7</v>
      </c>
      <c r="I95" s="192">
        <f>SUM(I97,I101,I105,I117)</f>
        <v>910122.4</v>
      </c>
      <c r="J95" s="192">
        <f>SUM(J97,J101,J105,J117)</f>
        <v>1245487.5</v>
      </c>
    </row>
    <row r="96" spans="1:10" ht="13.5">
      <c r="A96" s="263">
        <v>4421</v>
      </c>
      <c r="B96" s="264" t="s">
        <v>617</v>
      </c>
      <c r="C96" s="253"/>
      <c r="D96" s="195"/>
      <c r="E96" s="267"/>
      <c r="F96" s="273"/>
      <c r="G96" s="268"/>
      <c r="H96" s="269"/>
      <c r="I96" s="268"/>
      <c r="J96" s="268"/>
    </row>
    <row r="97" spans="1:10" ht="40.5">
      <c r="A97" s="263">
        <v>4422</v>
      </c>
      <c r="B97" s="279" t="s">
        <v>680</v>
      </c>
      <c r="C97" s="265" t="s">
        <v>112</v>
      </c>
      <c r="D97" s="195">
        <f>SUM(D99:D100)</f>
        <v>0</v>
      </c>
      <c r="E97" s="267">
        <f>SUM(E99:E100)</f>
        <v>0</v>
      </c>
      <c r="F97" s="273" t="s">
        <v>117</v>
      </c>
      <c r="G97" s="268"/>
      <c r="H97" s="269"/>
      <c r="I97" s="268"/>
      <c r="J97" s="268"/>
    </row>
    <row r="98" spans="1:10" ht="14.25">
      <c r="A98" s="263">
        <v>4500</v>
      </c>
      <c r="B98" s="264" t="s">
        <v>422</v>
      </c>
      <c r="C98" s="265"/>
      <c r="D98" s="195"/>
      <c r="E98" s="267"/>
      <c r="F98" s="257"/>
      <c r="G98" s="268"/>
      <c r="H98" s="269"/>
      <c r="I98" s="268"/>
      <c r="J98" s="268"/>
    </row>
    <row r="99" spans="1:10" ht="27">
      <c r="A99" s="263"/>
      <c r="B99" s="280" t="s">
        <v>681</v>
      </c>
      <c r="C99" s="271" t="s">
        <v>107</v>
      </c>
      <c r="D99" s="195">
        <f>SUM(E99:F99)</f>
        <v>0</v>
      </c>
      <c r="E99" s="247"/>
      <c r="F99" s="257" t="s">
        <v>116</v>
      </c>
      <c r="G99" s="268"/>
      <c r="H99" s="269"/>
      <c r="I99" s="268"/>
      <c r="J99" s="268"/>
    </row>
    <row r="100" spans="1:10" ht="27">
      <c r="A100" s="263">
        <v>4510</v>
      </c>
      <c r="B100" s="270" t="s">
        <v>682</v>
      </c>
      <c r="C100" s="271" t="s">
        <v>108</v>
      </c>
      <c r="D100" s="195">
        <f>SUM(E100:F100)</f>
        <v>0</v>
      </c>
      <c r="E100" s="281"/>
      <c r="F100" s="257" t="s">
        <v>116</v>
      </c>
      <c r="G100" s="268"/>
      <c r="H100" s="269"/>
      <c r="I100" s="268"/>
      <c r="J100" s="268"/>
    </row>
    <row r="101" spans="1:10" ht="40.5">
      <c r="A101" s="263"/>
      <c r="B101" s="279" t="s">
        <v>683</v>
      </c>
      <c r="C101" s="265" t="s">
        <v>112</v>
      </c>
      <c r="D101" s="195">
        <f>SUM(D103:D104)</f>
        <v>0</v>
      </c>
      <c r="E101" s="267">
        <f>SUM(E103:E104)</f>
        <v>0</v>
      </c>
      <c r="F101" s="273" t="s">
        <v>117</v>
      </c>
      <c r="G101" s="268"/>
      <c r="H101" s="269"/>
      <c r="I101" s="268"/>
      <c r="J101" s="268"/>
    </row>
    <row r="102" spans="1:10" ht="14.25">
      <c r="A102" s="263">
        <v>4511</v>
      </c>
      <c r="B102" s="264" t="s">
        <v>422</v>
      </c>
      <c r="C102" s="265"/>
      <c r="D102" s="195"/>
      <c r="E102" s="267"/>
      <c r="F102" s="257"/>
      <c r="G102" s="268"/>
      <c r="H102" s="269"/>
      <c r="I102" s="268"/>
      <c r="J102" s="268"/>
    </row>
    <row r="103" spans="1:10" ht="27">
      <c r="A103" s="263">
        <v>4512</v>
      </c>
      <c r="B103" s="270" t="s">
        <v>684</v>
      </c>
      <c r="C103" s="271" t="s">
        <v>109</v>
      </c>
      <c r="D103" s="195">
        <f>SUM(E103:F103)</f>
        <v>0</v>
      </c>
      <c r="E103" s="267"/>
      <c r="F103" s="257" t="s">
        <v>116</v>
      </c>
      <c r="G103" s="268"/>
      <c r="H103" s="269"/>
      <c r="I103" s="268"/>
      <c r="J103" s="268"/>
    </row>
    <row r="104" spans="1:10" ht="27">
      <c r="A104" s="263">
        <v>4520</v>
      </c>
      <c r="B104" s="270" t="s">
        <v>685</v>
      </c>
      <c r="C104" s="271" t="s">
        <v>110</v>
      </c>
      <c r="D104" s="195">
        <f>SUM(E104:F104)</f>
        <v>0</v>
      </c>
      <c r="E104" s="282"/>
      <c r="F104" s="257" t="s">
        <v>116</v>
      </c>
      <c r="G104" s="268"/>
      <c r="H104" s="269"/>
      <c r="I104" s="268"/>
      <c r="J104" s="268"/>
    </row>
    <row r="105" spans="1:10" ht="36.75" customHeight="1">
      <c r="A105" s="263"/>
      <c r="B105" s="279" t="s">
        <v>686</v>
      </c>
      <c r="C105" s="265" t="s">
        <v>112</v>
      </c>
      <c r="D105" s="195">
        <f>SUM(D107:D109)</f>
        <v>1077425.5</v>
      </c>
      <c r="E105" s="267">
        <f>SUM(E107:E109)</f>
        <v>1077425.5</v>
      </c>
      <c r="F105" s="257" t="s">
        <v>116</v>
      </c>
      <c r="G105" s="267">
        <f>SUM(G107:G109)</f>
        <v>270111.6</v>
      </c>
      <c r="H105" s="195">
        <f>SUM(H107:H109)</f>
        <v>538085.2</v>
      </c>
      <c r="I105" s="192">
        <f>SUM(I107:I109)</f>
        <v>802127.5</v>
      </c>
      <c r="J105" s="192">
        <f>SUM(J107:J109)</f>
        <v>1077425.5</v>
      </c>
    </row>
    <row r="106" spans="1:10" ht="32.25" customHeight="1">
      <c r="A106" s="263">
        <v>4521</v>
      </c>
      <c r="B106" s="264" t="s">
        <v>422</v>
      </c>
      <c r="C106" s="265"/>
      <c r="D106" s="195"/>
      <c r="E106" s="267"/>
      <c r="F106" s="257" t="s">
        <v>116</v>
      </c>
      <c r="G106" s="268"/>
      <c r="H106" s="269"/>
      <c r="I106" s="268"/>
      <c r="J106" s="268"/>
    </row>
    <row r="107" spans="1:10" ht="40.5">
      <c r="A107" s="263">
        <v>4522</v>
      </c>
      <c r="B107" s="276" t="s">
        <v>687</v>
      </c>
      <c r="C107" s="271" t="s">
        <v>32</v>
      </c>
      <c r="D107" s="195">
        <f>SUM(E107:F107)</f>
        <v>1077425.5</v>
      </c>
      <c r="E107" s="267">
        <v>1077425.5</v>
      </c>
      <c r="F107" s="257" t="s">
        <v>116</v>
      </c>
      <c r="G107" s="268">
        <v>270111.6</v>
      </c>
      <c r="H107" s="269">
        <v>538085.2</v>
      </c>
      <c r="I107" s="283">
        <v>802127.5</v>
      </c>
      <c r="J107" s="283">
        <v>1077425.5</v>
      </c>
    </row>
    <row r="108" spans="1:10" ht="41.25" customHeight="1">
      <c r="A108" s="263">
        <v>4530</v>
      </c>
      <c r="B108" s="276" t="s">
        <v>688</v>
      </c>
      <c r="C108" s="271" t="s">
        <v>33</v>
      </c>
      <c r="D108" s="195">
        <f>SUM(E108:F108)</f>
        <v>0</v>
      </c>
      <c r="E108" s="267"/>
      <c r="F108" s="257" t="s">
        <v>116</v>
      </c>
      <c r="G108" s="268"/>
      <c r="H108" s="269"/>
      <c r="I108" s="268"/>
      <c r="J108" s="268"/>
    </row>
    <row r="109" spans="1:10" ht="13.5" customHeight="1">
      <c r="A109" s="263"/>
      <c r="B109" s="276" t="s">
        <v>689</v>
      </c>
      <c r="C109" s="271" t="s">
        <v>34</v>
      </c>
      <c r="D109" s="195">
        <f>E109</f>
        <v>0</v>
      </c>
      <c r="E109" s="267">
        <v>0</v>
      </c>
      <c r="F109" s="257" t="s">
        <v>116</v>
      </c>
      <c r="G109" s="268"/>
      <c r="H109" s="269"/>
      <c r="I109" s="268"/>
      <c r="J109" s="268"/>
    </row>
    <row r="110" spans="1:23" ht="41.25" customHeight="1">
      <c r="A110" s="263">
        <v>4531</v>
      </c>
      <c r="B110" s="284" t="s">
        <v>617</v>
      </c>
      <c r="C110" s="271"/>
      <c r="D110" s="195"/>
      <c r="E110" s="267"/>
      <c r="F110" s="257" t="s">
        <v>116</v>
      </c>
      <c r="G110" s="268"/>
      <c r="H110" s="269"/>
      <c r="I110" s="268"/>
      <c r="J110" s="268"/>
      <c r="W110" s="159" t="s">
        <v>417</v>
      </c>
    </row>
    <row r="111" spans="1:10" ht="36.75" customHeight="1">
      <c r="A111" s="263">
        <v>4532</v>
      </c>
      <c r="B111" s="284" t="s">
        <v>690</v>
      </c>
      <c r="C111" s="271"/>
      <c r="D111" s="195">
        <f>SUM(D113:D114)</f>
        <v>0</v>
      </c>
      <c r="E111" s="267">
        <f>SUM(E113:E114)</f>
        <v>0</v>
      </c>
      <c r="F111" s="257" t="s">
        <v>116</v>
      </c>
      <c r="G111" s="268"/>
      <c r="H111" s="269"/>
      <c r="I111" s="268"/>
      <c r="J111" s="268"/>
    </row>
    <row r="112" spans="1:10" ht="14.25">
      <c r="A112" s="263">
        <v>4533</v>
      </c>
      <c r="B112" s="284" t="s">
        <v>691</v>
      </c>
      <c r="C112" s="271"/>
      <c r="D112" s="195"/>
      <c r="E112" s="267"/>
      <c r="F112" s="257" t="s">
        <v>116</v>
      </c>
      <c r="G112" s="268"/>
      <c r="H112" s="269"/>
      <c r="I112" s="268"/>
      <c r="J112" s="268"/>
    </row>
    <row r="113" spans="1:10" ht="14.25" customHeight="1">
      <c r="A113" s="263"/>
      <c r="B113" s="285" t="s">
        <v>692</v>
      </c>
      <c r="C113" s="271"/>
      <c r="D113" s="195">
        <f>SUM(E113:F113)</f>
        <v>0</v>
      </c>
      <c r="E113" s="267"/>
      <c r="F113" s="257" t="s">
        <v>116</v>
      </c>
      <c r="G113" s="268"/>
      <c r="H113" s="269"/>
      <c r="I113" s="268"/>
      <c r="J113" s="268"/>
    </row>
    <row r="114" spans="1:10" ht="14.25">
      <c r="A114" s="263">
        <v>4534</v>
      </c>
      <c r="B114" s="284" t="s">
        <v>693</v>
      </c>
      <c r="C114" s="271"/>
      <c r="D114" s="195">
        <f>SUM(E114:F114)</f>
        <v>0</v>
      </c>
      <c r="E114" s="267"/>
      <c r="F114" s="257" t="s">
        <v>116</v>
      </c>
      <c r="G114" s="268"/>
      <c r="H114" s="269"/>
      <c r="I114" s="268"/>
      <c r="J114" s="268"/>
    </row>
    <row r="115" spans="1:10" ht="14.25">
      <c r="A115" s="263"/>
      <c r="B115" s="284" t="s">
        <v>694</v>
      </c>
      <c r="C115" s="271"/>
      <c r="D115" s="192">
        <f>SUM(E115:F115)</f>
        <v>0</v>
      </c>
      <c r="E115" s="192"/>
      <c r="F115" s="184" t="s">
        <v>116</v>
      </c>
      <c r="G115" s="268"/>
      <c r="H115" s="268"/>
      <c r="I115" s="268"/>
      <c r="J115" s="268"/>
    </row>
    <row r="116" spans="1:10" ht="21.75" customHeight="1">
      <c r="A116" s="286">
        <v>4535</v>
      </c>
      <c r="B116" s="284" t="s">
        <v>695</v>
      </c>
      <c r="C116" s="271"/>
      <c r="D116" s="192">
        <f>SUM(E116:F116)</f>
        <v>0</v>
      </c>
      <c r="E116" s="192"/>
      <c r="F116" s="184" t="s">
        <v>116</v>
      </c>
      <c r="G116" s="268"/>
      <c r="H116" s="268"/>
      <c r="I116" s="268"/>
      <c r="J116" s="268"/>
    </row>
    <row r="117" spans="1:10" ht="56.25" customHeight="1">
      <c r="A117" s="263">
        <v>4536</v>
      </c>
      <c r="B117" s="279" t="s">
        <v>696</v>
      </c>
      <c r="C117" s="265" t="s">
        <v>112</v>
      </c>
      <c r="D117" s="192">
        <f>SUM(D119:D121)</f>
        <v>168062</v>
      </c>
      <c r="E117" s="192">
        <f>SUM(E119:E121)</f>
        <v>168062</v>
      </c>
      <c r="F117" s="184" t="s">
        <v>116</v>
      </c>
      <c r="G117" s="192">
        <f>SUM(G119:G121)</f>
        <v>27719.3</v>
      </c>
      <c r="H117" s="192">
        <f>SUM(H119:H121)</f>
        <v>87834.5</v>
      </c>
      <c r="I117" s="192">
        <f>SUM(I119:I121)</f>
        <v>107994.9</v>
      </c>
      <c r="J117" s="192">
        <f>SUM(J119:J121)</f>
        <v>168062</v>
      </c>
    </row>
    <row r="118" spans="1:10" ht="14.25">
      <c r="A118" s="263">
        <v>4537</v>
      </c>
      <c r="B118" s="264" t="s">
        <v>422</v>
      </c>
      <c r="C118" s="265"/>
      <c r="D118" s="192"/>
      <c r="E118" s="192"/>
      <c r="F118" s="184"/>
      <c r="G118" s="268"/>
      <c r="H118" s="268"/>
      <c r="I118" s="268"/>
      <c r="J118" s="268"/>
    </row>
    <row r="119" spans="1:10" ht="40.5">
      <c r="A119" s="263">
        <v>4538</v>
      </c>
      <c r="B119" s="276" t="s">
        <v>697</v>
      </c>
      <c r="C119" s="271" t="s">
        <v>35</v>
      </c>
      <c r="D119" s="192">
        <f>SUM(E119:F119)</f>
        <v>0</v>
      </c>
      <c r="E119" s="208"/>
      <c r="F119" s="184" t="s">
        <v>116</v>
      </c>
      <c r="G119" s="268"/>
      <c r="H119" s="268"/>
      <c r="I119" s="268"/>
      <c r="J119" s="268"/>
    </row>
    <row r="120" spans="1:10" ht="40.5">
      <c r="A120" s="263">
        <v>4540</v>
      </c>
      <c r="B120" s="276" t="s">
        <v>698</v>
      </c>
      <c r="C120" s="271" t="s">
        <v>36</v>
      </c>
      <c r="D120" s="192">
        <f>SUM(E120:F120)</f>
        <v>0</v>
      </c>
      <c r="E120" s="208"/>
      <c r="F120" s="184" t="s">
        <v>116</v>
      </c>
      <c r="G120" s="268"/>
      <c r="H120" s="268"/>
      <c r="I120" s="268"/>
      <c r="J120" s="268"/>
    </row>
    <row r="121" spans="1:10" ht="30.75" customHeight="1">
      <c r="A121" s="263"/>
      <c r="B121" s="276" t="s">
        <v>844</v>
      </c>
      <c r="C121" s="271" t="s">
        <v>37</v>
      </c>
      <c r="D121" s="195">
        <f>E121</f>
        <v>168062</v>
      </c>
      <c r="E121" s="195">
        <f aca="true" t="shared" si="4" ref="E121:J121">E128</f>
        <v>168062</v>
      </c>
      <c r="F121" s="195" t="str">
        <f t="shared" si="4"/>
        <v> X</v>
      </c>
      <c r="G121" s="195">
        <v>27719.3</v>
      </c>
      <c r="H121" s="195">
        <v>87834.5</v>
      </c>
      <c r="I121" s="195">
        <f t="shared" si="4"/>
        <v>107994.9</v>
      </c>
      <c r="J121" s="195">
        <f t="shared" si="4"/>
        <v>168062</v>
      </c>
    </row>
    <row r="122" spans="1:10" ht="24" customHeight="1">
      <c r="A122" s="263">
        <v>4541</v>
      </c>
      <c r="B122" s="284" t="s">
        <v>617</v>
      </c>
      <c r="C122" s="271"/>
      <c r="D122" s="195"/>
      <c r="E122" s="215"/>
      <c r="F122" s="262"/>
      <c r="G122" s="268"/>
      <c r="H122" s="269"/>
      <c r="I122" s="268"/>
      <c r="J122" s="268"/>
    </row>
    <row r="123" spans="1:10" ht="27.75" customHeight="1">
      <c r="A123" s="263">
        <v>4542</v>
      </c>
      <c r="B123" s="284" t="s">
        <v>846</v>
      </c>
      <c r="C123" s="271"/>
      <c r="D123" s="195">
        <f>E123</f>
        <v>0</v>
      </c>
      <c r="E123" s="212"/>
      <c r="F123" s="257" t="s">
        <v>116</v>
      </c>
      <c r="G123" s="268"/>
      <c r="H123" s="269"/>
      <c r="I123" s="268"/>
      <c r="J123" s="268"/>
    </row>
    <row r="124" spans="1:10" ht="14.25">
      <c r="A124" s="263">
        <v>4543</v>
      </c>
      <c r="B124" s="284" t="s">
        <v>691</v>
      </c>
      <c r="C124" s="271"/>
      <c r="D124" s="195"/>
      <c r="E124" s="208"/>
      <c r="F124" s="257" t="s">
        <v>116</v>
      </c>
      <c r="G124" s="268"/>
      <c r="H124" s="269"/>
      <c r="I124" s="268"/>
      <c r="J124" s="268"/>
    </row>
    <row r="125" spans="1:10" ht="27">
      <c r="A125" s="263"/>
      <c r="B125" s="285" t="s">
        <v>692</v>
      </c>
      <c r="C125" s="271"/>
      <c r="D125" s="195">
        <f>SUM(E125:F125)</f>
        <v>0</v>
      </c>
      <c r="E125" s="208"/>
      <c r="F125" s="257" t="s">
        <v>116</v>
      </c>
      <c r="G125" s="268"/>
      <c r="H125" s="269"/>
      <c r="I125" s="268"/>
      <c r="J125" s="268"/>
    </row>
    <row r="126" spans="1:10" ht="14.25">
      <c r="A126" s="263">
        <v>4544</v>
      </c>
      <c r="B126" s="284" t="s">
        <v>699</v>
      </c>
      <c r="C126" s="271"/>
      <c r="D126" s="195">
        <f>SUM(E126:F126)</f>
        <v>0</v>
      </c>
      <c r="E126" s="208"/>
      <c r="F126" s="257" t="s">
        <v>116</v>
      </c>
      <c r="G126" s="268"/>
      <c r="H126" s="269"/>
      <c r="I126" s="268"/>
      <c r="J126" s="268"/>
    </row>
    <row r="127" spans="1:10" ht="14.25">
      <c r="A127" s="263"/>
      <c r="B127" s="284" t="s">
        <v>694</v>
      </c>
      <c r="C127" s="271"/>
      <c r="D127" s="195">
        <f>SUM(E127:F127)</f>
        <v>0</v>
      </c>
      <c r="E127" s="208"/>
      <c r="F127" s="257" t="s">
        <v>116</v>
      </c>
      <c r="G127" s="268"/>
      <c r="H127" s="269"/>
      <c r="I127" s="268"/>
      <c r="J127" s="268"/>
    </row>
    <row r="128" spans="1:10" ht="24" customHeight="1">
      <c r="A128" s="286">
        <v>4545</v>
      </c>
      <c r="B128" s="284" t="s">
        <v>695</v>
      </c>
      <c r="C128" s="271"/>
      <c r="D128" s="212">
        <f>E128</f>
        <v>168062</v>
      </c>
      <c r="E128" s="212">
        <v>168062</v>
      </c>
      <c r="F128" s="257" t="s">
        <v>116</v>
      </c>
      <c r="G128" s="212">
        <v>29969.3</v>
      </c>
      <c r="H128" s="287">
        <v>87914.5</v>
      </c>
      <c r="I128" s="212">
        <v>107994.9</v>
      </c>
      <c r="J128" s="212">
        <v>168062</v>
      </c>
    </row>
    <row r="129" spans="1:10" ht="36.75" customHeight="1">
      <c r="A129" s="263">
        <v>4546</v>
      </c>
      <c r="B129" s="279" t="s">
        <v>700</v>
      </c>
      <c r="C129" s="265" t="s">
        <v>112</v>
      </c>
      <c r="D129" s="195">
        <f>SUM(D131,D135,D141)</f>
        <v>40250</v>
      </c>
      <c r="E129" s="267">
        <f>SUM(E131,E135,E141)</f>
        <v>40250</v>
      </c>
      <c r="F129" s="257" t="s">
        <v>116</v>
      </c>
      <c r="G129" s="267">
        <f>SUM(G131,G135,G141)</f>
        <v>10200</v>
      </c>
      <c r="H129" s="195">
        <f>SUM(H131,H135,H141)</f>
        <v>20150</v>
      </c>
      <c r="I129" s="192">
        <f>SUM(I131,I135,I141)</f>
        <v>30100</v>
      </c>
      <c r="J129" s="192">
        <f>SUM(J131,J135,J141)</f>
        <v>40250</v>
      </c>
    </row>
    <row r="130" spans="1:10" ht="13.5">
      <c r="A130" s="263">
        <v>4547</v>
      </c>
      <c r="B130" s="264" t="s">
        <v>617</v>
      </c>
      <c r="C130" s="253"/>
      <c r="D130" s="195"/>
      <c r="E130" s="267"/>
      <c r="F130" s="273"/>
      <c r="G130" s="268"/>
      <c r="H130" s="269"/>
      <c r="I130" s="268"/>
      <c r="J130" s="268"/>
    </row>
    <row r="131" spans="1:10" ht="27">
      <c r="A131" s="263">
        <v>4548</v>
      </c>
      <c r="B131" s="288" t="s">
        <v>701</v>
      </c>
      <c r="C131" s="253"/>
      <c r="D131" s="195">
        <f>SUM(D133:D134)</f>
        <v>0</v>
      </c>
      <c r="E131" s="267">
        <f>SUM(E133:E134)</f>
        <v>0</v>
      </c>
      <c r="F131" s="257" t="s">
        <v>117</v>
      </c>
      <c r="G131" s="268"/>
      <c r="H131" s="269"/>
      <c r="I131" s="268"/>
      <c r="J131" s="268"/>
    </row>
    <row r="132" spans="1:10" ht="32.25" customHeight="1">
      <c r="A132" s="263">
        <v>4600</v>
      </c>
      <c r="B132" s="264" t="s">
        <v>617</v>
      </c>
      <c r="C132" s="253"/>
      <c r="D132" s="195"/>
      <c r="E132" s="267"/>
      <c r="F132" s="257"/>
      <c r="G132" s="268"/>
      <c r="H132" s="269"/>
      <c r="I132" s="268"/>
      <c r="J132" s="268"/>
    </row>
    <row r="133" spans="1:10" ht="42.75">
      <c r="A133" s="263"/>
      <c r="B133" s="289" t="s">
        <v>702</v>
      </c>
      <c r="C133" s="253" t="s">
        <v>156</v>
      </c>
      <c r="D133" s="195">
        <f>SUM(E133:F133)</f>
        <v>0</v>
      </c>
      <c r="E133" s="267"/>
      <c r="F133" s="257" t="s">
        <v>116</v>
      </c>
      <c r="G133" s="268"/>
      <c r="H133" s="269"/>
      <c r="I133" s="268"/>
      <c r="J133" s="268"/>
    </row>
    <row r="134" spans="1:10" ht="42.75">
      <c r="A134" s="263">
        <v>4610</v>
      </c>
      <c r="B134" s="289" t="s">
        <v>703</v>
      </c>
      <c r="C134" s="253" t="s">
        <v>181</v>
      </c>
      <c r="D134" s="195">
        <f>SUM(E134:F134)</f>
        <v>0</v>
      </c>
      <c r="E134" s="267"/>
      <c r="F134" s="257" t="s">
        <v>116</v>
      </c>
      <c r="G134" s="268"/>
      <c r="H134" s="269"/>
      <c r="I134" s="268"/>
      <c r="J134" s="268"/>
    </row>
    <row r="135" spans="1:10" ht="54">
      <c r="A135" s="263"/>
      <c r="B135" s="272" t="s">
        <v>704</v>
      </c>
      <c r="C135" s="265" t="s">
        <v>112</v>
      </c>
      <c r="D135" s="195">
        <f>SUM(D137:D140)</f>
        <v>40250</v>
      </c>
      <c r="E135" s="267">
        <f>SUM(E137:E140)</f>
        <v>40250</v>
      </c>
      <c r="F135" s="257" t="s">
        <v>116</v>
      </c>
      <c r="G135" s="267">
        <f>SUM(G137:G140)</f>
        <v>10200</v>
      </c>
      <c r="H135" s="195">
        <f>SUM(H137:H140)</f>
        <v>20150</v>
      </c>
      <c r="I135" s="192">
        <f>SUM(I137:I140)</f>
        <v>30100</v>
      </c>
      <c r="J135" s="192">
        <f>SUM(J137:J140)</f>
        <v>40250</v>
      </c>
    </row>
    <row r="136" spans="1:10" ht="26.25" customHeight="1">
      <c r="A136" s="263">
        <v>4610</v>
      </c>
      <c r="B136" s="264" t="s">
        <v>422</v>
      </c>
      <c r="C136" s="265"/>
      <c r="D136" s="195"/>
      <c r="E136" s="267"/>
      <c r="F136" s="257"/>
      <c r="G136" s="268"/>
      <c r="H136" s="269"/>
      <c r="I136" s="268"/>
      <c r="J136" s="268"/>
    </row>
    <row r="137" spans="1:10" ht="14.25">
      <c r="A137" s="263">
        <v>4620</v>
      </c>
      <c r="B137" s="270" t="s">
        <v>705</v>
      </c>
      <c r="C137" s="271" t="s">
        <v>38</v>
      </c>
      <c r="D137" s="195">
        <f>SUM(E137:F137)</f>
        <v>5000</v>
      </c>
      <c r="E137" s="267">
        <v>5000</v>
      </c>
      <c r="F137" s="257" t="s">
        <v>116</v>
      </c>
      <c r="G137" s="268">
        <v>1250</v>
      </c>
      <c r="H137" s="269">
        <v>2500</v>
      </c>
      <c r="I137" s="268">
        <v>3750</v>
      </c>
      <c r="J137" s="268">
        <v>5000</v>
      </c>
    </row>
    <row r="138" spans="1:10" ht="27">
      <c r="A138" s="263">
        <v>4630</v>
      </c>
      <c r="B138" s="270" t="s">
        <v>706</v>
      </c>
      <c r="C138" s="271" t="s">
        <v>39</v>
      </c>
      <c r="D138" s="195">
        <f>SUM(E138:F138)</f>
        <v>15250</v>
      </c>
      <c r="E138" s="267">
        <v>15250</v>
      </c>
      <c r="F138" s="257" t="s">
        <v>116</v>
      </c>
      <c r="G138" s="268">
        <v>3950</v>
      </c>
      <c r="H138" s="269">
        <v>7650</v>
      </c>
      <c r="I138" s="268">
        <v>11350</v>
      </c>
      <c r="J138" s="268">
        <v>15250</v>
      </c>
    </row>
    <row r="139" spans="1:10" ht="14.25">
      <c r="A139" s="263"/>
      <c r="B139" s="270" t="s">
        <v>707</v>
      </c>
      <c r="C139" s="271" t="s">
        <v>40</v>
      </c>
      <c r="D139" s="195">
        <f>SUM(E139:F139)</f>
        <v>0</v>
      </c>
      <c r="E139" s="267"/>
      <c r="F139" s="257" t="s">
        <v>116</v>
      </c>
      <c r="G139" s="268"/>
      <c r="H139" s="269"/>
      <c r="I139" s="268"/>
      <c r="J139" s="268"/>
    </row>
    <row r="140" spans="1:10" ht="14.25">
      <c r="A140" s="263">
        <v>4631</v>
      </c>
      <c r="B140" s="270" t="s">
        <v>708</v>
      </c>
      <c r="C140" s="271" t="s">
        <v>162</v>
      </c>
      <c r="D140" s="195">
        <f>SUM(E140:F140)</f>
        <v>20000</v>
      </c>
      <c r="E140" s="267">
        <v>20000</v>
      </c>
      <c r="F140" s="257" t="s">
        <v>116</v>
      </c>
      <c r="G140" s="268">
        <v>5000</v>
      </c>
      <c r="H140" s="269">
        <v>10000</v>
      </c>
      <c r="I140" s="268">
        <v>15000</v>
      </c>
      <c r="J140" s="268">
        <v>20000</v>
      </c>
    </row>
    <row r="141" spans="1:10" ht="25.5" customHeight="1">
      <c r="A141" s="263">
        <v>4632</v>
      </c>
      <c r="B141" s="272" t="s">
        <v>709</v>
      </c>
      <c r="C141" s="265" t="s">
        <v>112</v>
      </c>
      <c r="D141" s="195">
        <f>SUM(D143)</f>
        <v>0</v>
      </c>
      <c r="E141" s="267">
        <f>SUM(E143)</f>
        <v>0</v>
      </c>
      <c r="F141" s="257" t="s">
        <v>116</v>
      </c>
      <c r="G141" s="268"/>
      <c r="H141" s="269"/>
      <c r="I141" s="268"/>
      <c r="J141" s="268"/>
    </row>
    <row r="142" spans="1:10" ht="17.25" customHeight="1">
      <c r="A142" s="263">
        <v>4633</v>
      </c>
      <c r="B142" s="264" t="s">
        <v>422</v>
      </c>
      <c r="C142" s="265"/>
      <c r="D142" s="195"/>
      <c r="E142" s="267"/>
      <c r="F142" s="257"/>
      <c r="G142" s="268"/>
      <c r="H142" s="269"/>
      <c r="I142" s="268"/>
      <c r="J142" s="268"/>
    </row>
    <row r="143" spans="1:10" ht="14.25" customHeight="1">
      <c r="A143" s="263">
        <v>4634</v>
      </c>
      <c r="B143" s="270" t="s">
        <v>710</v>
      </c>
      <c r="C143" s="271" t="s">
        <v>41</v>
      </c>
      <c r="D143" s="195">
        <f>SUM(E143:F143)</f>
        <v>0</v>
      </c>
      <c r="E143" s="267"/>
      <c r="F143" s="257" t="s">
        <v>117</v>
      </c>
      <c r="G143" s="268"/>
      <c r="H143" s="269"/>
      <c r="I143" s="268"/>
      <c r="J143" s="268"/>
    </row>
    <row r="144" spans="1:10" ht="40.5">
      <c r="A144" s="263">
        <v>4640</v>
      </c>
      <c r="B144" s="272" t="s">
        <v>711</v>
      </c>
      <c r="C144" s="265" t="s">
        <v>112</v>
      </c>
      <c r="D144" s="195">
        <f>SUM(D146,D150,D156,D159,D163,D166,D169)</f>
        <v>32000</v>
      </c>
      <c r="E144" s="267">
        <f>SUM(E146,E150,E156,E159,E163,E166,E169)</f>
        <v>552000</v>
      </c>
      <c r="F144" s="257" t="s">
        <v>117</v>
      </c>
      <c r="G144" s="267">
        <f>SUM(G146,G150,G156,G159,G163,G166,G169)</f>
        <v>10250</v>
      </c>
      <c r="H144" s="195">
        <f>SUM(H146,H150,H156,H159,H163,H166,H169)</f>
        <v>16000</v>
      </c>
      <c r="I144" s="192">
        <f>SUM(I146,I150,I156,I159,I163,I166,I169)</f>
        <v>24000</v>
      </c>
      <c r="J144" s="192">
        <f>SUM(J146,J150,J156,J159,J163,J166,J169)</f>
        <v>32000</v>
      </c>
    </row>
    <row r="145" spans="1:10" ht="13.5">
      <c r="A145" s="263"/>
      <c r="B145" s="264" t="s">
        <v>617</v>
      </c>
      <c r="C145" s="253"/>
      <c r="D145" s="195"/>
      <c r="E145" s="267"/>
      <c r="F145" s="273"/>
      <c r="G145" s="268"/>
      <c r="H145" s="269"/>
      <c r="I145" s="268"/>
      <c r="J145" s="268"/>
    </row>
    <row r="146" spans="1:10" ht="54">
      <c r="A146" s="263">
        <v>4641</v>
      </c>
      <c r="B146" s="272" t="s">
        <v>712</v>
      </c>
      <c r="C146" s="265" t="s">
        <v>112</v>
      </c>
      <c r="D146" s="195">
        <f>SUM(D148:D149)</f>
        <v>6936.6</v>
      </c>
      <c r="E146" s="267">
        <f>SUM(E148:E149)</f>
        <v>6936.6</v>
      </c>
      <c r="F146" s="257" t="s">
        <v>116</v>
      </c>
      <c r="G146" s="268">
        <f>G149</f>
        <v>6936.6</v>
      </c>
      <c r="H146" s="268">
        <f>H149</f>
        <v>6936.6</v>
      </c>
      <c r="I146" s="268">
        <f>I149</f>
        <v>6936.6</v>
      </c>
      <c r="J146" s="268">
        <f>J149</f>
        <v>6936.6</v>
      </c>
    </row>
    <row r="147" spans="1:10" ht="24" customHeight="1">
      <c r="A147" s="263">
        <v>4700</v>
      </c>
      <c r="B147" s="264" t="s">
        <v>422</v>
      </c>
      <c r="C147" s="265"/>
      <c r="D147" s="195"/>
      <c r="E147" s="267"/>
      <c r="F147" s="257"/>
      <c r="G147" s="268"/>
      <c r="H147" s="269"/>
      <c r="I147" s="268"/>
      <c r="J147" s="268"/>
    </row>
    <row r="148" spans="1:10" ht="54">
      <c r="A148" s="263"/>
      <c r="B148" s="270" t="s">
        <v>713</v>
      </c>
      <c r="C148" s="271" t="s">
        <v>42</v>
      </c>
      <c r="D148" s="195">
        <f>SUM(E148:F148)</f>
        <v>0</v>
      </c>
      <c r="E148" s="267"/>
      <c r="F148" s="257" t="s">
        <v>116</v>
      </c>
      <c r="G148" s="268"/>
      <c r="H148" s="269"/>
      <c r="I148" s="268"/>
      <c r="J148" s="268"/>
    </row>
    <row r="149" spans="1:10" ht="40.5" customHeight="1">
      <c r="A149" s="263">
        <v>4710</v>
      </c>
      <c r="B149" s="270" t="s">
        <v>714</v>
      </c>
      <c r="C149" s="271" t="s">
        <v>43</v>
      </c>
      <c r="D149" s="195">
        <f>SUM(E149:F149)</f>
        <v>6936.6</v>
      </c>
      <c r="E149" s="267">
        <v>6936.6</v>
      </c>
      <c r="F149" s="257" t="s">
        <v>116</v>
      </c>
      <c r="G149" s="268">
        <v>6936.6</v>
      </c>
      <c r="H149" s="268">
        <v>6936.6</v>
      </c>
      <c r="I149" s="268">
        <v>6936.6</v>
      </c>
      <c r="J149" s="268">
        <v>6936.6</v>
      </c>
    </row>
    <row r="150" spans="1:10" ht="67.5">
      <c r="A150" s="263"/>
      <c r="B150" s="272" t="s">
        <v>845</v>
      </c>
      <c r="C150" s="265" t="s">
        <v>112</v>
      </c>
      <c r="D150" s="195">
        <f>SUM(D152:D155)</f>
        <v>4000</v>
      </c>
      <c r="E150" s="267">
        <f>SUM(E152:E155)</f>
        <v>4000</v>
      </c>
      <c r="F150" s="257" t="s">
        <v>116</v>
      </c>
      <c r="G150" s="267">
        <f>SUM(G152:G155)</f>
        <v>1000</v>
      </c>
      <c r="H150" s="195">
        <f>SUM(H152:H155)</f>
        <v>2000</v>
      </c>
      <c r="I150" s="192">
        <f>SUM(I152:I155)</f>
        <v>3000</v>
      </c>
      <c r="J150" s="192">
        <f>SUM(J152:J155)</f>
        <v>4000</v>
      </c>
    </row>
    <row r="151" spans="1:10" ht="17.25" customHeight="1">
      <c r="A151" s="263">
        <v>4711</v>
      </c>
      <c r="B151" s="264" t="s">
        <v>422</v>
      </c>
      <c r="C151" s="265"/>
      <c r="D151" s="195"/>
      <c r="E151" s="267"/>
      <c r="F151" s="257"/>
      <c r="G151" s="268"/>
      <c r="H151" s="269"/>
      <c r="I151" s="268"/>
      <c r="J151" s="268"/>
    </row>
    <row r="152" spans="1:10" ht="20.25" customHeight="1">
      <c r="A152" s="263">
        <v>4712</v>
      </c>
      <c r="B152" s="270" t="s">
        <v>715</v>
      </c>
      <c r="C152" s="271" t="s">
        <v>49</v>
      </c>
      <c r="D152" s="195">
        <f>SUM(E152:F152)</f>
        <v>0</v>
      </c>
      <c r="E152" s="267"/>
      <c r="F152" s="257" t="s">
        <v>116</v>
      </c>
      <c r="G152" s="268"/>
      <c r="H152" s="269"/>
      <c r="I152" s="268"/>
      <c r="J152" s="268"/>
    </row>
    <row r="153" spans="1:10" ht="19.5" customHeight="1">
      <c r="A153" s="263">
        <v>4720</v>
      </c>
      <c r="B153" s="270" t="s">
        <v>716</v>
      </c>
      <c r="C153" s="277">
        <v>4822</v>
      </c>
      <c r="D153" s="195">
        <f>SUM(E153:F153)</f>
        <v>1000</v>
      </c>
      <c r="E153" s="267">
        <v>1000</v>
      </c>
      <c r="F153" s="257" t="s">
        <v>116</v>
      </c>
      <c r="G153" s="268">
        <v>250</v>
      </c>
      <c r="H153" s="269">
        <v>500</v>
      </c>
      <c r="I153" s="268">
        <v>750</v>
      </c>
      <c r="J153" s="268">
        <v>1000</v>
      </c>
    </row>
    <row r="154" spans="1:10" ht="14.25">
      <c r="A154" s="263"/>
      <c r="B154" s="270" t="s">
        <v>717</v>
      </c>
      <c r="C154" s="271" t="s">
        <v>50</v>
      </c>
      <c r="D154" s="195">
        <f>SUM(E154:F154)</f>
        <v>3000</v>
      </c>
      <c r="E154" s="267">
        <v>3000</v>
      </c>
      <c r="F154" s="257" t="s">
        <v>116</v>
      </c>
      <c r="G154" s="268">
        <v>750</v>
      </c>
      <c r="H154" s="269">
        <v>1500</v>
      </c>
      <c r="I154" s="268">
        <v>2250</v>
      </c>
      <c r="J154" s="268">
        <v>3000</v>
      </c>
    </row>
    <row r="155" spans="1:10" ht="15.75" customHeight="1">
      <c r="A155" s="263">
        <v>4721</v>
      </c>
      <c r="B155" s="270" t="s">
        <v>720</v>
      </c>
      <c r="C155" s="271" t="s">
        <v>51</v>
      </c>
      <c r="D155" s="195">
        <f>SUM(E155:F155)</f>
        <v>0</v>
      </c>
      <c r="E155" s="267"/>
      <c r="F155" s="257" t="s">
        <v>116</v>
      </c>
      <c r="G155" s="268"/>
      <c r="H155" s="269"/>
      <c r="I155" s="268"/>
      <c r="J155" s="268"/>
    </row>
    <row r="156" spans="1:10" ht="27">
      <c r="A156" s="263">
        <v>4722</v>
      </c>
      <c r="B156" s="272" t="s">
        <v>721</v>
      </c>
      <c r="C156" s="265" t="s">
        <v>112</v>
      </c>
      <c r="D156" s="195">
        <f>SUM(D158)</f>
        <v>0</v>
      </c>
      <c r="E156" s="267">
        <f>SUM(E158)</f>
        <v>0</v>
      </c>
      <c r="F156" s="257" t="s">
        <v>116</v>
      </c>
      <c r="G156" s="268"/>
      <c r="H156" s="269"/>
      <c r="I156" s="268"/>
      <c r="J156" s="268"/>
    </row>
    <row r="157" spans="1:10" ht="14.25">
      <c r="A157" s="263">
        <v>4723</v>
      </c>
      <c r="B157" s="264" t="s">
        <v>422</v>
      </c>
      <c r="C157" s="265"/>
      <c r="D157" s="195"/>
      <c r="E157" s="267"/>
      <c r="F157" s="257"/>
      <c r="G157" s="268"/>
      <c r="H157" s="269"/>
      <c r="I157" s="268"/>
      <c r="J157" s="268"/>
    </row>
    <row r="158" spans="1:10" ht="27">
      <c r="A158" s="263">
        <v>4724</v>
      </c>
      <c r="B158" s="280" t="s">
        <v>722</v>
      </c>
      <c r="C158" s="271" t="s">
        <v>52</v>
      </c>
      <c r="D158" s="195">
        <f>SUM(E158:F158)</f>
        <v>0</v>
      </c>
      <c r="E158" s="267"/>
      <c r="F158" s="257" t="s">
        <v>116</v>
      </c>
      <c r="G158" s="268"/>
      <c r="H158" s="269"/>
      <c r="I158" s="268"/>
      <c r="J158" s="268"/>
    </row>
    <row r="159" spans="1:10" ht="54">
      <c r="A159" s="263">
        <v>4730</v>
      </c>
      <c r="B159" s="290" t="s">
        <v>723</v>
      </c>
      <c r="C159" s="265" t="s">
        <v>112</v>
      </c>
      <c r="D159" s="195">
        <f>SUM(D161:D162)</f>
        <v>1000</v>
      </c>
      <c r="E159" s="267">
        <f>SUM(E161:E162)</f>
        <v>1000</v>
      </c>
      <c r="F159" s="257" t="s">
        <v>116</v>
      </c>
      <c r="G159" s="267">
        <f>SUM(G161:G162)</f>
        <v>250</v>
      </c>
      <c r="H159" s="195">
        <f>SUM(H161:H162)</f>
        <v>500</v>
      </c>
      <c r="I159" s="192">
        <f>SUM(I161:I162)</f>
        <v>750</v>
      </c>
      <c r="J159" s="192">
        <f>SUM(J161:J162)</f>
        <v>1000</v>
      </c>
    </row>
    <row r="160" spans="1:10" ht="14.25">
      <c r="A160" s="263"/>
      <c r="B160" s="264" t="s">
        <v>422</v>
      </c>
      <c r="C160" s="265"/>
      <c r="D160" s="195"/>
      <c r="E160" s="267"/>
      <c r="F160" s="257"/>
      <c r="G160" s="268"/>
      <c r="H160" s="269"/>
      <c r="I160" s="268"/>
      <c r="J160" s="268"/>
    </row>
    <row r="161" spans="1:10" ht="40.5">
      <c r="A161" s="263">
        <v>4731</v>
      </c>
      <c r="B161" s="270" t="s">
        <v>724</v>
      </c>
      <c r="C161" s="271" t="s">
        <v>53</v>
      </c>
      <c r="D161" s="195">
        <f>SUM(E161:F161)</f>
        <v>1000</v>
      </c>
      <c r="E161" s="267">
        <v>1000</v>
      </c>
      <c r="F161" s="257" t="s">
        <v>116</v>
      </c>
      <c r="G161" s="268">
        <v>250</v>
      </c>
      <c r="H161" s="269">
        <v>500</v>
      </c>
      <c r="I161" s="268">
        <v>750</v>
      </c>
      <c r="J161" s="268">
        <v>1000</v>
      </c>
    </row>
    <row r="162" spans="1:10" ht="27">
      <c r="A162" s="263">
        <v>4740</v>
      </c>
      <c r="B162" s="270" t="s">
        <v>725</v>
      </c>
      <c r="C162" s="271" t="s">
        <v>54</v>
      </c>
      <c r="D162" s="195">
        <f>SUM(E162:F162)</f>
        <v>0</v>
      </c>
      <c r="E162" s="267"/>
      <c r="F162" s="257" t="s">
        <v>116</v>
      </c>
      <c r="G162" s="268"/>
      <c r="H162" s="269"/>
      <c r="I162" s="268"/>
      <c r="J162" s="268"/>
    </row>
    <row r="163" spans="1:10" ht="67.5">
      <c r="A163" s="263"/>
      <c r="B163" s="272" t="s">
        <v>726</v>
      </c>
      <c r="C163" s="265" t="s">
        <v>112</v>
      </c>
      <c r="D163" s="195">
        <f>SUM(D165)</f>
        <v>0</v>
      </c>
      <c r="E163" s="267">
        <f>SUM(E165)</f>
        <v>0</v>
      </c>
      <c r="F163" s="257" t="s">
        <v>116</v>
      </c>
      <c r="G163" s="268"/>
      <c r="H163" s="269"/>
      <c r="I163" s="268"/>
      <c r="J163" s="268"/>
    </row>
    <row r="164" spans="1:10" ht="27.75" customHeight="1">
      <c r="A164" s="263">
        <v>4741</v>
      </c>
      <c r="B164" s="264" t="s">
        <v>422</v>
      </c>
      <c r="C164" s="265"/>
      <c r="D164" s="195"/>
      <c r="E164" s="267"/>
      <c r="F164" s="257"/>
      <c r="G164" s="268"/>
      <c r="H164" s="269"/>
      <c r="I164" s="268"/>
      <c r="J164" s="268"/>
    </row>
    <row r="165" spans="1:10" ht="27" customHeight="1">
      <c r="A165" s="263">
        <v>4742</v>
      </c>
      <c r="B165" s="270" t="s">
        <v>727</v>
      </c>
      <c r="C165" s="271" t="s">
        <v>55</v>
      </c>
      <c r="D165" s="195">
        <f>SUM(E165:F165)</f>
        <v>0</v>
      </c>
      <c r="E165" s="267"/>
      <c r="F165" s="257" t="s">
        <v>116</v>
      </c>
      <c r="G165" s="268"/>
      <c r="H165" s="269"/>
      <c r="I165" s="268"/>
      <c r="J165" s="268"/>
    </row>
    <row r="166" spans="1:10" ht="23.25" customHeight="1">
      <c r="A166" s="263">
        <v>4750</v>
      </c>
      <c r="B166" s="290" t="s">
        <v>728</v>
      </c>
      <c r="C166" s="265" t="s">
        <v>112</v>
      </c>
      <c r="D166" s="195">
        <f>SUM(D168)</f>
        <v>0</v>
      </c>
      <c r="E166" s="267">
        <f>SUM(E168)</f>
        <v>0</v>
      </c>
      <c r="F166" s="257" t="s">
        <v>116</v>
      </c>
      <c r="G166" s="268"/>
      <c r="H166" s="269"/>
      <c r="I166" s="268"/>
      <c r="J166" s="268"/>
    </row>
    <row r="167" spans="1:10" ht="14.25">
      <c r="A167" s="263"/>
      <c r="B167" s="264" t="s">
        <v>422</v>
      </c>
      <c r="C167" s="265"/>
      <c r="D167" s="195"/>
      <c r="E167" s="267"/>
      <c r="F167" s="257"/>
      <c r="G167" s="268"/>
      <c r="H167" s="269"/>
      <c r="I167" s="268"/>
      <c r="J167" s="268"/>
    </row>
    <row r="168" spans="1:10" ht="39.75" customHeight="1">
      <c r="A168" s="263">
        <v>4751</v>
      </c>
      <c r="B168" s="270" t="s">
        <v>729</v>
      </c>
      <c r="C168" s="271" t="s">
        <v>56</v>
      </c>
      <c r="D168" s="195">
        <f>SUM(E168:F168)</f>
        <v>0</v>
      </c>
      <c r="E168" s="267"/>
      <c r="F168" s="257" t="s">
        <v>116</v>
      </c>
      <c r="G168" s="268"/>
      <c r="H168" s="269"/>
      <c r="I168" s="268"/>
      <c r="J168" s="268"/>
    </row>
    <row r="169" spans="1:10" ht="17.25" customHeight="1">
      <c r="A169" s="263">
        <v>4760</v>
      </c>
      <c r="B169" s="272" t="s">
        <v>730</v>
      </c>
      <c r="C169" s="265" t="s">
        <v>112</v>
      </c>
      <c r="D169" s="195">
        <f>SUM(D171)</f>
        <v>20063.4</v>
      </c>
      <c r="E169" s="267">
        <f>SUM(E171)</f>
        <v>540063.4</v>
      </c>
      <c r="F169" s="257" t="s">
        <v>116</v>
      </c>
      <c r="G169" s="267">
        <f>SUM(G171)</f>
        <v>2063.4</v>
      </c>
      <c r="H169" s="195">
        <f>SUM(H171)</f>
        <v>6563.4</v>
      </c>
      <c r="I169" s="192">
        <f>SUM(I171)</f>
        <v>13313.4</v>
      </c>
      <c r="J169" s="192">
        <f>SUM(J171)</f>
        <v>20063.4</v>
      </c>
    </row>
    <row r="170" spans="1:10" ht="15" thickBot="1">
      <c r="A170" s="263"/>
      <c r="B170" s="264" t="s">
        <v>422</v>
      </c>
      <c r="C170" s="265"/>
      <c r="D170" s="195"/>
      <c r="E170" s="267"/>
      <c r="F170" s="257"/>
      <c r="G170" s="268"/>
      <c r="H170" s="269"/>
      <c r="I170" s="268"/>
      <c r="J170" s="268"/>
    </row>
    <row r="171" spans="1:10" ht="17.25" customHeight="1" thickBot="1">
      <c r="A171" s="263">
        <v>4761</v>
      </c>
      <c r="B171" s="270" t="s">
        <v>731</v>
      </c>
      <c r="C171" s="271" t="s">
        <v>57</v>
      </c>
      <c r="D171" s="195">
        <v>20063.4</v>
      </c>
      <c r="E171" s="291">
        <v>540063.4</v>
      </c>
      <c r="F171" s="257">
        <v>0</v>
      </c>
      <c r="G171" s="268">
        <v>2063.4</v>
      </c>
      <c r="H171" s="269">
        <v>6563.4</v>
      </c>
      <c r="I171" s="268">
        <v>13313.4</v>
      </c>
      <c r="J171" s="268">
        <v>20063.4</v>
      </c>
    </row>
    <row r="172" spans="1:10" ht="40.5">
      <c r="A172" s="263">
        <v>4770</v>
      </c>
      <c r="B172" s="280" t="s">
        <v>732</v>
      </c>
      <c r="C172" s="265" t="s">
        <v>112</v>
      </c>
      <c r="D172" s="195">
        <f>SUM(E172:F172)</f>
        <v>0</v>
      </c>
      <c r="E172" s="267"/>
      <c r="F172" s="257" t="s">
        <v>117</v>
      </c>
      <c r="G172" s="268"/>
      <c r="H172" s="269"/>
      <c r="I172" s="268"/>
      <c r="J172" s="268"/>
    </row>
    <row r="173" spans="1:10" ht="42.75">
      <c r="A173" s="263"/>
      <c r="B173" s="292" t="s">
        <v>733</v>
      </c>
      <c r="C173" s="265" t="s">
        <v>112</v>
      </c>
      <c r="D173" s="293">
        <f>SUM(D175,D193,D199,D202)</f>
        <v>1850112.7000000002</v>
      </c>
      <c r="E173" s="294" t="s">
        <v>116</v>
      </c>
      <c r="F173" s="295">
        <f>SUM(F175,F193,F199,F202)</f>
        <v>1850112.7000000002</v>
      </c>
      <c r="G173" s="295">
        <f>SUM(G175,G193,G199,G202)</f>
        <v>1255112.7000000002</v>
      </c>
      <c r="H173" s="295">
        <f>SUM(H175,H193,H199,H202)</f>
        <v>1540112.7000000002</v>
      </c>
      <c r="I173" s="295">
        <f>SUM(I175,I193,I199,I202)</f>
        <v>1695112.7000000002</v>
      </c>
      <c r="J173" s="295">
        <f>SUM(J175,J193,J199,J202)</f>
        <v>1850112.7000000002</v>
      </c>
    </row>
    <row r="174" spans="1:10" ht="13.5">
      <c r="A174" s="263">
        <v>4771</v>
      </c>
      <c r="B174" s="264" t="s">
        <v>617</v>
      </c>
      <c r="C174" s="253"/>
      <c r="D174" s="293"/>
      <c r="E174" s="296"/>
      <c r="F174" s="295"/>
      <c r="G174" s="268"/>
      <c r="H174" s="269"/>
      <c r="I174" s="268"/>
      <c r="J174" s="268"/>
    </row>
    <row r="175" spans="1:10" ht="27">
      <c r="A175" s="263">
        <v>4772</v>
      </c>
      <c r="B175" s="270" t="s">
        <v>734</v>
      </c>
      <c r="C175" s="265" t="s">
        <v>112</v>
      </c>
      <c r="D175" s="297">
        <f>SUM(D177,D182,D187)</f>
        <v>1850112.7000000002</v>
      </c>
      <c r="E175" s="298" t="s">
        <v>116</v>
      </c>
      <c r="F175" s="297">
        <f>SUM(F177,F182,F187)</f>
        <v>1850112.7000000002</v>
      </c>
      <c r="G175" s="297">
        <f>SUM(G177,G182,G187)</f>
        <v>1255112.7000000002</v>
      </c>
      <c r="H175" s="297">
        <f>SUM(H177,H182,H187)</f>
        <v>1540112.7000000002</v>
      </c>
      <c r="I175" s="297">
        <f>SUM(I177,I182,I187)</f>
        <v>1695112.7000000002</v>
      </c>
      <c r="J175" s="297">
        <f>SUM(J177,J182,J187)</f>
        <v>1850112.7000000002</v>
      </c>
    </row>
    <row r="176" spans="1:10" s="299" customFormat="1" ht="18.75" customHeight="1">
      <c r="A176" s="263">
        <v>5000</v>
      </c>
      <c r="B176" s="264" t="s">
        <v>617</v>
      </c>
      <c r="C176" s="253"/>
      <c r="D176" s="297"/>
      <c r="E176" s="297"/>
      <c r="F176" s="297"/>
      <c r="G176" s="268"/>
      <c r="H176" s="268"/>
      <c r="I176" s="268"/>
      <c r="J176" s="268"/>
    </row>
    <row r="177" spans="1:10" ht="27">
      <c r="A177" s="263"/>
      <c r="B177" s="272" t="s">
        <v>735</v>
      </c>
      <c r="C177" s="265" t="s">
        <v>112</v>
      </c>
      <c r="D177" s="297">
        <f>SUM(D179:D181)</f>
        <v>1705273.1</v>
      </c>
      <c r="E177" s="297" t="s">
        <v>117</v>
      </c>
      <c r="F177" s="297">
        <f>SUM(F179:F181)</f>
        <v>1705273.1</v>
      </c>
      <c r="G177" s="297">
        <f>SUM(G179:G181)</f>
        <v>1110273.1</v>
      </c>
      <c r="H177" s="297">
        <f>SUM(H179:H181)</f>
        <v>1395273.1</v>
      </c>
      <c r="I177" s="297">
        <f>SUM(I179:I181)</f>
        <v>1550273.1</v>
      </c>
      <c r="J177" s="297">
        <f>SUM(J179:J181)</f>
        <v>1705273.1</v>
      </c>
    </row>
    <row r="178" spans="1:10" ht="13.5">
      <c r="A178" s="263">
        <v>5100</v>
      </c>
      <c r="B178" s="264" t="s">
        <v>422</v>
      </c>
      <c r="C178" s="265"/>
      <c r="D178" s="297"/>
      <c r="E178" s="297"/>
      <c r="F178" s="298"/>
      <c r="G178" s="268"/>
      <c r="H178" s="268"/>
      <c r="I178" s="268"/>
      <c r="J178" s="268"/>
    </row>
    <row r="179" spans="1:10" ht="13.5">
      <c r="A179" s="263"/>
      <c r="B179" s="270" t="s">
        <v>736</v>
      </c>
      <c r="C179" s="300" t="s">
        <v>58</v>
      </c>
      <c r="D179" s="297">
        <f>SUM(E179:F179)</f>
        <v>0</v>
      </c>
      <c r="E179" s="298" t="s">
        <v>116</v>
      </c>
      <c r="F179" s="297">
        <v>0</v>
      </c>
      <c r="G179" s="268"/>
      <c r="H179" s="268"/>
      <c r="I179" s="268"/>
      <c r="J179" s="268"/>
    </row>
    <row r="180" spans="1:10" ht="13.5">
      <c r="A180" s="263">
        <v>5110</v>
      </c>
      <c r="B180" s="270" t="s">
        <v>737</v>
      </c>
      <c r="C180" s="300" t="s">
        <v>59</v>
      </c>
      <c r="D180" s="297">
        <f>SUM(E180:F180)</f>
        <v>1258910.7</v>
      </c>
      <c r="E180" s="298" t="s">
        <v>116</v>
      </c>
      <c r="F180" s="297">
        <v>1258910.7</v>
      </c>
      <c r="G180" s="268">
        <v>771366.1</v>
      </c>
      <c r="H180" s="268">
        <v>1001366.1</v>
      </c>
      <c r="I180" s="268">
        <v>1141366.1</v>
      </c>
      <c r="J180" s="268">
        <v>1258910.7</v>
      </c>
    </row>
    <row r="181" spans="1:10" ht="27">
      <c r="A181" s="263"/>
      <c r="B181" s="270" t="s">
        <v>738</v>
      </c>
      <c r="C181" s="300" t="s">
        <v>60</v>
      </c>
      <c r="D181" s="192">
        <f>SUM(E181:F181)</f>
        <v>446362.4</v>
      </c>
      <c r="E181" s="184" t="s">
        <v>116</v>
      </c>
      <c r="F181" s="192">
        <v>446362.4</v>
      </c>
      <c r="G181" s="268">
        <v>338907</v>
      </c>
      <c r="H181" s="268">
        <v>393907</v>
      </c>
      <c r="I181" s="268">
        <v>408907</v>
      </c>
      <c r="J181" s="268">
        <v>446362.4</v>
      </c>
    </row>
    <row r="182" spans="1:10" ht="40.5">
      <c r="A182" s="263">
        <v>5111</v>
      </c>
      <c r="B182" s="272" t="s">
        <v>739</v>
      </c>
      <c r="C182" s="265" t="s">
        <v>112</v>
      </c>
      <c r="D182" s="192">
        <f>SUM(D184:D186)</f>
        <v>112839.6</v>
      </c>
      <c r="E182" s="192" t="s">
        <v>117</v>
      </c>
      <c r="F182" s="192">
        <f>SUM(F184:F186)</f>
        <v>112839.6</v>
      </c>
      <c r="G182" s="192">
        <f>SUM(G184:G186)</f>
        <v>112839.6</v>
      </c>
      <c r="H182" s="192">
        <f>SUM(H184:H186)</f>
        <v>112839.6</v>
      </c>
      <c r="I182" s="192">
        <f>SUM(I184:I186)</f>
        <v>112839.6</v>
      </c>
      <c r="J182" s="192">
        <f>SUM(J184:J186)</f>
        <v>112839.6</v>
      </c>
    </row>
    <row r="183" spans="1:10" ht="20.25" customHeight="1">
      <c r="A183" s="263">
        <v>5112</v>
      </c>
      <c r="B183" s="301" t="s">
        <v>422</v>
      </c>
      <c r="C183" s="265"/>
      <c r="D183" s="192"/>
      <c r="E183" s="192"/>
      <c r="F183" s="184"/>
      <c r="G183" s="268"/>
      <c r="H183" s="268"/>
      <c r="I183" s="268"/>
      <c r="J183" s="268"/>
    </row>
    <row r="184" spans="1:10" ht="21.75" customHeight="1">
      <c r="A184" s="263">
        <v>5113</v>
      </c>
      <c r="B184" s="270" t="s">
        <v>740</v>
      </c>
      <c r="C184" s="300" t="s">
        <v>61</v>
      </c>
      <c r="D184" s="192">
        <f>SUM(E184:F184)</f>
        <v>41760</v>
      </c>
      <c r="E184" s="184" t="s">
        <v>116</v>
      </c>
      <c r="F184" s="192">
        <v>41760</v>
      </c>
      <c r="G184" s="268">
        <v>41760</v>
      </c>
      <c r="H184" s="268">
        <v>41760</v>
      </c>
      <c r="I184" s="268">
        <v>41760</v>
      </c>
      <c r="J184" s="268">
        <v>41760</v>
      </c>
    </row>
    <row r="185" spans="1:10" ht="18.75" customHeight="1">
      <c r="A185" s="263">
        <v>5120</v>
      </c>
      <c r="B185" s="270" t="s">
        <v>741</v>
      </c>
      <c r="C185" s="300" t="s">
        <v>62</v>
      </c>
      <c r="D185" s="192">
        <f>SUM(E185:F185)</f>
        <v>24463.8</v>
      </c>
      <c r="E185" s="184" t="s">
        <v>116</v>
      </c>
      <c r="F185" s="192">
        <v>24463.8</v>
      </c>
      <c r="G185" s="268">
        <v>24463.8</v>
      </c>
      <c r="H185" s="268">
        <v>24463.8</v>
      </c>
      <c r="I185" s="268">
        <v>24463.8</v>
      </c>
      <c r="J185" s="268">
        <v>24463.8</v>
      </c>
    </row>
    <row r="186" spans="1:10" ht="14.25">
      <c r="A186" s="263"/>
      <c r="B186" s="270" t="s">
        <v>742</v>
      </c>
      <c r="C186" s="300" t="s">
        <v>63</v>
      </c>
      <c r="D186" s="192">
        <f>SUM(E186:F186)</f>
        <v>46615.8</v>
      </c>
      <c r="E186" s="184" t="s">
        <v>116</v>
      </c>
      <c r="F186" s="192">
        <v>46615.8</v>
      </c>
      <c r="G186" s="192">
        <v>46615.8</v>
      </c>
      <c r="H186" s="192">
        <v>46615.8</v>
      </c>
      <c r="I186" s="192">
        <v>46615.8</v>
      </c>
      <c r="J186" s="192">
        <v>46615.8</v>
      </c>
    </row>
    <row r="187" spans="1:10" ht="54" customHeight="1">
      <c r="A187" s="263">
        <v>5121</v>
      </c>
      <c r="B187" s="272" t="s">
        <v>743</v>
      </c>
      <c r="C187" s="265" t="s">
        <v>112</v>
      </c>
      <c r="D187" s="192">
        <f>SUM(D189:D192)</f>
        <v>32000</v>
      </c>
      <c r="E187" s="192" t="s">
        <v>117</v>
      </c>
      <c r="F187" s="192">
        <f>SUM(F189:F192)</f>
        <v>32000</v>
      </c>
      <c r="G187" s="192">
        <f>SUM(G189:G192)</f>
        <v>32000</v>
      </c>
      <c r="H187" s="192">
        <f>SUM(H189:H192)</f>
        <v>32000</v>
      </c>
      <c r="I187" s="192">
        <f>SUM(I189:I192)</f>
        <v>32000</v>
      </c>
      <c r="J187" s="192">
        <f>SUM(J189:J192)</f>
        <v>32000</v>
      </c>
    </row>
    <row r="188" spans="1:10" ht="14.25">
      <c r="A188" s="263">
        <v>5122</v>
      </c>
      <c r="B188" s="264" t="s">
        <v>422</v>
      </c>
      <c r="C188" s="265"/>
      <c r="D188" s="192"/>
      <c r="E188" s="192"/>
      <c r="F188" s="184"/>
      <c r="G188" s="268"/>
      <c r="H188" s="268"/>
      <c r="I188" s="268"/>
      <c r="J188" s="268"/>
    </row>
    <row r="189" spans="1:10" ht="17.25" customHeight="1">
      <c r="A189" s="263">
        <v>5123</v>
      </c>
      <c r="B189" s="270" t="s">
        <v>744</v>
      </c>
      <c r="C189" s="300" t="s">
        <v>64</v>
      </c>
      <c r="D189" s="192">
        <f>SUM(E189:F189)</f>
        <v>0</v>
      </c>
      <c r="E189" s="184" t="s">
        <v>116</v>
      </c>
      <c r="F189" s="192">
        <v>0</v>
      </c>
      <c r="G189" s="268"/>
      <c r="H189" s="268"/>
      <c r="I189" s="268"/>
      <c r="J189" s="268"/>
    </row>
    <row r="190" spans="1:10" ht="24.75" customHeight="1">
      <c r="A190" s="263">
        <v>5130</v>
      </c>
      <c r="B190" s="270" t="s">
        <v>745</v>
      </c>
      <c r="C190" s="300" t="s">
        <v>65</v>
      </c>
      <c r="D190" s="192">
        <f>SUM(E190:F190)</f>
        <v>0</v>
      </c>
      <c r="E190" s="184" t="s">
        <v>116</v>
      </c>
      <c r="F190" s="192"/>
      <c r="G190" s="268"/>
      <c r="H190" s="268"/>
      <c r="I190" s="268"/>
      <c r="J190" s="268"/>
    </row>
    <row r="191" spans="1:10" ht="14.25">
      <c r="A191" s="263"/>
      <c r="B191" s="270" t="s">
        <v>746</v>
      </c>
      <c r="C191" s="300" t="s">
        <v>70</v>
      </c>
      <c r="D191" s="192">
        <f>SUM(E191:F191)</f>
        <v>0</v>
      </c>
      <c r="E191" s="184" t="s">
        <v>117</v>
      </c>
      <c r="F191" s="192"/>
      <c r="G191" s="268"/>
      <c r="H191" s="268"/>
      <c r="I191" s="268"/>
      <c r="J191" s="268"/>
    </row>
    <row r="192" spans="1:10" ht="17.25" customHeight="1">
      <c r="A192" s="263">
        <v>5131</v>
      </c>
      <c r="B192" s="270" t="s">
        <v>747</v>
      </c>
      <c r="C192" s="300" t="s">
        <v>71</v>
      </c>
      <c r="D192" s="192">
        <f>SUM(E192:F192)</f>
        <v>32000</v>
      </c>
      <c r="E192" s="184" t="s">
        <v>117</v>
      </c>
      <c r="F192" s="192">
        <v>32000</v>
      </c>
      <c r="G192" s="268">
        <v>32000</v>
      </c>
      <c r="H192" s="268">
        <v>32000</v>
      </c>
      <c r="I192" s="268">
        <v>32000</v>
      </c>
      <c r="J192" s="268">
        <v>32000</v>
      </c>
    </row>
    <row r="193" spans="1:10" ht="17.25" customHeight="1">
      <c r="A193" s="263">
        <v>5132</v>
      </c>
      <c r="B193" s="272" t="s">
        <v>748</v>
      </c>
      <c r="C193" s="265" t="s">
        <v>112</v>
      </c>
      <c r="D193" s="192">
        <f>SUM(D195:D198)</f>
        <v>0</v>
      </c>
      <c r="E193" s="184" t="s">
        <v>116</v>
      </c>
      <c r="F193" s="192">
        <f>SUM(F195:F198)</f>
        <v>0</v>
      </c>
      <c r="G193" s="268"/>
      <c r="H193" s="268"/>
      <c r="I193" s="268"/>
      <c r="J193" s="268"/>
    </row>
    <row r="194" spans="1:10" ht="17.25" customHeight="1">
      <c r="A194" s="263">
        <v>5133</v>
      </c>
      <c r="B194" s="264" t="s">
        <v>617</v>
      </c>
      <c r="C194" s="253"/>
      <c r="D194" s="192"/>
      <c r="E194" s="192"/>
      <c r="F194" s="192"/>
      <c r="G194" s="268"/>
      <c r="H194" s="268"/>
      <c r="I194" s="268"/>
      <c r="J194" s="268"/>
    </row>
    <row r="195" spans="1:10" ht="17.25" customHeight="1">
      <c r="A195" s="263">
        <v>5134</v>
      </c>
      <c r="B195" s="270" t="s">
        <v>749</v>
      </c>
      <c r="C195" s="300" t="s">
        <v>66</v>
      </c>
      <c r="D195" s="192">
        <f>SUM(E195:F195)</f>
        <v>0</v>
      </c>
      <c r="E195" s="184" t="s">
        <v>116</v>
      </c>
      <c r="F195" s="192"/>
      <c r="G195" s="268"/>
      <c r="H195" s="268"/>
      <c r="I195" s="268"/>
      <c r="J195" s="268"/>
    </row>
    <row r="196" spans="1:10" ht="19.5" customHeight="1">
      <c r="A196" s="263">
        <v>5200</v>
      </c>
      <c r="B196" s="270" t="s">
        <v>750</v>
      </c>
      <c r="C196" s="300" t="s">
        <v>67</v>
      </c>
      <c r="D196" s="192">
        <f>SUM(E196:F196)</f>
        <v>0</v>
      </c>
      <c r="E196" s="184" t="s">
        <v>116</v>
      </c>
      <c r="F196" s="192">
        <v>0</v>
      </c>
      <c r="G196" s="268"/>
      <c r="H196" s="268"/>
      <c r="I196" s="268"/>
      <c r="J196" s="268"/>
    </row>
    <row r="197" spans="1:10" ht="27">
      <c r="A197" s="263"/>
      <c r="B197" s="270" t="s">
        <v>751</v>
      </c>
      <c r="C197" s="300" t="s">
        <v>68</v>
      </c>
      <c r="D197" s="192">
        <f>SUM(E197:F197)</f>
        <v>0</v>
      </c>
      <c r="E197" s="184" t="s">
        <v>116</v>
      </c>
      <c r="F197" s="192"/>
      <c r="G197" s="268"/>
      <c r="H197" s="268"/>
      <c r="I197" s="268"/>
      <c r="J197" s="268"/>
    </row>
    <row r="198" spans="1:10" ht="27" customHeight="1">
      <c r="A198" s="263">
        <v>5211</v>
      </c>
      <c r="B198" s="270" t="s">
        <v>752</v>
      </c>
      <c r="C198" s="300" t="s">
        <v>69</v>
      </c>
      <c r="D198" s="195">
        <f>SUM(E198:F198)</f>
        <v>0</v>
      </c>
      <c r="E198" s="256" t="s">
        <v>116</v>
      </c>
      <c r="F198" s="273"/>
      <c r="G198" s="268"/>
      <c r="H198" s="269"/>
      <c r="I198" s="268"/>
      <c r="J198" s="268"/>
    </row>
    <row r="199" spans="1:10" ht="17.25" customHeight="1">
      <c r="A199" s="263">
        <v>5221</v>
      </c>
      <c r="B199" s="272" t="s">
        <v>753</v>
      </c>
      <c r="C199" s="265" t="s">
        <v>112</v>
      </c>
      <c r="D199" s="195">
        <f>SUM(D201)</f>
        <v>0</v>
      </c>
      <c r="E199" s="256" t="s">
        <v>116</v>
      </c>
      <c r="F199" s="273">
        <f>SUM(F201)</f>
        <v>0</v>
      </c>
      <c r="G199" s="268"/>
      <c r="H199" s="269"/>
      <c r="I199" s="268"/>
      <c r="J199" s="268"/>
    </row>
    <row r="200" spans="1:10" ht="24.75" customHeight="1">
      <c r="A200" s="263">
        <v>5231</v>
      </c>
      <c r="B200" s="264" t="s">
        <v>617</v>
      </c>
      <c r="C200" s="253"/>
      <c r="D200" s="195"/>
      <c r="E200" s="267"/>
      <c r="F200" s="273"/>
      <c r="G200" s="268"/>
      <c r="H200" s="269"/>
      <c r="I200" s="268"/>
      <c r="J200" s="268"/>
    </row>
    <row r="201" spans="1:10" ht="17.25" customHeight="1">
      <c r="A201" s="263">
        <v>5241</v>
      </c>
      <c r="B201" s="270" t="s">
        <v>754</v>
      </c>
      <c r="C201" s="300" t="s">
        <v>72</v>
      </c>
      <c r="D201" s="195">
        <f>SUM(E201:F201)</f>
        <v>0</v>
      </c>
      <c r="E201" s="256" t="s">
        <v>116</v>
      </c>
      <c r="F201" s="273"/>
      <c r="G201" s="268"/>
      <c r="H201" s="269"/>
      <c r="I201" s="268"/>
      <c r="J201" s="268"/>
    </row>
    <row r="202" spans="1:10" ht="40.5">
      <c r="A202" s="263">
        <v>5300</v>
      </c>
      <c r="B202" s="272" t="s">
        <v>755</v>
      </c>
      <c r="C202" s="265" t="s">
        <v>112</v>
      </c>
      <c r="D202" s="195">
        <f>SUM(D204:D207)</f>
        <v>0</v>
      </c>
      <c r="E202" s="256" t="s">
        <v>116</v>
      </c>
      <c r="F202" s="273">
        <f>SUM(F204:F207)</f>
        <v>0</v>
      </c>
      <c r="G202" s="268"/>
      <c r="H202" s="269"/>
      <c r="I202" s="268"/>
      <c r="J202" s="268"/>
    </row>
    <row r="203" spans="1:10" ht="13.5">
      <c r="A203" s="263"/>
      <c r="B203" s="264" t="s">
        <v>617</v>
      </c>
      <c r="C203" s="253"/>
      <c r="D203" s="195"/>
      <c r="E203" s="267"/>
      <c r="F203" s="273"/>
      <c r="G203" s="268"/>
      <c r="H203" s="269"/>
      <c r="I203" s="268"/>
      <c r="J203" s="268"/>
    </row>
    <row r="204" spans="1:10" ht="13.5" customHeight="1">
      <c r="A204" s="263">
        <v>5311</v>
      </c>
      <c r="B204" s="270" t="s">
        <v>756</v>
      </c>
      <c r="C204" s="300" t="s">
        <v>73</v>
      </c>
      <c r="D204" s="195">
        <f>SUM(E204:F204)</f>
        <v>0</v>
      </c>
      <c r="E204" s="256" t="s">
        <v>116</v>
      </c>
      <c r="F204" s="273"/>
      <c r="G204" s="268"/>
      <c r="H204" s="269"/>
      <c r="I204" s="268"/>
      <c r="J204" s="268"/>
    </row>
    <row r="205" spans="1:10" ht="14.25">
      <c r="A205" s="263">
        <v>5400</v>
      </c>
      <c r="B205" s="270" t="s">
        <v>757</v>
      </c>
      <c r="C205" s="300" t="s">
        <v>74</v>
      </c>
      <c r="D205" s="195">
        <f>SUM(E205:F205)</f>
        <v>0</v>
      </c>
      <c r="E205" s="256" t="s">
        <v>116</v>
      </c>
      <c r="F205" s="273"/>
      <c r="G205" s="268"/>
      <c r="H205" s="269"/>
      <c r="I205" s="268"/>
      <c r="J205" s="268"/>
    </row>
    <row r="206" spans="1:10" ht="14.25">
      <c r="A206" s="263"/>
      <c r="B206" s="270" t="s">
        <v>758</v>
      </c>
      <c r="C206" s="300" t="s">
        <v>75</v>
      </c>
      <c r="D206" s="195">
        <f>SUM(E206:F206)</f>
        <v>0</v>
      </c>
      <c r="E206" s="256" t="s">
        <v>116</v>
      </c>
      <c r="F206" s="273"/>
      <c r="G206" s="268"/>
      <c r="H206" s="269"/>
      <c r="I206" s="268"/>
      <c r="J206" s="268"/>
    </row>
    <row r="207" spans="1:10" ht="14.25">
      <c r="A207" s="263">
        <v>5411</v>
      </c>
      <c r="B207" s="302" t="s">
        <v>759</v>
      </c>
      <c r="C207" s="300" t="s">
        <v>76</v>
      </c>
      <c r="D207" s="195">
        <f>SUM(E207:F207)</f>
        <v>0</v>
      </c>
      <c r="E207" s="256" t="s">
        <v>116</v>
      </c>
      <c r="F207" s="273"/>
      <c r="G207" s="268"/>
      <c r="H207" s="269"/>
      <c r="I207" s="268"/>
      <c r="J207" s="268"/>
    </row>
    <row r="208" spans="1:10" ht="86.25">
      <c r="A208" s="263">
        <v>5421</v>
      </c>
      <c r="B208" s="303" t="s">
        <v>760</v>
      </c>
      <c r="C208" s="304" t="s">
        <v>112</v>
      </c>
      <c r="D208" s="195">
        <f>SUM(D210,D215,D223,D226)</f>
        <v>-100000</v>
      </c>
      <c r="E208" s="267" t="s">
        <v>111</v>
      </c>
      <c r="F208" s="273">
        <f>SUM(F210,F215,F223,F226)</f>
        <v>-100000</v>
      </c>
      <c r="G208" s="273">
        <f>SUM(G210,G215,G223,G226)</f>
        <v>-25000</v>
      </c>
      <c r="H208" s="273">
        <f>SUM(H210,H215,H223,H226)</f>
        <v>-50000</v>
      </c>
      <c r="I208" s="273">
        <f>SUM(I210,I215,I223,I226)</f>
        <v>-75000</v>
      </c>
      <c r="J208" s="273">
        <f>SUM(J210,J215,J223,J226)</f>
        <v>-100000</v>
      </c>
    </row>
    <row r="209" spans="1:10" ht="13.5">
      <c r="A209" s="263">
        <v>5431</v>
      </c>
      <c r="B209" s="305" t="s">
        <v>341</v>
      </c>
      <c r="C209" s="304"/>
      <c r="D209" s="195"/>
      <c r="E209" s="267"/>
      <c r="F209" s="273"/>
      <c r="G209" s="268"/>
      <c r="H209" s="269"/>
      <c r="I209" s="268"/>
      <c r="J209" s="268"/>
    </row>
    <row r="210" spans="1:10" ht="49.5">
      <c r="A210" s="263">
        <v>5441</v>
      </c>
      <c r="B210" s="306" t="s">
        <v>761</v>
      </c>
      <c r="C210" s="307" t="s">
        <v>112</v>
      </c>
      <c r="D210" s="195">
        <f>SUM(D212:D214)</f>
        <v>0</v>
      </c>
      <c r="E210" s="267" t="s">
        <v>111</v>
      </c>
      <c r="F210" s="273">
        <f>SUM(F212:F214)</f>
        <v>0</v>
      </c>
      <c r="G210" s="268"/>
      <c r="H210" s="269"/>
      <c r="I210" s="268"/>
      <c r="J210" s="268"/>
    </row>
    <row r="211" spans="1:10" s="233" customFormat="1" ht="12" customHeight="1">
      <c r="A211" s="308" t="s">
        <v>141</v>
      </c>
      <c r="B211" s="305" t="s">
        <v>341</v>
      </c>
      <c r="C211" s="307"/>
      <c r="D211" s="195"/>
      <c r="E211" s="267"/>
      <c r="F211" s="273"/>
      <c r="G211" s="268"/>
      <c r="H211" s="269"/>
      <c r="I211" s="268"/>
      <c r="J211" s="268"/>
    </row>
    <row r="212" spans="1:10" s="233" customFormat="1" ht="28.5">
      <c r="A212" s="308"/>
      <c r="B212" s="309" t="s">
        <v>762</v>
      </c>
      <c r="C212" s="310" t="s">
        <v>183</v>
      </c>
      <c r="D212" s="195">
        <f>SUM(E212:F212)</f>
        <v>0</v>
      </c>
      <c r="E212" s="267" t="s">
        <v>117</v>
      </c>
      <c r="F212" s="273"/>
      <c r="G212" s="268"/>
      <c r="H212" s="269"/>
      <c r="I212" s="268"/>
      <c r="J212" s="268"/>
    </row>
    <row r="213" spans="1:10" ht="28.5">
      <c r="A213" s="311" t="s">
        <v>142</v>
      </c>
      <c r="B213" s="309" t="s">
        <v>763</v>
      </c>
      <c r="C213" s="310" t="s">
        <v>184</v>
      </c>
      <c r="D213" s="195">
        <f>SUM(E213:F213)</f>
        <v>0</v>
      </c>
      <c r="E213" s="267" t="s">
        <v>117</v>
      </c>
      <c r="F213" s="312"/>
      <c r="G213" s="268"/>
      <c r="H213" s="269"/>
      <c r="I213" s="268"/>
      <c r="J213" s="268"/>
    </row>
    <row r="214" spans="1:10" ht="28.5">
      <c r="A214" s="311"/>
      <c r="B214" s="309" t="s">
        <v>764</v>
      </c>
      <c r="C214" s="310" t="s">
        <v>185</v>
      </c>
      <c r="D214" s="195">
        <f>SUM(E214:F214)</f>
        <v>0</v>
      </c>
      <c r="E214" s="267" t="s">
        <v>111</v>
      </c>
      <c r="F214" s="273"/>
      <c r="G214" s="268"/>
      <c r="H214" s="269"/>
      <c r="I214" s="268"/>
      <c r="J214" s="268"/>
    </row>
    <row r="215" spans="1:10" ht="33">
      <c r="A215" s="311" t="s">
        <v>143</v>
      </c>
      <c r="B215" s="306" t="s">
        <v>765</v>
      </c>
      <c r="C215" s="307" t="s">
        <v>112</v>
      </c>
      <c r="D215" s="195">
        <f>SUM(D217:D218)</f>
        <v>0</v>
      </c>
      <c r="E215" s="267" t="s">
        <v>111</v>
      </c>
      <c r="F215" s="273">
        <f>SUM(F217:F218)</f>
        <v>0</v>
      </c>
      <c r="G215" s="268"/>
      <c r="H215" s="269"/>
      <c r="I215" s="268"/>
      <c r="J215" s="268"/>
    </row>
    <row r="216" spans="1:10" s="315" customFormat="1" ht="14.25">
      <c r="A216" s="311" t="s">
        <v>144</v>
      </c>
      <c r="B216" s="305" t="s">
        <v>341</v>
      </c>
      <c r="C216" s="307"/>
      <c r="D216" s="195"/>
      <c r="E216" s="267"/>
      <c r="F216" s="273"/>
      <c r="G216" s="313"/>
      <c r="H216" s="314"/>
      <c r="I216" s="313"/>
      <c r="J216" s="313"/>
    </row>
    <row r="217" spans="1:10" ht="30.75" customHeight="1">
      <c r="A217" s="198" t="s">
        <v>145</v>
      </c>
      <c r="B217" s="309" t="s">
        <v>766</v>
      </c>
      <c r="C217" s="307" t="s">
        <v>188</v>
      </c>
      <c r="D217" s="195">
        <f>SUM(E217:F217)</f>
        <v>0</v>
      </c>
      <c r="E217" s="267" t="s">
        <v>111</v>
      </c>
      <c r="F217" s="273"/>
      <c r="G217" s="268"/>
      <c r="H217" s="269"/>
      <c r="I217" s="268"/>
      <c r="J217" s="268"/>
    </row>
    <row r="218" spans="1:10" ht="31.5" customHeight="1">
      <c r="A218" s="198" t="s">
        <v>146</v>
      </c>
      <c r="B218" s="309" t="s">
        <v>767</v>
      </c>
      <c r="C218" s="307" t="s">
        <v>112</v>
      </c>
      <c r="D218" s="195">
        <f>SUM(D220:D222)</f>
        <v>0</v>
      </c>
      <c r="E218" s="267" t="s">
        <v>111</v>
      </c>
      <c r="F218" s="273">
        <f>SUM(F220:F222)</f>
        <v>0</v>
      </c>
      <c r="G218" s="268"/>
      <c r="H218" s="269"/>
      <c r="I218" s="268"/>
      <c r="J218" s="268"/>
    </row>
    <row r="219" spans="1:10" ht="13.5">
      <c r="A219" s="198"/>
      <c r="B219" s="305" t="s">
        <v>422</v>
      </c>
      <c r="C219" s="307"/>
      <c r="D219" s="195"/>
      <c r="E219" s="267"/>
      <c r="F219" s="273"/>
      <c r="G219" s="268"/>
      <c r="H219" s="269"/>
      <c r="I219" s="268"/>
      <c r="J219" s="268"/>
    </row>
    <row r="220" spans="1:10" ht="29.25" customHeight="1">
      <c r="A220" s="198" t="s">
        <v>147</v>
      </c>
      <c r="B220" s="305" t="s">
        <v>768</v>
      </c>
      <c r="C220" s="310" t="s">
        <v>189</v>
      </c>
      <c r="D220" s="195">
        <f>SUM(E220:F220)</f>
        <v>0</v>
      </c>
      <c r="E220" s="267" t="s">
        <v>117</v>
      </c>
      <c r="F220" s="273"/>
      <c r="G220" s="268"/>
      <c r="H220" s="269"/>
      <c r="I220" s="268"/>
      <c r="J220" s="268"/>
    </row>
    <row r="221" spans="1:10" ht="27">
      <c r="A221" s="198" t="s">
        <v>148</v>
      </c>
      <c r="B221" s="305" t="s">
        <v>769</v>
      </c>
      <c r="C221" s="307" t="s">
        <v>190</v>
      </c>
      <c r="D221" s="195">
        <f>SUM(E221:F221)</f>
        <v>0</v>
      </c>
      <c r="E221" s="267" t="s">
        <v>111</v>
      </c>
      <c r="F221" s="273"/>
      <c r="G221" s="268"/>
      <c r="H221" s="269"/>
      <c r="I221" s="268"/>
      <c r="J221" s="268"/>
    </row>
    <row r="222" spans="1:10" ht="27">
      <c r="A222" s="198"/>
      <c r="B222" s="316" t="s">
        <v>770</v>
      </c>
      <c r="C222" s="307" t="s">
        <v>191</v>
      </c>
      <c r="D222" s="195">
        <f>SUM(E222:F222)</f>
        <v>0</v>
      </c>
      <c r="E222" s="267" t="s">
        <v>111</v>
      </c>
      <c r="F222" s="273"/>
      <c r="G222" s="268"/>
      <c r="H222" s="269"/>
      <c r="I222" s="268"/>
      <c r="J222" s="268"/>
    </row>
    <row r="223" spans="1:10" ht="49.5">
      <c r="A223" s="198" t="s">
        <v>149</v>
      </c>
      <c r="B223" s="306" t="s">
        <v>771</v>
      </c>
      <c r="C223" s="307" t="s">
        <v>112</v>
      </c>
      <c r="D223" s="195">
        <f>SUM(D225)</f>
        <v>0</v>
      </c>
      <c r="E223" s="267" t="s">
        <v>111</v>
      </c>
      <c r="F223" s="273">
        <f>SUM(F225)</f>
        <v>0</v>
      </c>
      <c r="G223" s="268"/>
      <c r="H223" s="269"/>
      <c r="I223" s="268"/>
      <c r="J223" s="268"/>
    </row>
    <row r="224" spans="1:10" ht="13.5">
      <c r="A224" s="317" t="s">
        <v>150</v>
      </c>
      <c r="B224" s="305" t="s">
        <v>341</v>
      </c>
      <c r="C224" s="307"/>
      <c r="D224" s="195"/>
      <c r="E224" s="267"/>
      <c r="F224" s="273"/>
      <c r="G224" s="268"/>
      <c r="H224" s="269"/>
      <c r="I224" s="268"/>
      <c r="J224" s="268"/>
    </row>
    <row r="225" spans="1:10" ht="28.5">
      <c r="A225" s="198" t="s">
        <v>151</v>
      </c>
      <c r="B225" s="309" t="s">
        <v>772</v>
      </c>
      <c r="C225" s="304" t="s">
        <v>193</v>
      </c>
      <c r="D225" s="195">
        <f>SUM(E225:F225)</f>
        <v>0</v>
      </c>
      <c r="E225" s="267" t="s">
        <v>111</v>
      </c>
      <c r="F225" s="273"/>
      <c r="G225" s="268"/>
      <c r="H225" s="269"/>
      <c r="I225" s="268"/>
      <c r="J225" s="268"/>
    </row>
    <row r="226" spans="1:10" ht="102" customHeight="1">
      <c r="A226" s="198" t="s">
        <v>152</v>
      </c>
      <c r="B226" s="306" t="s">
        <v>773</v>
      </c>
      <c r="C226" s="307" t="s">
        <v>112</v>
      </c>
      <c r="D226" s="195">
        <f>SUM(D228:D231)</f>
        <v>-100000</v>
      </c>
      <c r="E226" s="267" t="s">
        <v>111</v>
      </c>
      <c r="F226" s="273">
        <f>SUM(F228:F231)</f>
        <v>-100000</v>
      </c>
      <c r="G226" s="273">
        <f>SUM(G228:G231)</f>
        <v>-25000</v>
      </c>
      <c r="H226" s="273">
        <f>SUM(H228:H231)</f>
        <v>-50000</v>
      </c>
      <c r="I226" s="273">
        <f>SUM(I228:I231)</f>
        <v>-75000</v>
      </c>
      <c r="J226" s="273">
        <f>SUM(J228:J231)</f>
        <v>-100000</v>
      </c>
    </row>
    <row r="227" spans="1:10" ht="13.5">
      <c r="A227" s="198"/>
      <c r="B227" s="305" t="s">
        <v>341</v>
      </c>
      <c r="C227" s="307"/>
      <c r="D227" s="195"/>
      <c r="E227" s="267"/>
      <c r="F227" s="273"/>
      <c r="G227" s="268"/>
      <c r="H227" s="269"/>
      <c r="I227" s="268"/>
      <c r="J227" s="268"/>
    </row>
    <row r="228" spans="1:10" ht="14.25">
      <c r="A228" s="317" t="s">
        <v>153</v>
      </c>
      <c r="B228" s="309" t="s">
        <v>774</v>
      </c>
      <c r="C228" s="310" t="s">
        <v>194</v>
      </c>
      <c r="D228" s="195">
        <f>SUM(E228:F228)</f>
        <v>-100000</v>
      </c>
      <c r="E228" s="267" t="s">
        <v>111</v>
      </c>
      <c r="F228" s="273">
        <v>-100000</v>
      </c>
      <c r="G228" s="268">
        <v>-25000</v>
      </c>
      <c r="H228" s="269">
        <v>-50000</v>
      </c>
      <c r="I228" s="268">
        <v>-75000</v>
      </c>
      <c r="J228" s="268">
        <v>-100000</v>
      </c>
    </row>
    <row r="229" spans="1:10" ht="28.5">
      <c r="A229" s="198" t="s">
        <v>154</v>
      </c>
      <c r="B229" s="309" t="s">
        <v>775</v>
      </c>
      <c r="C229" s="304" t="s">
        <v>195</v>
      </c>
      <c r="D229" s="195">
        <f>SUM(E229:F229)</f>
        <v>0</v>
      </c>
      <c r="E229" s="267" t="s">
        <v>111</v>
      </c>
      <c r="F229" s="273"/>
      <c r="G229" s="268"/>
      <c r="H229" s="269"/>
      <c r="I229" s="268"/>
      <c r="J229" s="268"/>
    </row>
    <row r="230" spans="1:10" ht="42.75">
      <c r="A230" s="198"/>
      <c r="B230" s="309" t="s">
        <v>776</v>
      </c>
      <c r="C230" s="307" t="s">
        <v>196</v>
      </c>
      <c r="D230" s="195">
        <f>SUM(E230:F230)</f>
        <v>0</v>
      </c>
      <c r="E230" s="267" t="s">
        <v>111</v>
      </c>
      <c r="F230" s="273"/>
      <c r="G230" s="268"/>
      <c r="H230" s="269"/>
      <c r="I230" s="268"/>
      <c r="J230" s="268"/>
    </row>
    <row r="231" spans="1:10" ht="28.5">
      <c r="A231" s="198" t="s">
        <v>155</v>
      </c>
      <c r="B231" s="309" t="s">
        <v>777</v>
      </c>
      <c r="C231" s="307" t="s">
        <v>197</v>
      </c>
      <c r="D231" s="195">
        <f>SUM(E231:F231)</f>
        <v>0</v>
      </c>
      <c r="E231" s="267" t="s">
        <v>111</v>
      </c>
      <c r="F231" s="273"/>
      <c r="G231" s="268"/>
      <c r="H231" s="269"/>
      <c r="I231" s="268"/>
      <c r="J231" s="268"/>
    </row>
  </sheetData>
  <sheetProtection/>
  <protectedRanges>
    <protectedRange sqref="F212:F214 F217 F220 D209:F209 D211:F211 D219:F219 D216:F216" name="Range15"/>
    <protectedRange sqref="F179:F181 F184:F186 D174:F174 D178:F178 D176:F176 D188:F188 D183:F183 G186:J186" name="Range13"/>
    <protectedRange sqref="E143 E148:E149 D145:F145 D142:F142 E152:E155 D151:F151 D147:F147" name="Range11"/>
    <protectedRange sqref="D110:E110 D118:F118 D112:E112 E119:E120 E113:E116 D122:F122" name="Range9"/>
    <protectedRange sqref="E89:E90 D98:F98 E93:E94 D92:F92 D88:F88 D96:F96" name="Range7"/>
    <protectedRange sqref="E62:E69 E74:E75 D73:F73 D61:F61 D71:F71" name="Range5"/>
    <protectedRange sqref="E26:F26 E40:E42 E31:E37 D25:F25 D30:F30 D39:F39 D28:E28 F27" name="Range3"/>
    <protectedRange sqref="E18:E20 D17:F17 D15:F15 D13:F13 D11:F11 D22:F22" name="Range1"/>
    <protectedRange sqref="E45:E52 E55 E58:E59 D44:F44 D57:F57 D54:F54" name="Range4"/>
    <protectedRange sqref="E78:E79 E82:E84 D77:F77 D81:F81 D86:F86" name="Range6"/>
    <protectedRange sqref="E99:E100 E107:E108 E103 D106:E106 D102:F102" name="Range8"/>
    <protectedRange sqref="E123:E128 E133:E134 E137:E140 D132:F132 D136:F136 D128 D130:F130 G128:J128" name="Range10"/>
    <protectedRange sqref="F195:F198 F204:F207 D203:F203 D194:F194 F189:F191 D200:F200" name="Range14"/>
    <protectedRange sqref="F228:F231 F225 F221:F222 D227:F227 D224:F224" name="Range16"/>
    <protectedRange sqref="E23" name="Range17"/>
    <protectedRange sqref="F201" name="Range21"/>
    <protectedRange sqref="D4:E4" name="Range25"/>
    <protectedRange sqref="F192" name="Range3_4"/>
    <protectedRange sqref="E171" name="Range24_1"/>
  </protectedRanges>
  <mergeCells count="9">
    <mergeCell ref="E5:J5"/>
    <mergeCell ref="B4:J4"/>
    <mergeCell ref="H2:J2"/>
    <mergeCell ref="B3:J3"/>
    <mergeCell ref="D7:D8"/>
    <mergeCell ref="D6:F6"/>
    <mergeCell ref="B6:C7"/>
    <mergeCell ref="G6:J6"/>
    <mergeCell ref="G7:J7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9 C18:C20 C23 C26 C31:C37 C41 C45:C48 C50:C52 C55 C58:C59 C62:C69 C74:C75 C78:C79 C82:C84 C89:C90 C93:C94 C99:C100 C103:C104 C107:C109 C119:C121 C133:C134 C137:C140 C143 C148:C149 C152 C154:C155 C158 C161:C162 C165 C168 C171 C179:C181 C184:C186 C189:C192 C195:C198 C201 C204:C207 C212:C214 C217 C220:C222 C225 C228:C2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184"/>
  <sheetViews>
    <sheetView zoomScalePageLayoutView="0" workbookViewId="0" topLeftCell="A7">
      <selection activeCell="I12" sqref="I12"/>
    </sheetView>
  </sheetViews>
  <sheetFormatPr defaultColWidth="9.140625" defaultRowHeight="12.75"/>
  <cols>
    <col min="1" max="1" width="5.57421875" style="318" customWidth="1"/>
    <col min="2" max="2" width="39.00390625" style="318" customWidth="1"/>
    <col min="3" max="3" width="14.421875" style="318" customWidth="1"/>
    <col min="4" max="4" width="13.7109375" style="318" customWidth="1"/>
    <col min="5" max="5" width="14.28125" style="318" customWidth="1"/>
    <col min="6" max="6" width="13.7109375" style="318" customWidth="1"/>
    <col min="7" max="7" width="15.28125" style="318" customWidth="1"/>
    <col min="8" max="9" width="13.7109375" style="318" customWidth="1"/>
    <col min="10" max="16384" width="9.140625" style="318" customWidth="1"/>
  </cols>
  <sheetData>
    <row r="2" spans="4:9" ht="139.5" customHeight="1">
      <c r="D2" s="403"/>
      <c r="E2" s="403"/>
      <c r="G2" s="392" t="s">
        <v>870</v>
      </c>
      <c r="H2" s="392"/>
      <c r="I2" s="392"/>
    </row>
    <row r="3" spans="1:5" s="319" customFormat="1" ht="26.25" customHeight="1">
      <c r="A3" s="402" t="s">
        <v>786</v>
      </c>
      <c r="B3" s="402"/>
      <c r="C3" s="402"/>
      <c r="D3" s="402"/>
      <c r="E3" s="402"/>
    </row>
    <row r="4" spans="1:5" s="319" customFormat="1" ht="17.25">
      <c r="A4" s="320"/>
      <c r="B4" s="320"/>
      <c r="C4" s="320"/>
      <c r="D4" s="320"/>
      <c r="E4" s="320"/>
    </row>
    <row r="5" spans="1:5" s="319" customFormat="1" ht="45" customHeight="1">
      <c r="A5" s="320"/>
      <c r="B5" s="404" t="s">
        <v>837</v>
      </c>
      <c r="C5" s="404"/>
      <c r="D5" s="404"/>
      <c r="E5" s="404"/>
    </row>
    <row r="6" spans="1:5" s="319" customFormat="1" ht="17.25">
      <c r="A6" s="320"/>
      <c r="B6" s="320"/>
      <c r="C6" s="320"/>
      <c r="D6" s="320"/>
      <c r="E6" s="320"/>
    </row>
    <row r="7" spans="1:5" ht="14.25">
      <c r="A7" s="321"/>
      <c r="B7" s="321"/>
      <c r="C7" s="321"/>
      <c r="D7" s="321"/>
      <c r="E7" s="159"/>
    </row>
    <row r="8" spans="1:9" ht="15" customHeight="1">
      <c r="A8" s="407" t="s">
        <v>782</v>
      </c>
      <c r="B8" s="406"/>
      <c r="C8" s="408" t="s">
        <v>338</v>
      </c>
      <c r="D8" s="408"/>
      <c r="E8" s="408"/>
      <c r="F8" s="390" t="s">
        <v>851</v>
      </c>
      <c r="G8" s="390"/>
      <c r="H8" s="390"/>
      <c r="I8" s="390"/>
    </row>
    <row r="9" spans="1:9" ht="30" customHeight="1">
      <c r="A9" s="407"/>
      <c r="B9" s="406"/>
      <c r="C9" s="322" t="s">
        <v>606</v>
      </c>
      <c r="D9" s="164" t="s">
        <v>281</v>
      </c>
      <c r="E9" s="164"/>
      <c r="F9" s="390" t="s">
        <v>852</v>
      </c>
      <c r="G9" s="390"/>
      <c r="H9" s="390"/>
      <c r="I9" s="390"/>
    </row>
    <row r="10" spans="1:9" ht="28.5">
      <c r="A10" s="407"/>
      <c r="B10" s="406"/>
      <c r="C10" s="165" t="s">
        <v>783</v>
      </c>
      <c r="D10" s="323" t="s">
        <v>608</v>
      </c>
      <c r="E10" s="323" t="s">
        <v>609</v>
      </c>
      <c r="F10" s="163" t="s">
        <v>853</v>
      </c>
      <c r="G10" s="163" t="s">
        <v>856</v>
      </c>
      <c r="H10" s="163" t="s">
        <v>854</v>
      </c>
      <c r="I10" s="163" t="s">
        <v>855</v>
      </c>
    </row>
    <row r="11" spans="1:9" ht="13.5">
      <c r="A11" s="244">
        <v>1</v>
      </c>
      <c r="B11" s="244">
        <v>2</v>
      </c>
      <c r="C11" s="163">
        <v>3</v>
      </c>
      <c r="D11" s="165">
        <v>4</v>
      </c>
      <c r="E11" s="165">
        <v>5</v>
      </c>
      <c r="F11" s="163">
        <v>6</v>
      </c>
      <c r="G11" s="163">
        <v>7</v>
      </c>
      <c r="H11" s="163">
        <v>8</v>
      </c>
      <c r="I11" s="163">
        <v>9</v>
      </c>
    </row>
    <row r="12" spans="1:9" ht="30" customHeight="1">
      <c r="A12" s="324">
        <v>8000</v>
      </c>
      <c r="B12" s="323" t="s">
        <v>784</v>
      </c>
      <c r="C12" s="325">
        <f>SUM(D12:E12)</f>
        <v>-291682.49999999953</v>
      </c>
      <c r="D12" s="325">
        <f>Ekamutner!E11-'Gorcarnakan caxs'!G10</f>
        <v>-13899.899999999441</v>
      </c>
      <c r="E12" s="325">
        <f>Ekamutner!F11-'Gorcarnakan caxs'!H10</f>
        <v>-277782.6000000001</v>
      </c>
      <c r="F12" s="325">
        <f>Ekamutner!G11-'Gorcarnakan caxs'!I10</f>
        <v>-291682.49999999977</v>
      </c>
      <c r="G12" s="325">
        <f>Ekamutner!H11-'Gorcarnakan caxs'!J10</f>
        <v>-291682.49999999953</v>
      </c>
      <c r="H12" s="325">
        <f>Ekamutner!I11-'Gorcarnakan caxs'!K10</f>
        <v>-291682.5</v>
      </c>
      <c r="I12" s="325">
        <f>Ekamutner!J11-'Gorcarnakan caxs'!L10</f>
        <v>-291682.49999999907</v>
      </c>
    </row>
    <row r="13" spans="1:5" ht="13.5">
      <c r="A13" s="159"/>
      <c r="B13" s="159"/>
      <c r="C13" s="159"/>
      <c r="D13" s="159"/>
      <c r="E13" s="159"/>
    </row>
    <row r="14" spans="1:5" ht="13.5">
      <c r="A14" s="159"/>
      <c r="B14" s="159"/>
      <c r="C14" s="159"/>
      <c r="D14" s="159"/>
      <c r="E14" s="159"/>
    </row>
    <row r="15" spans="1:5" ht="13.5">
      <c r="A15" s="159"/>
      <c r="B15" s="159"/>
      <c r="C15" s="159"/>
      <c r="D15" s="159"/>
      <c r="E15" s="159"/>
    </row>
    <row r="16" spans="1:8" ht="13.5">
      <c r="A16" s="159"/>
      <c r="B16" s="159"/>
      <c r="C16" s="159"/>
      <c r="D16" s="159"/>
      <c r="E16" s="159"/>
      <c r="F16" s="326"/>
      <c r="G16" s="326"/>
      <c r="H16" s="326"/>
    </row>
    <row r="17" spans="1:9" ht="13.5">
      <c r="A17" s="159"/>
      <c r="B17" s="327" t="s">
        <v>163</v>
      </c>
      <c r="C17" s="328">
        <f>C12+'Dificiti caxs'!D11</f>
        <v>4.656612873077393E-10</v>
      </c>
      <c r="D17" s="328">
        <f>D12+'Dificiti caxs'!E11</f>
        <v>5.529727786779404E-10</v>
      </c>
      <c r="E17" s="328">
        <f>E12+'Dificiti caxs'!F11</f>
        <v>0</v>
      </c>
      <c r="F17" s="328">
        <f>F12+'Dificiti caxs'!G11</f>
        <v>0</v>
      </c>
      <c r="G17" s="328">
        <f>G12+'Dificiti caxs'!H11</f>
        <v>4.656612873077393E-10</v>
      </c>
      <c r="H17" s="328">
        <f>H12+'Dificiti caxs'!I11</f>
        <v>0</v>
      </c>
      <c r="I17" s="328">
        <f>I12+'Dificiti caxs'!J11</f>
        <v>9.313225746154785E-10</v>
      </c>
    </row>
    <row r="18" spans="1:9" ht="13.5">
      <c r="A18" s="159"/>
      <c r="B18" s="327" t="s">
        <v>164</v>
      </c>
      <c r="C18" s="328">
        <f>'Gorcarnakan caxs'!F10-'Tntesagitakan '!D10</f>
        <v>0</v>
      </c>
      <c r="D18" s="328">
        <f>'Gorcarnakan caxs'!G10-'Tntesagitakan '!E10</f>
        <v>0</v>
      </c>
      <c r="E18" s="328">
        <f>'Gorcarnakan caxs'!H10-'Tntesagitakan '!F10</f>
        <v>0</v>
      </c>
      <c r="F18" s="328">
        <f>'Gorcarnakan caxs'!I10-'Tntesagitakan '!G10</f>
        <v>0</v>
      </c>
      <c r="G18" s="328">
        <f>'Gorcarnakan caxs'!J10-'Tntesagitakan '!H10</f>
        <v>0</v>
      </c>
      <c r="H18" s="328">
        <f>'Gorcarnakan caxs'!K10-'Tntesagitakan '!I10</f>
        <v>0</v>
      </c>
      <c r="I18" s="328">
        <f>'Gorcarnakan caxs'!L10-'Tntesagitakan '!J10</f>
        <v>0</v>
      </c>
    </row>
    <row r="19" spans="1:9" ht="13.5">
      <c r="A19" s="159"/>
      <c r="B19" s="327" t="s">
        <v>279</v>
      </c>
      <c r="C19" s="328">
        <f>'Tntesagitakan '!D10-'Gorcarnakan caxs.Tntesagitakan'!F11</f>
        <v>0</v>
      </c>
      <c r="D19" s="328">
        <f>'Tntesagitakan '!E10-'Gorcarnakan caxs.Tntesagitakan'!G11</f>
        <v>0</v>
      </c>
      <c r="E19" s="328">
        <f>'Tntesagitakan '!F10-'Gorcarnakan caxs.Tntesagitakan'!H11</f>
        <v>0</v>
      </c>
      <c r="F19" s="328">
        <f>'Tntesagitakan '!G10-'Gorcarnakan caxs.Tntesagitakan'!I11</f>
        <v>0</v>
      </c>
      <c r="G19" s="328">
        <f>'Tntesagitakan '!H10-'Gorcarnakan caxs.Tntesagitakan'!J11</f>
        <v>0</v>
      </c>
      <c r="H19" s="328">
        <f>'Tntesagitakan '!I10-'Gorcarnakan caxs.Tntesagitakan'!K11</f>
        <v>0</v>
      </c>
      <c r="I19" s="328">
        <f>'Tntesagitakan '!J10-'Gorcarnakan caxs.Tntesagitakan'!L11</f>
        <v>0</v>
      </c>
    </row>
    <row r="20" spans="1:9" ht="13.5">
      <c r="A20" s="159"/>
      <c r="B20" s="327" t="s">
        <v>165</v>
      </c>
      <c r="C20" s="328">
        <f>'Gorcarnakan caxs'!F315-'Tntesagitakan '!D171</f>
        <v>0</v>
      </c>
      <c r="D20" s="328">
        <f>'Gorcarnakan caxs'!G315-'Tntesagitakan '!E171</f>
        <v>0</v>
      </c>
      <c r="E20" s="328">
        <f>'Gorcarnakan caxs'!H315-'Tntesagitakan '!F171</f>
        <v>0</v>
      </c>
      <c r="F20" s="328">
        <f>'Gorcarnakan caxs'!I315-'Tntesagitakan '!G171</f>
        <v>0</v>
      </c>
      <c r="G20" s="328">
        <f>'Gorcarnakan caxs'!J315-'Tntesagitakan '!H171</f>
        <v>0</v>
      </c>
      <c r="H20" s="328">
        <f>'Gorcarnakan caxs'!K315-'Tntesagitakan '!I171</f>
        <v>0</v>
      </c>
      <c r="I20" s="328">
        <f>'Gorcarnakan caxs'!L315-'Tntesagitakan '!J171</f>
        <v>0</v>
      </c>
    </row>
    <row r="21" spans="1:9" ht="13.5">
      <c r="A21" s="159"/>
      <c r="B21" s="329"/>
      <c r="C21" s="330"/>
      <c r="D21" s="330"/>
      <c r="E21" s="330"/>
      <c r="F21" s="331"/>
      <c r="G21" s="331"/>
      <c r="H21" s="331"/>
      <c r="I21" s="331"/>
    </row>
    <row r="22" spans="1:9" ht="13.5">
      <c r="A22" s="159"/>
      <c r="B22" s="329"/>
      <c r="C22" s="330"/>
      <c r="D22" s="330"/>
      <c r="E22" s="330"/>
      <c r="F22" s="331"/>
      <c r="G22" s="331"/>
      <c r="H22" s="331"/>
      <c r="I22" s="331"/>
    </row>
    <row r="23" spans="1:9" ht="13.5">
      <c r="A23" s="159"/>
      <c r="B23" s="329"/>
      <c r="C23" s="330"/>
      <c r="D23" s="328"/>
      <c r="E23" s="330"/>
      <c r="F23" s="331"/>
      <c r="G23" s="331"/>
      <c r="H23" s="331"/>
      <c r="I23" s="331"/>
    </row>
    <row r="24" spans="1:5" s="332" customFormat="1" ht="33" customHeight="1">
      <c r="A24" s="405" t="s">
        <v>785</v>
      </c>
      <c r="B24" s="405"/>
      <c r="C24" s="405"/>
      <c r="D24" s="405"/>
      <c r="E24" s="405"/>
    </row>
    <row r="25" spans="1:3" ht="13.5">
      <c r="A25" s="333"/>
      <c r="B25" s="334"/>
      <c r="C25" s="335"/>
    </row>
    <row r="26" spans="1:3" ht="13.5">
      <c r="A26" s="333"/>
      <c r="B26" s="336"/>
      <c r="C26" s="335"/>
    </row>
    <row r="27" spans="2:3" ht="13.5">
      <c r="B27" s="336"/>
      <c r="C27" s="335"/>
    </row>
    <row r="28" spans="2:3" ht="13.5">
      <c r="B28" s="336"/>
      <c r="C28" s="335"/>
    </row>
    <row r="29" spans="2:3" ht="13.5">
      <c r="B29" s="336"/>
      <c r="C29" s="335"/>
    </row>
    <row r="30" spans="2:3" ht="13.5">
      <c r="B30" s="336"/>
      <c r="C30" s="335"/>
    </row>
    <row r="31" spans="2:3" ht="13.5">
      <c r="B31" s="336"/>
      <c r="C31" s="335"/>
    </row>
    <row r="32" ht="13.5">
      <c r="B32" s="337"/>
    </row>
    <row r="33" ht="13.5">
      <c r="B33" s="337"/>
    </row>
    <row r="34" ht="13.5">
      <c r="B34" s="337"/>
    </row>
    <row r="35" ht="13.5">
      <c r="B35" s="337"/>
    </row>
    <row r="36" ht="13.5">
      <c r="B36" s="337"/>
    </row>
    <row r="37" ht="13.5">
      <c r="B37" s="337"/>
    </row>
    <row r="38" ht="13.5">
      <c r="B38" s="337"/>
    </row>
    <row r="39" ht="13.5">
      <c r="B39" s="337"/>
    </row>
    <row r="40" ht="13.5">
      <c r="B40" s="337"/>
    </row>
    <row r="41" ht="13.5">
      <c r="B41" s="337"/>
    </row>
    <row r="42" ht="13.5">
      <c r="B42" s="337"/>
    </row>
    <row r="43" ht="13.5">
      <c r="B43" s="337"/>
    </row>
    <row r="44" ht="13.5">
      <c r="B44" s="337"/>
    </row>
    <row r="45" ht="13.5">
      <c r="B45" s="337"/>
    </row>
    <row r="46" ht="13.5">
      <c r="B46" s="337"/>
    </row>
    <row r="47" ht="13.5">
      <c r="B47" s="337"/>
    </row>
    <row r="48" ht="13.5">
      <c r="B48" s="337"/>
    </row>
    <row r="49" ht="13.5">
      <c r="B49" s="337"/>
    </row>
    <row r="50" ht="13.5">
      <c r="B50" s="337"/>
    </row>
    <row r="51" ht="13.5">
      <c r="B51" s="337"/>
    </row>
    <row r="52" ht="13.5">
      <c r="B52" s="337"/>
    </row>
    <row r="53" ht="13.5">
      <c r="B53" s="337"/>
    </row>
    <row r="54" ht="13.5">
      <c r="B54" s="337"/>
    </row>
    <row r="55" ht="13.5">
      <c r="B55" s="337"/>
    </row>
    <row r="56" ht="13.5">
      <c r="B56" s="337"/>
    </row>
    <row r="57" ht="13.5">
      <c r="B57" s="337"/>
    </row>
    <row r="58" ht="13.5">
      <c r="B58" s="337"/>
    </row>
    <row r="59" ht="13.5">
      <c r="B59" s="337"/>
    </row>
    <row r="60" ht="13.5">
      <c r="B60" s="337"/>
    </row>
    <row r="61" ht="13.5">
      <c r="B61" s="337"/>
    </row>
    <row r="62" ht="13.5">
      <c r="B62" s="337"/>
    </row>
    <row r="63" ht="13.5">
      <c r="B63" s="337"/>
    </row>
    <row r="64" ht="13.5">
      <c r="B64" s="337"/>
    </row>
    <row r="65" ht="13.5">
      <c r="B65" s="337"/>
    </row>
    <row r="66" ht="13.5">
      <c r="B66" s="337"/>
    </row>
    <row r="67" ht="13.5">
      <c r="B67" s="337"/>
    </row>
    <row r="68" ht="13.5">
      <c r="B68" s="337"/>
    </row>
    <row r="69" ht="13.5">
      <c r="B69" s="337"/>
    </row>
    <row r="70" ht="13.5">
      <c r="B70" s="337"/>
    </row>
    <row r="71" ht="13.5">
      <c r="B71" s="337"/>
    </row>
    <row r="72" ht="13.5">
      <c r="B72" s="337"/>
    </row>
    <row r="73" ht="13.5">
      <c r="B73" s="337"/>
    </row>
    <row r="74" ht="13.5">
      <c r="B74" s="337"/>
    </row>
    <row r="75" ht="13.5">
      <c r="B75" s="337"/>
    </row>
    <row r="76" ht="13.5">
      <c r="B76" s="337"/>
    </row>
    <row r="77" ht="13.5">
      <c r="B77" s="337"/>
    </row>
    <row r="78" ht="13.5">
      <c r="B78" s="337"/>
    </row>
    <row r="79" ht="13.5">
      <c r="B79" s="337"/>
    </row>
    <row r="80" ht="13.5">
      <c r="B80" s="337"/>
    </row>
    <row r="81" ht="13.5">
      <c r="B81" s="337"/>
    </row>
    <row r="82" ht="13.5">
      <c r="B82" s="337"/>
    </row>
    <row r="83" ht="13.5">
      <c r="B83" s="337"/>
    </row>
    <row r="84" ht="13.5">
      <c r="B84" s="337"/>
    </row>
    <row r="85" ht="13.5">
      <c r="B85" s="337"/>
    </row>
    <row r="86" ht="13.5">
      <c r="B86" s="337"/>
    </row>
    <row r="87" ht="13.5">
      <c r="B87" s="337"/>
    </row>
    <row r="88" ht="13.5">
      <c r="B88" s="337"/>
    </row>
    <row r="89" ht="13.5">
      <c r="B89" s="337"/>
    </row>
    <row r="90" ht="13.5">
      <c r="B90" s="337"/>
    </row>
    <row r="91" ht="13.5">
      <c r="B91" s="337"/>
    </row>
    <row r="92" ht="13.5">
      <c r="B92" s="337"/>
    </row>
    <row r="93" ht="13.5">
      <c r="B93" s="337"/>
    </row>
    <row r="94" ht="13.5">
      <c r="B94" s="337"/>
    </row>
    <row r="95" ht="13.5">
      <c r="B95" s="337"/>
    </row>
    <row r="96" ht="13.5">
      <c r="B96" s="337"/>
    </row>
    <row r="97" ht="13.5">
      <c r="B97" s="337"/>
    </row>
    <row r="98" ht="13.5">
      <c r="B98" s="337"/>
    </row>
    <row r="99" ht="13.5">
      <c r="B99" s="337"/>
    </row>
    <row r="100" ht="13.5">
      <c r="B100" s="337"/>
    </row>
    <row r="101" ht="13.5">
      <c r="B101" s="337"/>
    </row>
    <row r="102" ht="13.5">
      <c r="B102" s="337"/>
    </row>
    <row r="103" ht="13.5">
      <c r="B103" s="337"/>
    </row>
    <row r="104" ht="13.5">
      <c r="B104" s="337"/>
    </row>
    <row r="105" ht="13.5">
      <c r="B105" s="337"/>
    </row>
    <row r="106" ht="13.5">
      <c r="B106" s="337"/>
    </row>
    <row r="107" ht="13.5">
      <c r="B107" s="337"/>
    </row>
    <row r="108" ht="13.5">
      <c r="B108" s="337"/>
    </row>
    <row r="109" ht="13.5">
      <c r="B109" s="337"/>
    </row>
    <row r="110" ht="13.5">
      <c r="B110" s="337"/>
    </row>
    <row r="111" ht="13.5">
      <c r="B111" s="337"/>
    </row>
    <row r="112" ht="13.5">
      <c r="B112" s="337"/>
    </row>
    <row r="113" ht="13.5">
      <c r="B113" s="337"/>
    </row>
    <row r="114" ht="13.5">
      <c r="B114" s="337"/>
    </row>
    <row r="115" ht="13.5">
      <c r="B115" s="337"/>
    </row>
    <row r="116" ht="13.5">
      <c r="B116" s="337"/>
    </row>
    <row r="117" ht="13.5">
      <c r="B117" s="337"/>
    </row>
    <row r="118" ht="13.5">
      <c r="B118" s="337"/>
    </row>
    <row r="119" ht="13.5">
      <c r="B119" s="337"/>
    </row>
    <row r="120" ht="13.5">
      <c r="B120" s="337"/>
    </row>
    <row r="121" ht="13.5">
      <c r="B121" s="337"/>
    </row>
    <row r="122" ht="13.5">
      <c r="B122" s="337"/>
    </row>
    <row r="123" ht="13.5">
      <c r="B123" s="337"/>
    </row>
    <row r="124" ht="13.5">
      <c r="B124" s="337"/>
    </row>
    <row r="125" ht="13.5">
      <c r="B125" s="337"/>
    </row>
    <row r="126" ht="13.5">
      <c r="B126" s="337"/>
    </row>
    <row r="127" ht="13.5">
      <c r="B127" s="337"/>
    </row>
    <row r="128" ht="13.5">
      <c r="B128" s="337"/>
    </row>
    <row r="129" ht="13.5">
      <c r="B129" s="337"/>
    </row>
    <row r="130" ht="13.5">
      <c r="B130" s="337"/>
    </row>
    <row r="131" ht="13.5">
      <c r="B131" s="337"/>
    </row>
    <row r="132" ht="13.5">
      <c r="B132" s="337"/>
    </row>
    <row r="133" ht="13.5">
      <c r="B133" s="337"/>
    </row>
    <row r="134" ht="13.5">
      <c r="B134" s="337"/>
    </row>
    <row r="135" ht="13.5">
      <c r="B135" s="337"/>
    </row>
    <row r="136" ht="13.5">
      <c r="B136" s="337"/>
    </row>
    <row r="137" ht="13.5">
      <c r="B137" s="337"/>
    </row>
    <row r="138" ht="13.5">
      <c r="B138" s="337"/>
    </row>
    <row r="139" ht="13.5">
      <c r="B139" s="337"/>
    </row>
    <row r="140" ht="13.5">
      <c r="B140" s="337"/>
    </row>
    <row r="141" ht="13.5">
      <c r="B141" s="337"/>
    </row>
    <row r="142" ht="13.5">
      <c r="B142" s="337"/>
    </row>
    <row r="143" ht="13.5">
      <c r="B143" s="337"/>
    </row>
    <row r="144" ht="13.5">
      <c r="B144" s="337"/>
    </row>
    <row r="145" ht="13.5">
      <c r="B145" s="337"/>
    </row>
    <row r="146" ht="13.5">
      <c r="B146" s="337"/>
    </row>
    <row r="147" ht="13.5">
      <c r="B147" s="337"/>
    </row>
    <row r="148" ht="13.5">
      <c r="B148" s="337"/>
    </row>
    <row r="149" ht="13.5">
      <c r="B149" s="337"/>
    </row>
    <row r="150" ht="13.5">
      <c r="B150" s="337"/>
    </row>
    <row r="151" ht="13.5">
      <c r="B151" s="337"/>
    </row>
    <row r="152" ht="13.5">
      <c r="B152" s="337"/>
    </row>
    <row r="153" ht="13.5">
      <c r="B153" s="337"/>
    </row>
    <row r="154" ht="13.5">
      <c r="B154" s="337"/>
    </row>
    <row r="155" ht="13.5">
      <c r="B155" s="337"/>
    </row>
    <row r="156" ht="13.5">
      <c r="B156" s="337"/>
    </row>
    <row r="157" ht="13.5">
      <c r="B157" s="337"/>
    </row>
    <row r="158" ht="13.5">
      <c r="B158" s="337"/>
    </row>
    <row r="159" ht="13.5">
      <c r="B159" s="337"/>
    </row>
    <row r="160" ht="13.5">
      <c r="B160" s="337"/>
    </row>
    <row r="161" ht="13.5">
      <c r="B161" s="337"/>
    </row>
    <row r="162" ht="13.5">
      <c r="B162" s="337"/>
    </row>
    <row r="163" ht="13.5">
      <c r="B163" s="337"/>
    </row>
    <row r="164" ht="13.5">
      <c r="B164" s="337"/>
    </row>
    <row r="165" ht="13.5">
      <c r="B165" s="337"/>
    </row>
    <row r="166" ht="13.5">
      <c r="B166" s="337"/>
    </row>
    <row r="167" ht="13.5">
      <c r="B167" s="337"/>
    </row>
    <row r="168" ht="13.5">
      <c r="B168" s="337"/>
    </row>
    <row r="169" ht="13.5">
      <c r="B169" s="337"/>
    </row>
    <row r="170" ht="13.5">
      <c r="B170" s="337"/>
    </row>
    <row r="171" ht="13.5">
      <c r="B171" s="337"/>
    </row>
    <row r="172" ht="13.5">
      <c r="B172" s="337"/>
    </row>
    <row r="173" ht="13.5">
      <c r="B173" s="337"/>
    </row>
    <row r="174" ht="13.5">
      <c r="B174" s="337"/>
    </row>
    <row r="175" ht="13.5">
      <c r="B175" s="337"/>
    </row>
    <row r="176" ht="13.5">
      <c r="B176" s="337"/>
    </row>
    <row r="177" ht="13.5">
      <c r="B177" s="337"/>
    </row>
    <row r="178" ht="13.5">
      <c r="B178" s="337"/>
    </row>
    <row r="179" ht="13.5">
      <c r="B179" s="337"/>
    </row>
    <row r="180" ht="13.5">
      <c r="B180" s="337"/>
    </row>
    <row r="181" ht="13.5">
      <c r="B181" s="337"/>
    </row>
    <row r="182" ht="13.5">
      <c r="B182" s="337"/>
    </row>
    <row r="183" ht="13.5">
      <c r="B183" s="337"/>
    </row>
    <row r="184" ht="13.5">
      <c r="B184" s="337"/>
    </row>
  </sheetData>
  <sheetProtection/>
  <mergeCells count="10">
    <mergeCell ref="F8:I8"/>
    <mergeCell ref="F9:I9"/>
    <mergeCell ref="A3:E3"/>
    <mergeCell ref="D2:E2"/>
    <mergeCell ref="B5:E5"/>
    <mergeCell ref="A24:E24"/>
    <mergeCell ref="B8:B10"/>
    <mergeCell ref="A8:A10"/>
    <mergeCell ref="C8:E8"/>
    <mergeCell ref="G2:I2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5"/>
  <sheetViews>
    <sheetView zoomScale="90" zoomScaleNormal="90" zoomScalePageLayoutView="0" workbookViewId="0" topLeftCell="A10">
      <selection activeCell="E11" sqref="E11:F11"/>
    </sheetView>
  </sheetViews>
  <sheetFormatPr defaultColWidth="9.140625" defaultRowHeight="12.75"/>
  <cols>
    <col min="1" max="1" width="5.8515625" style="318" customWidth="1"/>
    <col min="2" max="2" width="54.28125" style="318" customWidth="1"/>
    <col min="3" max="3" width="15.8515625" style="318" customWidth="1"/>
    <col min="4" max="10" width="13.7109375" style="318" customWidth="1"/>
    <col min="11" max="16384" width="9.140625" style="318" customWidth="1"/>
  </cols>
  <sheetData>
    <row r="2" spans="5:10" ht="143.25" customHeight="1">
      <c r="E2" s="403"/>
      <c r="F2" s="403"/>
      <c r="H2" s="412" t="s">
        <v>871</v>
      </c>
      <c r="I2" s="412"/>
      <c r="J2" s="412"/>
    </row>
    <row r="3" spans="1:10" s="319" customFormat="1" ht="25.5" customHeight="1">
      <c r="A3" s="320"/>
      <c r="B3" s="411" t="s">
        <v>7</v>
      </c>
      <c r="C3" s="411"/>
      <c r="D3" s="411"/>
      <c r="E3" s="411"/>
      <c r="F3" s="411"/>
      <c r="G3" s="411"/>
      <c r="H3" s="411"/>
      <c r="I3" s="411"/>
      <c r="J3" s="411"/>
    </row>
    <row r="4" spans="1:10" s="319" customFormat="1" ht="39.75" customHeight="1">
      <c r="A4" s="320"/>
      <c r="B4" s="404" t="s">
        <v>838</v>
      </c>
      <c r="C4" s="404"/>
      <c r="D4" s="404"/>
      <c r="E4" s="404"/>
      <c r="F4" s="404"/>
      <c r="G4" s="404"/>
      <c r="H4" s="404"/>
      <c r="I4" s="404"/>
      <c r="J4" s="404"/>
    </row>
    <row r="5" spans="1:6" s="319" customFormat="1" ht="15" customHeight="1">
      <c r="A5" s="320"/>
      <c r="B5" s="320"/>
      <c r="C5" s="413"/>
      <c r="D5" s="413"/>
      <c r="E5" s="413"/>
      <c r="F5" s="413"/>
    </row>
    <row r="6" spans="1:10" s="319" customFormat="1" ht="13.5" customHeight="1">
      <c r="A6" s="338"/>
      <c r="B6" s="231"/>
      <c r="C6" s="231"/>
      <c r="D6" s="231"/>
      <c r="E6" s="410" t="s">
        <v>605</v>
      </c>
      <c r="F6" s="410"/>
      <c r="G6" s="410"/>
      <c r="H6" s="410"/>
      <c r="I6" s="410"/>
      <c r="J6" s="410"/>
    </row>
    <row r="7" spans="1:10" ht="13.5" customHeight="1">
      <c r="A7" s="407"/>
      <c r="B7" s="407" t="s">
        <v>778</v>
      </c>
      <c r="C7" s="407"/>
      <c r="D7" s="408" t="s">
        <v>338</v>
      </c>
      <c r="E7" s="408"/>
      <c r="F7" s="408"/>
      <c r="G7" s="390" t="s">
        <v>851</v>
      </c>
      <c r="H7" s="390"/>
      <c r="I7" s="390"/>
      <c r="J7" s="390"/>
    </row>
    <row r="8" spans="1:10" ht="30" customHeight="1">
      <c r="A8" s="407"/>
      <c r="B8" s="407"/>
      <c r="C8" s="407"/>
      <c r="D8" s="390" t="s">
        <v>340</v>
      </c>
      <c r="E8" s="339" t="s">
        <v>341</v>
      </c>
      <c r="F8" s="339"/>
      <c r="G8" s="390" t="s">
        <v>852</v>
      </c>
      <c r="H8" s="390"/>
      <c r="I8" s="390"/>
      <c r="J8" s="390"/>
    </row>
    <row r="9" spans="1:10" ht="27" customHeight="1">
      <c r="A9" s="407"/>
      <c r="B9" s="340" t="s">
        <v>615</v>
      </c>
      <c r="C9" s="292" t="s">
        <v>158</v>
      </c>
      <c r="D9" s="390"/>
      <c r="E9" s="163" t="s">
        <v>342</v>
      </c>
      <c r="F9" s="163" t="s">
        <v>343</v>
      </c>
      <c r="G9" s="163" t="s">
        <v>853</v>
      </c>
      <c r="H9" s="163" t="s">
        <v>856</v>
      </c>
      <c r="I9" s="163" t="s">
        <v>854</v>
      </c>
      <c r="J9" s="163" t="s">
        <v>855</v>
      </c>
    </row>
    <row r="10" spans="1:10" ht="13.5" customHeight="1">
      <c r="A10" s="244">
        <v>1</v>
      </c>
      <c r="B10" s="244">
        <v>2</v>
      </c>
      <c r="C10" s="244" t="s">
        <v>159</v>
      </c>
      <c r="D10" s="208">
        <v>4</v>
      </c>
      <c r="E10" s="208">
        <v>5</v>
      </c>
      <c r="F10" s="163">
        <v>6</v>
      </c>
      <c r="G10" s="163">
        <v>7</v>
      </c>
      <c r="H10" s="163">
        <v>8</v>
      </c>
      <c r="I10" s="163">
        <v>9</v>
      </c>
      <c r="J10" s="163">
        <v>10</v>
      </c>
    </row>
    <row r="11" spans="1:10" s="344" customFormat="1" ht="27">
      <c r="A11" s="324">
        <v>8010</v>
      </c>
      <c r="B11" s="341" t="s">
        <v>787</v>
      </c>
      <c r="C11" s="342"/>
      <c r="D11" s="184">
        <f>SUM(E11:F11)</f>
        <v>291682.5</v>
      </c>
      <c r="E11" s="184">
        <f>SUM(E13+E68)</f>
        <v>13899.899999999994</v>
      </c>
      <c r="F11" s="184">
        <f>SUM(F13+F68)</f>
        <v>277782.6</v>
      </c>
      <c r="G11" s="343">
        <v>291682.5</v>
      </c>
      <c r="H11" s="343">
        <v>291682.5</v>
      </c>
      <c r="I11" s="343">
        <v>291682.5</v>
      </c>
      <c r="J11" s="343">
        <v>291682.5</v>
      </c>
    </row>
    <row r="12" spans="1:10" s="344" customFormat="1" ht="12.75" customHeight="1">
      <c r="A12" s="324"/>
      <c r="B12" s="345" t="s">
        <v>341</v>
      </c>
      <c r="C12" s="342"/>
      <c r="D12" s="184"/>
      <c r="E12" s="184"/>
      <c r="F12" s="184"/>
      <c r="G12" s="343"/>
      <c r="H12" s="343"/>
      <c r="I12" s="343"/>
      <c r="J12" s="343"/>
    </row>
    <row r="13" spans="1:10" ht="27">
      <c r="A13" s="324">
        <v>8100</v>
      </c>
      <c r="B13" s="341" t="s">
        <v>788</v>
      </c>
      <c r="C13" s="346"/>
      <c r="D13" s="192">
        <f>SUM(D15,D43)</f>
        <v>291682.5</v>
      </c>
      <c r="E13" s="192">
        <f>SUM(E15,E43)</f>
        <v>13899.899999999994</v>
      </c>
      <c r="F13" s="192">
        <f>SUM(F15,F43)</f>
        <v>277782.6</v>
      </c>
      <c r="G13" s="347">
        <v>291682.5</v>
      </c>
      <c r="H13" s="347">
        <v>291682.5</v>
      </c>
      <c r="I13" s="347">
        <v>291682.5</v>
      </c>
      <c r="J13" s="347">
        <v>291682.5</v>
      </c>
    </row>
    <row r="14" spans="1:10" ht="12.75" customHeight="1">
      <c r="A14" s="324"/>
      <c r="B14" s="348" t="s">
        <v>341</v>
      </c>
      <c r="C14" s="346"/>
      <c r="D14" s="192"/>
      <c r="E14" s="192"/>
      <c r="F14" s="192"/>
      <c r="G14" s="347"/>
      <c r="H14" s="347"/>
      <c r="I14" s="347"/>
      <c r="J14" s="347"/>
    </row>
    <row r="15" spans="1:10" ht="24" customHeight="1">
      <c r="A15" s="349">
        <v>8110</v>
      </c>
      <c r="B15" s="350" t="s">
        <v>789</v>
      </c>
      <c r="C15" s="346"/>
      <c r="D15" s="192">
        <f>SUM(D17:D21)</f>
        <v>0</v>
      </c>
      <c r="E15" s="192">
        <f>SUM(E17:E21)</f>
        <v>0</v>
      </c>
      <c r="F15" s="192">
        <f>SUM(F17:F21)</f>
        <v>0</v>
      </c>
      <c r="G15" s="347"/>
      <c r="H15" s="347"/>
      <c r="I15" s="347"/>
      <c r="J15" s="347"/>
    </row>
    <row r="16" spans="1:10" ht="12.75" customHeight="1">
      <c r="A16" s="349"/>
      <c r="B16" s="351" t="s">
        <v>341</v>
      </c>
      <c r="C16" s="346"/>
      <c r="D16" s="352"/>
      <c r="E16" s="192"/>
      <c r="F16" s="352"/>
      <c r="G16" s="347"/>
      <c r="H16" s="347"/>
      <c r="I16" s="347"/>
      <c r="J16" s="347"/>
    </row>
    <row r="17" spans="1:10" ht="42" customHeight="1">
      <c r="A17" s="349">
        <v>8111</v>
      </c>
      <c r="B17" s="353" t="s">
        <v>790</v>
      </c>
      <c r="C17" s="346"/>
      <c r="D17" s="192">
        <f>SUM(D19:D20)</f>
        <v>0</v>
      </c>
      <c r="E17" s="352" t="s">
        <v>182</v>
      </c>
      <c r="F17" s="192">
        <f>SUM(F19:F20)</f>
        <v>0</v>
      </c>
      <c r="G17" s="347"/>
      <c r="H17" s="347"/>
      <c r="I17" s="347"/>
      <c r="J17" s="347"/>
    </row>
    <row r="18" spans="1:10" ht="12.75" customHeight="1">
      <c r="A18" s="349"/>
      <c r="B18" s="285" t="s">
        <v>691</v>
      </c>
      <c r="C18" s="346"/>
      <c r="D18" s="192"/>
      <c r="E18" s="352"/>
      <c r="F18" s="192"/>
      <c r="G18" s="347"/>
      <c r="H18" s="347"/>
      <c r="I18" s="347"/>
      <c r="J18" s="347"/>
    </row>
    <row r="19" spans="1:10" ht="13.5" customHeight="1">
      <c r="A19" s="349">
        <v>8112</v>
      </c>
      <c r="B19" s="354" t="s">
        <v>791</v>
      </c>
      <c r="C19" s="355" t="s">
        <v>170</v>
      </c>
      <c r="D19" s="192">
        <f>SUM(E19:F19)</f>
        <v>0</v>
      </c>
      <c r="E19" s="352" t="s">
        <v>182</v>
      </c>
      <c r="F19" s="192"/>
      <c r="G19" s="347"/>
      <c r="H19" s="347"/>
      <c r="I19" s="347"/>
      <c r="J19" s="347"/>
    </row>
    <row r="20" spans="1:10" ht="13.5" customHeight="1">
      <c r="A20" s="349">
        <v>8113</v>
      </c>
      <c r="B20" s="354" t="s">
        <v>792</v>
      </c>
      <c r="C20" s="355" t="s">
        <v>171</v>
      </c>
      <c r="D20" s="192">
        <f>SUM(E20:F20)</f>
        <v>0</v>
      </c>
      <c r="E20" s="352" t="s">
        <v>182</v>
      </c>
      <c r="F20" s="192"/>
      <c r="G20" s="347"/>
      <c r="H20" s="347"/>
      <c r="I20" s="347"/>
      <c r="J20" s="347"/>
    </row>
    <row r="21" spans="1:10" ht="34.5" customHeight="1">
      <c r="A21" s="349">
        <v>8120</v>
      </c>
      <c r="B21" s="353" t="s">
        <v>793</v>
      </c>
      <c r="C21" s="355"/>
      <c r="D21" s="192">
        <f>SUM(D23,D33)</f>
        <v>0</v>
      </c>
      <c r="E21" s="192">
        <f>SUM(E23,E33)</f>
        <v>0</v>
      </c>
      <c r="F21" s="192">
        <f>SUM(F23,F33)</f>
        <v>0</v>
      </c>
      <c r="G21" s="347"/>
      <c r="H21" s="347"/>
      <c r="I21" s="347"/>
      <c r="J21" s="347"/>
    </row>
    <row r="22" spans="1:10" ht="12.75" customHeight="1">
      <c r="A22" s="349"/>
      <c r="B22" s="285" t="s">
        <v>341</v>
      </c>
      <c r="C22" s="355"/>
      <c r="D22" s="192"/>
      <c r="E22" s="352"/>
      <c r="F22" s="192"/>
      <c r="G22" s="347"/>
      <c r="H22" s="347"/>
      <c r="I22" s="347"/>
      <c r="J22" s="347"/>
    </row>
    <row r="23" spans="1:10" ht="12.75" customHeight="1">
      <c r="A23" s="349">
        <v>8121</v>
      </c>
      <c r="B23" s="353" t="s">
        <v>794</v>
      </c>
      <c r="C23" s="355"/>
      <c r="D23" s="192">
        <f>SUM(D25,D29)</f>
        <v>0</v>
      </c>
      <c r="E23" s="352" t="s">
        <v>182</v>
      </c>
      <c r="F23" s="192">
        <f>SUM(F25,F29)</f>
        <v>0</v>
      </c>
      <c r="G23" s="347"/>
      <c r="H23" s="347"/>
      <c r="I23" s="347"/>
      <c r="J23" s="347"/>
    </row>
    <row r="24" spans="1:10" ht="12.75" customHeight="1">
      <c r="A24" s="349"/>
      <c r="B24" s="285" t="s">
        <v>691</v>
      </c>
      <c r="C24" s="355"/>
      <c r="D24" s="192"/>
      <c r="E24" s="352"/>
      <c r="F24" s="192"/>
      <c r="G24" s="347"/>
      <c r="H24" s="347"/>
      <c r="I24" s="347"/>
      <c r="J24" s="347"/>
    </row>
    <row r="25" spans="1:10" ht="12.75" customHeight="1">
      <c r="A25" s="324">
        <v>8122</v>
      </c>
      <c r="B25" s="350" t="s">
        <v>795</v>
      </c>
      <c r="C25" s="355" t="s">
        <v>172</v>
      </c>
      <c r="D25" s="192">
        <f>SUM(D27:D28)</f>
        <v>0</v>
      </c>
      <c r="E25" s="352" t="s">
        <v>182</v>
      </c>
      <c r="F25" s="192">
        <f>SUM(F27:F28)</f>
        <v>0</v>
      </c>
      <c r="G25" s="347"/>
      <c r="H25" s="347"/>
      <c r="I25" s="347"/>
      <c r="J25" s="347"/>
    </row>
    <row r="26" spans="1:10" ht="12.75" customHeight="1">
      <c r="A26" s="324"/>
      <c r="B26" s="356" t="s">
        <v>691</v>
      </c>
      <c r="C26" s="355"/>
      <c r="D26" s="192"/>
      <c r="E26" s="352"/>
      <c r="F26" s="192"/>
      <c r="G26" s="347"/>
      <c r="H26" s="347"/>
      <c r="I26" s="347"/>
      <c r="J26" s="347"/>
    </row>
    <row r="27" spans="1:10" ht="13.5" customHeight="1">
      <c r="A27" s="324">
        <v>8123</v>
      </c>
      <c r="B27" s="356" t="s">
        <v>796</v>
      </c>
      <c r="C27" s="355"/>
      <c r="D27" s="192">
        <f>SUM(E27:F27)</f>
        <v>0</v>
      </c>
      <c r="E27" s="352" t="s">
        <v>182</v>
      </c>
      <c r="F27" s="192"/>
      <c r="G27" s="347"/>
      <c r="H27" s="347"/>
      <c r="I27" s="347"/>
      <c r="J27" s="347"/>
    </row>
    <row r="28" spans="1:10" ht="13.5" customHeight="1">
      <c r="A28" s="324">
        <v>8124</v>
      </c>
      <c r="B28" s="356" t="s">
        <v>797</v>
      </c>
      <c r="C28" s="355"/>
      <c r="D28" s="192">
        <f>SUM(E28:F28)</f>
        <v>0</v>
      </c>
      <c r="E28" s="352" t="s">
        <v>182</v>
      </c>
      <c r="F28" s="192"/>
      <c r="G28" s="347"/>
      <c r="H28" s="347"/>
      <c r="I28" s="347"/>
      <c r="J28" s="347"/>
    </row>
    <row r="29" spans="1:10" ht="27">
      <c r="A29" s="324">
        <v>8130</v>
      </c>
      <c r="B29" s="350" t="s">
        <v>798</v>
      </c>
      <c r="C29" s="355" t="s">
        <v>173</v>
      </c>
      <c r="D29" s="192">
        <f>SUM(D31:D32)</f>
        <v>0</v>
      </c>
      <c r="E29" s="352" t="s">
        <v>182</v>
      </c>
      <c r="F29" s="192">
        <f>SUM(F31:F32)</f>
        <v>0</v>
      </c>
      <c r="G29" s="347"/>
      <c r="H29" s="347"/>
      <c r="I29" s="347"/>
      <c r="J29" s="347"/>
    </row>
    <row r="30" spans="1:10" ht="12.75" customHeight="1">
      <c r="A30" s="324"/>
      <c r="B30" s="356" t="s">
        <v>691</v>
      </c>
      <c r="C30" s="355"/>
      <c r="D30" s="192"/>
      <c r="E30" s="352"/>
      <c r="F30" s="192"/>
      <c r="G30" s="347"/>
      <c r="H30" s="347"/>
      <c r="I30" s="347"/>
      <c r="J30" s="347"/>
    </row>
    <row r="31" spans="1:10" ht="13.5" customHeight="1">
      <c r="A31" s="324">
        <v>8131</v>
      </c>
      <c r="B31" s="356" t="s">
        <v>799</v>
      </c>
      <c r="C31" s="355"/>
      <c r="D31" s="192">
        <f>SUM(E31:F31)</f>
        <v>0</v>
      </c>
      <c r="E31" s="352" t="s">
        <v>182</v>
      </c>
      <c r="F31" s="192"/>
      <c r="G31" s="347"/>
      <c r="H31" s="347"/>
      <c r="I31" s="347"/>
      <c r="J31" s="347"/>
    </row>
    <row r="32" spans="1:10" ht="13.5" customHeight="1">
      <c r="A32" s="324">
        <v>8132</v>
      </c>
      <c r="B32" s="356" t="s">
        <v>800</v>
      </c>
      <c r="C32" s="355"/>
      <c r="D32" s="192">
        <f>SUM(E32:F32)</f>
        <v>0</v>
      </c>
      <c r="E32" s="352" t="s">
        <v>182</v>
      </c>
      <c r="F32" s="192"/>
      <c r="G32" s="347"/>
      <c r="H32" s="347"/>
      <c r="I32" s="347"/>
      <c r="J32" s="347"/>
    </row>
    <row r="33" spans="1:10" ht="12.75" customHeight="1">
      <c r="A33" s="324">
        <v>8140</v>
      </c>
      <c r="B33" s="350" t="s">
        <v>801</v>
      </c>
      <c r="C33" s="355"/>
      <c r="D33" s="192">
        <f>SUM(D35,D39)</f>
        <v>0</v>
      </c>
      <c r="E33" s="192">
        <f>SUM(E35,E39)</f>
        <v>0</v>
      </c>
      <c r="F33" s="192">
        <f>SUM(F35,F39)</f>
        <v>0</v>
      </c>
      <c r="G33" s="347"/>
      <c r="H33" s="347"/>
      <c r="I33" s="347"/>
      <c r="J33" s="347"/>
    </row>
    <row r="34" spans="1:10" ht="13.5" customHeight="1">
      <c r="A34" s="349"/>
      <c r="B34" s="285" t="s">
        <v>691</v>
      </c>
      <c r="C34" s="355"/>
      <c r="D34" s="192"/>
      <c r="E34" s="352"/>
      <c r="F34" s="192"/>
      <c r="G34" s="347"/>
      <c r="H34" s="347"/>
      <c r="I34" s="347"/>
      <c r="J34" s="347"/>
    </row>
    <row r="35" spans="1:10" ht="27">
      <c r="A35" s="324">
        <v>8141</v>
      </c>
      <c r="B35" s="350" t="s">
        <v>802</v>
      </c>
      <c r="C35" s="355" t="s">
        <v>172</v>
      </c>
      <c r="D35" s="192">
        <f>SUM(D37:D38)</f>
        <v>0</v>
      </c>
      <c r="E35" s="192">
        <f>SUM(E37:E38)</f>
        <v>0</v>
      </c>
      <c r="F35" s="192">
        <f>SUM(F37:F38)</f>
        <v>0</v>
      </c>
      <c r="G35" s="347"/>
      <c r="H35" s="347"/>
      <c r="I35" s="347"/>
      <c r="J35" s="347"/>
    </row>
    <row r="36" spans="1:10" ht="13.5" customHeight="1">
      <c r="A36" s="324"/>
      <c r="B36" s="356" t="s">
        <v>691</v>
      </c>
      <c r="C36" s="357"/>
      <c r="D36" s="192"/>
      <c r="E36" s="352"/>
      <c r="F36" s="192"/>
      <c r="G36" s="347"/>
      <c r="H36" s="347"/>
      <c r="I36" s="347"/>
      <c r="J36" s="347"/>
    </row>
    <row r="37" spans="1:10" ht="13.5" customHeight="1">
      <c r="A37" s="324">
        <v>8142</v>
      </c>
      <c r="B37" s="356" t="s">
        <v>803</v>
      </c>
      <c r="C37" s="357"/>
      <c r="D37" s="192">
        <f>SUM(E37:F37)</f>
        <v>0</v>
      </c>
      <c r="E37" s="352"/>
      <c r="F37" s="192" t="s">
        <v>117</v>
      </c>
      <c r="G37" s="347"/>
      <c r="H37" s="347"/>
      <c r="I37" s="347"/>
      <c r="J37" s="347"/>
    </row>
    <row r="38" spans="1:10" ht="13.5" customHeight="1">
      <c r="A38" s="324">
        <v>8143</v>
      </c>
      <c r="B38" s="356" t="s">
        <v>804</v>
      </c>
      <c r="C38" s="357"/>
      <c r="D38" s="192">
        <f>SUM(E38:F38)</f>
        <v>0</v>
      </c>
      <c r="E38" s="352"/>
      <c r="F38" s="192" t="s">
        <v>117</v>
      </c>
      <c r="G38" s="347"/>
      <c r="H38" s="347"/>
      <c r="I38" s="347"/>
      <c r="J38" s="347"/>
    </row>
    <row r="39" spans="1:10" ht="27" customHeight="1">
      <c r="A39" s="324">
        <v>8150</v>
      </c>
      <c r="B39" s="350" t="s">
        <v>805</v>
      </c>
      <c r="C39" s="358" t="s">
        <v>173</v>
      </c>
      <c r="D39" s="192">
        <f>SUM(D41:D42)</f>
        <v>0</v>
      </c>
      <c r="E39" s="192">
        <f>SUM(E41:E42)</f>
        <v>0</v>
      </c>
      <c r="F39" s="192">
        <f>SUM(F41:F42)</f>
        <v>0</v>
      </c>
      <c r="G39" s="347"/>
      <c r="H39" s="347"/>
      <c r="I39" s="347"/>
      <c r="J39" s="347"/>
    </row>
    <row r="40" spans="1:10" ht="12.75" customHeight="1">
      <c r="A40" s="324"/>
      <c r="B40" s="356" t="s">
        <v>691</v>
      </c>
      <c r="C40" s="358"/>
      <c r="D40" s="192"/>
      <c r="E40" s="352"/>
      <c r="F40" s="192"/>
      <c r="G40" s="347"/>
      <c r="H40" s="347"/>
      <c r="I40" s="347"/>
      <c r="J40" s="347"/>
    </row>
    <row r="41" spans="1:10" ht="13.5" customHeight="1">
      <c r="A41" s="324">
        <v>8151</v>
      </c>
      <c r="B41" s="356" t="s">
        <v>799</v>
      </c>
      <c r="C41" s="358"/>
      <c r="D41" s="192">
        <f>SUM(E41:F41)</f>
        <v>0</v>
      </c>
      <c r="E41" s="352"/>
      <c r="F41" s="192" t="s">
        <v>117</v>
      </c>
      <c r="G41" s="347"/>
      <c r="H41" s="347"/>
      <c r="I41" s="347"/>
      <c r="J41" s="347"/>
    </row>
    <row r="42" spans="1:10" ht="13.5" customHeight="1">
      <c r="A42" s="324">
        <v>8152</v>
      </c>
      <c r="B42" s="356" t="s">
        <v>806</v>
      </c>
      <c r="C42" s="358"/>
      <c r="D42" s="192">
        <f>SUM(E42:F42)</f>
        <v>0</v>
      </c>
      <c r="E42" s="352"/>
      <c r="F42" s="192" t="s">
        <v>117</v>
      </c>
      <c r="G42" s="347"/>
      <c r="H42" s="347"/>
      <c r="I42" s="347"/>
      <c r="J42" s="347"/>
    </row>
    <row r="43" spans="1:10" ht="37.5" customHeight="1">
      <c r="A43" s="324">
        <v>8160</v>
      </c>
      <c r="B43" s="350" t="s">
        <v>807</v>
      </c>
      <c r="C43" s="358"/>
      <c r="D43" s="184">
        <f>SUM(D45,D50,D54,D66)</f>
        <v>291682.5</v>
      </c>
      <c r="E43" s="184">
        <f>SUM(E45,E50,E54,E66)</f>
        <v>13899.899999999994</v>
      </c>
      <c r="F43" s="184">
        <f>SUM(F45,F50,F54,F66)</f>
        <v>277782.6</v>
      </c>
      <c r="G43" s="343">
        <v>291682.5</v>
      </c>
      <c r="H43" s="343">
        <v>291682.5</v>
      </c>
      <c r="I43" s="343">
        <v>291682.5</v>
      </c>
      <c r="J43" s="343">
        <v>291682.5</v>
      </c>
    </row>
    <row r="44" spans="1:10" ht="13.5" customHeight="1">
      <c r="A44" s="324"/>
      <c r="B44" s="359" t="s">
        <v>341</v>
      </c>
      <c r="C44" s="358"/>
      <c r="D44" s="192"/>
      <c r="E44" s="352"/>
      <c r="F44" s="192"/>
      <c r="G44" s="347"/>
      <c r="H44" s="347"/>
      <c r="I44" s="347"/>
      <c r="J44" s="347"/>
    </row>
    <row r="45" spans="1:10" s="344" customFormat="1" ht="29.25" customHeight="1">
      <c r="A45" s="324">
        <v>8161</v>
      </c>
      <c r="B45" s="353" t="s">
        <v>808</v>
      </c>
      <c r="C45" s="358"/>
      <c r="D45" s="184">
        <f>SUM(D47:D49)</f>
        <v>0</v>
      </c>
      <c r="E45" s="325" t="s">
        <v>182</v>
      </c>
      <c r="F45" s="184">
        <f>SUM(F47:F49)</f>
        <v>0</v>
      </c>
      <c r="G45" s="343"/>
      <c r="H45" s="343"/>
      <c r="I45" s="343"/>
      <c r="J45" s="343"/>
    </row>
    <row r="46" spans="1:10" s="344" customFormat="1" ht="12.75" customHeight="1">
      <c r="A46" s="324"/>
      <c r="B46" s="285" t="s">
        <v>691</v>
      </c>
      <c r="C46" s="358"/>
      <c r="D46" s="184"/>
      <c r="E46" s="325"/>
      <c r="F46" s="184"/>
      <c r="G46" s="343"/>
      <c r="H46" s="343"/>
      <c r="I46" s="343"/>
      <c r="J46" s="343"/>
    </row>
    <row r="47" spans="1:10" ht="27" customHeight="1">
      <c r="A47" s="324">
        <v>8162</v>
      </c>
      <c r="B47" s="356" t="s">
        <v>809</v>
      </c>
      <c r="C47" s="358" t="s">
        <v>174</v>
      </c>
      <c r="D47" s="192"/>
      <c r="E47" s="352" t="s">
        <v>182</v>
      </c>
      <c r="F47" s="192"/>
      <c r="G47" s="347"/>
      <c r="H47" s="347"/>
      <c r="I47" s="347"/>
      <c r="J47" s="347"/>
    </row>
    <row r="48" spans="1:10" s="344" customFormat="1" ht="71.25" customHeight="1">
      <c r="A48" s="263">
        <v>8163</v>
      </c>
      <c r="B48" s="356" t="s">
        <v>810</v>
      </c>
      <c r="C48" s="358" t="s">
        <v>174</v>
      </c>
      <c r="D48" s="192">
        <f>SUM(E48:F48)</f>
        <v>0</v>
      </c>
      <c r="E48" s="325" t="s">
        <v>182</v>
      </c>
      <c r="F48" s="184"/>
      <c r="G48" s="343"/>
      <c r="H48" s="343"/>
      <c r="I48" s="343"/>
      <c r="J48" s="343"/>
    </row>
    <row r="49" spans="1:10" ht="14.25" customHeight="1">
      <c r="A49" s="324">
        <v>8164</v>
      </c>
      <c r="B49" s="356" t="s">
        <v>811</v>
      </c>
      <c r="C49" s="358" t="s">
        <v>175</v>
      </c>
      <c r="D49" s="192">
        <f>SUM(E49:F49)</f>
        <v>0</v>
      </c>
      <c r="E49" s="352" t="s">
        <v>182</v>
      </c>
      <c r="F49" s="192"/>
      <c r="G49" s="347"/>
      <c r="H49" s="347"/>
      <c r="I49" s="347"/>
      <c r="J49" s="347"/>
    </row>
    <row r="50" spans="1:10" s="344" customFormat="1" ht="13.5" customHeight="1">
      <c r="A50" s="324">
        <v>8170</v>
      </c>
      <c r="B50" s="353" t="s">
        <v>812</v>
      </c>
      <c r="C50" s="358"/>
      <c r="D50" s="325">
        <f>SUM(D52:D53)</f>
        <v>0</v>
      </c>
      <c r="E50" s="325">
        <f>SUM(E52:E53)</f>
        <v>0</v>
      </c>
      <c r="F50" s="325">
        <f>SUM(F52:F53)</f>
        <v>0</v>
      </c>
      <c r="G50" s="343"/>
      <c r="H50" s="343"/>
      <c r="I50" s="343"/>
      <c r="J50" s="343"/>
    </row>
    <row r="51" spans="1:10" s="344" customFormat="1" ht="12.75" customHeight="1">
      <c r="A51" s="324"/>
      <c r="B51" s="285" t="s">
        <v>691</v>
      </c>
      <c r="C51" s="358"/>
      <c r="D51" s="325"/>
      <c r="E51" s="325"/>
      <c r="F51" s="325"/>
      <c r="G51" s="343"/>
      <c r="H51" s="343"/>
      <c r="I51" s="343"/>
      <c r="J51" s="343"/>
    </row>
    <row r="52" spans="1:10" ht="27">
      <c r="A52" s="324">
        <v>8171</v>
      </c>
      <c r="B52" s="356" t="s">
        <v>813</v>
      </c>
      <c r="C52" s="358" t="s">
        <v>176</v>
      </c>
      <c r="D52" s="192">
        <f>SUM(E52:F52)</f>
        <v>0</v>
      </c>
      <c r="E52" s="192"/>
      <c r="F52" s="192"/>
      <c r="G52" s="347"/>
      <c r="H52" s="347"/>
      <c r="I52" s="347"/>
      <c r="J52" s="347"/>
    </row>
    <row r="53" spans="1:10" ht="13.5" customHeight="1">
      <c r="A53" s="324">
        <v>8172</v>
      </c>
      <c r="B53" s="354" t="s">
        <v>814</v>
      </c>
      <c r="C53" s="358" t="s">
        <v>177</v>
      </c>
      <c r="D53" s="192">
        <f>SUM(E53:F53)</f>
        <v>0</v>
      </c>
      <c r="E53" s="352"/>
      <c r="F53" s="192"/>
      <c r="G53" s="347"/>
      <c r="H53" s="347"/>
      <c r="I53" s="347"/>
      <c r="J53" s="347"/>
    </row>
    <row r="54" spans="1:10" s="344" customFormat="1" ht="27">
      <c r="A54" s="244">
        <v>8190</v>
      </c>
      <c r="B54" s="360" t="s">
        <v>815</v>
      </c>
      <c r="C54" s="324"/>
      <c r="D54" s="184">
        <f>SUM(E54:F54)</f>
        <v>291682.5</v>
      </c>
      <c r="E54" s="184">
        <f>SUM(E56+E60-E59)</f>
        <v>13899.899999999994</v>
      </c>
      <c r="F54" s="184">
        <f>SUM(F60)</f>
        <v>277782.6</v>
      </c>
      <c r="G54" s="184">
        <f>G56+G60-G59</f>
        <v>291682.5</v>
      </c>
      <c r="H54" s="184">
        <f>H56+H60-H59</f>
        <v>291682.5</v>
      </c>
      <c r="I54" s="184">
        <f>I56+I60-I59</f>
        <v>291682.5</v>
      </c>
      <c r="J54" s="184">
        <f>J56+J60-J59</f>
        <v>291682.5</v>
      </c>
    </row>
    <row r="55" spans="1:10" s="344" customFormat="1" ht="12.75" customHeight="1">
      <c r="A55" s="244"/>
      <c r="B55" s="285" t="s">
        <v>617</v>
      </c>
      <c r="C55" s="324"/>
      <c r="D55" s="184"/>
      <c r="E55" s="184"/>
      <c r="F55" s="184"/>
      <c r="G55" s="343"/>
      <c r="H55" s="343"/>
      <c r="I55" s="343"/>
      <c r="J55" s="343"/>
    </row>
    <row r="56" spans="1:10" ht="27">
      <c r="A56" s="263">
        <v>8191</v>
      </c>
      <c r="B56" s="285" t="s">
        <v>816</v>
      </c>
      <c r="C56" s="286">
        <v>9320</v>
      </c>
      <c r="D56" s="192">
        <f>SUM(E56:F56)</f>
        <v>210352.5</v>
      </c>
      <c r="E56" s="192">
        <v>210352.5</v>
      </c>
      <c r="F56" s="192" t="s">
        <v>117</v>
      </c>
      <c r="G56" s="347">
        <v>210352.5</v>
      </c>
      <c r="H56" s="347">
        <v>210352.5</v>
      </c>
      <c r="I56" s="347">
        <v>210352.5</v>
      </c>
      <c r="J56" s="347">
        <v>210352.5</v>
      </c>
    </row>
    <row r="57" spans="1:10" ht="12.75" customHeight="1">
      <c r="A57" s="263"/>
      <c r="B57" s="285" t="s">
        <v>422</v>
      </c>
      <c r="C57" s="324"/>
      <c r="D57" s="192"/>
      <c r="E57" s="192"/>
      <c r="F57" s="192"/>
      <c r="G57" s="347"/>
      <c r="H57" s="347"/>
      <c r="I57" s="347"/>
      <c r="J57" s="347"/>
    </row>
    <row r="58" spans="1:10" ht="42" customHeight="1">
      <c r="A58" s="263">
        <v>8192</v>
      </c>
      <c r="B58" s="356" t="s">
        <v>817</v>
      </c>
      <c r="C58" s="324"/>
      <c r="D58" s="192">
        <f>SUM(E58:F58)</f>
        <v>13899.9</v>
      </c>
      <c r="E58" s="192">
        <v>13899.9</v>
      </c>
      <c r="F58" s="352" t="s">
        <v>182</v>
      </c>
      <c r="G58" s="347">
        <v>13899.9</v>
      </c>
      <c r="H58" s="347">
        <v>13899.9</v>
      </c>
      <c r="I58" s="347">
        <v>13899.9</v>
      </c>
      <c r="J58" s="347">
        <v>13899.9</v>
      </c>
    </row>
    <row r="59" spans="1:10" ht="27">
      <c r="A59" s="263">
        <v>8193</v>
      </c>
      <c r="B59" s="356" t="s">
        <v>818</v>
      </c>
      <c r="C59" s="324"/>
      <c r="D59" s="192">
        <f>D56-D58</f>
        <v>196452.6</v>
      </c>
      <c r="E59" s="192">
        <f>E56-E58</f>
        <v>196452.6</v>
      </c>
      <c r="F59" s="352" t="s">
        <v>117</v>
      </c>
      <c r="G59" s="347">
        <v>196452.6</v>
      </c>
      <c r="H59" s="347">
        <v>196452.6</v>
      </c>
      <c r="I59" s="347">
        <v>196452.6</v>
      </c>
      <c r="J59" s="347">
        <v>196452.6</v>
      </c>
    </row>
    <row r="60" spans="1:10" ht="27">
      <c r="A60" s="263">
        <v>8194</v>
      </c>
      <c r="B60" s="285" t="s">
        <v>819</v>
      </c>
      <c r="C60" s="361">
        <v>9330</v>
      </c>
      <c r="D60" s="184">
        <f>D62+D63</f>
        <v>277782.6</v>
      </c>
      <c r="E60" s="184">
        <f>SUM(E62,E63)</f>
        <v>0</v>
      </c>
      <c r="F60" s="184">
        <f>F62+F63</f>
        <v>277782.6</v>
      </c>
      <c r="G60" s="184">
        <f>G62+G63</f>
        <v>277782.6</v>
      </c>
      <c r="H60" s="184">
        <f>H62+H63</f>
        <v>277782.6</v>
      </c>
      <c r="I60" s="184">
        <f>I62+I63</f>
        <v>277782.6</v>
      </c>
      <c r="J60" s="184">
        <f>J62+J63</f>
        <v>277782.6</v>
      </c>
    </row>
    <row r="61" spans="1:10" ht="12.75" customHeight="1">
      <c r="A61" s="263"/>
      <c r="B61" s="285" t="s">
        <v>422</v>
      </c>
      <c r="C61" s="361"/>
      <c r="D61" s="192"/>
      <c r="E61" s="352"/>
      <c r="F61" s="192"/>
      <c r="G61" s="347"/>
      <c r="H61" s="347"/>
      <c r="I61" s="347"/>
      <c r="J61" s="347"/>
    </row>
    <row r="62" spans="1:10" ht="27">
      <c r="A62" s="263">
        <v>8195</v>
      </c>
      <c r="B62" s="356" t="s">
        <v>820</v>
      </c>
      <c r="C62" s="361"/>
      <c r="D62" s="192">
        <f>F62</f>
        <v>81330</v>
      </c>
      <c r="E62" s="352" t="s">
        <v>182</v>
      </c>
      <c r="F62" s="192">
        <v>81330</v>
      </c>
      <c r="G62" s="192">
        <v>81330</v>
      </c>
      <c r="H62" s="192">
        <v>81330</v>
      </c>
      <c r="I62" s="192">
        <v>81330</v>
      </c>
      <c r="J62" s="192">
        <v>81330</v>
      </c>
    </row>
    <row r="63" spans="1:10" ht="27">
      <c r="A63" s="263">
        <v>8196</v>
      </c>
      <c r="B63" s="356" t="s">
        <v>821</v>
      </c>
      <c r="C63" s="361"/>
      <c r="D63" s="192">
        <f>SUM(D59)</f>
        <v>196452.6</v>
      </c>
      <c r="E63" s="352" t="s">
        <v>182</v>
      </c>
      <c r="F63" s="192">
        <v>196452.6</v>
      </c>
      <c r="G63" s="192">
        <v>196452.6</v>
      </c>
      <c r="H63" s="192">
        <v>196452.6</v>
      </c>
      <c r="I63" s="192">
        <v>196452.6</v>
      </c>
      <c r="J63" s="192">
        <v>196452.6</v>
      </c>
    </row>
    <row r="64" spans="1:10" ht="27">
      <c r="A64" s="263">
        <v>8197</v>
      </c>
      <c r="B64" s="360" t="s">
        <v>822</v>
      </c>
      <c r="C64" s="362"/>
      <c r="D64" s="192" t="s">
        <v>117</v>
      </c>
      <c r="E64" s="352" t="s">
        <v>182</v>
      </c>
      <c r="F64" s="352" t="s">
        <v>117</v>
      </c>
      <c r="G64" s="347"/>
      <c r="H64" s="347"/>
      <c r="I64" s="347"/>
      <c r="J64" s="347"/>
    </row>
    <row r="65" spans="1:10" ht="40.5">
      <c r="A65" s="263">
        <v>8198</v>
      </c>
      <c r="B65" s="360" t="s">
        <v>823</v>
      </c>
      <c r="C65" s="362"/>
      <c r="D65" s="192">
        <f>SUM(E65:F65)</f>
        <v>0</v>
      </c>
      <c r="E65" s="352" t="s">
        <v>117</v>
      </c>
      <c r="F65" s="192">
        <v>0</v>
      </c>
      <c r="G65" s="347"/>
      <c r="H65" s="347"/>
      <c r="I65" s="347"/>
      <c r="J65" s="347"/>
    </row>
    <row r="66" spans="1:10" ht="40.5">
      <c r="A66" s="263">
        <v>8199</v>
      </c>
      <c r="B66" s="360" t="s">
        <v>824</v>
      </c>
      <c r="C66" s="362"/>
      <c r="D66" s="352">
        <f>SUM(E66:F66)</f>
        <v>0</v>
      </c>
      <c r="E66" s="352"/>
      <c r="F66" s="192"/>
      <c r="G66" s="347"/>
      <c r="H66" s="347"/>
      <c r="I66" s="347"/>
      <c r="J66" s="347"/>
    </row>
    <row r="67" spans="1:10" ht="27">
      <c r="A67" s="263" t="s">
        <v>157</v>
      </c>
      <c r="B67" s="363" t="s">
        <v>825</v>
      </c>
      <c r="C67" s="362"/>
      <c r="D67" s="352">
        <f>SUM(E67:F67)</f>
        <v>0</v>
      </c>
      <c r="E67" s="352"/>
      <c r="F67" s="192"/>
      <c r="G67" s="347"/>
      <c r="H67" s="347"/>
      <c r="I67" s="347"/>
      <c r="J67" s="347"/>
    </row>
    <row r="68" spans="1:10" ht="30" customHeight="1">
      <c r="A68" s="349">
        <v>8200</v>
      </c>
      <c r="B68" s="341" t="s">
        <v>826</v>
      </c>
      <c r="C68" s="324"/>
      <c r="D68" s="192">
        <f>SUM(D70)</f>
        <v>0</v>
      </c>
      <c r="E68" s="192">
        <f>SUM(E70)</f>
        <v>0</v>
      </c>
      <c r="F68" s="192">
        <f>SUM(F70)</f>
        <v>0</v>
      </c>
      <c r="G68" s="347"/>
      <c r="H68" s="347"/>
      <c r="I68" s="347"/>
      <c r="J68" s="347"/>
    </row>
    <row r="69" spans="1:10" ht="12.75" customHeight="1">
      <c r="A69" s="349"/>
      <c r="B69" s="348" t="s">
        <v>341</v>
      </c>
      <c r="C69" s="324"/>
      <c r="D69" s="192"/>
      <c r="E69" s="192"/>
      <c r="F69" s="192"/>
      <c r="G69" s="331"/>
      <c r="H69" s="331"/>
      <c r="I69" s="331"/>
      <c r="J69" s="331"/>
    </row>
    <row r="70" spans="1:10" ht="27">
      <c r="A70" s="349">
        <v>8210</v>
      </c>
      <c r="B70" s="364" t="s">
        <v>827</v>
      </c>
      <c r="C70" s="324"/>
      <c r="D70" s="192">
        <f>SUM(D72,D76)</f>
        <v>0</v>
      </c>
      <c r="E70" s="192">
        <f>SUM(E72,E76)</f>
        <v>0</v>
      </c>
      <c r="F70" s="192">
        <f>SUM(F72,F76)</f>
        <v>0</v>
      </c>
      <c r="G70" s="331"/>
      <c r="H70" s="331"/>
      <c r="I70" s="331"/>
      <c r="J70" s="331"/>
    </row>
    <row r="71" spans="1:10" ht="12.75" customHeight="1">
      <c r="A71" s="324"/>
      <c r="B71" s="356" t="s">
        <v>341</v>
      </c>
      <c r="C71" s="324"/>
      <c r="D71" s="192"/>
      <c r="E71" s="352"/>
      <c r="F71" s="192"/>
      <c r="G71" s="331"/>
      <c r="H71" s="331"/>
      <c r="I71" s="331"/>
      <c r="J71" s="331"/>
    </row>
    <row r="72" spans="1:10" ht="24" customHeight="1">
      <c r="A72" s="349">
        <v>8211</v>
      </c>
      <c r="B72" s="353" t="s">
        <v>828</v>
      </c>
      <c r="C72" s="324"/>
      <c r="D72" s="192">
        <f>SUM(D74:D75)</f>
        <v>0</v>
      </c>
      <c r="E72" s="352" t="s">
        <v>182</v>
      </c>
      <c r="F72" s="192">
        <f>SUM(F74:F75)</f>
        <v>0</v>
      </c>
      <c r="G72" s="331"/>
      <c r="H72" s="331"/>
      <c r="I72" s="331"/>
      <c r="J72" s="331"/>
    </row>
    <row r="73" spans="1:10" ht="12.75" customHeight="1">
      <c r="A73" s="349"/>
      <c r="B73" s="285" t="s">
        <v>422</v>
      </c>
      <c r="C73" s="324"/>
      <c r="D73" s="192"/>
      <c r="E73" s="352"/>
      <c r="F73" s="192"/>
      <c r="G73" s="331"/>
      <c r="H73" s="331"/>
      <c r="I73" s="331"/>
      <c r="J73" s="331"/>
    </row>
    <row r="74" spans="1:10" ht="13.5" customHeight="1">
      <c r="A74" s="349">
        <v>8212</v>
      </c>
      <c r="B74" s="354" t="s">
        <v>791</v>
      </c>
      <c r="C74" s="358" t="s">
        <v>166</v>
      </c>
      <c r="D74" s="192">
        <f>SUM(E74:F74)</f>
        <v>0</v>
      </c>
      <c r="E74" s="352" t="s">
        <v>182</v>
      </c>
      <c r="F74" s="192"/>
      <c r="G74" s="331"/>
      <c r="H74" s="331"/>
      <c r="I74" s="331"/>
      <c r="J74" s="331"/>
    </row>
    <row r="75" spans="1:10" ht="13.5" customHeight="1">
      <c r="A75" s="349">
        <v>8213</v>
      </c>
      <c r="B75" s="354" t="s">
        <v>792</v>
      </c>
      <c r="C75" s="358" t="s">
        <v>167</v>
      </c>
      <c r="D75" s="192">
        <f>SUM(E75:F75)</f>
        <v>0</v>
      </c>
      <c r="E75" s="352" t="s">
        <v>182</v>
      </c>
      <c r="F75" s="192"/>
      <c r="G75" s="331"/>
      <c r="H75" s="331"/>
      <c r="I75" s="331"/>
      <c r="J75" s="331"/>
    </row>
    <row r="76" spans="1:10" ht="27">
      <c r="A76" s="349">
        <v>8220</v>
      </c>
      <c r="B76" s="353" t="s">
        <v>0</v>
      </c>
      <c r="C76" s="324"/>
      <c r="D76" s="192">
        <f>SUM(D78,D82)</f>
        <v>0</v>
      </c>
      <c r="E76" s="192">
        <f>SUM(E78,E82)</f>
        <v>0</v>
      </c>
      <c r="F76" s="192">
        <f>SUM(F78,F82)</f>
        <v>0</v>
      </c>
      <c r="G76" s="331"/>
      <c r="H76" s="331"/>
      <c r="I76" s="331"/>
      <c r="J76" s="331"/>
    </row>
    <row r="77" spans="1:10" ht="12.75" customHeight="1">
      <c r="A77" s="349"/>
      <c r="B77" s="285" t="s">
        <v>341</v>
      </c>
      <c r="C77" s="324"/>
      <c r="D77" s="192"/>
      <c r="E77" s="192"/>
      <c r="F77" s="192"/>
      <c r="G77" s="331"/>
      <c r="H77" s="331"/>
      <c r="I77" s="331"/>
      <c r="J77" s="331"/>
    </row>
    <row r="78" spans="1:10" ht="12.75" customHeight="1">
      <c r="A78" s="349">
        <v>8221</v>
      </c>
      <c r="B78" s="353" t="s">
        <v>1</v>
      </c>
      <c r="C78" s="324"/>
      <c r="D78" s="192">
        <f>SUM(D80:D81)</f>
        <v>0</v>
      </c>
      <c r="E78" s="352" t="s">
        <v>182</v>
      </c>
      <c r="F78" s="192">
        <f>SUM(F80:F81)</f>
        <v>0</v>
      </c>
      <c r="G78" s="331"/>
      <c r="H78" s="331"/>
      <c r="I78" s="331"/>
      <c r="J78" s="331"/>
    </row>
    <row r="79" spans="1:10" ht="12.75" customHeight="1">
      <c r="A79" s="349"/>
      <c r="B79" s="285" t="s">
        <v>691</v>
      </c>
      <c r="C79" s="324"/>
      <c r="D79" s="192"/>
      <c r="E79" s="352"/>
      <c r="F79" s="192"/>
      <c r="G79" s="331"/>
      <c r="H79" s="331"/>
      <c r="I79" s="331"/>
      <c r="J79" s="331"/>
    </row>
    <row r="80" spans="1:10" ht="13.5" customHeight="1">
      <c r="A80" s="324">
        <v>8222</v>
      </c>
      <c r="B80" s="356" t="s">
        <v>2</v>
      </c>
      <c r="C80" s="358" t="s">
        <v>168</v>
      </c>
      <c r="D80" s="192">
        <f>SUM(E80:F80)</f>
        <v>0</v>
      </c>
      <c r="E80" s="352" t="s">
        <v>182</v>
      </c>
      <c r="F80" s="192"/>
      <c r="G80" s="331"/>
      <c r="H80" s="331"/>
      <c r="I80" s="331"/>
      <c r="J80" s="331"/>
    </row>
    <row r="81" spans="1:10" ht="13.5" customHeight="1">
      <c r="A81" s="324">
        <v>8230</v>
      </c>
      <c r="B81" s="356" t="s">
        <v>3</v>
      </c>
      <c r="C81" s="358" t="s">
        <v>169</v>
      </c>
      <c r="D81" s="192">
        <f>SUM(E81:F81)</f>
        <v>0</v>
      </c>
      <c r="E81" s="352" t="s">
        <v>182</v>
      </c>
      <c r="F81" s="192"/>
      <c r="G81" s="331"/>
      <c r="H81" s="331"/>
      <c r="I81" s="331"/>
      <c r="J81" s="331"/>
    </row>
    <row r="82" spans="1:10" ht="12.75" customHeight="1">
      <c r="A82" s="324">
        <v>8240</v>
      </c>
      <c r="B82" s="353" t="s">
        <v>4</v>
      </c>
      <c r="C82" s="324"/>
      <c r="D82" s="192">
        <f>SUM(D84:D85)</f>
        <v>0</v>
      </c>
      <c r="E82" s="192">
        <f>SUM(E84:E85)</f>
        <v>0</v>
      </c>
      <c r="F82" s="192">
        <f>SUM(F84:F85)</f>
        <v>0</v>
      </c>
      <c r="G82" s="331"/>
      <c r="H82" s="331"/>
      <c r="I82" s="331"/>
      <c r="J82" s="331"/>
    </row>
    <row r="83" spans="1:10" ht="12.75" customHeight="1">
      <c r="A83" s="349"/>
      <c r="B83" s="285" t="s">
        <v>691</v>
      </c>
      <c r="C83" s="324"/>
      <c r="D83" s="192"/>
      <c r="E83" s="192"/>
      <c r="F83" s="192"/>
      <c r="G83" s="331"/>
      <c r="H83" s="331"/>
      <c r="I83" s="331"/>
      <c r="J83" s="331"/>
    </row>
    <row r="84" spans="1:10" ht="13.5" customHeight="1">
      <c r="A84" s="324">
        <v>8241</v>
      </c>
      <c r="B84" s="356" t="s">
        <v>5</v>
      </c>
      <c r="C84" s="358" t="s">
        <v>168</v>
      </c>
      <c r="D84" s="192">
        <f>SUM(E84:F84)</f>
        <v>0</v>
      </c>
      <c r="E84" s="192"/>
      <c r="F84" s="192" t="s">
        <v>117</v>
      </c>
      <c r="G84" s="331"/>
      <c r="H84" s="331"/>
      <c r="I84" s="331"/>
      <c r="J84" s="331"/>
    </row>
    <row r="85" spans="1:10" ht="13.5" customHeight="1">
      <c r="A85" s="324">
        <v>8250</v>
      </c>
      <c r="B85" s="356" t="s">
        <v>6</v>
      </c>
      <c r="C85" s="358" t="s">
        <v>169</v>
      </c>
      <c r="D85" s="192">
        <f>SUM(E85:F85)</f>
        <v>0</v>
      </c>
      <c r="E85" s="352"/>
      <c r="F85" s="192" t="s">
        <v>117</v>
      </c>
      <c r="G85" s="331"/>
      <c r="H85" s="331"/>
      <c r="I85" s="331"/>
      <c r="J85" s="331"/>
    </row>
    <row r="86" spans="1:6" ht="13.5">
      <c r="A86" s="159"/>
      <c r="B86" s="159"/>
      <c r="C86" s="365"/>
      <c r="D86" s="159"/>
      <c r="E86" s="159"/>
      <c r="F86" s="159"/>
    </row>
    <row r="87" spans="1:6" s="319" customFormat="1" ht="41.25" customHeight="1">
      <c r="A87" s="409" t="s">
        <v>8</v>
      </c>
      <c r="B87" s="409"/>
      <c r="C87" s="409"/>
      <c r="D87" s="409"/>
      <c r="E87" s="409"/>
      <c r="F87" s="409"/>
    </row>
    <row r="88" spans="1:6" s="319" customFormat="1" ht="31.5" customHeight="1">
      <c r="A88" s="409" t="s">
        <v>9</v>
      </c>
      <c r="B88" s="409"/>
      <c r="C88" s="409"/>
      <c r="D88" s="409"/>
      <c r="E88" s="409"/>
      <c r="F88" s="409"/>
    </row>
    <row r="89" spans="1:6" s="319" customFormat="1" ht="33" customHeight="1">
      <c r="A89" s="409" t="s">
        <v>10</v>
      </c>
      <c r="B89" s="409"/>
      <c r="C89" s="409"/>
      <c r="D89" s="409"/>
      <c r="E89" s="409"/>
      <c r="F89" s="409"/>
    </row>
    <row r="90" spans="1:6" ht="30.75" customHeight="1">
      <c r="A90" s="409" t="s">
        <v>11</v>
      </c>
      <c r="B90" s="409"/>
      <c r="C90" s="409"/>
      <c r="D90" s="409"/>
      <c r="E90" s="409"/>
      <c r="F90" s="409"/>
    </row>
    <row r="91" ht="13.5">
      <c r="C91" s="333"/>
    </row>
    <row r="92" ht="13.5">
      <c r="C92" s="333"/>
    </row>
    <row r="93" ht="13.5">
      <c r="C93" s="333"/>
    </row>
    <row r="94" ht="13.5">
      <c r="C94" s="333"/>
    </row>
    <row r="95" ht="13.5">
      <c r="C95" s="333"/>
    </row>
    <row r="96" ht="13.5">
      <c r="C96" s="333"/>
    </row>
    <row r="97" ht="13.5">
      <c r="C97" s="333"/>
    </row>
    <row r="98" ht="13.5">
      <c r="C98" s="333"/>
    </row>
    <row r="99" ht="13.5">
      <c r="C99" s="333"/>
    </row>
    <row r="100" ht="13.5">
      <c r="C100" s="333"/>
    </row>
    <row r="101" ht="13.5">
      <c r="C101" s="333"/>
    </row>
    <row r="102" ht="13.5">
      <c r="C102" s="333"/>
    </row>
    <row r="103" ht="13.5">
      <c r="C103" s="333"/>
    </row>
    <row r="104" ht="13.5">
      <c r="C104" s="333"/>
    </row>
    <row r="105" ht="13.5">
      <c r="C105" s="333"/>
    </row>
    <row r="106" ht="13.5">
      <c r="C106" s="333"/>
    </row>
    <row r="107" ht="13.5">
      <c r="C107" s="333"/>
    </row>
    <row r="108" ht="13.5">
      <c r="C108" s="333"/>
    </row>
    <row r="109" ht="13.5">
      <c r="C109" s="333"/>
    </row>
    <row r="110" ht="13.5">
      <c r="C110" s="333"/>
    </row>
    <row r="111" ht="13.5">
      <c r="C111" s="333"/>
    </row>
    <row r="112" ht="13.5">
      <c r="C112" s="333"/>
    </row>
    <row r="113" ht="13.5">
      <c r="C113" s="333"/>
    </row>
    <row r="114" ht="13.5">
      <c r="C114" s="333"/>
    </row>
    <row r="115" ht="13.5">
      <c r="C115" s="333"/>
    </row>
    <row r="116" ht="13.5">
      <c r="C116" s="333"/>
    </row>
    <row r="117" ht="13.5">
      <c r="C117" s="333"/>
    </row>
    <row r="118" ht="13.5">
      <c r="C118" s="333"/>
    </row>
    <row r="119" ht="13.5">
      <c r="C119" s="333"/>
    </row>
    <row r="120" ht="13.5">
      <c r="C120" s="333"/>
    </row>
    <row r="121" ht="13.5">
      <c r="C121" s="333"/>
    </row>
    <row r="122" ht="13.5">
      <c r="C122" s="333"/>
    </row>
    <row r="123" ht="13.5">
      <c r="C123" s="333"/>
    </row>
    <row r="124" ht="13.5">
      <c r="C124" s="333"/>
    </row>
    <row r="125" ht="13.5">
      <c r="C125" s="333"/>
    </row>
    <row r="126" ht="13.5">
      <c r="C126" s="333"/>
    </row>
    <row r="127" ht="13.5">
      <c r="C127" s="333"/>
    </row>
    <row r="128" ht="13.5">
      <c r="C128" s="333"/>
    </row>
    <row r="129" ht="13.5">
      <c r="C129" s="333"/>
    </row>
    <row r="130" ht="13.5">
      <c r="C130" s="333"/>
    </row>
    <row r="131" ht="13.5">
      <c r="C131" s="333"/>
    </row>
    <row r="132" ht="13.5">
      <c r="C132" s="333"/>
    </row>
    <row r="133" ht="13.5">
      <c r="C133" s="333"/>
    </row>
    <row r="134" ht="13.5">
      <c r="C134" s="333"/>
    </row>
    <row r="135" ht="13.5">
      <c r="C135" s="333"/>
    </row>
    <row r="136" ht="13.5">
      <c r="C136" s="333"/>
    </row>
    <row r="137" ht="13.5">
      <c r="C137" s="333"/>
    </row>
    <row r="138" ht="13.5">
      <c r="C138" s="333"/>
    </row>
    <row r="139" ht="13.5">
      <c r="C139" s="333"/>
    </row>
    <row r="140" ht="13.5">
      <c r="C140" s="333"/>
    </row>
    <row r="141" ht="13.5">
      <c r="C141" s="333"/>
    </row>
    <row r="142" ht="13.5">
      <c r="C142" s="333"/>
    </row>
    <row r="143" ht="13.5">
      <c r="C143" s="333"/>
    </row>
    <row r="144" ht="13.5">
      <c r="C144" s="333"/>
    </row>
    <row r="145" ht="13.5">
      <c r="C145" s="333"/>
    </row>
    <row r="146" ht="13.5">
      <c r="C146" s="333"/>
    </row>
    <row r="147" ht="13.5">
      <c r="C147" s="333"/>
    </row>
    <row r="148" ht="13.5">
      <c r="C148" s="333"/>
    </row>
    <row r="149" ht="13.5">
      <c r="C149" s="333"/>
    </row>
    <row r="150" ht="13.5">
      <c r="C150" s="333"/>
    </row>
    <row r="151" ht="13.5">
      <c r="C151" s="333"/>
    </row>
    <row r="152" ht="13.5">
      <c r="C152" s="333"/>
    </row>
    <row r="153" ht="13.5">
      <c r="C153" s="333"/>
    </row>
    <row r="154" ht="13.5">
      <c r="C154" s="333"/>
    </row>
    <row r="155" ht="13.5">
      <c r="C155" s="333"/>
    </row>
    <row r="156" ht="13.5">
      <c r="C156" s="333"/>
    </row>
    <row r="157" ht="13.5">
      <c r="C157" s="333"/>
    </row>
    <row r="158" ht="13.5">
      <c r="C158" s="333"/>
    </row>
    <row r="159" ht="13.5">
      <c r="C159" s="333"/>
    </row>
    <row r="160" ht="13.5">
      <c r="C160" s="333"/>
    </row>
    <row r="161" ht="13.5">
      <c r="C161" s="333"/>
    </row>
    <row r="162" ht="13.5">
      <c r="C162" s="333"/>
    </row>
    <row r="163" ht="13.5">
      <c r="C163" s="333"/>
    </row>
    <row r="164" ht="13.5">
      <c r="C164" s="333"/>
    </row>
    <row r="165" ht="13.5">
      <c r="C165" s="333"/>
    </row>
    <row r="166" ht="13.5">
      <c r="C166" s="333"/>
    </row>
    <row r="167" ht="13.5">
      <c r="C167" s="333"/>
    </row>
    <row r="168" ht="13.5">
      <c r="C168" s="333"/>
    </row>
    <row r="169" ht="13.5">
      <c r="C169" s="333"/>
    </row>
    <row r="170" ht="13.5">
      <c r="C170" s="333"/>
    </row>
    <row r="171" ht="13.5">
      <c r="C171" s="333"/>
    </row>
    <row r="172" ht="13.5">
      <c r="C172" s="333"/>
    </row>
    <row r="173" ht="13.5">
      <c r="C173" s="333"/>
    </row>
    <row r="174" ht="13.5">
      <c r="C174" s="333"/>
    </row>
    <row r="175" ht="13.5">
      <c r="C175" s="333"/>
    </row>
    <row r="176" ht="13.5">
      <c r="C176" s="333"/>
    </row>
    <row r="177" ht="13.5">
      <c r="C177" s="333"/>
    </row>
    <row r="178" ht="13.5">
      <c r="C178" s="333"/>
    </row>
    <row r="179" ht="13.5">
      <c r="C179" s="333"/>
    </row>
    <row r="180" ht="13.5">
      <c r="C180" s="333"/>
    </row>
    <row r="181" ht="13.5">
      <c r="C181" s="333"/>
    </row>
    <row r="182" ht="13.5">
      <c r="C182" s="333"/>
    </row>
    <row r="183" ht="13.5">
      <c r="C183" s="333"/>
    </row>
    <row r="184" ht="13.5">
      <c r="C184" s="333"/>
    </row>
    <row r="185" ht="13.5">
      <c r="C185" s="333"/>
    </row>
    <row r="186" ht="13.5">
      <c r="C186" s="333"/>
    </row>
    <row r="187" ht="13.5">
      <c r="C187" s="333"/>
    </row>
    <row r="188" ht="13.5">
      <c r="C188" s="333"/>
    </row>
    <row r="189" ht="13.5">
      <c r="C189" s="333"/>
    </row>
    <row r="190" ht="13.5">
      <c r="C190" s="333"/>
    </row>
    <row r="191" ht="13.5">
      <c r="C191" s="333"/>
    </row>
    <row r="192" ht="13.5">
      <c r="C192" s="333"/>
    </row>
    <row r="193" ht="13.5">
      <c r="C193" s="333"/>
    </row>
    <row r="194" ht="13.5">
      <c r="C194" s="333"/>
    </row>
    <row r="195" ht="13.5">
      <c r="C195" s="333"/>
    </row>
    <row r="196" ht="13.5">
      <c r="C196" s="333"/>
    </row>
    <row r="197" ht="13.5">
      <c r="C197" s="333"/>
    </row>
    <row r="198" ht="13.5">
      <c r="C198" s="333"/>
    </row>
    <row r="199" ht="13.5">
      <c r="C199" s="333"/>
    </row>
    <row r="200" ht="13.5">
      <c r="C200" s="333"/>
    </row>
    <row r="201" ht="13.5">
      <c r="C201" s="333"/>
    </row>
    <row r="202" ht="13.5">
      <c r="C202" s="333"/>
    </row>
    <row r="203" ht="13.5">
      <c r="C203" s="333"/>
    </row>
    <row r="204" ht="13.5">
      <c r="C204" s="333"/>
    </row>
    <row r="205" ht="13.5">
      <c r="C205" s="333"/>
    </row>
    <row r="206" ht="13.5">
      <c r="C206" s="333"/>
    </row>
    <row r="207" ht="13.5">
      <c r="C207" s="333"/>
    </row>
    <row r="208" ht="13.5">
      <c r="C208" s="333"/>
    </row>
    <row r="209" ht="13.5">
      <c r="C209" s="333"/>
    </row>
    <row r="210" ht="13.5">
      <c r="C210" s="333"/>
    </row>
    <row r="211" ht="13.5">
      <c r="C211" s="333"/>
    </row>
    <row r="212" ht="13.5">
      <c r="C212" s="333"/>
    </row>
    <row r="213" ht="13.5">
      <c r="C213" s="333"/>
    </row>
    <row r="214" ht="13.5">
      <c r="C214" s="333"/>
    </row>
    <row r="215" ht="13.5">
      <c r="C215" s="333"/>
    </row>
    <row r="216" ht="13.5">
      <c r="C216" s="333"/>
    </row>
    <row r="217" ht="13.5">
      <c r="C217" s="333"/>
    </row>
    <row r="218" ht="13.5">
      <c r="C218" s="333"/>
    </row>
    <row r="219" ht="13.5">
      <c r="C219" s="333"/>
    </row>
    <row r="220" ht="13.5">
      <c r="C220" s="333"/>
    </row>
    <row r="221" ht="13.5">
      <c r="C221" s="333"/>
    </row>
    <row r="222" ht="13.5">
      <c r="C222" s="333"/>
    </row>
    <row r="223" ht="13.5">
      <c r="C223" s="333"/>
    </row>
    <row r="224" ht="13.5">
      <c r="C224" s="333"/>
    </row>
    <row r="225" ht="13.5">
      <c r="C225" s="333"/>
    </row>
    <row r="226" ht="13.5">
      <c r="C226" s="333"/>
    </row>
    <row r="227" ht="13.5">
      <c r="C227" s="333"/>
    </row>
    <row r="228" ht="13.5">
      <c r="C228" s="333"/>
    </row>
    <row r="229" ht="13.5">
      <c r="C229" s="333"/>
    </row>
    <row r="230" ht="13.5">
      <c r="C230" s="333"/>
    </row>
    <row r="231" ht="13.5">
      <c r="C231" s="333"/>
    </row>
    <row r="232" ht="13.5">
      <c r="C232" s="333"/>
    </row>
    <row r="233" ht="13.5">
      <c r="C233" s="333"/>
    </row>
    <row r="234" ht="13.5">
      <c r="C234" s="333"/>
    </row>
    <row r="235" ht="13.5">
      <c r="C235" s="333"/>
    </row>
    <row r="236" ht="13.5">
      <c r="C236" s="333"/>
    </row>
    <row r="237" ht="13.5">
      <c r="C237" s="333"/>
    </row>
    <row r="238" ht="13.5">
      <c r="C238" s="333"/>
    </row>
    <row r="239" ht="13.5">
      <c r="C239" s="333"/>
    </row>
    <row r="240" ht="13.5">
      <c r="C240" s="333"/>
    </row>
    <row r="241" ht="13.5">
      <c r="C241" s="333"/>
    </row>
    <row r="242" ht="13.5">
      <c r="C242" s="333"/>
    </row>
    <row r="243" ht="13.5">
      <c r="C243" s="333"/>
    </row>
    <row r="244" ht="13.5">
      <c r="C244" s="333"/>
    </row>
    <row r="245" ht="13.5">
      <c r="C245" s="333"/>
    </row>
    <row r="246" ht="13.5">
      <c r="C246" s="333"/>
    </row>
    <row r="247" ht="13.5">
      <c r="C247" s="333"/>
    </row>
    <row r="248" ht="13.5">
      <c r="C248" s="333"/>
    </row>
    <row r="249" ht="13.5">
      <c r="C249" s="333"/>
    </row>
    <row r="250" ht="13.5">
      <c r="C250" s="333"/>
    </row>
    <row r="251" ht="13.5">
      <c r="C251" s="333"/>
    </row>
    <row r="252" ht="13.5">
      <c r="C252" s="333"/>
    </row>
    <row r="253" ht="13.5">
      <c r="C253" s="333"/>
    </row>
    <row r="254" ht="13.5">
      <c r="C254" s="333"/>
    </row>
    <row r="255" ht="13.5">
      <c r="C255" s="333"/>
    </row>
  </sheetData>
  <sheetProtection/>
  <protectedRanges>
    <protectedRange sqref="B3:C3" name="Range25"/>
    <protectedRange sqref="F75" name="Range23"/>
    <protectedRange sqref="F53" name="Range21"/>
    <protectedRange sqref="E66:F67 D79:F79 D69:F69 F80:F81 D71:F71 D73:F73 D83:F83 E84:E85 F74:F75 D77:F77" name="Range5"/>
    <protectedRange sqref="D34:F34 D44:F44 D36:F36 F31:F32 D46:F46 D47 E37:E38 D40:F40 D30:F30 F47:F49 E41:E42" name="Range3"/>
    <protectedRange sqref="D24:F24 D26:F26 F19:F20 D22:F22 D16:F16 D12:F12 D14:F14 F27:F28 D18:F18" name="Range2"/>
    <protectedRange sqref="D51:F51 D61:F61 E52:F53 F62:F65 D57:F57 E56:E58 D55:F55 G62:J63" name="Range4"/>
    <protectedRange sqref="F52" name="Range20"/>
    <protectedRange sqref="F47" name="Range22"/>
  </protectedRanges>
  <mergeCells count="16">
    <mergeCell ref="G7:J7"/>
    <mergeCell ref="G8:J8"/>
    <mergeCell ref="E6:J6"/>
    <mergeCell ref="B4:J4"/>
    <mergeCell ref="B3:J3"/>
    <mergeCell ref="H2:J2"/>
    <mergeCell ref="E2:F2"/>
    <mergeCell ref="C5:F5"/>
    <mergeCell ref="A90:F90"/>
    <mergeCell ref="D7:F7"/>
    <mergeCell ref="A87:F87"/>
    <mergeCell ref="A88:F88"/>
    <mergeCell ref="A89:F89"/>
    <mergeCell ref="D8:D9"/>
    <mergeCell ref="A7:A9"/>
    <mergeCell ref="B7:C8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DU433"/>
  <sheetViews>
    <sheetView zoomScaleSheetLayoutView="70" workbookViewId="0" topLeftCell="A10">
      <selection activeCell="H1" sqref="H1"/>
    </sheetView>
  </sheetViews>
  <sheetFormatPr defaultColWidth="9.140625" defaultRowHeight="12.75"/>
  <cols>
    <col min="1" max="1" width="6.140625" style="1" customWidth="1"/>
    <col min="2" max="2" width="4.00390625" style="2" customWidth="1"/>
    <col min="3" max="3" width="3.28125" style="3" customWidth="1"/>
    <col min="4" max="4" width="4.8515625" style="4" customWidth="1"/>
    <col min="5" max="5" width="39.00390625" style="5" customWidth="1"/>
    <col min="6" max="7" width="13.8515625" style="6" customWidth="1"/>
    <col min="8" max="8" width="12.7109375" style="6" customWidth="1"/>
    <col min="9" max="12" width="12.7109375" style="7" customWidth="1"/>
    <col min="13" max="13" width="10.421875" style="7" customWidth="1"/>
    <col min="14" max="14" width="11.140625" style="7" customWidth="1"/>
    <col min="15" max="15" width="12.7109375" style="7" customWidth="1"/>
    <col min="16" max="16" width="10.8515625" style="7" customWidth="1"/>
    <col min="17" max="17" width="9.7109375" style="7" bestFit="1" customWidth="1"/>
    <col min="18" max="16384" width="9.140625" style="7" customWidth="1"/>
  </cols>
  <sheetData>
    <row r="2" spans="10:12" ht="135.75" customHeight="1">
      <c r="J2" s="421" t="s">
        <v>868</v>
      </c>
      <c r="K2" s="421"/>
      <c r="L2" s="421"/>
    </row>
    <row r="3" spans="1:12" ht="21.75" customHeight="1">
      <c r="A3" s="420" t="s">
        <v>859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1:12" s="8" customFormat="1" ht="25.5" customHeight="1">
      <c r="A4" s="425" t="s">
        <v>839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2" s="8" customFormat="1" ht="21" customHeight="1">
      <c r="A5" s="426" t="s">
        <v>280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</row>
    <row r="6" spans="1:12" ht="15.75" customHeight="1">
      <c r="A6" s="9"/>
      <c r="B6" s="10"/>
      <c r="C6" s="11"/>
      <c r="D6" s="11"/>
      <c r="E6" s="12"/>
      <c r="G6" s="424" t="s">
        <v>605</v>
      </c>
      <c r="H6" s="424"/>
      <c r="I6" s="424"/>
      <c r="J6" s="424"/>
      <c r="K6" s="424"/>
      <c r="L6" s="424"/>
    </row>
    <row r="7" spans="1:12" ht="28.5" customHeight="1">
      <c r="A7" s="415" t="s">
        <v>610</v>
      </c>
      <c r="B7" s="417" t="s">
        <v>780</v>
      </c>
      <c r="C7" s="418" t="s">
        <v>612</v>
      </c>
      <c r="D7" s="418" t="s">
        <v>613</v>
      </c>
      <c r="E7" s="419" t="s">
        <v>346</v>
      </c>
      <c r="F7" s="416" t="s">
        <v>338</v>
      </c>
      <c r="G7" s="416"/>
      <c r="H7" s="416"/>
      <c r="I7" s="422" t="s">
        <v>851</v>
      </c>
      <c r="J7" s="422"/>
      <c r="K7" s="422"/>
      <c r="L7" s="422"/>
    </row>
    <row r="8" spans="1:12" s="16" customFormat="1" ht="26.25" customHeight="1">
      <c r="A8" s="415"/>
      <c r="B8" s="417"/>
      <c r="C8" s="418"/>
      <c r="D8" s="418"/>
      <c r="E8" s="419"/>
      <c r="F8" s="13" t="s">
        <v>606</v>
      </c>
      <c r="G8" s="14" t="s">
        <v>281</v>
      </c>
      <c r="H8" s="15"/>
      <c r="I8" s="423" t="s">
        <v>852</v>
      </c>
      <c r="J8" s="423"/>
      <c r="K8" s="423"/>
      <c r="L8" s="423"/>
    </row>
    <row r="9" spans="1:12" s="21" customFormat="1" ht="35.25" customHeight="1">
      <c r="A9" s="415"/>
      <c r="B9" s="417"/>
      <c r="C9" s="418"/>
      <c r="D9" s="418"/>
      <c r="E9" s="17"/>
      <c r="F9" s="15" t="s">
        <v>781</v>
      </c>
      <c r="G9" s="18" t="s">
        <v>608</v>
      </c>
      <c r="H9" s="19" t="s">
        <v>609</v>
      </c>
      <c r="I9" s="20" t="s">
        <v>853</v>
      </c>
      <c r="J9" s="20" t="s">
        <v>856</v>
      </c>
      <c r="K9" s="20" t="s">
        <v>854</v>
      </c>
      <c r="L9" s="20" t="s">
        <v>855</v>
      </c>
    </row>
    <row r="10" spans="1:12" s="25" customFormat="1" ht="17.25">
      <c r="A10" s="22">
        <v>1</v>
      </c>
      <c r="B10" s="22">
        <v>2</v>
      </c>
      <c r="C10" s="22">
        <v>3</v>
      </c>
      <c r="D10" s="22">
        <v>4</v>
      </c>
      <c r="E10" s="23" t="s">
        <v>347</v>
      </c>
      <c r="F10" s="14">
        <v>6</v>
      </c>
      <c r="G10" s="14">
        <v>7</v>
      </c>
      <c r="H10" s="24">
        <v>8</v>
      </c>
      <c r="I10" s="13">
        <v>9</v>
      </c>
      <c r="J10" s="13">
        <v>10</v>
      </c>
      <c r="K10" s="13">
        <v>11</v>
      </c>
      <c r="L10" s="13">
        <v>12</v>
      </c>
    </row>
    <row r="11" spans="1:12" s="31" customFormat="1" ht="71.25" customHeight="1">
      <c r="A11" s="26">
        <v>2000</v>
      </c>
      <c r="B11" s="27" t="s">
        <v>116</v>
      </c>
      <c r="C11" s="28" t="s">
        <v>117</v>
      </c>
      <c r="D11" s="29" t="s">
        <v>117</v>
      </c>
      <c r="E11" s="17" t="s">
        <v>348</v>
      </c>
      <c r="F11" s="30">
        <f aca="true" t="shared" si="0" ref="F11:L11">F12+F90+F111+F137+F203+F229+F260+F289+F327+F392+F428</f>
        <v>3980497.5999999996</v>
      </c>
      <c r="G11" s="30">
        <f t="shared" si="0"/>
        <v>2750384.9</v>
      </c>
      <c r="H11" s="30">
        <f t="shared" si="0"/>
        <v>1750112.7</v>
      </c>
      <c r="I11" s="30">
        <f t="shared" si="0"/>
        <v>1769126.5999999999</v>
      </c>
      <c r="J11" s="30">
        <f t="shared" si="0"/>
        <v>2591552.5999999996</v>
      </c>
      <c r="K11" s="30">
        <f t="shared" si="0"/>
        <v>3239993.4000000004</v>
      </c>
      <c r="L11" s="30">
        <f t="shared" si="0"/>
        <v>3980497.5999999996</v>
      </c>
    </row>
    <row r="12" spans="1:12" s="34" customFormat="1" ht="63" customHeight="1">
      <c r="A12" s="32">
        <v>2100</v>
      </c>
      <c r="B12" s="33" t="s">
        <v>198</v>
      </c>
      <c r="C12" s="33" t="s">
        <v>178</v>
      </c>
      <c r="D12" s="33" t="s">
        <v>178</v>
      </c>
      <c r="E12" s="17" t="s">
        <v>349</v>
      </c>
      <c r="F12" s="30">
        <f>SUM(F14,F44,F48,F55,F58,F61,F81,F84)</f>
        <v>1533897.4</v>
      </c>
      <c r="G12" s="30">
        <f aca="true" t="shared" si="1" ref="G12:L12">G14+G44+G48+G55+G58+G61+G81+G84</f>
        <v>1057841.8</v>
      </c>
      <c r="H12" s="30">
        <f t="shared" si="1"/>
        <v>476055.6</v>
      </c>
      <c r="I12" s="30">
        <f t="shared" si="1"/>
        <v>484109.69999999995</v>
      </c>
      <c r="J12" s="30">
        <f t="shared" si="1"/>
        <v>892087.1</v>
      </c>
      <c r="K12" s="30">
        <f t="shared" si="1"/>
        <v>1169710.6</v>
      </c>
      <c r="L12" s="30">
        <f t="shared" si="1"/>
        <v>1533897.4</v>
      </c>
    </row>
    <row r="13" spans="1:12" ht="13.5" customHeight="1">
      <c r="A13" s="32"/>
      <c r="B13" s="33"/>
      <c r="C13" s="33"/>
      <c r="D13" s="33"/>
      <c r="E13" s="17" t="s">
        <v>341</v>
      </c>
      <c r="F13" s="30"/>
      <c r="G13" s="30"/>
      <c r="H13" s="35"/>
      <c r="I13" s="36"/>
      <c r="J13" s="37"/>
      <c r="K13" s="37"/>
      <c r="L13" s="37"/>
    </row>
    <row r="14" spans="1:12" s="38" customFormat="1" ht="64.5" customHeight="1">
      <c r="A14" s="32">
        <v>2110</v>
      </c>
      <c r="B14" s="33" t="s">
        <v>198</v>
      </c>
      <c r="C14" s="33" t="s">
        <v>179</v>
      </c>
      <c r="D14" s="33" t="s">
        <v>178</v>
      </c>
      <c r="E14" s="17" t="s">
        <v>421</v>
      </c>
      <c r="F14" s="30">
        <f aca="true" t="shared" si="2" ref="F14:L14">SUM(F16)</f>
        <v>736451.8</v>
      </c>
      <c r="G14" s="30">
        <f t="shared" si="2"/>
        <v>723451.8</v>
      </c>
      <c r="H14" s="30">
        <f t="shared" si="2"/>
        <v>13000</v>
      </c>
      <c r="I14" s="30">
        <f t="shared" si="2"/>
        <v>183700.6</v>
      </c>
      <c r="J14" s="30">
        <f t="shared" si="2"/>
        <v>356450.1</v>
      </c>
      <c r="K14" s="30">
        <f t="shared" si="2"/>
        <v>528700.1</v>
      </c>
      <c r="L14" s="30">
        <f t="shared" si="2"/>
        <v>736451.8</v>
      </c>
    </row>
    <row r="15" spans="1:12" s="38" customFormat="1" ht="12" customHeight="1">
      <c r="A15" s="32"/>
      <c r="B15" s="33"/>
      <c r="C15" s="33"/>
      <c r="D15" s="33"/>
      <c r="E15" s="17" t="s">
        <v>422</v>
      </c>
      <c r="F15" s="39"/>
      <c r="G15" s="39"/>
      <c r="H15" s="40"/>
      <c r="I15" s="41"/>
      <c r="J15" s="42"/>
      <c r="K15" s="42"/>
      <c r="L15" s="42"/>
    </row>
    <row r="16" spans="1:12" ht="43.5" customHeight="1">
      <c r="A16" s="32">
        <v>2111</v>
      </c>
      <c r="B16" s="33" t="s">
        <v>198</v>
      </c>
      <c r="C16" s="33" t="s">
        <v>179</v>
      </c>
      <c r="D16" s="33" t="s">
        <v>179</v>
      </c>
      <c r="E16" s="17" t="s">
        <v>423</v>
      </c>
      <c r="F16" s="39">
        <f>SUM(G16:H16)</f>
        <v>736451.8</v>
      </c>
      <c r="G16" s="39">
        <f>G17+G18+G19+G20+G21+G22+G23+G24+G25+G26+G27+G28+G29+G30+G31+G32+G33+G34+G35+G36+G37+G38+G39+G40</f>
        <v>723451.8</v>
      </c>
      <c r="H16" s="39">
        <f>H17+H18+H19+H20+H21+H22+H23+H24+H25+H26+H27+H28+H29+H30+H31+H32+H33+H34+H35+H36+H37+H38+H39+H40+H41</f>
        <v>13000</v>
      </c>
      <c r="I16" s="39">
        <f>I17+I18+I19+I20+I21+I22+I23+I24+I25+I26+I27+I28+I29+I30+I31+I32+I33+I34+I35+I36+I37+I38+I39+I40+I41</f>
        <v>183700.6</v>
      </c>
      <c r="J16" s="39">
        <f>J17+J18+J19+J20+J21+J22+J23+J24+J25+J26+J27+J28+J29+J30+J31+J32+J33+J34+J35+J36+J37+J38+J39+J40+J41</f>
        <v>356450.1</v>
      </c>
      <c r="K16" s="39">
        <f>K17+K18+K19+K20+K21+K22+K23+K24+K25+K26+K27+K28+K29+K30+K31+K32+K33+K34+K35+K36+K37+K38+K39+K40+K41</f>
        <v>528700.1</v>
      </c>
      <c r="L16" s="39">
        <f>L17+L18+L19+L20+L21+L22+L23+L24+L25+L26+L27+L28+L29+L30+L31+L32+L33+L34+L35+L36+L37+L38+L39+L40+L41</f>
        <v>736451.8</v>
      </c>
    </row>
    <row r="17" spans="1:12" ht="35.25" customHeight="1">
      <c r="A17" s="32"/>
      <c r="B17" s="33"/>
      <c r="C17" s="33"/>
      <c r="D17" s="43"/>
      <c r="E17" s="44" t="s">
        <v>350</v>
      </c>
      <c r="F17" s="39">
        <f>SUM(G17:H17)</f>
        <v>561000</v>
      </c>
      <c r="G17" s="39">
        <v>561000</v>
      </c>
      <c r="H17" s="40"/>
      <c r="I17" s="41">
        <v>123750</v>
      </c>
      <c r="J17" s="41">
        <v>257500</v>
      </c>
      <c r="K17" s="41">
        <v>391250</v>
      </c>
      <c r="L17" s="41">
        <v>561000</v>
      </c>
    </row>
    <row r="18" spans="1:12" ht="39" customHeight="1">
      <c r="A18" s="32"/>
      <c r="B18" s="33"/>
      <c r="C18" s="33"/>
      <c r="D18" s="43"/>
      <c r="E18" s="44" t="s">
        <v>351</v>
      </c>
      <c r="F18" s="39">
        <f aca="true" t="shared" si="3" ref="F18:F41">SUM(G18:H18)</f>
        <v>15000</v>
      </c>
      <c r="G18" s="39">
        <v>15000</v>
      </c>
      <c r="H18" s="40"/>
      <c r="I18" s="41">
        <v>3750</v>
      </c>
      <c r="J18" s="41">
        <v>7500</v>
      </c>
      <c r="K18" s="41">
        <v>11250</v>
      </c>
      <c r="L18" s="41">
        <v>15000</v>
      </c>
    </row>
    <row r="19" spans="1:12" ht="39" customHeight="1">
      <c r="A19" s="32"/>
      <c r="B19" s="33"/>
      <c r="C19" s="33"/>
      <c r="D19" s="43"/>
      <c r="E19" s="44" t="s">
        <v>352</v>
      </c>
      <c r="F19" s="39">
        <f t="shared" si="3"/>
        <v>2000</v>
      </c>
      <c r="G19" s="39">
        <v>2000</v>
      </c>
      <c r="H19" s="40"/>
      <c r="I19" s="41">
        <v>500</v>
      </c>
      <c r="J19" s="41">
        <v>1000</v>
      </c>
      <c r="K19" s="41">
        <v>1500</v>
      </c>
      <c r="L19" s="41">
        <v>2000</v>
      </c>
    </row>
    <row r="20" spans="1:12" ht="30" customHeight="1">
      <c r="A20" s="32"/>
      <c r="B20" s="33"/>
      <c r="C20" s="33"/>
      <c r="D20" s="43"/>
      <c r="E20" s="45" t="s">
        <v>353</v>
      </c>
      <c r="F20" s="39">
        <f t="shared" si="3"/>
        <v>44558.3</v>
      </c>
      <c r="G20" s="39">
        <v>44558.3</v>
      </c>
      <c r="H20" s="40"/>
      <c r="I20" s="41">
        <v>14557.1</v>
      </c>
      <c r="J20" s="41">
        <v>24557.1</v>
      </c>
      <c r="K20" s="41">
        <v>34557.1</v>
      </c>
      <c r="L20" s="41">
        <v>44558.3</v>
      </c>
    </row>
    <row r="21" spans="1:12" ht="30" customHeight="1">
      <c r="A21" s="32"/>
      <c r="B21" s="33"/>
      <c r="C21" s="33"/>
      <c r="D21" s="43"/>
      <c r="E21" s="45" t="s">
        <v>354</v>
      </c>
      <c r="F21" s="39">
        <f t="shared" si="3"/>
        <v>3084.9</v>
      </c>
      <c r="G21" s="39">
        <v>3084.9</v>
      </c>
      <c r="H21" s="40"/>
      <c r="I21" s="41">
        <v>834.9</v>
      </c>
      <c r="J21" s="41">
        <v>1584.9</v>
      </c>
      <c r="K21" s="41">
        <v>2334.9</v>
      </c>
      <c r="L21" s="41">
        <v>3084.9</v>
      </c>
    </row>
    <row r="22" spans="1:12" ht="30" customHeight="1">
      <c r="A22" s="32"/>
      <c r="B22" s="33"/>
      <c r="C22" s="33"/>
      <c r="D22" s="43"/>
      <c r="E22" s="45" t="s">
        <v>355</v>
      </c>
      <c r="F22" s="39">
        <f t="shared" si="3"/>
        <v>2593.1</v>
      </c>
      <c r="G22" s="39">
        <v>2593.1</v>
      </c>
      <c r="H22" s="40"/>
      <c r="I22" s="41">
        <v>718.1</v>
      </c>
      <c r="J22" s="41">
        <v>1343.1</v>
      </c>
      <c r="K22" s="41">
        <v>1968.1</v>
      </c>
      <c r="L22" s="41">
        <v>2593.1</v>
      </c>
    </row>
    <row r="23" spans="1:12" ht="30" customHeight="1">
      <c r="A23" s="32"/>
      <c r="B23" s="33"/>
      <c r="C23" s="33"/>
      <c r="D23" s="43"/>
      <c r="E23" s="45" t="s">
        <v>356</v>
      </c>
      <c r="F23" s="39">
        <f t="shared" si="3"/>
        <v>2000</v>
      </c>
      <c r="G23" s="39">
        <v>2000</v>
      </c>
      <c r="H23" s="40"/>
      <c r="I23" s="41">
        <v>500</v>
      </c>
      <c r="J23" s="41">
        <v>1000</v>
      </c>
      <c r="K23" s="41">
        <v>1500</v>
      </c>
      <c r="L23" s="41">
        <v>2000</v>
      </c>
    </row>
    <row r="24" spans="1:12" ht="30" customHeight="1">
      <c r="A24" s="32"/>
      <c r="B24" s="33"/>
      <c r="C24" s="33"/>
      <c r="D24" s="43"/>
      <c r="E24" s="45" t="s">
        <v>357</v>
      </c>
      <c r="F24" s="39">
        <f t="shared" si="3"/>
        <v>1000</v>
      </c>
      <c r="G24" s="39">
        <v>1000</v>
      </c>
      <c r="H24" s="40"/>
      <c r="I24" s="41">
        <v>250</v>
      </c>
      <c r="J24" s="41">
        <v>500</v>
      </c>
      <c r="K24" s="41">
        <v>750</v>
      </c>
      <c r="L24" s="41">
        <v>1000</v>
      </c>
    </row>
    <row r="25" spans="1:12" ht="48" customHeight="1">
      <c r="A25" s="32"/>
      <c r="B25" s="33"/>
      <c r="C25" s="33"/>
      <c r="D25" s="43"/>
      <c r="E25" s="45" t="s">
        <v>358</v>
      </c>
      <c r="F25" s="39">
        <f t="shared" si="3"/>
        <v>2000</v>
      </c>
      <c r="G25" s="39">
        <v>2000</v>
      </c>
      <c r="H25" s="40"/>
      <c r="I25" s="41">
        <v>500</v>
      </c>
      <c r="J25" s="41">
        <v>1000</v>
      </c>
      <c r="K25" s="41">
        <v>1500</v>
      </c>
      <c r="L25" s="41">
        <v>2000</v>
      </c>
    </row>
    <row r="26" spans="1:12" ht="30" customHeight="1">
      <c r="A26" s="46"/>
      <c r="B26" s="33"/>
      <c r="C26" s="33"/>
      <c r="D26" s="43"/>
      <c r="E26" s="45" t="s">
        <v>359</v>
      </c>
      <c r="F26" s="39">
        <f t="shared" si="3"/>
        <v>1000</v>
      </c>
      <c r="G26" s="39">
        <v>1000</v>
      </c>
      <c r="H26" s="40"/>
      <c r="I26" s="41">
        <v>250</v>
      </c>
      <c r="J26" s="41">
        <v>500</v>
      </c>
      <c r="K26" s="41">
        <v>750</v>
      </c>
      <c r="L26" s="41">
        <v>1000</v>
      </c>
    </row>
    <row r="27" spans="1:12" ht="30" customHeight="1">
      <c r="A27" s="46"/>
      <c r="B27" s="33"/>
      <c r="C27" s="33"/>
      <c r="D27" s="43"/>
      <c r="E27" s="47" t="s">
        <v>830</v>
      </c>
      <c r="F27" s="39">
        <f t="shared" si="3"/>
        <v>1000</v>
      </c>
      <c r="G27" s="39">
        <v>1000</v>
      </c>
      <c r="H27" s="40"/>
      <c r="I27" s="41">
        <v>250</v>
      </c>
      <c r="J27" s="41">
        <v>500</v>
      </c>
      <c r="K27" s="41">
        <v>750</v>
      </c>
      <c r="L27" s="41">
        <v>1000</v>
      </c>
    </row>
    <row r="28" spans="1:12" ht="30" customHeight="1">
      <c r="A28" s="46"/>
      <c r="B28" s="33"/>
      <c r="C28" s="33"/>
      <c r="D28" s="43"/>
      <c r="E28" s="45" t="s">
        <v>360</v>
      </c>
      <c r="F28" s="39">
        <f t="shared" si="3"/>
        <v>1000</v>
      </c>
      <c r="G28" s="39">
        <v>1000</v>
      </c>
      <c r="H28" s="40"/>
      <c r="I28" s="41">
        <v>250</v>
      </c>
      <c r="J28" s="41">
        <v>500</v>
      </c>
      <c r="K28" s="41">
        <v>750</v>
      </c>
      <c r="L28" s="41">
        <v>1000</v>
      </c>
    </row>
    <row r="29" spans="1:12" ht="30" customHeight="1">
      <c r="A29" s="46"/>
      <c r="B29" s="33"/>
      <c r="C29" s="33"/>
      <c r="D29" s="43"/>
      <c r="E29" s="45" t="s">
        <v>361</v>
      </c>
      <c r="F29" s="39">
        <f t="shared" si="3"/>
        <v>2000</v>
      </c>
      <c r="G29" s="39">
        <v>2000</v>
      </c>
      <c r="H29" s="40"/>
      <c r="I29" s="41">
        <v>500</v>
      </c>
      <c r="J29" s="41">
        <v>1000</v>
      </c>
      <c r="K29" s="41">
        <v>1500</v>
      </c>
      <c r="L29" s="41">
        <v>2000</v>
      </c>
    </row>
    <row r="30" spans="1:12" ht="30" customHeight="1">
      <c r="A30" s="32"/>
      <c r="B30" s="33"/>
      <c r="C30" s="33"/>
      <c r="D30" s="43"/>
      <c r="E30" s="45" t="s">
        <v>362</v>
      </c>
      <c r="F30" s="39">
        <f t="shared" si="3"/>
        <v>25000</v>
      </c>
      <c r="G30" s="39">
        <v>25000</v>
      </c>
      <c r="H30" s="40"/>
      <c r="I30" s="41">
        <v>6250</v>
      </c>
      <c r="J30" s="41">
        <v>13000</v>
      </c>
      <c r="K30" s="41">
        <v>19250</v>
      </c>
      <c r="L30" s="41">
        <v>25000</v>
      </c>
    </row>
    <row r="31" spans="1:12" ht="30" customHeight="1">
      <c r="A31" s="32"/>
      <c r="B31" s="33"/>
      <c r="C31" s="33"/>
      <c r="D31" s="43"/>
      <c r="E31" s="45" t="s">
        <v>363</v>
      </c>
      <c r="F31" s="39">
        <f t="shared" si="3"/>
        <v>2500</v>
      </c>
      <c r="G31" s="39">
        <v>2500</v>
      </c>
      <c r="H31" s="40"/>
      <c r="I31" s="41">
        <v>625</v>
      </c>
      <c r="J31" s="41">
        <v>1250</v>
      </c>
      <c r="K31" s="41">
        <v>1875</v>
      </c>
      <c r="L31" s="41">
        <v>2500</v>
      </c>
    </row>
    <row r="32" spans="1:12" ht="33" customHeight="1">
      <c r="A32" s="32"/>
      <c r="B32" s="33"/>
      <c r="C32" s="33"/>
      <c r="D32" s="43"/>
      <c r="E32" s="45" t="s">
        <v>364</v>
      </c>
      <c r="F32" s="39">
        <f t="shared" si="3"/>
        <v>20000</v>
      </c>
      <c r="G32" s="39">
        <v>20000</v>
      </c>
      <c r="H32" s="40"/>
      <c r="I32" s="41">
        <v>5000</v>
      </c>
      <c r="J32" s="41">
        <v>10000</v>
      </c>
      <c r="K32" s="41">
        <v>15000</v>
      </c>
      <c r="L32" s="41">
        <v>20000</v>
      </c>
    </row>
    <row r="33" spans="1:12" ht="50.25" customHeight="1">
      <c r="A33" s="32"/>
      <c r="B33" s="33"/>
      <c r="C33" s="33"/>
      <c r="D33" s="43"/>
      <c r="E33" s="45" t="s">
        <v>365</v>
      </c>
      <c r="F33" s="39">
        <f t="shared" si="3"/>
        <v>6000</v>
      </c>
      <c r="G33" s="39">
        <v>6000</v>
      </c>
      <c r="H33" s="40"/>
      <c r="I33" s="41">
        <v>1500</v>
      </c>
      <c r="J33" s="41">
        <v>3000</v>
      </c>
      <c r="K33" s="41">
        <v>4500</v>
      </c>
      <c r="L33" s="41">
        <v>6000</v>
      </c>
    </row>
    <row r="34" spans="1:12" ht="30" customHeight="1">
      <c r="A34" s="32"/>
      <c r="B34" s="33"/>
      <c r="C34" s="33"/>
      <c r="D34" s="43"/>
      <c r="E34" s="45" t="s">
        <v>366</v>
      </c>
      <c r="F34" s="39">
        <f t="shared" si="3"/>
        <v>6050.5</v>
      </c>
      <c r="G34" s="39">
        <v>6050.5</v>
      </c>
      <c r="H34" s="40"/>
      <c r="I34" s="41">
        <v>1550.5</v>
      </c>
      <c r="J34" s="41">
        <v>3050.5</v>
      </c>
      <c r="K34" s="41">
        <v>4550.5</v>
      </c>
      <c r="L34" s="41">
        <v>6050.5</v>
      </c>
    </row>
    <row r="35" spans="1:12" ht="30" customHeight="1">
      <c r="A35" s="32"/>
      <c r="B35" s="33"/>
      <c r="C35" s="33"/>
      <c r="D35" s="43"/>
      <c r="E35" s="45" t="s">
        <v>367</v>
      </c>
      <c r="F35" s="39">
        <f t="shared" si="3"/>
        <v>18600.5</v>
      </c>
      <c r="G35" s="39">
        <v>18600.5</v>
      </c>
      <c r="H35" s="40"/>
      <c r="I35" s="41">
        <v>7350.5</v>
      </c>
      <c r="J35" s="41">
        <v>11100</v>
      </c>
      <c r="K35" s="41">
        <v>14850</v>
      </c>
      <c r="L35" s="41">
        <v>18600.5</v>
      </c>
    </row>
    <row r="36" spans="1:12" ht="30" customHeight="1">
      <c r="A36" s="32"/>
      <c r="B36" s="33"/>
      <c r="C36" s="33"/>
      <c r="D36" s="43"/>
      <c r="E36" s="45" t="s">
        <v>368</v>
      </c>
      <c r="F36" s="39">
        <f t="shared" si="3"/>
        <v>2000</v>
      </c>
      <c r="G36" s="39">
        <v>2000</v>
      </c>
      <c r="H36" s="40"/>
      <c r="I36" s="41">
        <v>500</v>
      </c>
      <c r="J36" s="41">
        <v>1000</v>
      </c>
      <c r="K36" s="41">
        <v>1500</v>
      </c>
      <c r="L36" s="41">
        <v>2000</v>
      </c>
    </row>
    <row r="37" spans="1:12" ht="30" customHeight="1">
      <c r="A37" s="32"/>
      <c r="B37" s="33"/>
      <c r="C37" s="33"/>
      <c r="D37" s="43"/>
      <c r="E37" s="45" t="s">
        <v>369</v>
      </c>
      <c r="F37" s="39">
        <f t="shared" si="3"/>
        <v>3064.5</v>
      </c>
      <c r="G37" s="39">
        <v>3064.5</v>
      </c>
      <c r="H37" s="40"/>
      <c r="I37" s="41">
        <v>814.5</v>
      </c>
      <c r="J37" s="41">
        <v>1564.5</v>
      </c>
      <c r="K37" s="41">
        <v>2314.5</v>
      </c>
      <c r="L37" s="41">
        <v>3064.5</v>
      </c>
    </row>
    <row r="38" spans="1:12" ht="30" customHeight="1">
      <c r="A38" s="32"/>
      <c r="B38" s="33"/>
      <c r="C38" s="33"/>
      <c r="D38" s="43"/>
      <c r="E38" s="45" t="s">
        <v>370</v>
      </c>
      <c r="F38" s="39">
        <f t="shared" si="3"/>
        <v>1000</v>
      </c>
      <c r="G38" s="39">
        <v>1000</v>
      </c>
      <c r="H38" s="40"/>
      <c r="I38" s="41">
        <v>250</v>
      </c>
      <c r="J38" s="41">
        <v>500</v>
      </c>
      <c r="K38" s="41">
        <v>750</v>
      </c>
      <c r="L38" s="41">
        <v>1000</v>
      </c>
    </row>
    <row r="39" spans="1:12" ht="30" customHeight="1">
      <c r="A39" s="32"/>
      <c r="B39" s="33"/>
      <c r="C39" s="33"/>
      <c r="D39" s="43"/>
      <c r="E39" s="45" t="s">
        <v>371</v>
      </c>
      <c r="F39" s="39">
        <f t="shared" si="3"/>
        <v>1000</v>
      </c>
      <c r="G39" s="39">
        <v>1000</v>
      </c>
      <c r="H39" s="40"/>
      <c r="I39" s="41">
        <v>250</v>
      </c>
      <c r="J39" s="41">
        <v>500</v>
      </c>
      <c r="K39" s="41">
        <v>750</v>
      </c>
      <c r="L39" s="41">
        <v>1000</v>
      </c>
    </row>
    <row r="40" spans="1:12" ht="30" customHeight="1">
      <c r="A40" s="32"/>
      <c r="B40" s="33"/>
      <c r="C40" s="33"/>
      <c r="D40" s="43"/>
      <c r="E40" s="44" t="s">
        <v>719</v>
      </c>
      <c r="F40" s="39">
        <f t="shared" si="3"/>
        <v>10000</v>
      </c>
      <c r="G40" s="39"/>
      <c r="H40" s="40">
        <v>10000</v>
      </c>
      <c r="I40" s="41">
        <v>10000</v>
      </c>
      <c r="J40" s="41">
        <v>10000</v>
      </c>
      <c r="K40" s="41">
        <v>10000</v>
      </c>
      <c r="L40" s="41">
        <v>10000</v>
      </c>
    </row>
    <row r="41" spans="1:125" ht="27" customHeight="1">
      <c r="A41" s="43"/>
      <c r="B41" s="43"/>
      <c r="C41" s="43"/>
      <c r="D41" s="43"/>
      <c r="E41" s="44" t="s">
        <v>372</v>
      </c>
      <c r="F41" s="39">
        <f t="shared" si="3"/>
        <v>3000</v>
      </c>
      <c r="G41" s="39"/>
      <c r="H41" s="40">
        <v>3000</v>
      </c>
      <c r="I41" s="41">
        <v>3000</v>
      </c>
      <c r="J41" s="39">
        <v>3000</v>
      </c>
      <c r="K41" s="39">
        <v>3000</v>
      </c>
      <c r="L41" s="39">
        <v>3000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</row>
    <row r="42" spans="1:12" ht="23.25" customHeight="1">
      <c r="A42" s="32">
        <v>2112</v>
      </c>
      <c r="B42" s="33" t="s">
        <v>198</v>
      </c>
      <c r="C42" s="33" t="s">
        <v>179</v>
      </c>
      <c r="D42" s="33" t="s">
        <v>180</v>
      </c>
      <c r="E42" s="17" t="s">
        <v>424</v>
      </c>
      <c r="F42" s="39">
        <f>SUM(G42:H42)</f>
        <v>0</v>
      </c>
      <c r="G42" s="39"/>
      <c r="H42" s="40"/>
      <c r="I42" s="41"/>
      <c r="J42" s="49"/>
      <c r="K42" s="49"/>
      <c r="L42" s="49"/>
    </row>
    <row r="43" spans="1:12" ht="18.75" customHeight="1">
      <c r="A43" s="32">
        <v>2113</v>
      </c>
      <c r="B43" s="33" t="s">
        <v>198</v>
      </c>
      <c r="C43" s="33" t="s">
        <v>179</v>
      </c>
      <c r="D43" s="33" t="s">
        <v>159</v>
      </c>
      <c r="E43" s="17" t="s">
        <v>425</v>
      </c>
      <c r="F43" s="39">
        <f>SUM(G43:H43)</f>
        <v>0</v>
      </c>
      <c r="G43" s="39"/>
      <c r="H43" s="40"/>
      <c r="I43" s="41"/>
      <c r="J43" s="49"/>
      <c r="K43" s="49"/>
      <c r="L43" s="49"/>
    </row>
    <row r="44" spans="1:12" ht="28.5" customHeight="1">
      <c r="A44" s="32">
        <v>2120</v>
      </c>
      <c r="B44" s="33" t="s">
        <v>198</v>
      </c>
      <c r="C44" s="33" t="s">
        <v>180</v>
      </c>
      <c r="D44" s="33" t="s">
        <v>178</v>
      </c>
      <c r="E44" s="17" t="s">
        <v>426</v>
      </c>
      <c r="F44" s="39">
        <f>SUM(F46:F47)</f>
        <v>0</v>
      </c>
      <c r="G44" s="39">
        <f>SUM(G46:G47)</f>
        <v>0</v>
      </c>
      <c r="H44" s="40">
        <f>SUM(H46:H47)</f>
        <v>0</v>
      </c>
      <c r="I44" s="41"/>
      <c r="J44" s="49"/>
      <c r="K44" s="49"/>
      <c r="L44" s="49"/>
    </row>
    <row r="45" spans="1:12" s="38" customFormat="1" ht="18" customHeight="1">
      <c r="A45" s="32"/>
      <c r="B45" s="33"/>
      <c r="C45" s="33"/>
      <c r="D45" s="33"/>
      <c r="E45" s="17" t="s">
        <v>422</v>
      </c>
      <c r="F45" s="39"/>
      <c r="G45" s="39"/>
      <c r="H45" s="40"/>
      <c r="I45" s="41"/>
      <c r="J45" s="42"/>
      <c r="K45" s="42"/>
      <c r="L45" s="42"/>
    </row>
    <row r="46" spans="1:12" ht="16.5" customHeight="1">
      <c r="A46" s="32">
        <v>2121</v>
      </c>
      <c r="B46" s="33" t="s">
        <v>198</v>
      </c>
      <c r="C46" s="33" t="s">
        <v>180</v>
      </c>
      <c r="D46" s="33" t="s">
        <v>179</v>
      </c>
      <c r="E46" s="17" t="s">
        <v>427</v>
      </c>
      <c r="F46" s="39">
        <f>SUM(G46:H46)</f>
        <v>0</v>
      </c>
      <c r="G46" s="39"/>
      <c r="H46" s="40"/>
      <c r="I46" s="41"/>
      <c r="J46" s="49"/>
      <c r="K46" s="49"/>
      <c r="L46" s="49"/>
    </row>
    <row r="47" spans="1:12" ht="35.25" customHeight="1">
      <c r="A47" s="32">
        <v>2122</v>
      </c>
      <c r="B47" s="33" t="s">
        <v>198</v>
      </c>
      <c r="C47" s="33" t="s">
        <v>180</v>
      </c>
      <c r="D47" s="33" t="s">
        <v>180</v>
      </c>
      <c r="E47" s="17" t="s">
        <v>428</v>
      </c>
      <c r="F47" s="39">
        <f>SUM(G47:H47)</f>
        <v>0</v>
      </c>
      <c r="G47" s="39"/>
      <c r="H47" s="40"/>
      <c r="I47" s="41"/>
      <c r="J47" s="49"/>
      <c r="K47" s="49"/>
      <c r="L47" s="49"/>
    </row>
    <row r="48" spans="1:12" ht="30" customHeight="1">
      <c r="A48" s="32">
        <v>2130</v>
      </c>
      <c r="B48" s="33" t="s">
        <v>198</v>
      </c>
      <c r="C48" s="33" t="s">
        <v>159</v>
      </c>
      <c r="D48" s="33" t="s">
        <v>178</v>
      </c>
      <c r="E48" s="17" t="s">
        <v>429</v>
      </c>
      <c r="F48" s="50">
        <f aca="true" t="shared" si="4" ref="F48:L48">SUM(F52,F51)</f>
        <v>5851</v>
      </c>
      <c r="G48" s="50">
        <f t="shared" si="4"/>
        <v>5851</v>
      </c>
      <c r="H48" s="50">
        <f t="shared" si="4"/>
        <v>0</v>
      </c>
      <c r="I48" s="50">
        <f t="shared" si="4"/>
        <v>1462.8</v>
      </c>
      <c r="J48" s="50">
        <f t="shared" si="4"/>
        <v>2925.5</v>
      </c>
      <c r="K48" s="50">
        <f t="shared" si="4"/>
        <v>4388.6</v>
      </c>
      <c r="L48" s="50">
        <f t="shared" si="4"/>
        <v>5851</v>
      </c>
    </row>
    <row r="49" spans="1:12" s="38" customFormat="1" ht="10.5" customHeight="1">
      <c r="A49" s="32"/>
      <c r="B49" s="33"/>
      <c r="C49" s="33"/>
      <c r="D49" s="33"/>
      <c r="E49" s="17" t="s">
        <v>422</v>
      </c>
      <c r="F49" s="39"/>
      <c r="G49" s="39"/>
      <c r="H49" s="40"/>
      <c r="I49" s="41"/>
      <c r="J49" s="42"/>
      <c r="K49" s="42"/>
      <c r="L49" s="42"/>
    </row>
    <row r="50" spans="1:12" ht="31.5" customHeight="1">
      <c r="A50" s="32">
        <v>2131</v>
      </c>
      <c r="B50" s="33" t="s">
        <v>198</v>
      </c>
      <c r="C50" s="33" t="s">
        <v>159</v>
      </c>
      <c r="D50" s="33" t="s">
        <v>179</v>
      </c>
      <c r="E50" s="17" t="s">
        <v>430</v>
      </c>
      <c r="F50" s="39">
        <f>SUM(G50:H50)</f>
        <v>0</v>
      </c>
      <c r="G50" s="39"/>
      <c r="H50" s="40"/>
      <c r="I50" s="41"/>
      <c r="J50" s="49"/>
      <c r="K50" s="49"/>
      <c r="L50" s="49"/>
    </row>
    <row r="51" spans="1:12" ht="27" customHeight="1">
      <c r="A51" s="32">
        <v>2132</v>
      </c>
      <c r="B51" s="33" t="s">
        <v>198</v>
      </c>
      <c r="C51" s="33">
        <v>3</v>
      </c>
      <c r="D51" s="33">
        <v>2</v>
      </c>
      <c r="E51" s="17" t="s">
        <v>431</v>
      </c>
      <c r="F51" s="39">
        <f>SUM(G51:H51)</f>
        <v>0</v>
      </c>
      <c r="G51" s="39"/>
      <c r="H51" s="40"/>
      <c r="I51" s="41"/>
      <c r="J51" s="49"/>
      <c r="K51" s="49"/>
      <c r="L51" s="49"/>
    </row>
    <row r="52" spans="1:12" ht="24" customHeight="1">
      <c r="A52" s="32">
        <v>2133</v>
      </c>
      <c r="B52" s="33" t="s">
        <v>198</v>
      </c>
      <c r="C52" s="33">
        <v>3</v>
      </c>
      <c r="D52" s="33">
        <v>3</v>
      </c>
      <c r="E52" s="17" t="s">
        <v>432</v>
      </c>
      <c r="F52" s="39">
        <f>SUM(G52:H52)</f>
        <v>5851</v>
      </c>
      <c r="G52" s="39">
        <f aca="true" t="shared" si="5" ref="G52:L52">SUM(G53:G54)</f>
        <v>5851</v>
      </c>
      <c r="H52" s="39">
        <f t="shared" si="5"/>
        <v>0</v>
      </c>
      <c r="I52" s="39">
        <f t="shared" si="5"/>
        <v>1462.8</v>
      </c>
      <c r="J52" s="39">
        <f t="shared" si="5"/>
        <v>2925.5</v>
      </c>
      <c r="K52" s="39">
        <f t="shared" si="5"/>
        <v>4388.6</v>
      </c>
      <c r="L52" s="39">
        <f t="shared" si="5"/>
        <v>5851</v>
      </c>
    </row>
    <row r="53" spans="1:12" ht="35.25" customHeight="1">
      <c r="A53" s="32"/>
      <c r="B53" s="33"/>
      <c r="C53" s="33"/>
      <c r="D53" s="33"/>
      <c r="E53" s="45" t="s">
        <v>373</v>
      </c>
      <c r="F53" s="39">
        <f>SUM(G53:H53)</f>
        <v>1999</v>
      </c>
      <c r="G53" s="39">
        <v>1999</v>
      </c>
      <c r="H53" s="40"/>
      <c r="I53" s="51">
        <v>499.8</v>
      </c>
      <c r="J53" s="39">
        <v>999.5</v>
      </c>
      <c r="K53" s="39">
        <v>1499.6</v>
      </c>
      <c r="L53" s="39">
        <v>1999</v>
      </c>
    </row>
    <row r="54" spans="1:12" ht="30" customHeight="1">
      <c r="A54" s="32"/>
      <c r="B54" s="33"/>
      <c r="C54" s="33"/>
      <c r="D54" s="33"/>
      <c r="E54" s="45" t="s">
        <v>374</v>
      </c>
      <c r="F54" s="39">
        <f>SUM(G54:H54)</f>
        <v>3852</v>
      </c>
      <c r="G54" s="39">
        <v>3852</v>
      </c>
      <c r="H54" s="40"/>
      <c r="I54" s="41">
        <v>963</v>
      </c>
      <c r="J54" s="41">
        <v>1926</v>
      </c>
      <c r="K54" s="41">
        <v>2889</v>
      </c>
      <c r="L54" s="41">
        <v>3852</v>
      </c>
    </row>
    <row r="55" spans="1:12" ht="27.75" customHeight="1">
      <c r="A55" s="32">
        <v>2140</v>
      </c>
      <c r="B55" s="33" t="s">
        <v>198</v>
      </c>
      <c r="C55" s="33">
        <v>4</v>
      </c>
      <c r="D55" s="33">
        <v>0</v>
      </c>
      <c r="E55" s="17" t="s">
        <v>433</v>
      </c>
      <c r="F55" s="39">
        <f>SUM(F57)</f>
        <v>0</v>
      </c>
      <c r="G55" s="39">
        <f>SUM(G57)</f>
        <v>0</v>
      </c>
      <c r="H55" s="40">
        <f>SUM(H57)</f>
        <v>0</v>
      </c>
      <c r="I55" s="41"/>
      <c r="J55" s="49"/>
      <c r="K55" s="49"/>
      <c r="L55" s="49"/>
    </row>
    <row r="56" spans="1:12" s="38" customFormat="1" ht="14.25" customHeight="1">
      <c r="A56" s="32"/>
      <c r="B56" s="33"/>
      <c r="C56" s="33"/>
      <c r="D56" s="33"/>
      <c r="E56" s="17" t="s">
        <v>422</v>
      </c>
      <c r="F56" s="39"/>
      <c r="G56" s="39"/>
      <c r="H56" s="40"/>
      <c r="I56" s="41"/>
      <c r="J56" s="42"/>
      <c r="K56" s="42"/>
      <c r="L56" s="42"/>
    </row>
    <row r="57" spans="1:12" ht="34.5" customHeight="1">
      <c r="A57" s="32">
        <v>2141</v>
      </c>
      <c r="B57" s="33" t="s">
        <v>198</v>
      </c>
      <c r="C57" s="33">
        <v>4</v>
      </c>
      <c r="D57" s="33">
        <v>1</v>
      </c>
      <c r="E57" s="17" t="s">
        <v>434</v>
      </c>
      <c r="F57" s="39">
        <f>SUM(G57:H57)</f>
        <v>0</v>
      </c>
      <c r="G57" s="39"/>
      <c r="H57" s="40"/>
      <c r="I57" s="41"/>
      <c r="J57" s="49"/>
      <c r="K57" s="49"/>
      <c r="L57" s="49"/>
    </row>
    <row r="58" spans="1:12" ht="49.5" customHeight="1">
      <c r="A58" s="32">
        <v>2150</v>
      </c>
      <c r="B58" s="33" t="s">
        <v>198</v>
      </c>
      <c r="C58" s="33">
        <v>5</v>
      </c>
      <c r="D58" s="33">
        <v>0</v>
      </c>
      <c r="E58" s="17" t="s">
        <v>435</v>
      </c>
      <c r="F58" s="39">
        <f>SUM(F60)</f>
        <v>0</v>
      </c>
      <c r="G58" s="39">
        <f>SUM(G60)</f>
        <v>0</v>
      </c>
      <c r="H58" s="40">
        <f>SUM(H60)</f>
        <v>0</v>
      </c>
      <c r="I58" s="41"/>
      <c r="J58" s="49"/>
      <c r="K58" s="49"/>
      <c r="L58" s="49"/>
    </row>
    <row r="59" spans="1:12" s="38" customFormat="1" ht="27" customHeight="1">
      <c r="A59" s="32"/>
      <c r="B59" s="33"/>
      <c r="C59" s="33"/>
      <c r="D59" s="33"/>
      <c r="E59" s="17" t="s">
        <v>422</v>
      </c>
      <c r="F59" s="39"/>
      <c r="G59" s="39"/>
      <c r="H59" s="40"/>
      <c r="I59" s="41"/>
      <c r="J59" s="42"/>
      <c r="K59" s="42"/>
      <c r="L59" s="42"/>
    </row>
    <row r="60" spans="1:12" ht="84" customHeight="1">
      <c r="A60" s="32">
        <v>2151</v>
      </c>
      <c r="B60" s="33" t="s">
        <v>198</v>
      </c>
      <c r="C60" s="33">
        <v>5</v>
      </c>
      <c r="D60" s="33">
        <v>1</v>
      </c>
      <c r="E60" s="17" t="s">
        <v>436</v>
      </c>
      <c r="F60" s="39">
        <f>SUM(G60:H60)</f>
        <v>0</v>
      </c>
      <c r="G60" s="39"/>
      <c r="H60" s="40"/>
      <c r="I60" s="41"/>
      <c r="J60" s="49"/>
      <c r="K60" s="49"/>
      <c r="L60" s="49"/>
    </row>
    <row r="61" spans="1:12" ht="39" customHeight="1">
      <c r="A61" s="32">
        <v>2160</v>
      </c>
      <c r="B61" s="33" t="s">
        <v>198</v>
      </c>
      <c r="C61" s="33">
        <v>6</v>
      </c>
      <c r="D61" s="33">
        <v>0</v>
      </c>
      <c r="E61" s="17" t="s">
        <v>437</v>
      </c>
      <c r="F61" s="39">
        <f aca="true" t="shared" si="6" ref="F61:L61">SUM(F63)</f>
        <v>791594.6</v>
      </c>
      <c r="G61" s="39">
        <f>G63</f>
        <v>328539</v>
      </c>
      <c r="H61" s="39">
        <f t="shared" si="6"/>
        <v>463055.6</v>
      </c>
      <c r="I61" s="39">
        <f t="shared" si="6"/>
        <v>298946.3</v>
      </c>
      <c r="J61" s="39">
        <f t="shared" si="6"/>
        <v>532711.5</v>
      </c>
      <c r="K61" s="39">
        <f t="shared" si="6"/>
        <v>636621.9</v>
      </c>
      <c r="L61" s="39">
        <f t="shared" si="6"/>
        <v>791594.6</v>
      </c>
    </row>
    <row r="62" spans="1:12" s="38" customFormat="1" ht="18.75" customHeight="1">
      <c r="A62" s="32"/>
      <c r="B62" s="33"/>
      <c r="C62" s="33"/>
      <c r="D62" s="33"/>
      <c r="E62" s="17" t="s">
        <v>422</v>
      </c>
      <c r="F62" s="39"/>
      <c r="G62" s="39"/>
      <c r="H62" s="40"/>
      <c r="I62" s="41"/>
      <c r="J62" s="42"/>
      <c r="K62" s="42"/>
      <c r="L62" s="42"/>
    </row>
    <row r="63" spans="1:12" ht="39" customHeight="1">
      <c r="A63" s="32">
        <v>2161</v>
      </c>
      <c r="B63" s="33" t="s">
        <v>198</v>
      </c>
      <c r="C63" s="33">
        <v>6</v>
      </c>
      <c r="D63" s="33">
        <v>1</v>
      </c>
      <c r="E63" s="17" t="s">
        <v>438</v>
      </c>
      <c r="F63" s="39">
        <f aca="true" t="shared" si="7" ref="F63:L63">F64+F65+F66+F67+F68+F69+F70+F71+F72+F73+F74+F77+F78+F79+F80</f>
        <v>791594.6</v>
      </c>
      <c r="G63" s="39">
        <f t="shared" si="7"/>
        <v>328539</v>
      </c>
      <c r="H63" s="39">
        <f t="shared" si="7"/>
        <v>463055.6</v>
      </c>
      <c r="I63" s="39">
        <f t="shared" si="7"/>
        <v>298946.3</v>
      </c>
      <c r="J63" s="39">
        <f t="shared" si="7"/>
        <v>532711.5</v>
      </c>
      <c r="K63" s="39">
        <f t="shared" si="7"/>
        <v>636621.9</v>
      </c>
      <c r="L63" s="39">
        <f t="shared" si="7"/>
        <v>791594.6</v>
      </c>
    </row>
    <row r="64" spans="1:12" ht="54" customHeight="1">
      <c r="A64" s="32"/>
      <c r="B64" s="33"/>
      <c r="C64" s="33"/>
      <c r="D64" s="33"/>
      <c r="E64" s="52" t="s">
        <v>375</v>
      </c>
      <c r="F64" s="53">
        <f aca="true" t="shared" si="8" ref="F64:F80">SUM(G64:H64)</f>
        <v>15100</v>
      </c>
      <c r="G64" s="53">
        <v>15100</v>
      </c>
      <c r="H64" s="40"/>
      <c r="I64" s="41">
        <v>3850</v>
      </c>
      <c r="J64" s="41">
        <v>7500</v>
      </c>
      <c r="K64" s="41">
        <v>11250</v>
      </c>
      <c r="L64" s="41">
        <v>15100</v>
      </c>
    </row>
    <row r="65" spans="1:12" ht="34.5" customHeight="1">
      <c r="A65" s="32"/>
      <c r="B65" s="33"/>
      <c r="C65" s="33"/>
      <c r="D65" s="33"/>
      <c r="E65" s="45" t="s">
        <v>376</v>
      </c>
      <c r="F65" s="39">
        <f t="shared" si="8"/>
        <v>1000</v>
      </c>
      <c r="G65" s="39">
        <v>1000</v>
      </c>
      <c r="H65" s="40"/>
      <c r="I65" s="41">
        <v>250</v>
      </c>
      <c r="J65" s="41">
        <v>500</v>
      </c>
      <c r="K65" s="41">
        <v>750</v>
      </c>
      <c r="L65" s="41">
        <v>1000</v>
      </c>
    </row>
    <row r="66" spans="1:12" ht="35.25" customHeight="1">
      <c r="A66" s="32"/>
      <c r="B66" s="33"/>
      <c r="C66" s="33"/>
      <c r="D66" s="33"/>
      <c r="E66" s="45" t="s">
        <v>362</v>
      </c>
      <c r="F66" s="39">
        <f t="shared" si="8"/>
        <v>65000</v>
      </c>
      <c r="G66" s="39">
        <v>65000</v>
      </c>
      <c r="H66" s="40"/>
      <c r="I66" s="41">
        <v>15000</v>
      </c>
      <c r="J66" s="41">
        <v>30000</v>
      </c>
      <c r="K66" s="41">
        <v>45000</v>
      </c>
      <c r="L66" s="41">
        <v>65000</v>
      </c>
    </row>
    <row r="67" spans="1:12" ht="30" customHeight="1">
      <c r="A67" s="32"/>
      <c r="B67" s="33"/>
      <c r="C67" s="33"/>
      <c r="D67" s="33"/>
      <c r="E67" s="45" t="s">
        <v>363</v>
      </c>
      <c r="F67" s="39">
        <f t="shared" si="8"/>
        <v>14377</v>
      </c>
      <c r="G67" s="39">
        <v>14377</v>
      </c>
      <c r="H67" s="40"/>
      <c r="I67" s="41">
        <v>3877</v>
      </c>
      <c r="J67" s="41">
        <v>7377</v>
      </c>
      <c r="K67" s="41">
        <v>10877</v>
      </c>
      <c r="L67" s="41">
        <v>14377</v>
      </c>
    </row>
    <row r="68" spans="1:12" ht="28.5" customHeight="1">
      <c r="A68" s="32"/>
      <c r="B68" s="33"/>
      <c r="C68" s="33"/>
      <c r="D68" s="33"/>
      <c r="E68" s="45" t="s">
        <v>364</v>
      </c>
      <c r="F68" s="39">
        <f t="shared" si="8"/>
        <v>2000</v>
      </c>
      <c r="G68" s="39">
        <v>2000</v>
      </c>
      <c r="H68" s="40"/>
      <c r="I68" s="41">
        <v>500</v>
      </c>
      <c r="J68" s="41">
        <v>1000</v>
      </c>
      <c r="K68" s="41">
        <v>1500</v>
      </c>
      <c r="L68" s="41">
        <v>2000</v>
      </c>
    </row>
    <row r="69" spans="1:12" ht="34.5" customHeight="1">
      <c r="A69" s="32"/>
      <c r="B69" s="33"/>
      <c r="C69" s="33"/>
      <c r="D69" s="33"/>
      <c r="E69" s="44" t="s">
        <v>377</v>
      </c>
      <c r="F69" s="39">
        <f t="shared" si="8"/>
        <v>2000</v>
      </c>
      <c r="G69" s="39">
        <v>2000</v>
      </c>
      <c r="H69" s="40"/>
      <c r="I69" s="41">
        <v>500</v>
      </c>
      <c r="J69" s="41">
        <v>1000</v>
      </c>
      <c r="K69" s="41">
        <v>1500</v>
      </c>
      <c r="L69" s="41">
        <v>2000</v>
      </c>
    </row>
    <row r="70" spans="1:12" ht="47.25" customHeight="1">
      <c r="A70" s="32"/>
      <c r="B70" s="33"/>
      <c r="C70" s="33"/>
      <c r="D70" s="33"/>
      <c r="E70" s="45" t="s">
        <v>368</v>
      </c>
      <c r="F70" s="39">
        <f t="shared" si="8"/>
        <v>2000</v>
      </c>
      <c r="G70" s="39">
        <v>2000</v>
      </c>
      <c r="H70" s="40"/>
      <c r="I70" s="41">
        <v>500</v>
      </c>
      <c r="J70" s="41">
        <v>1000</v>
      </c>
      <c r="K70" s="41">
        <v>1500</v>
      </c>
      <c r="L70" s="41">
        <v>2000</v>
      </c>
    </row>
    <row r="71" spans="1:12" ht="33" customHeight="1">
      <c r="A71" s="32"/>
      <c r="B71" s="33"/>
      <c r="C71" s="33"/>
      <c r="D71" s="33"/>
      <c r="E71" s="45" t="s">
        <v>378</v>
      </c>
      <c r="F71" s="39">
        <f t="shared" si="8"/>
        <v>6000</v>
      </c>
      <c r="G71" s="39">
        <v>6000</v>
      </c>
      <c r="H71" s="40"/>
      <c r="I71" s="41">
        <v>1500</v>
      </c>
      <c r="J71" s="41">
        <v>3000</v>
      </c>
      <c r="K71" s="41">
        <v>4500</v>
      </c>
      <c r="L71" s="41">
        <v>6000</v>
      </c>
    </row>
    <row r="72" spans="1:12" ht="45.75" customHeight="1">
      <c r="A72" s="32"/>
      <c r="B72" s="33"/>
      <c r="C72" s="33"/>
      <c r="D72" s="33"/>
      <c r="E72" s="54" t="s">
        <v>379</v>
      </c>
      <c r="F72" s="39">
        <f t="shared" si="8"/>
        <v>50000</v>
      </c>
      <c r="G72" s="39">
        <v>50000</v>
      </c>
      <c r="H72" s="40"/>
      <c r="I72" s="41">
        <v>12500</v>
      </c>
      <c r="J72" s="41">
        <v>25000</v>
      </c>
      <c r="K72" s="41">
        <v>37500</v>
      </c>
      <c r="L72" s="41">
        <v>50000</v>
      </c>
    </row>
    <row r="73" spans="1:12" ht="30" customHeight="1">
      <c r="A73" s="32"/>
      <c r="B73" s="33"/>
      <c r="C73" s="33"/>
      <c r="D73" s="33"/>
      <c r="E73" s="55" t="s">
        <v>380</v>
      </c>
      <c r="F73" s="39">
        <f t="shared" si="8"/>
        <v>0</v>
      </c>
      <c r="G73" s="39">
        <v>0</v>
      </c>
      <c r="H73" s="40"/>
      <c r="I73" s="41">
        <v>0</v>
      </c>
      <c r="J73" s="49">
        <v>0</v>
      </c>
      <c r="K73" s="49">
        <v>0</v>
      </c>
      <c r="L73" s="49">
        <v>0</v>
      </c>
    </row>
    <row r="74" spans="1:12" ht="24.75" customHeight="1">
      <c r="A74" s="32"/>
      <c r="B74" s="33"/>
      <c r="C74" s="33"/>
      <c r="D74" s="33"/>
      <c r="E74" s="55" t="s">
        <v>381</v>
      </c>
      <c r="F74" s="39">
        <f t="shared" si="8"/>
        <v>168062</v>
      </c>
      <c r="G74" s="39">
        <v>168062</v>
      </c>
      <c r="H74" s="40"/>
      <c r="I74" s="41">
        <v>27719.3</v>
      </c>
      <c r="J74" s="41">
        <v>87834.5</v>
      </c>
      <c r="K74" s="41">
        <v>107994.9</v>
      </c>
      <c r="L74" s="41">
        <v>168062</v>
      </c>
    </row>
    <row r="75" spans="1:12" ht="30.75" customHeight="1">
      <c r="A75" s="32"/>
      <c r="B75" s="33"/>
      <c r="C75" s="33"/>
      <c r="D75" s="33"/>
      <c r="E75" s="45" t="s">
        <v>382</v>
      </c>
      <c r="F75" s="39">
        <f t="shared" si="8"/>
        <v>0</v>
      </c>
      <c r="G75" s="39"/>
      <c r="H75" s="40"/>
      <c r="I75" s="41">
        <v>0</v>
      </c>
      <c r="J75" s="49"/>
      <c r="K75" s="49"/>
      <c r="L75" s="49"/>
    </row>
    <row r="76" spans="1:12" ht="42.75" customHeight="1">
      <c r="A76" s="32"/>
      <c r="B76" s="33"/>
      <c r="C76" s="33"/>
      <c r="D76" s="33"/>
      <c r="E76" s="45" t="s">
        <v>383</v>
      </c>
      <c r="F76" s="39">
        <f t="shared" si="8"/>
        <v>0</v>
      </c>
      <c r="G76" s="39">
        <v>0</v>
      </c>
      <c r="H76" s="40"/>
      <c r="I76" s="41">
        <v>0</v>
      </c>
      <c r="J76" s="49"/>
      <c r="K76" s="49"/>
      <c r="L76" s="49"/>
    </row>
    <row r="77" spans="1:12" ht="46.5" customHeight="1">
      <c r="A77" s="32"/>
      <c r="B77" s="33"/>
      <c r="C77" s="33"/>
      <c r="D77" s="33"/>
      <c r="E77" s="45" t="s">
        <v>371</v>
      </c>
      <c r="F77" s="39">
        <f t="shared" si="8"/>
        <v>2000</v>
      </c>
      <c r="G77" s="39">
        <v>2000</v>
      </c>
      <c r="H77" s="40"/>
      <c r="I77" s="41">
        <v>500</v>
      </c>
      <c r="J77" s="41">
        <v>1000</v>
      </c>
      <c r="K77" s="41">
        <v>1500</v>
      </c>
      <c r="L77" s="41">
        <v>2000</v>
      </c>
    </row>
    <row r="78" spans="1:12" ht="46.5" customHeight="1">
      <c r="A78" s="32"/>
      <c r="B78" s="33"/>
      <c r="C78" s="33"/>
      <c r="D78" s="33"/>
      <c r="E78" s="56" t="s">
        <v>834</v>
      </c>
      <c r="F78" s="57">
        <f>G78</f>
        <v>1000</v>
      </c>
      <c r="G78" s="58">
        <v>1000</v>
      </c>
      <c r="H78" s="40"/>
      <c r="I78" s="41">
        <v>250</v>
      </c>
      <c r="J78" s="41">
        <v>500</v>
      </c>
      <c r="K78" s="41">
        <v>750</v>
      </c>
      <c r="L78" s="41">
        <v>1000</v>
      </c>
    </row>
    <row r="79" spans="1:12" ht="30.75" customHeight="1">
      <c r="A79" s="32"/>
      <c r="B79" s="33"/>
      <c r="C79" s="33"/>
      <c r="D79" s="33"/>
      <c r="E79" s="44" t="s">
        <v>860</v>
      </c>
      <c r="F79" s="39">
        <f t="shared" si="8"/>
        <v>431055.6</v>
      </c>
      <c r="G79" s="39">
        <v>0</v>
      </c>
      <c r="H79" s="40">
        <v>431055.6</v>
      </c>
      <c r="I79" s="41">
        <v>200000</v>
      </c>
      <c r="J79" s="39">
        <v>335000</v>
      </c>
      <c r="K79" s="39">
        <v>380000</v>
      </c>
      <c r="L79" s="39">
        <v>431055.6</v>
      </c>
    </row>
    <row r="80" spans="1:12" ht="33" customHeight="1">
      <c r="A80" s="32"/>
      <c r="B80" s="33"/>
      <c r="C80" s="33"/>
      <c r="D80" s="33"/>
      <c r="E80" s="45" t="s">
        <v>384</v>
      </c>
      <c r="F80" s="39">
        <f t="shared" si="8"/>
        <v>32000</v>
      </c>
      <c r="G80" s="39">
        <v>0</v>
      </c>
      <c r="H80" s="40">
        <v>32000</v>
      </c>
      <c r="I80" s="41">
        <v>32000</v>
      </c>
      <c r="J80" s="41">
        <v>32000</v>
      </c>
      <c r="K80" s="41">
        <v>32000</v>
      </c>
      <c r="L80" s="41">
        <v>32000</v>
      </c>
    </row>
    <row r="81" spans="1:12" ht="34.5" customHeight="1">
      <c r="A81" s="32">
        <v>2170</v>
      </c>
      <c r="B81" s="33" t="s">
        <v>198</v>
      </c>
      <c r="C81" s="33">
        <v>7</v>
      </c>
      <c r="D81" s="33">
        <v>0</v>
      </c>
      <c r="E81" s="17" t="s">
        <v>439</v>
      </c>
      <c r="F81" s="39">
        <f>SUM(F83)</f>
        <v>0</v>
      </c>
      <c r="G81" s="39">
        <f>SUM(G83)</f>
        <v>0</v>
      </c>
      <c r="H81" s="40">
        <f>SUM(H83)</f>
        <v>0</v>
      </c>
      <c r="I81" s="41">
        <v>0</v>
      </c>
      <c r="J81" s="49">
        <v>0</v>
      </c>
      <c r="K81" s="49">
        <v>0</v>
      </c>
      <c r="L81" s="49">
        <v>0</v>
      </c>
    </row>
    <row r="82" spans="1:12" ht="21" customHeight="1">
      <c r="A82" s="32"/>
      <c r="B82" s="33"/>
      <c r="C82" s="33"/>
      <c r="D82" s="33"/>
      <c r="E82" s="17" t="s">
        <v>422</v>
      </c>
      <c r="F82" s="39"/>
      <c r="G82" s="39"/>
      <c r="H82" s="40"/>
      <c r="I82" s="41"/>
      <c r="J82" s="49"/>
      <c r="K82" s="49"/>
      <c r="L82" s="49"/>
    </row>
    <row r="83" spans="1:12" ht="33" customHeight="1">
      <c r="A83" s="32">
        <v>2171</v>
      </c>
      <c r="B83" s="33" t="s">
        <v>198</v>
      </c>
      <c r="C83" s="33">
        <v>7</v>
      </c>
      <c r="D83" s="33">
        <v>1</v>
      </c>
      <c r="E83" s="17" t="s">
        <v>439</v>
      </c>
      <c r="F83" s="39">
        <f>SUM(G83:H83)</f>
        <v>0</v>
      </c>
      <c r="G83" s="39"/>
      <c r="H83" s="40"/>
      <c r="I83" s="41"/>
      <c r="J83" s="49"/>
      <c r="K83" s="49"/>
      <c r="L83" s="49"/>
    </row>
    <row r="84" spans="1:12" ht="41.25" customHeight="1">
      <c r="A84" s="32">
        <v>2180</v>
      </c>
      <c r="B84" s="33" t="s">
        <v>198</v>
      </c>
      <c r="C84" s="33">
        <v>8</v>
      </c>
      <c r="D84" s="33">
        <v>0</v>
      </c>
      <c r="E84" s="17" t="s">
        <v>440</v>
      </c>
      <c r="F84" s="39">
        <f>SUM(F86)</f>
        <v>0</v>
      </c>
      <c r="G84" s="39">
        <f>SUM(G86)</f>
        <v>0</v>
      </c>
      <c r="H84" s="40">
        <f>SUM(H86)</f>
        <v>0</v>
      </c>
      <c r="I84" s="41"/>
      <c r="J84" s="49"/>
      <c r="K84" s="49"/>
      <c r="L84" s="49"/>
    </row>
    <row r="85" spans="1:12" ht="17.25">
      <c r="A85" s="32"/>
      <c r="B85" s="33"/>
      <c r="C85" s="33"/>
      <c r="D85" s="33"/>
      <c r="E85" s="17" t="s">
        <v>422</v>
      </c>
      <c r="F85" s="39"/>
      <c r="G85" s="39"/>
      <c r="H85" s="40"/>
      <c r="I85" s="41"/>
      <c r="J85" s="49"/>
      <c r="K85" s="49"/>
      <c r="L85" s="49"/>
    </row>
    <row r="86" spans="1:12" s="38" customFormat="1" ht="48.75" customHeight="1">
      <c r="A86" s="32">
        <v>2181</v>
      </c>
      <c r="B86" s="33" t="s">
        <v>198</v>
      </c>
      <c r="C86" s="33">
        <v>8</v>
      </c>
      <c r="D86" s="33">
        <v>1</v>
      </c>
      <c r="E86" s="17" t="s">
        <v>440</v>
      </c>
      <c r="F86" s="39">
        <f>SUM(F87:F88)</f>
        <v>0</v>
      </c>
      <c r="G86" s="39">
        <f>SUM(G87:G88)</f>
        <v>0</v>
      </c>
      <c r="H86" s="40">
        <f>SUM(H87:H88)</f>
        <v>0</v>
      </c>
      <c r="I86" s="41"/>
      <c r="J86" s="42"/>
      <c r="K86" s="42"/>
      <c r="L86" s="42"/>
    </row>
    <row r="87" spans="1:12" ht="38.25" customHeight="1">
      <c r="A87" s="32">
        <v>2182</v>
      </c>
      <c r="B87" s="33"/>
      <c r="C87" s="33"/>
      <c r="D87" s="33"/>
      <c r="E87" s="17" t="s">
        <v>441</v>
      </c>
      <c r="F87" s="39">
        <f>SUM(G87:H87)</f>
        <v>0</v>
      </c>
      <c r="G87" s="39"/>
      <c r="H87" s="40"/>
      <c r="I87" s="41"/>
      <c r="J87" s="49"/>
      <c r="K87" s="49"/>
      <c r="L87" s="49"/>
    </row>
    <row r="88" spans="1:12" s="38" customFormat="1" ht="32.25" customHeight="1">
      <c r="A88" s="32">
        <v>2183</v>
      </c>
      <c r="B88" s="33"/>
      <c r="C88" s="33"/>
      <c r="D88" s="33"/>
      <c r="E88" s="17" t="s">
        <v>442</v>
      </c>
      <c r="F88" s="39">
        <f>SUM(G88:H88)</f>
        <v>0</v>
      </c>
      <c r="G88" s="39">
        <f>G89</f>
        <v>0</v>
      </c>
      <c r="H88" s="40">
        <f>H89</f>
        <v>0</v>
      </c>
      <c r="I88" s="41"/>
      <c r="J88" s="42"/>
      <c r="K88" s="42"/>
      <c r="L88" s="42"/>
    </row>
    <row r="89" spans="1:12" ht="34.5" customHeight="1">
      <c r="A89" s="32">
        <v>2184</v>
      </c>
      <c r="B89" s="33"/>
      <c r="C89" s="33"/>
      <c r="D89" s="33"/>
      <c r="E89" s="17" t="s">
        <v>443</v>
      </c>
      <c r="F89" s="39">
        <f>SUM(G89:H89)</f>
        <v>0</v>
      </c>
      <c r="G89" s="39"/>
      <c r="H89" s="40"/>
      <c r="I89" s="41"/>
      <c r="J89" s="49"/>
      <c r="K89" s="49"/>
      <c r="L89" s="49"/>
    </row>
    <row r="90" spans="1:12" s="62" customFormat="1" ht="38.25">
      <c r="A90" s="59">
        <v>2200</v>
      </c>
      <c r="B90" s="60" t="s">
        <v>199</v>
      </c>
      <c r="C90" s="60">
        <v>0</v>
      </c>
      <c r="D90" s="60">
        <v>0</v>
      </c>
      <c r="E90" s="61" t="s">
        <v>444</v>
      </c>
      <c r="F90" s="50">
        <f aca="true" t="shared" si="9" ref="F90:L90">SUM(F92,F95,F102,F105,F108)</f>
        <v>9500</v>
      </c>
      <c r="G90" s="50">
        <f t="shared" si="9"/>
        <v>8000</v>
      </c>
      <c r="H90" s="50">
        <f t="shared" si="9"/>
        <v>1500</v>
      </c>
      <c r="I90" s="50">
        <f t="shared" si="9"/>
        <v>3500</v>
      </c>
      <c r="J90" s="50">
        <f t="shared" si="9"/>
        <v>5500</v>
      </c>
      <c r="K90" s="50">
        <f t="shared" si="9"/>
        <v>7500</v>
      </c>
      <c r="L90" s="50">
        <f t="shared" si="9"/>
        <v>9500</v>
      </c>
    </row>
    <row r="91" spans="1:12" ht="17.25">
      <c r="A91" s="32"/>
      <c r="B91" s="33"/>
      <c r="C91" s="33"/>
      <c r="D91" s="33"/>
      <c r="E91" s="17" t="s">
        <v>341</v>
      </c>
      <c r="F91" s="39"/>
      <c r="G91" s="39"/>
      <c r="H91" s="40"/>
      <c r="I91" s="41"/>
      <c r="J91" s="49"/>
      <c r="K91" s="49"/>
      <c r="L91" s="49"/>
    </row>
    <row r="92" spans="1:12" ht="17.25">
      <c r="A92" s="32">
        <v>2210</v>
      </c>
      <c r="B92" s="33" t="s">
        <v>199</v>
      </c>
      <c r="C92" s="33">
        <v>1</v>
      </c>
      <c r="D92" s="33">
        <v>0</v>
      </c>
      <c r="E92" s="17" t="s">
        <v>445</v>
      </c>
      <c r="F92" s="39">
        <f>SUM(F94)</f>
        <v>0</v>
      </c>
      <c r="G92" s="39">
        <f>SUM(G94)</f>
        <v>0</v>
      </c>
      <c r="H92" s="40">
        <f>SUM(H94)</f>
        <v>0</v>
      </c>
      <c r="I92" s="41"/>
      <c r="J92" s="49"/>
      <c r="K92" s="49"/>
      <c r="L92" s="49"/>
    </row>
    <row r="93" spans="1:12" ht="17.25">
      <c r="A93" s="32"/>
      <c r="B93" s="33"/>
      <c r="C93" s="33"/>
      <c r="D93" s="33"/>
      <c r="E93" s="17" t="s">
        <v>422</v>
      </c>
      <c r="F93" s="39"/>
      <c r="G93" s="39"/>
      <c r="H93" s="40"/>
      <c r="I93" s="41"/>
      <c r="J93" s="49"/>
      <c r="K93" s="49"/>
      <c r="L93" s="49"/>
    </row>
    <row r="94" spans="1:12" s="34" customFormat="1" ht="40.5" customHeight="1">
      <c r="A94" s="32">
        <v>2211</v>
      </c>
      <c r="B94" s="33" t="s">
        <v>199</v>
      </c>
      <c r="C94" s="33">
        <v>1</v>
      </c>
      <c r="D94" s="33">
        <v>1</v>
      </c>
      <c r="E94" s="17" t="s">
        <v>446</v>
      </c>
      <c r="F94" s="39">
        <f>SUM(G94:H94)</f>
        <v>0</v>
      </c>
      <c r="G94" s="39"/>
      <c r="H94" s="40"/>
      <c r="I94" s="41"/>
      <c r="J94" s="39"/>
      <c r="K94" s="39"/>
      <c r="L94" s="39"/>
    </row>
    <row r="95" spans="1:12" ht="11.25" customHeight="1">
      <c r="A95" s="32">
        <v>2220</v>
      </c>
      <c r="B95" s="33" t="s">
        <v>199</v>
      </c>
      <c r="C95" s="33">
        <v>2</v>
      </c>
      <c r="D95" s="33">
        <v>0</v>
      </c>
      <c r="E95" s="17" t="s">
        <v>447</v>
      </c>
      <c r="F95" s="39">
        <f aca="true" t="shared" si="10" ref="F95:L95">SUM(F97)</f>
        <v>9500</v>
      </c>
      <c r="G95" s="39">
        <f t="shared" si="10"/>
        <v>8000</v>
      </c>
      <c r="H95" s="39">
        <f t="shared" si="10"/>
        <v>1500</v>
      </c>
      <c r="I95" s="39">
        <f t="shared" si="10"/>
        <v>3500</v>
      </c>
      <c r="J95" s="39">
        <f t="shared" si="10"/>
        <v>5500</v>
      </c>
      <c r="K95" s="39">
        <f t="shared" si="10"/>
        <v>7500</v>
      </c>
      <c r="L95" s="39">
        <f t="shared" si="10"/>
        <v>9500</v>
      </c>
    </row>
    <row r="96" spans="1:12" ht="21" customHeight="1">
      <c r="A96" s="32"/>
      <c r="B96" s="33"/>
      <c r="C96" s="33"/>
      <c r="D96" s="33"/>
      <c r="E96" s="17" t="s">
        <v>422</v>
      </c>
      <c r="F96" s="39"/>
      <c r="G96" s="39"/>
      <c r="H96" s="40"/>
      <c r="I96" s="41"/>
      <c r="J96" s="49"/>
      <c r="K96" s="49"/>
      <c r="L96" s="49"/>
    </row>
    <row r="97" spans="1:12" s="38" customFormat="1" ht="21" customHeight="1">
      <c r="A97" s="32">
        <v>2221</v>
      </c>
      <c r="B97" s="33" t="s">
        <v>199</v>
      </c>
      <c r="C97" s="33">
        <v>2</v>
      </c>
      <c r="D97" s="33">
        <v>1</v>
      </c>
      <c r="E97" s="17" t="s">
        <v>448</v>
      </c>
      <c r="F97" s="39">
        <f aca="true" t="shared" si="11" ref="F97:L97">F98+F99+F100+F101</f>
        <v>9500</v>
      </c>
      <c r="G97" s="39">
        <f t="shared" si="11"/>
        <v>8000</v>
      </c>
      <c r="H97" s="39">
        <f t="shared" si="11"/>
        <v>1500</v>
      </c>
      <c r="I97" s="39">
        <f t="shared" si="11"/>
        <v>3500</v>
      </c>
      <c r="J97" s="39">
        <f t="shared" si="11"/>
        <v>5500</v>
      </c>
      <c r="K97" s="39">
        <f t="shared" si="11"/>
        <v>7500</v>
      </c>
      <c r="L97" s="39">
        <f t="shared" si="11"/>
        <v>9500</v>
      </c>
    </row>
    <row r="98" spans="1:12" s="38" customFormat="1" ht="21" customHeight="1">
      <c r="A98" s="32"/>
      <c r="B98" s="33"/>
      <c r="C98" s="33"/>
      <c r="D98" s="33"/>
      <c r="E98" s="47" t="s">
        <v>833</v>
      </c>
      <c r="F98" s="39">
        <f>G98</f>
        <v>5000</v>
      </c>
      <c r="G98" s="39">
        <v>5000</v>
      </c>
      <c r="H98" s="40"/>
      <c r="I98" s="41">
        <v>1250</v>
      </c>
      <c r="J98" s="41">
        <v>2500</v>
      </c>
      <c r="K98" s="41">
        <v>3750</v>
      </c>
      <c r="L98" s="41">
        <v>5000</v>
      </c>
    </row>
    <row r="99" spans="1:12" s="38" customFormat="1" ht="34.5" customHeight="1">
      <c r="A99" s="32"/>
      <c r="B99" s="33"/>
      <c r="C99" s="33"/>
      <c r="D99" s="33"/>
      <c r="E99" s="44" t="s">
        <v>377</v>
      </c>
      <c r="F99" s="39">
        <f>G99</f>
        <v>1000</v>
      </c>
      <c r="G99" s="39">
        <v>1000</v>
      </c>
      <c r="H99" s="40"/>
      <c r="I99" s="41">
        <v>250</v>
      </c>
      <c r="J99" s="41">
        <v>500</v>
      </c>
      <c r="K99" s="41">
        <v>750</v>
      </c>
      <c r="L99" s="41">
        <v>1000</v>
      </c>
    </row>
    <row r="100" spans="1:12" s="38" customFormat="1" ht="23.25" customHeight="1">
      <c r="A100" s="32"/>
      <c r="B100" s="33"/>
      <c r="C100" s="33"/>
      <c r="D100" s="33"/>
      <c r="E100" s="47" t="s">
        <v>832</v>
      </c>
      <c r="F100" s="39">
        <f>G100</f>
        <v>2000</v>
      </c>
      <c r="G100" s="39">
        <v>2000</v>
      </c>
      <c r="H100" s="40"/>
      <c r="I100" s="41">
        <v>500</v>
      </c>
      <c r="J100" s="41">
        <v>1000</v>
      </c>
      <c r="K100" s="41">
        <v>1500</v>
      </c>
      <c r="L100" s="41">
        <v>2000</v>
      </c>
    </row>
    <row r="101" spans="1:12" s="38" customFormat="1" ht="58.5" customHeight="1">
      <c r="A101" s="32"/>
      <c r="B101" s="33"/>
      <c r="C101" s="33"/>
      <c r="D101" s="33"/>
      <c r="E101" s="44" t="s">
        <v>418</v>
      </c>
      <c r="F101" s="39">
        <f>H101</f>
        <v>1500</v>
      </c>
      <c r="G101" s="39">
        <v>0</v>
      </c>
      <c r="H101" s="40">
        <v>1500</v>
      </c>
      <c r="I101" s="41">
        <v>1500</v>
      </c>
      <c r="J101" s="41">
        <v>1500</v>
      </c>
      <c r="K101" s="41">
        <v>1500</v>
      </c>
      <c r="L101" s="41">
        <v>1500</v>
      </c>
    </row>
    <row r="102" spans="1:12" ht="19.5" customHeight="1">
      <c r="A102" s="32">
        <v>2230</v>
      </c>
      <c r="B102" s="33" t="s">
        <v>199</v>
      </c>
      <c r="C102" s="33">
        <v>3</v>
      </c>
      <c r="D102" s="33">
        <v>0</v>
      </c>
      <c r="E102" s="17" t="s">
        <v>449</v>
      </c>
      <c r="F102" s="39">
        <f>SUM(F104)</f>
        <v>0</v>
      </c>
      <c r="G102" s="39">
        <f>SUM(G104)</f>
        <v>0</v>
      </c>
      <c r="H102" s="40">
        <f>SUM(H104)</f>
        <v>0</v>
      </c>
      <c r="I102" s="41"/>
      <c r="J102" s="49"/>
      <c r="K102" s="49"/>
      <c r="L102" s="49"/>
    </row>
    <row r="103" spans="1:12" ht="17.25" customHeight="1">
      <c r="A103" s="32"/>
      <c r="B103" s="33"/>
      <c r="C103" s="33"/>
      <c r="D103" s="33"/>
      <c r="E103" s="17" t="s">
        <v>422</v>
      </c>
      <c r="F103" s="39"/>
      <c r="G103" s="39"/>
      <c r="H103" s="40"/>
      <c r="I103" s="41"/>
      <c r="J103" s="49"/>
      <c r="K103" s="49"/>
      <c r="L103" s="49"/>
    </row>
    <row r="104" spans="1:12" s="38" customFormat="1" ht="26.25" customHeight="1">
      <c r="A104" s="32">
        <v>2231</v>
      </c>
      <c r="B104" s="33" t="s">
        <v>199</v>
      </c>
      <c r="C104" s="33">
        <v>3</v>
      </c>
      <c r="D104" s="33">
        <v>1</v>
      </c>
      <c r="E104" s="17" t="s">
        <v>450</v>
      </c>
      <c r="F104" s="39">
        <f>SUM(G104:H104)</f>
        <v>0</v>
      </c>
      <c r="G104" s="39"/>
      <c r="H104" s="40"/>
      <c r="I104" s="41"/>
      <c r="J104" s="42"/>
      <c r="K104" s="42"/>
      <c r="L104" s="42"/>
    </row>
    <row r="105" spans="1:12" ht="40.5" customHeight="1">
      <c r="A105" s="32">
        <v>2240</v>
      </c>
      <c r="B105" s="33" t="s">
        <v>199</v>
      </c>
      <c r="C105" s="33">
        <v>4</v>
      </c>
      <c r="D105" s="33">
        <v>0</v>
      </c>
      <c r="E105" s="17" t="s">
        <v>451</v>
      </c>
      <c r="F105" s="39">
        <f>SUM(F107)</f>
        <v>0</v>
      </c>
      <c r="G105" s="39">
        <f>SUM(G107)</f>
        <v>0</v>
      </c>
      <c r="H105" s="40">
        <f>SUM(H107)</f>
        <v>0</v>
      </c>
      <c r="I105" s="41"/>
      <c r="J105" s="49"/>
      <c r="K105" s="49"/>
      <c r="L105" s="49"/>
    </row>
    <row r="106" spans="1:12" ht="17.25" customHeight="1">
      <c r="A106" s="32"/>
      <c r="B106" s="33"/>
      <c r="C106" s="33"/>
      <c r="D106" s="33"/>
      <c r="E106" s="17" t="s">
        <v>422</v>
      </c>
      <c r="F106" s="39"/>
      <c r="G106" s="39"/>
      <c r="H106" s="40"/>
      <c r="I106" s="41"/>
      <c r="J106" s="49"/>
      <c r="K106" s="49"/>
      <c r="L106" s="49"/>
    </row>
    <row r="107" spans="1:12" s="38" customFormat="1" ht="33" customHeight="1">
      <c r="A107" s="32">
        <v>2241</v>
      </c>
      <c r="B107" s="33" t="s">
        <v>199</v>
      </c>
      <c r="C107" s="33">
        <v>4</v>
      </c>
      <c r="D107" s="33">
        <v>1</v>
      </c>
      <c r="E107" s="17" t="s">
        <v>451</v>
      </c>
      <c r="F107" s="39">
        <f>SUM(G107:H107)</f>
        <v>0</v>
      </c>
      <c r="G107" s="39"/>
      <c r="H107" s="40"/>
      <c r="I107" s="41"/>
      <c r="J107" s="42"/>
      <c r="K107" s="42"/>
      <c r="L107" s="42"/>
    </row>
    <row r="108" spans="1:12" ht="33" customHeight="1">
      <c r="A108" s="32">
        <v>2250</v>
      </c>
      <c r="B108" s="33" t="s">
        <v>199</v>
      </c>
      <c r="C108" s="33">
        <v>5</v>
      </c>
      <c r="D108" s="33">
        <v>0</v>
      </c>
      <c r="E108" s="17" t="s">
        <v>452</v>
      </c>
      <c r="F108" s="39">
        <f>SUM(F110)</f>
        <v>0</v>
      </c>
      <c r="G108" s="39">
        <f>SUM(G110)</f>
        <v>0</v>
      </c>
      <c r="H108" s="40">
        <f>SUM(H110)</f>
        <v>0</v>
      </c>
      <c r="I108" s="41"/>
      <c r="J108" s="49"/>
      <c r="K108" s="49"/>
      <c r="L108" s="49"/>
    </row>
    <row r="109" spans="1:12" ht="38.25" customHeight="1">
      <c r="A109" s="32"/>
      <c r="B109" s="33"/>
      <c r="C109" s="33"/>
      <c r="D109" s="33"/>
      <c r="E109" s="17" t="s">
        <v>422</v>
      </c>
      <c r="F109" s="39"/>
      <c r="G109" s="39"/>
      <c r="H109" s="40"/>
      <c r="I109" s="41"/>
      <c r="J109" s="49"/>
      <c r="K109" s="49"/>
      <c r="L109" s="49"/>
    </row>
    <row r="110" spans="1:12" s="38" customFormat="1" ht="29.25" customHeight="1">
      <c r="A110" s="32">
        <v>2251</v>
      </c>
      <c r="B110" s="33" t="s">
        <v>199</v>
      </c>
      <c r="C110" s="33">
        <v>5</v>
      </c>
      <c r="D110" s="33">
        <v>1</v>
      </c>
      <c r="E110" s="17" t="s">
        <v>452</v>
      </c>
      <c r="F110" s="39">
        <f>SUM(G110:H110)</f>
        <v>0</v>
      </c>
      <c r="G110" s="39"/>
      <c r="H110" s="40"/>
      <c r="I110" s="41"/>
      <c r="J110" s="42"/>
      <c r="K110" s="42"/>
      <c r="L110" s="42"/>
    </row>
    <row r="111" spans="1:12" s="62" customFormat="1" ht="81" customHeight="1">
      <c r="A111" s="59">
        <v>2300</v>
      </c>
      <c r="B111" s="60" t="s">
        <v>200</v>
      </c>
      <c r="C111" s="60">
        <v>0</v>
      </c>
      <c r="D111" s="60">
        <v>0</v>
      </c>
      <c r="E111" s="61" t="s">
        <v>453</v>
      </c>
      <c r="F111" s="50">
        <f>SUM(F113,F118,F121,F125,F128,F131,F134)</f>
        <v>0</v>
      </c>
      <c r="G111" s="50">
        <f>SUM(G113,G118,G121,G125,G128,G131,G134)</f>
        <v>0</v>
      </c>
      <c r="H111" s="63">
        <f>SUM(H113,H118,H121,H125,H128,H131,H134)</f>
        <v>0</v>
      </c>
      <c r="I111" s="64"/>
      <c r="J111" s="65"/>
      <c r="K111" s="65"/>
      <c r="L111" s="65"/>
    </row>
    <row r="112" spans="1:12" ht="27.75" customHeight="1">
      <c r="A112" s="32"/>
      <c r="B112" s="33"/>
      <c r="C112" s="33"/>
      <c r="D112" s="33"/>
      <c r="E112" s="17" t="s">
        <v>341</v>
      </c>
      <c r="F112" s="39"/>
      <c r="G112" s="39"/>
      <c r="H112" s="40"/>
      <c r="I112" s="41"/>
      <c r="J112" s="49"/>
      <c r="K112" s="49"/>
      <c r="L112" s="49"/>
    </row>
    <row r="113" spans="1:12" s="38" customFormat="1" ht="31.5" customHeight="1">
      <c r="A113" s="32">
        <v>2310</v>
      </c>
      <c r="B113" s="33" t="s">
        <v>200</v>
      </c>
      <c r="C113" s="33">
        <v>1</v>
      </c>
      <c r="D113" s="33">
        <v>0</v>
      </c>
      <c r="E113" s="17" t="s">
        <v>454</v>
      </c>
      <c r="F113" s="39">
        <f>SUM(F115:F117)</f>
        <v>0</v>
      </c>
      <c r="G113" s="39">
        <f>SUM(G115:G117)</f>
        <v>0</v>
      </c>
      <c r="H113" s="40">
        <f>SUM(H115:H117)</f>
        <v>0</v>
      </c>
      <c r="I113" s="41"/>
      <c r="J113" s="42"/>
      <c r="K113" s="42"/>
      <c r="L113" s="42"/>
    </row>
    <row r="114" spans="1:12" ht="25.5" customHeight="1">
      <c r="A114" s="32"/>
      <c r="B114" s="33"/>
      <c r="C114" s="33"/>
      <c r="D114" s="33"/>
      <c r="E114" s="17" t="s">
        <v>422</v>
      </c>
      <c r="F114" s="39"/>
      <c r="G114" s="39"/>
      <c r="H114" s="40"/>
      <c r="I114" s="41"/>
      <c r="J114" s="49"/>
      <c r="K114" s="49"/>
      <c r="L114" s="49"/>
    </row>
    <row r="115" spans="1:12" s="34" customFormat="1" ht="62.25" customHeight="1">
      <c r="A115" s="32">
        <v>2311</v>
      </c>
      <c r="B115" s="33" t="s">
        <v>200</v>
      </c>
      <c r="C115" s="33">
        <v>1</v>
      </c>
      <c r="D115" s="33">
        <v>1</v>
      </c>
      <c r="E115" s="17" t="s">
        <v>455</v>
      </c>
      <c r="F115" s="39">
        <f>SUM(G115:H115)</f>
        <v>0</v>
      </c>
      <c r="G115" s="39"/>
      <c r="H115" s="40"/>
      <c r="I115" s="41"/>
      <c r="J115" s="39"/>
      <c r="K115" s="39"/>
      <c r="L115" s="39"/>
    </row>
    <row r="116" spans="1:12" ht="13.5" customHeight="1">
      <c r="A116" s="32">
        <v>2312</v>
      </c>
      <c r="B116" s="33" t="s">
        <v>200</v>
      </c>
      <c r="C116" s="33">
        <v>1</v>
      </c>
      <c r="D116" s="33">
        <v>2</v>
      </c>
      <c r="E116" s="17" t="s">
        <v>456</v>
      </c>
      <c r="F116" s="39">
        <f>SUM(G116:H116)</f>
        <v>0</v>
      </c>
      <c r="G116" s="39"/>
      <c r="H116" s="40"/>
      <c r="I116" s="41"/>
      <c r="J116" s="49"/>
      <c r="K116" s="49"/>
      <c r="L116" s="49"/>
    </row>
    <row r="117" spans="1:12" ht="26.25" customHeight="1">
      <c r="A117" s="32">
        <v>2313</v>
      </c>
      <c r="B117" s="33" t="s">
        <v>200</v>
      </c>
      <c r="C117" s="33">
        <v>1</v>
      </c>
      <c r="D117" s="33">
        <v>3</v>
      </c>
      <c r="E117" s="17" t="s">
        <v>457</v>
      </c>
      <c r="F117" s="39">
        <f>SUM(G117:H117)</f>
        <v>0</v>
      </c>
      <c r="G117" s="39"/>
      <c r="H117" s="40"/>
      <c r="I117" s="41"/>
      <c r="J117" s="49"/>
      <c r="K117" s="49"/>
      <c r="L117" s="49"/>
    </row>
    <row r="118" spans="1:12" s="38" customFormat="1" ht="12.75" customHeight="1">
      <c r="A118" s="32">
        <v>2320</v>
      </c>
      <c r="B118" s="33" t="s">
        <v>200</v>
      </c>
      <c r="C118" s="33">
        <v>2</v>
      </c>
      <c r="D118" s="33">
        <v>0</v>
      </c>
      <c r="E118" s="17" t="s">
        <v>458</v>
      </c>
      <c r="F118" s="39">
        <f>SUM(F120)</f>
        <v>0</v>
      </c>
      <c r="G118" s="39">
        <f>SUM(G120)</f>
        <v>0</v>
      </c>
      <c r="H118" s="40">
        <f>SUM(H120)</f>
        <v>0</v>
      </c>
      <c r="I118" s="41"/>
      <c r="J118" s="42"/>
      <c r="K118" s="42"/>
      <c r="L118" s="42"/>
    </row>
    <row r="119" spans="1:12" ht="21.75" customHeight="1">
      <c r="A119" s="32"/>
      <c r="B119" s="33"/>
      <c r="C119" s="33"/>
      <c r="D119" s="33"/>
      <c r="E119" s="17" t="s">
        <v>422</v>
      </c>
      <c r="F119" s="39"/>
      <c r="G119" s="39"/>
      <c r="H119" s="40"/>
      <c r="I119" s="41"/>
      <c r="J119" s="49"/>
      <c r="K119" s="49"/>
      <c r="L119" s="49"/>
    </row>
    <row r="120" spans="1:12" ht="17.25">
      <c r="A120" s="32">
        <v>2321</v>
      </c>
      <c r="B120" s="33" t="s">
        <v>200</v>
      </c>
      <c r="C120" s="33">
        <v>2</v>
      </c>
      <c r="D120" s="33">
        <v>1</v>
      </c>
      <c r="E120" s="17" t="s">
        <v>459</v>
      </c>
      <c r="F120" s="39">
        <f>SUM(G120:H120)</f>
        <v>0</v>
      </c>
      <c r="G120" s="39"/>
      <c r="H120" s="40"/>
      <c r="I120" s="41"/>
      <c r="J120" s="49"/>
      <c r="K120" s="49"/>
      <c r="L120" s="49"/>
    </row>
    <row r="121" spans="1:12" ht="25.5">
      <c r="A121" s="32">
        <v>2330</v>
      </c>
      <c r="B121" s="33" t="s">
        <v>200</v>
      </c>
      <c r="C121" s="33">
        <v>3</v>
      </c>
      <c r="D121" s="33">
        <v>0</v>
      </c>
      <c r="E121" s="17" t="s">
        <v>460</v>
      </c>
      <c r="F121" s="39">
        <f>SUM(F123:F124)</f>
        <v>0</v>
      </c>
      <c r="G121" s="39">
        <f>SUM(G123:G124)</f>
        <v>0</v>
      </c>
      <c r="H121" s="40">
        <f>SUM(H123:H124)</f>
        <v>0</v>
      </c>
      <c r="I121" s="41"/>
      <c r="J121" s="49"/>
      <c r="K121" s="49"/>
      <c r="L121" s="49"/>
    </row>
    <row r="122" spans="1:12" ht="19.5" customHeight="1">
      <c r="A122" s="32"/>
      <c r="B122" s="33"/>
      <c r="C122" s="33"/>
      <c r="D122" s="33"/>
      <c r="E122" s="17" t="s">
        <v>422</v>
      </c>
      <c r="F122" s="39"/>
      <c r="G122" s="39"/>
      <c r="H122" s="40"/>
      <c r="I122" s="41"/>
      <c r="J122" s="49"/>
      <c r="K122" s="49"/>
      <c r="L122" s="49"/>
    </row>
    <row r="123" spans="1:12" s="38" customFormat="1" ht="14.25" customHeight="1">
      <c r="A123" s="32">
        <v>2331</v>
      </c>
      <c r="B123" s="33" t="s">
        <v>200</v>
      </c>
      <c r="C123" s="33">
        <v>3</v>
      </c>
      <c r="D123" s="33">
        <v>1</v>
      </c>
      <c r="E123" s="17" t="s">
        <v>461</v>
      </c>
      <c r="F123" s="39">
        <f>SUM(G123:H123)</f>
        <v>0</v>
      </c>
      <c r="G123" s="39"/>
      <c r="H123" s="40"/>
      <c r="I123" s="41"/>
      <c r="J123" s="42"/>
      <c r="K123" s="42"/>
      <c r="L123" s="42"/>
    </row>
    <row r="124" spans="1:12" ht="15.75" customHeight="1">
      <c r="A124" s="32">
        <v>2332</v>
      </c>
      <c r="B124" s="33" t="s">
        <v>200</v>
      </c>
      <c r="C124" s="33">
        <v>3</v>
      </c>
      <c r="D124" s="33">
        <v>2</v>
      </c>
      <c r="E124" s="17" t="s">
        <v>462</v>
      </c>
      <c r="F124" s="39">
        <f>SUM(G124:H124)</f>
        <v>0</v>
      </c>
      <c r="G124" s="39"/>
      <c r="H124" s="40"/>
      <c r="I124" s="41"/>
      <c r="J124" s="49"/>
      <c r="K124" s="49"/>
      <c r="L124" s="49"/>
    </row>
    <row r="125" spans="1:12" ht="26.25" customHeight="1">
      <c r="A125" s="32">
        <v>2340</v>
      </c>
      <c r="B125" s="33" t="s">
        <v>200</v>
      </c>
      <c r="C125" s="33">
        <v>4</v>
      </c>
      <c r="D125" s="33">
        <v>0</v>
      </c>
      <c r="E125" s="17" t="s">
        <v>463</v>
      </c>
      <c r="F125" s="39">
        <f>SUM(F127)</f>
        <v>0</v>
      </c>
      <c r="G125" s="39">
        <f>SUM(G127)</f>
        <v>0</v>
      </c>
      <c r="H125" s="40">
        <f>SUM(H127)</f>
        <v>0</v>
      </c>
      <c r="I125" s="41"/>
      <c r="J125" s="49"/>
      <c r="K125" s="49"/>
      <c r="L125" s="49"/>
    </row>
    <row r="126" spans="1:12" s="38" customFormat="1" ht="16.5" customHeight="1">
      <c r="A126" s="32"/>
      <c r="B126" s="33"/>
      <c r="C126" s="33"/>
      <c r="D126" s="33"/>
      <c r="E126" s="17" t="s">
        <v>422</v>
      </c>
      <c r="F126" s="39"/>
      <c r="G126" s="39"/>
      <c r="H126" s="40"/>
      <c r="I126" s="41"/>
      <c r="J126" s="42"/>
      <c r="K126" s="42"/>
      <c r="L126" s="42"/>
    </row>
    <row r="127" spans="1:12" ht="20.25" customHeight="1">
      <c r="A127" s="32">
        <v>2341</v>
      </c>
      <c r="B127" s="33" t="s">
        <v>200</v>
      </c>
      <c r="C127" s="33">
        <v>4</v>
      </c>
      <c r="D127" s="33">
        <v>1</v>
      </c>
      <c r="E127" s="17" t="s">
        <v>463</v>
      </c>
      <c r="F127" s="39">
        <f>SUM(G127:H127)</f>
        <v>0</v>
      </c>
      <c r="G127" s="39"/>
      <c r="H127" s="40"/>
      <c r="I127" s="41"/>
      <c r="J127" s="49"/>
      <c r="K127" s="49"/>
      <c r="L127" s="49"/>
    </row>
    <row r="128" spans="1:12" ht="17.25">
      <c r="A128" s="32">
        <v>2350</v>
      </c>
      <c r="B128" s="33" t="s">
        <v>200</v>
      </c>
      <c r="C128" s="33">
        <v>5</v>
      </c>
      <c r="D128" s="33">
        <v>0</v>
      </c>
      <c r="E128" s="17" t="s">
        <v>464</v>
      </c>
      <c r="F128" s="39">
        <f>SUM(F130)</f>
        <v>0</v>
      </c>
      <c r="G128" s="39">
        <f>SUM(G130)</f>
        <v>0</v>
      </c>
      <c r="H128" s="40">
        <f>SUM(H130)</f>
        <v>0</v>
      </c>
      <c r="I128" s="41"/>
      <c r="J128" s="49"/>
      <c r="K128" s="49"/>
      <c r="L128" s="49"/>
    </row>
    <row r="129" spans="1:12" ht="17.25">
      <c r="A129" s="32"/>
      <c r="B129" s="33"/>
      <c r="C129" s="33"/>
      <c r="D129" s="33"/>
      <c r="E129" s="17" t="s">
        <v>422</v>
      </c>
      <c r="F129" s="39"/>
      <c r="G129" s="39"/>
      <c r="H129" s="40"/>
      <c r="I129" s="41"/>
      <c r="J129" s="49"/>
      <c r="K129" s="49"/>
      <c r="L129" s="49"/>
    </row>
    <row r="130" spans="1:12" s="38" customFormat="1" ht="14.25" customHeight="1">
      <c r="A130" s="32">
        <v>2351</v>
      </c>
      <c r="B130" s="33" t="s">
        <v>200</v>
      </c>
      <c r="C130" s="33">
        <v>5</v>
      </c>
      <c r="D130" s="33">
        <v>1</v>
      </c>
      <c r="E130" s="17" t="s">
        <v>465</v>
      </c>
      <c r="F130" s="39">
        <f>SUM(G130:H130)</f>
        <v>0</v>
      </c>
      <c r="G130" s="39"/>
      <c r="H130" s="40"/>
      <c r="I130" s="41"/>
      <c r="J130" s="42"/>
      <c r="K130" s="42"/>
      <c r="L130" s="42"/>
    </row>
    <row r="131" spans="1:12" ht="38.25">
      <c r="A131" s="32">
        <v>2360</v>
      </c>
      <c r="B131" s="33" t="s">
        <v>200</v>
      </c>
      <c r="C131" s="33">
        <v>6</v>
      </c>
      <c r="D131" s="33">
        <v>0</v>
      </c>
      <c r="E131" s="17" t="s">
        <v>466</v>
      </c>
      <c r="F131" s="39">
        <f>SUM(F133)</f>
        <v>0</v>
      </c>
      <c r="G131" s="39">
        <f>SUM(G133)</f>
        <v>0</v>
      </c>
      <c r="H131" s="40">
        <f>SUM(H133)</f>
        <v>0</v>
      </c>
      <c r="I131" s="41"/>
      <c r="J131" s="49"/>
      <c r="K131" s="49"/>
      <c r="L131" s="49"/>
    </row>
    <row r="132" spans="1:12" ht="14.25" customHeight="1">
      <c r="A132" s="32"/>
      <c r="B132" s="33"/>
      <c r="C132" s="33"/>
      <c r="D132" s="33"/>
      <c r="E132" s="17" t="s">
        <v>422</v>
      </c>
      <c r="F132" s="39"/>
      <c r="G132" s="39"/>
      <c r="H132" s="40"/>
      <c r="I132" s="41"/>
      <c r="J132" s="49"/>
      <c r="K132" s="49"/>
      <c r="L132" s="49"/>
    </row>
    <row r="133" spans="1:12" s="38" customFormat="1" ht="41.25" customHeight="1">
      <c r="A133" s="32">
        <v>2361</v>
      </c>
      <c r="B133" s="33" t="s">
        <v>200</v>
      </c>
      <c r="C133" s="33">
        <v>6</v>
      </c>
      <c r="D133" s="33">
        <v>1</v>
      </c>
      <c r="E133" s="17" t="s">
        <v>466</v>
      </c>
      <c r="F133" s="39">
        <f>SUM(G133:H133)</f>
        <v>0</v>
      </c>
      <c r="G133" s="39"/>
      <c r="H133" s="40"/>
      <c r="I133" s="41"/>
      <c r="J133" s="42"/>
      <c r="K133" s="42"/>
      <c r="L133" s="42"/>
    </row>
    <row r="134" spans="1:12" ht="36" customHeight="1">
      <c r="A134" s="32">
        <v>2370</v>
      </c>
      <c r="B134" s="33" t="s">
        <v>200</v>
      </c>
      <c r="C134" s="33">
        <v>7</v>
      </c>
      <c r="D134" s="33">
        <v>0</v>
      </c>
      <c r="E134" s="17" t="s">
        <v>467</v>
      </c>
      <c r="F134" s="39">
        <f>SUM(F136)</f>
        <v>0</v>
      </c>
      <c r="G134" s="39">
        <f>SUM(G136)</f>
        <v>0</v>
      </c>
      <c r="H134" s="40">
        <f>SUM(H136)</f>
        <v>0</v>
      </c>
      <c r="I134" s="41"/>
      <c r="J134" s="49"/>
      <c r="K134" s="49"/>
      <c r="L134" s="49"/>
    </row>
    <row r="135" spans="1:12" ht="39" customHeight="1">
      <c r="A135" s="32"/>
      <c r="B135" s="33"/>
      <c r="C135" s="33"/>
      <c r="D135" s="33"/>
      <c r="E135" s="17" t="s">
        <v>422</v>
      </c>
      <c r="F135" s="39"/>
      <c r="G135" s="39"/>
      <c r="H135" s="40"/>
      <c r="I135" s="41"/>
      <c r="J135" s="49"/>
      <c r="K135" s="49"/>
      <c r="L135" s="49"/>
    </row>
    <row r="136" spans="1:12" s="38" customFormat="1" ht="45.75" customHeight="1">
      <c r="A136" s="32">
        <v>2371</v>
      </c>
      <c r="B136" s="33" t="s">
        <v>200</v>
      </c>
      <c r="C136" s="33">
        <v>7</v>
      </c>
      <c r="D136" s="33">
        <v>1</v>
      </c>
      <c r="E136" s="17" t="s">
        <v>468</v>
      </c>
      <c r="F136" s="39">
        <f>SUM(G136:H136)</f>
        <v>0</v>
      </c>
      <c r="G136" s="39"/>
      <c r="H136" s="40"/>
      <c r="I136" s="41"/>
      <c r="J136" s="42"/>
      <c r="K136" s="42"/>
      <c r="L136" s="42"/>
    </row>
    <row r="137" spans="1:12" s="62" customFormat="1" ht="69.75" customHeight="1">
      <c r="A137" s="59">
        <v>2400</v>
      </c>
      <c r="B137" s="60" t="s">
        <v>12</v>
      </c>
      <c r="C137" s="60">
        <v>0</v>
      </c>
      <c r="D137" s="60">
        <v>0</v>
      </c>
      <c r="E137" s="61" t="s">
        <v>469</v>
      </c>
      <c r="F137" s="50">
        <f>SUM(F139,F143,F157,F165,F170,F182,F185,F191,F200)</f>
        <v>490543.6</v>
      </c>
      <c r="G137" s="50">
        <f aca="true" t="shared" si="12" ref="G137:L137">G139+G143+G157+G165+G170+G182+G191+G200</f>
        <v>87580</v>
      </c>
      <c r="H137" s="50">
        <f t="shared" si="12"/>
        <v>402963.6</v>
      </c>
      <c r="I137" s="50">
        <f t="shared" si="12"/>
        <v>373617.30000000005</v>
      </c>
      <c r="J137" s="50">
        <f t="shared" si="12"/>
        <v>430492.30000000005</v>
      </c>
      <c r="K137" s="50">
        <f t="shared" si="12"/>
        <v>452317.30000000005</v>
      </c>
      <c r="L137" s="50">
        <f t="shared" si="12"/>
        <v>490543.6</v>
      </c>
    </row>
    <row r="138" spans="1:12" ht="42" customHeight="1">
      <c r="A138" s="32"/>
      <c r="B138" s="33"/>
      <c r="C138" s="33"/>
      <c r="D138" s="33"/>
      <c r="E138" s="17" t="s">
        <v>341</v>
      </c>
      <c r="F138" s="39"/>
      <c r="G138" s="39"/>
      <c r="H138" s="40"/>
      <c r="I138" s="41"/>
      <c r="J138" s="49"/>
      <c r="K138" s="49"/>
      <c r="L138" s="49"/>
    </row>
    <row r="139" spans="1:12" s="38" customFormat="1" ht="12" customHeight="1">
      <c r="A139" s="32">
        <v>2410</v>
      </c>
      <c r="B139" s="33" t="s">
        <v>12</v>
      </c>
      <c r="C139" s="33">
        <v>1</v>
      </c>
      <c r="D139" s="33">
        <v>0</v>
      </c>
      <c r="E139" s="17" t="s">
        <v>470</v>
      </c>
      <c r="F139" s="39">
        <f>SUM(F141:F142)</f>
        <v>0</v>
      </c>
      <c r="G139" s="39">
        <f>SUM(G141:G142)</f>
        <v>0</v>
      </c>
      <c r="H139" s="40">
        <f>SUM(H141:H142)</f>
        <v>0</v>
      </c>
      <c r="I139" s="41"/>
      <c r="J139" s="42"/>
      <c r="K139" s="42"/>
      <c r="L139" s="42"/>
    </row>
    <row r="140" spans="1:12" ht="38.25" customHeight="1">
      <c r="A140" s="32"/>
      <c r="B140" s="33"/>
      <c r="C140" s="33"/>
      <c r="D140" s="33"/>
      <c r="E140" s="17" t="s">
        <v>422</v>
      </c>
      <c r="F140" s="39"/>
      <c r="G140" s="39"/>
      <c r="H140" s="40"/>
      <c r="I140" s="41"/>
      <c r="J140" s="49"/>
      <c r="K140" s="49"/>
      <c r="L140" s="49"/>
    </row>
    <row r="141" spans="1:12" s="34" customFormat="1" ht="57" customHeight="1">
      <c r="A141" s="32">
        <v>2411</v>
      </c>
      <c r="B141" s="33" t="s">
        <v>12</v>
      </c>
      <c r="C141" s="33">
        <v>1</v>
      </c>
      <c r="D141" s="33">
        <v>1</v>
      </c>
      <c r="E141" s="17" t="s">
        <v>471</v>
      </c>
      <c r="F141" s="39">
        <f>SUM(G141:H141)</f>
        <v>0</v>
      </c>
      <c r="G141" s="39"/>
      <c r="H141" s="40"/>
      <c r="I141" s="41"/>
      <c r="J141" s="39"/>
      <c r="K141" s="39"/>
      <c r="L141" s="39"/>
    </row>
    <row r="142" spans="1:12" ht="35.25" customHeight="1">
      <c r="A142" s="32">
        <v>2412</v>
      </c>
      <c r="B142" s="33" t="s">
        <v>12</v>
      </c>
      <c r="C142" s="33">
        <v>1</v>
      </c>
      <c r="D142" s="33">
        <v>2</v>
      </c>
      <c r="E142" s="17" t="s">
        <v>472</v>
      </c>
      <c r="F142" s="39">
        <f>SUM(G142:H142)</f>
        <v>0</v>
      </c>
      <c r="G142" s="39"/>
      <c r="H142" s="40"/>
      <c r="I142" s="41"/>
      <c r="J142" s="49"/>
      <c r="K142" s="49"/>
      <c r="L142" s="49"/>
    </row>
    <row r="143" spans="1:12" ht="36.75" customHeight="1">
      <c r="A143" s="32">
        <v>2420</v>
      </c>
      <c r="B143" s="33" t="s">
        <v>12</v>
      </c>
      <c r="C143" s="33">
        <v>2</v>
      </c>
      <c r="D143" s="33">
        <v>0</v>
      </c>
      <c r="E143" s="17" t="s">
        <v>473</v>
      </c>
      <c r="F143" s="39">
        <f>SUM(G143:H143)</f>
        <v>76492.3</v>
      </c>
      <c r="G143" s="39">
        <f aca="true" t="shared" si="13" ref="G143:L143">SUM(G145,G153,G154,G155)</f>
        <v>12580</v>
      </c>
      <c r="H143" s="39">
        <f t="shared" si="13"/>
        <v>63912.3</v>
      </c>
      <c r="I143" s="39">
        <f t="shared" si="13"/>
        <v>48271.4</v>
      </c>
      <c r="J143" s="39">
        <f t="shared" si="13"/>
        <v>56396.4</v>
      </c>
      <c r="K143" s="39">
        <f t="shared" si="13"/>
        <v>69471.4</v>
      </c>
      <c r="L143" s="39">
        <f t="shared" si="13"/>
        <v>76492.3</v>
      </c>
    </row>
    <row r="144" spans="1:12" s="38" customFormat="1" ht="13.5" customHeight="1">
      <c r="A144" s="32"/>
      <c r="B144" s="33"/>
      <c r="C144" s="33"/>
      <c r="D144" s="33"/>
      <c r="E144" s="17" t="s">
        <v>422</v>
      </c>
      <c r="F144" s="39"/>
      <c r="G144" s="39"/>
      <c r="H144" s="40"/>
      <c r="I144" s="41"/>
      <c r="J144" s="42"/>
      <c r="K144" s="42"/>
      <c r="L144" s="42"/>
    </row>
    <row r="145" spans="1:12" ht="29.25" customHeight="1">
      <c r="A145" s="32">
        <v>2421</v>
      </c>
      <c r="B145" s="33" t="s">
        <v>12</v>
      </c>
      <c r="C145" s="33">
        <v>2</v>
      </c>
      <c r="D145" s="33">
        <v>1</v>
      </c>
      <c r="E145" s="17" t="s">
        <v>474</v>
      </c>
      <c r="F145" s="39">
        <f aca="true" t="shared" si="14" ref="F145:F157">SUM(G145:H145)</f>
        <v>12580</v>
      </c>
      <c r="G145" s="39">
        <f aca="true" t="shared" si="15" ref="G145:L145">SUM(G146,G150)</f>
        <v>12580</v>
      </c>
      <c r="H145" s="39">
        <f t="shared" si="15"/>
        <v>0</v>
      </c>
      <c r="I145" s="39">
        <f t="shared" si="15"/>
        <v>3205</v>
      </c>
      <c r="J145" s="39">
        <f t="shared" si="15"/>
        <v>6330</v>
      </c>
      <c r="K145" s="39">
        <f t="shared" si="15"/>
        <v>9405</v>
      </c>
      <c r="L145" s="39">
        <f t="shared" si="15"/>
        <v>12580</v>
      </c>
    </row>
    <row r="146" spans="1:12" ht="36.75" customHeight="1">
      <c r="A146" s="32"/>
      <c r="B146" s="33" t="s">
        <v>12</v>
      </c>
      <c r="C146" s="33" t="s">
        <v>180</v>
      </c>
      <c r="D146" s="33" t="s">
        <v>179</v>
      </c>
      <c r="E146" s="45" t="s">
        <v>385</v>
      </c>
      <c r="F146" s="39">
        <f>SUM(G146:H146)</f>
        <v>12580</v>
      </c>
      <c r="G146" s="39">
        <f aca="true" t="shared" si="16" ref="G146:L146">SUM(G147,G148,G149)</f>
        <v>12580</v>
      </c>
      <c r="H146" s="39">
        <f t="shared" si="16"/>
        <v>0</v>
      </c>
      <c r="I146" s="39">
        <f t="shared" si="16"/>
        <v>3205</v>
      </c>
      <c r="J146" s="39">
        <f t="shared" si="16"/>
        <v>6330</v>
      </c>
      <c r="K146" s="39">
        <f t="shared" si="16"/>
        <v>9405</v>
      </c>
      <c r="L146" s="39">
        <f t="shared" si="16"/>
        <v>12580</v>
      </c>
    </row>
    <row r="147" spans="1:12" ht="40.5" customHeight="1">
      <c r="A147" s="32"/>
      <c r="B147" s="33"/>
      <c r="C147" s="33"/>
      <c r="D147" s="33"/>
      <c r="E147" s="45" t="s">
        <v>362</v>
      </c>
      <c r="F147" s="39">
        <f t="shared" si="14"/>
        <v>3580</v>
      </c>
      <c r="G147" s="39">
        <v>3580</v>
      </c>
      <c r="H147" s="40"/>
      <c r="I147" s="41">
        <v>955</v>
      </c>
      <c r="J147" s="41">
        <v>1830</v>
      </c>
      <c r="K147" s="41">
        <v>2655</v>
      </c>
      <c r="L147" s="41">
        <v>3580</v>
      </c>
    </row>
    <row r="148" spans="1:12" s="38" customFormat="1" ht="36.75" customHeight="1">
      <c r="A148" s="32"/>
      <c r="B148" s="33"/>
      <c r="C148" s="33"/>
      <c r="D148" s="33"/>
      <c r="E148" s="45" t="s">
        <v>365</v>
      </c>
      <c r="F148" s="39">
        <f t="shared" si="14"/>
        <v>1000</v>
      </c>
      <c r="G148" s="39">
        <v>1000</v>
      </c>
      <c r="H148" s="40"/>
      <c r="I148" s="41">
        <v>250</v>
      </c>
      <c r="J148" s="41">
        <v>500</v>
      </c>
      <c r="K148" s="41">
        <v>750</v>
      </c>
      <c r="L148" s="41">
        <v>1000</v>
      </c>
    </row>
    <row r="149" spans="1:12" ht="39.75" customHeight="1">
      <c r="A149" s="32"/>
      <c r="B149" s="33"/>
      <c r="C149" s="33"/>
      <c r="D149" s="33"/>
      <c r="E149" s="45" t="s">
        <v>386</v>
      </c>
      <c r="F149" s="39">
        <f t="shared" si="14"/>
        <v>8000</v>
      </c>
      <c r="G149" s="39">
        <v>8000</v>
      </c>
      <c r="H149" s="40"/>
      <c r="I149" s="41">
        <v>2000</v>
      </c>
      <c r="J149" s="41">
        <v>4000</v>
      </c>
      <c r="K149" s="41">
        <v>6000</v>
      </c>
      <c r="L149" s="41">
        <v>8000</v>
      </c>
    </row>
    <row r="150" spans="1:12" ht="39.75" customHeight="1">
      <c r="A150" s="32"/>
      <c r="B150" s="33"/>
      <c r="C150" s="33"/>
      <c r="D150" s="33"/>
      <c r="E150" s="45" t="s">
        <v>387</v>
      </c>
      <c r="F150" s="39">
        <f t="shared" si="14"/>
        <v>0</v>
      </c>
      <c r="G150" s="39">
        <f>SUM(G151)</f>
        <v>0</v>
      </c>
      <c r="H150" s="40"/>
      <c r="I150" s="41"/>
      <c r="J150" s="49"/>
      <c r="K150" s="49"/>
      <c r="L150" s="49"/>
    </row>
    <row r="151" spans="1:12" ht="39.75" customHeight="1">
      <c r="A151" s="32"/>
      <c r="B151" s="33"/>
      <c r="C151" s="33"/>
      <c r="D151" s="33"/>
      <c r="E151" s="45" t="s">
        <v>388</v>
      </c>
      <c r="F151" s="39">
        <f t="shared" si="14"/>
        <v>0</v>
      </c>
      <c r="G151" s="39">
        <v>0</v>
      </c>
      <c r="H151" s="40"/>
      <c r="I151" s="41"/>
      <c r="J151" s="49"/>
      <c r="K151" s="49"/>
      <c r="L151" s="49"/>
    </row>
    <row r="152" spans="1:12" ht="53.25" customHeight="1">
      <c r="A152" s="32"/>
      <c r="B152" s="33"/>
      <c r="C152" s="33"/>
      <c r="D152" s="33"/>
      <c r="E152" s="17" t="s">
        <v>389</v>
      </c>
      <c r="F152" s="39">
        <f t="shared" si="14"/>
        <v>0</v>
      </c>
      <c r="G152" s="39"/>
      <c r="H152" s="40"/>
      <c r="I152" s="41"/>
      <c r="J152" s="49"/>
      <c r="K152" s="49"/>
      <c r="L152" s="49"/>
    </row>
    <row r="153" spans="1:12" ht="38.25" customHeight="1">
      <c r="A153" s="32">
        <v>2422</v>
      </c>
      <c r="B153" s="33" t="s">
        <v>12</v>
      </c>
      <c r="C153" s="33">
        <v>2</v>
      </c>
      <c r="D153" s="33">
        <v>2</v>
      </c>
      <c r="E153" s="17" t="s">
        <v>477</v>
      </c>
      <c r="F153" s="39">
        <f t="shared" si="14"/>
        <v>0</v>
      </c>
      <c r="G153" s="39"/>
      <c r="H153" s="40"/>
      <c r="I153" s="41"/>
      <c r="J153" s="49"/>
      <c r="K153" s="49"/>
      <c r="L153" s="49"/>
    </row>
    <row r="154" spans="1:12" ht="23.25" customHeight="1">
      <c r="A154" s="32">
        <v>2423</v>
      </c>
      <c r="B154" s="33" t="s">
        <v>12</v>
      </c>
      <c r="C154" s="33">
        <v>2</v>
      </c>
      <c r="D154" s="33">
        <v>3</v>
      </c>
      <c r="E154" s="17" t="s">
        <v>478</v>
      </c>
      <c r="F154" s="39">
        <f t="shared" si="14"/>
        <v>0</v>
      </c>
      <c r="G154" s="39"/>
      <c r="H154" s="40"/>
      <c r="I154" s="41"/>
      <c r="J154" s="49"/>
      <c r="K154" s="49"/>
      <c r="L154" s="49"/>
    </row>
    <row r="155" spans="1:12" ht="39.75" customHeight="1">
      <c r="A155" s="32">
        <v>2424</v>
      </c>
      <c r="B155" s="33" t="s">
        <v>12</v>
      </c>
      <c r="C155" s="33">
        <v>2</v>
      </c>
      <c r="D155" s="33">
        <v>4</v>
      </c>
      <c r="E155" s="17" t="s">
        <v>479</v>
      </c>
      <c r="F155" s="39">
        <f>F156</f>
        <v>63912.3</v>
      </c>
      <c r="G155" s="39"/>
      <c r="H155" s="40">
        <f>H156</f>
        <v>63912.3</v>
      </c>
      <c r="I155" s="39">
        <f>I156</f>
        <v>45066.4</v>
      </c>
      <c r="J155" s="39">
        <f>J156</f>
        <v>50066.4</v>
      </c>
      <c r="K155" s="39">
        <f>K156</f>
        <v>60066.4</v>
      </c>
      <c r="L155" s="39">
        <f>L156</f>
        <v>63912.3</v>
      </c>
    </row>
    <row r="156" spans="1:12" ht="15" customHeight="1">
      <c r="A156" s="32"/>
      <c r="B156" s="33"/>
      <c r="C156" s="33"/>
      <c r="D156" s="33"/>
      <c r="E156" s="17" t="s">
        <v>864</v>
      </c>
      <c r="F156" s="39">
        <f>H156</f>
        <v>63912.3</v>
      </c>
      <c r="G156" s="39"/>
      <c r="H156" s="40">
        <v>63912.3</v>
      </c>
      <c r="I156" s="41">
        <v>45066.4</v>
      </c>
      <c r="J156" s="49">
        <v>50066.4</v>
      </c>
      <c r="K156" s="49">
        <v>60066.4</v>
      </c>
      <c r="L156" s="49">
        <v>63912.3</v>
      </c>
    </row>
    <row r="157" spans="1:12" ht="74.25" customHeight="1">
      <c r="A157" s="32">
        <v>2430</v>
      </c>
      <c r="B157" s="33" t="s">
        <v>12</v>
      </c>
      <c r="C157" s="33">
        <v>3</v>
      </c>
      <c r="D157" s="33">
        <v>0</v>
      </c>
      <c r="E157" s="17" t="s">
        <v>480</v>
      </c>
      <c r="F157" s="39">
        <f t="shared" si="14"/>
        <v>0</v>
      </c>
      <c r="G157" s="39">
        <f>SUM(G159:G160)</f>
        <v>0</v>
      </c>
      <c r="H157" s="40">
        <f>SUM(H159:H160)</f>
        <v>0</v>
      </c>
      <c r="I157" s="41"/>
      <c r="J157" s="49"/>
      <c r="K157" s="49"/>
      <c r="L157" s="49"/>
    </row>
    <row r="158" spans="1:12" ht="30" customHeight="1">
      <c r="A158" s="32"/>
      <c r="B158" s="33"/>
      <c r="C158" s="33"/>
      <c r="D158" s="33"/>
      <c r="E158" s="17" t="s">
        <v>422</v>
      </c>
      <c r="F158" s="39"/>
      <c r="G158" s="39"/>
      <c r="H158" s="40"/>
      <c r="I158" s="41"/>
      <c r="J158" s="49"/>
      <c r="K158" s="49"/>
      <c r="L158" s="49"/>
    </row>
    <row r="159" spans="1:12" ht="39.75" customHeight="1">
      <c r="A159" s="32">
        <v>2431</v>
      </c>
      <c r="B159" s="33" t="s">
        <v>12</v>
      </c>
      <c r="C159" s="33">
        <v>3</v>
      </c>
      <c r="D159" s="33">
        <v>1</v>
      </c>
      <c r="E159" s="17" t="s">
        <v>481</v>
      </c>
      <c r="F159" s="39">
        <f aca="true" t="shared" si="17" ref="F159:F164">SUM(G159:H159)</f>
        <v>0</v>
      </c>
      <c r="G159" s="39"/>
      <c r="H159" s="40"/>
      <c r="I159" s="41"/>
      <c r="J159" s="49"/>
      <c r="K159" s="49"/>
      <c r="L159" s="49"/>
    </row>
    <row r="160" spans="1:12" ht="39.75" customHeight="1">
      <c r="A160" s="32">
        <v>2432</v>
      </c>
      <c r="B160" s="33" t="s">
        <v>12</v>
      </c>
      <c r="C160" s="33">
        <v>3</v>
      </c>
      <c r="D160" s="33">
        <v>2</v>
      </c>
      <c r="E160" s="17" t="s">
        <v>482</v>
      </c>
      <c r="F160" s="39">
        <f>SUM(G160:H160)</f>
        <v>0</v>
      </c>
      <c r="G160" s="39"/>
      <c r="H160" s="40"/>
      <c r="I160" s="41"/>
      <c r="J160" s="49"/>
      <c r="K160" s="49"/>
      <c r="L160" s="49"/>
    </row>
    <row r="161" spans="1:12" ht="39.75" customHeight="1">
      <c r="A161" s="32">
        <v>2433</v>
      </c>
      <c r="B161" s="33" t="s">
        <v>12</v>
      </c>
      <c r="C161" s="33">
        <v>3</v>
      </c>
      <c r="D161" s="33">
        <v>3</v>
      </c>
      <c r="E161" s="17" t="s">
        <v>483</v>
      </c>
      <c r="F161" s="39">
        <f t="shared" si="17"/>
        <v>0</v>
      </c>
      <c r="G161" s="39"/>
      <c r="H161" s="40"/>
      <c r="I161" s="41"/>
      <c r="J161" s="49"/>
      <c r="K161" s="49"/>
      <c r="L161" s="49"/>
    </row>
    <row r="162" spans="1:12" ht="28.5" customHeight="1">
      <c r="A162" s="32">
        <v>2434</v>
      </c>
      <c r="B162" s="33" t="s">
        <v>12</v>
      </c>
      <c r="C162" s="33">
        <v>3</v>
      </c>
      <c r="D162" s="33">
        <v>4</v>
      </c>
      <c r="E162" s="17" t="s">
        <v>484</v>
      </c>
      <c r="F162" s="39">
        <f t="shared" si="17"/>
        <v>0</v>
      </c>
      <c r="G162" s="39"/>
      <c r="H162" s="40"/>
      <c r="I162" s="41"/>
      <c r="J162" s="49"/>
      <c r="K162" s="49"/>
      <c r="L162" s="49"/>
    </row>
    <row r="163" spans="1:12" ht="17.25" customHeight="1">
      <c r="A163" s="32">
        <v>2435</v>
      </c>
      <c r="B163" s="33" t="s">
        <v>12</v>
      </c>
      <c r="C163" s="33">
        <v>3</v>
      </c>
      <c r="D163" s="33">
        <v>5</v>
      </c>
      <c r="E163" s="17" t="s">
        <v>485</v>
      </c>
      <c r="F163" s="39">
        <f t="shared" si="17"/>
        <v>0</v>
      </c>
      <c r="G163" s="39"/>
      <c r="H163" s="40"/>
      <c r="I163" s="41"/>
      <c r="J163" s="49"/>
      <c r="K163" s="49"/>
      <c r="L163" s="49"/>
    </row>
    <row r="164" spans="1:12" ht="21" customHeight="1">
      <c r="A164" s="32">
        <v>2436</v>
      </c>
      <c r="B164" s="33" t="s">
        <v>12</v>
      </c>
      <c r="C164" s="33">
        <v>3</v>
      </c>
      <c r="D164" s="33">
        <v>6</v>
      </c>
      <c r="E164" s="17" t="s">
        <v>486</v>
      </c>
      <c r="F164" s="39">
        <f t="shared" si="17"/>
        <v>0</v>
      </c>
      <c r="G164" s="39"/>
      <c r="H164" s="40"/>
      <c r="I164" s="41"/>
      <c r="J164" s="49"/>
      <c r="K164" s="49"/>
      <c r="L164" s="49"/>
    </row>
    <row r="165" spans="1:12" ht="25.5">
      <c r="A165" s="32">
        <v>2440</v>
      </c>
      <c r="B165" s="33" t="s">
        <v>12</v>
      </c>
      <c r="C165" s="33">
        <v>4</v>
      </c>
      <c r="D165" s="33">
        <v>0</v>
      </c>
      <c r="E165" s="17" t="s">
        <v>487</v>
      </c>
      <c r="F165" s="39">
        <f>SUM(F167:F169)</f>
        <v>0</v>
      </c>
      <c r="G165" s="39">
        <f>SUM(G167:G169)</f>
        <v>0</v>
      </c>
      <c r="H165" s="40">
        <f>SUM(H167:H169)</f>
        <v>0</v>
      </c>
      <c r="I165" s="41"/>
      <c r="J165" s="49"/>
      <c r="K165" s="49"/>
      <c r="L165" s="49"/>
    </row>
    <row r="166" spans="1:12" ht="14.25" customHeight="1">
      <c r="A166" s="32"/>
      <c r="B166" s="33"/>
      <c r="C166" s="33"/>
      <c r="D166" s="33"/>
      <c r="E166" s="17" t="s">
        <v>422</v>
      </c>
      <c r="F166" s="39"/>
      <c r="G166" s="39"/>
      <c r="H166" s="40"/>
      <c r="I166" s="41"/>
      <c r="J166" s="49"/>
      <c r="K166" s="49"/>
      <c r="L166" s="49"/>
    </row>
    <row r="167" spans="1:12" s="38" customFormat="1" ht="25.5" customHeight="1">
      <c r="A167" s="32">
        <v>2441</v>
      </c>
      <c r="B167" s="33" t="s">
        <v>12</v>
      </c>
      <c r="C167" s="33">
        <v>4</v>
      </c>
      <c r="D167" s="33">
        <v>1</v>
      </c>
      <c r="E167" s="17" t="s">
        <v>488</v>
      </c>
      <c r="F167" s="39">
        <f>SUM(G167:H167)</f>
        <v>0</v>
      </c>
      <c r="G167" s="39"/>
      <c r="H167" s="40"/>
      <c r="I167" s="41"/>
      <c r="J167" s="42"/>
      <c r="K167" s="42"/>
      <c r="L167" s="42"/>
    </row>
    <row r="168" spans="1:12" ht="21.75" customHeight="1">
      <c r="A168" s="32">
        <v>2442</v>
      </c>
      <c r="B168" s="33" t="s">
        <v>12</v>
      </c>
      <c r="C168" s="33">
        <v>4</v>
      </c>
      <c r="D168" s="33">
        <v>2</v>
      </c>
      <c r="E168" s="17" t="s">
        <v>489</v>
      </c>
      <c r="F168" s="39">
        <f>SUM(G168:H168)</f>
        <v>0</v>
      </c>
      <c r="G168" s="39"/>
      <c r="H168" s="40"/>
      <c r="I168" s="41"/>
      <c r="J168" s="49"/>
      <c r="K168" s="49"/>
      <c r="L168" s="49"/>
    </row>
    <row r="169" spans="1:12" ht="15" customHeight="1">
      <c r="A169" s="32">
        <v>2443</v>
      </c>
      <c r="B169" s="33" t="s">
        <v>12</v>
      </c>
      <c r="C169" s="33">
        <v>4</v>
      </c>
      <c r="D169" s="33">
        <v>3</v>
      </c>
      <c r="E169" s="17" t="s">
        <v>490</v>
      </c>
      <c r="F169" s="39">
        <f>SUM(G169:H169)</f>
        <v>0</v>
      </c>
      <c r="G169" s="39"/>
      <c r="H169" s="40"/>
      <c r="I169" s="41"/>
      <c r="J169" s="49"/>
      <c r="K169" s="49"/>
      <c r="L169" s="49"/>
    </row>
    <row r="170" spans="1:12" ht="15" customHeight="1">
      <c r="A170" s="32">
        <v>2450</v>
      </c>
      <c r="B170" s="33" t="s">
        <v>12</v>
      </c>
      <c r="C170" s="33">
        <v>5</v>
      </c>
      <c r="D170" s="33">
        <v>0</v>
      </c>
      <c r="E170" s="17" t="s">
        <v>491</v>
      </c>
      <c r="F170" s="39">
        <f>SUM(F172)</f>
        <v>514051.3</v>
      </c>
      <c r="G170" s="39">
        <f aca="true" t="shared" si="18" ref="G170:L170">SUM(G172+G178+G179+G180+G181)</f>
        <v>75000</v>
      </c>
      <c r="H170" s="39">
        <f t="shared" si="18"/>
        <v>439051.3</v>
      </c>
      <c r="I170" s="39">
        <f t="shared" si="18"/>
        <v>350345.9</v>
      </c>
      <c r="J170" s="39">
        <f t="shared" si="18"/>
        <v>424095.9</v>
      </c>
      <c r="K170" s="39">
        <f t="shared" si="18"/>
        <v>457845.9</v>
      </c>
      <c r="L170" s="39">
        <f t="shared" si="18"/>
        <v>514051.3</v>
      </c>
    </row>
    <row r="171" spans="1:12" ht="21" customHeight="1">
      <c r="A171" s="32"/>
      <c r="B171" s="33"/>
      <c r="C171" s="33"/>
      <c r="D171" s="33"/>
      <c r="E171" s="17" t="s">
        <v>422</v>
      </c>
      <c r="F171" s="39"/>
      <c r="G171" s="39"/>
      <c r="H171" s="40"/>
      <c r="I171" s="41"/>
      <c r="J171" s="49"/>
      <c r="K171" s="49"/>
      <c r="L171" s="49"/>
    </row>
    <row r="172" spans="1:12" ht="15" customHeight="1">
      <c r="A172" s="32">
        <v>2451</v>
      </c>
      <c r="B172" s="33" t="s">
        <v>12</v>
      </c>
      <c r="C172" s="33">
        <v>5</v>
      </c>
      <c r="D172" s="33">
        <v>1</v>
      </c>
      <c r="E172" s="17" t="s">
        <v>492</v>
      </c>
      <c r="F172" s="39">
        <f>SUM(G172:H172)</f>
        <v>514051.3</v>
      </c>
      <c r="G172" s="39">
        <f>G173+G174</f>
        <v>75000</v>
      </c>
      <c r="H172" s="39">
        <f>H175+H176+H177</f>
        <v>439051.3</v>
      </c>
      <c r="I172" s="39">
        <f>I174+I175+I176+I177</f>
        <v>350345.9</v>
      </c>
      <c r="J172" s="39">
        <f>J174+J175+J176+J177</f>
        <v>424095.9</v>
      </c>
      <c r="K172" s="39">
        <f>K174+K175+K176+K177</f>
        <v>457845.9</v>
      </c>
      <c r="L172" s="39">
        <f>L174+L175+L176+L177</f>
        <v>514051.3</v>
      </c>
    </row>
    <row r="173" spans="1:12" ht="21.75" customHeight="1">
      <c r="A173" s="32"/>
      <c r="B173" s="33"/>
      <c r="C173" s="33"/>
      <c r="D173" s="33"/>
      <c r="E173" s="52" t="s">
        <v>367</v>
      </c>
      <c r="F173" s="39">
        <f>G173</f>
        <v>0</v>
      </c>
      <c r="G173" s="39">
        <v>0</v>
      </c>
      <c r="H173" s="40"/>
      <c r="I173" s="41"/>
      <c r="J173" s="66"/>
      <c r="K173" s="66"/>
      <c r="L173" s="66"/>
    </row>
    <row r="174" spans="1:12" ht="52.5" customHeight="1">
      <c r="A174" s="32"/>
      <c r="B174" s="33"/>
      <c r="C174" s="33"/>
      <c r="D174" s="33"/>
      <c r="E174" s="54" t="s">
        <v>379</v>
      </c>
      <c r="F174" s="39">
        <f aca="true" t="shared" si="19" ref="F174:F181">SUM(G174:H174)</f>
        <v>75000</v>
      </c>
      <c r="G174" s="39">
        <v>75000</v>
      </c>
      <c r="H174" s="40"/>
      <c r="I174" s="41">
        <v>18750</v>
      </c>
      <c r="J174" s="41">
        <v>37500</v>
      </c>
      <c r="K174" s="41">
        <v>56250</v>
      </c>
      <c r="L174" s="41">
        <v>75000</v>
      </c>
    </row>
    <row r="175" spans="1:12" s="38" customFormat="1" ht="32.25" customHeight="1">
      <c r="A175" s="32"/>
      <c r="B175" s="33"/>
      <c r="C175" s="33"/>
      <c r="D175" s="33"/>
      <c r="E175" s="54" t="s">
        <v>390</v>
      </c>
      <c r="F175" s="39">
        <f>H175</f>
        <v>26299.7</v>
      </c>
      <c r="G175" s="39"/>
      <c r="H175" s="40">
        <v>26299.7</v>
      </c>
      <c r="I175" s="41">
        <v>26299.7</v>
      </c>
      <c r="J175" s="41">
        <v>26299.7</v>
      </c>
      <c r="K175" s="41">
        <v>26299.7</v>
      </c>
      <c r="L175" s="41">
        <v>26299.7</v>
      </c>
    </row>
    <row r="176" spans="1:12" ht="27" customHeight="1">
      <c r="A176" s="32"/>
      <c r="B176" s="33"/>
      <c r="C176" s="33"/>
      <c r="D176" s="33"/>
      <c r="E176" s="44" t="s">
        <v>861</v>
      </c>
      <c r="F176" s="39">
        <f>H176</f>
        <v>380991.6</v>
      </c>
      <c r="G176" s="39"/>
      <c r="H176" s="40">
        <v>380991.6</v>
      </c>
      <c r="I176" s="41">
        <v>273536.2</v>
      </c>
      <c r="J176" s="39">
        <v>328536.2</v>
      </c>
      <c r="K176" s="39">
        <v>343536.2</v>
      </c>
      <c r="L176" s="39">
        <v>380991.6</v>
      </c>
    </row>
    <row r="177" spans="1:12" ht="27" customHeight="1">
      <c r="A177" s="32"/>
      <c r="B177" s="33"/>
      <c r="C177" s="33"/>
      <c r="D177" s="33"/>
      <c r="E177" s="44" t="s">
        <v>719</v>
      </c>
      <c r="F177" s="39">
        <f>H177</f>
        <v>31760</v>
      </c>
      <c r="G177" s="39"/>
      <c r="H177" s="40">
        <v>31760</v>
      </c>
      <c r="I177" s="41">
        <v>31760</v>
      </c>
      <c r="J177" s="39">
        <v>31760</v>
      </c>
      <c r="K177" s="39">
        <v>31760</v>
      </c>
      <c r="L177" s="39">
        <v>31760</v>
      </c>
    </row>
    <row r="178" spans="1:12" ht="27" customHeight="1">
      <c r="A178" s="32">
        <v>2452</v>
      </c>
      <c r="B178" s="33" t="s">
        <v>12</v>
      </c>
      <c r="C178" s="33">
        <v>5</v>
      </c>
      <c r="D178" s="33">
        <v>2</v>
      </c>
      <c r="E178" s="17" t="s">
        <v>493</v>
      </c>
      <c r="F178" s="39">
        <f t="shared" si="19"/>
        <v>0</v>
      </c>
      <c r="G178" s="39"/>
      <c r="H178" s="40"/>
      <c r="I178" s="41"/>
      <c r="J178" s="49"/>
      <c r="K178" s="49"/>
      <c r="L178" s="49"/>
    </row>
    <row r="179" spans="1:12" ht="29.25" customHeight="1">
      <c r="A179" s="32">
        <v>2453</v>
      </c>
      <c r="B179" s="33" t="s">
        <v>12</v>
      </c>
      <c r="C179" s="33">
        <v>5</v>
      </c>
      <c r="D179" s="33">
        <v>3</v>
      </c>
      <c r="E179" s="17" t="s">
        <v>494</v>
      </c>
      <c r="F179" s="39">
        <f t="shared" si="19"/>
        <v>0</v>
      </c>
      <c r="G179" s="39"/>
      <c r="H179" s="40"/>
      <c r="I179" s="41"/>
      <c r="J179" s="49"/>
      <c r="K179" s="49"/>
      <c r="L179" s="49"/>
    </row>
    <row r="180" spans="1:12" ht="21" customHeight="1">
      <c r="A180" s="32">
        <v>2454</v>
      </c>
      <c r="B180" s="33" t="s">
        <v>12</v>
      </c>
      <c r="C180" s="33">
        <v>5</v>
      </c>
      <c r="D180" s="33">
        <v>4</v>
      </c>
      <c r="E180" s="17" t="s">
        <v>495</v>
      </c>
      <c r="F180" s="39">
        <f t="shared" si="19"/>
        <v>0</v>
      </c>
      <c r="G180" s="39"/>
      <c r="H180" s="40"/>
      <c r="I180" s="41"/>
      <c r="J180" s="49"/>
      <c r="K180" s="49"/>
      <c r="L180" s="49"/>
    </row>
    <row r="181" spans="1:12" ht="27" customHeight="1">
      <c r="A181" s="32">
        <v>2455</v>
      </c>
      <c r="B181" s="33" t="s">
        <v>12</v>
      </c>
      <c r="C181" s="33">
        <v>5</v>
      </c>
      <c r="D181" s="33">
        <v>5</v>
      </c>
      <c r="E181" s="17" t="s">
        <v>496</v>
      </c>
      <c r="F181" s="39">
        <f t="shared" si="19"/>
        <v>0</v>
      </c>
      <c r="G181" s="39"/>
      <c r="H181" s="40"/>
      <c r="I181" s="41"/>
      <c r="J181" s="49"/>
      <c r="K181" s="49"/>
      <c r="L181" s="49"/>
    </row>
    <row r="182" spans="1:12" ht="25.5" customHeight="1">
      <c r="A182" s="32">
        <v>2460</v>
      </c>
      <c r="B182" s="33" t="s">
        <v>12</v>
      </c>
      <c r="C182" s="33">
        <v>6</v>
      </c>
      <c r="D182" s="33">
        <v>0</v>
      </c>
      <c r="E182" s="17" t="s">
        <v>497</v>
      </c>
      <c r="F182" s="39">
        <f>SUM(F184)</f>
        <v>0</v>
      </c>
      <c r="G182" s="39">
        <f>SUM(G184)</f>
        <v>0</v>
      </c>
      <c r="H182" s="40">
        <f>SUM(H184)</f>
        <v>0</v>
      </c>
      <c r="I182" s="41"/>
      <c r="J182" s="49"/>
      <c r="K182" s="49"/>
      <c r="L182" s="49"/>
    </row>
    <row r="183" spans="1:12" ht="27" customHeight="1">
      <c r="A183" s="32"/>
      <c r="B183" s="33"/>
      <c r="C183" s="33"/>
      <c r="D183" s="33"/>
      <c r="E183" s="17" t="s">
        <v>422</v>
      </c>
      <c r="F183" s="39"/>
      <c r="G183" s="39"/>
      <c r="H183" s="40"/>
      <c r="I183" s="41"/>
      <c r="J183" s="49"/>
      <c r="K183" s="49"/>
      <c r="L183" s="49"/>
    </row>
    <row r="184" spans="1:12" ht="24.75" customHeight="1">
      <c r="A184" s="32">
        <v>2461</v>
      </c>
      <c r="B184" s="33" t="s">
        <v>12</v>
      </c>
      <c r="C184" s="33">
        <v>6</v>
      </c>
      <c r="D184" s="33">
        <v>1</v>
      </c>
      <c r="E184" s="17" t="s">
        <v>498</v>
      </c>
      <c r="F184" s="39">
        <f>SUM(G184:H184)</f>
        <v>0</v>
      </c>
      <c r="G184" s="39"/>
      <c r="H184" s="40"/>
      <c r="I184" s="41"/>
      <c r="J184" s="49"/>
      <c r="K184" s="49"/>
      <c r="L184" s="49"/>
    </row>
    <row r="185" spans="1:12" ht="21" customHeight="1">
      <c r="A185" s="32">
        <v>2470</v>
      </c>
      <c r="B185" s="33" t="s">
        <v>12</v>
      </c>
      <c r="C185" s="33">
        <v>7</v>
      </c>
      <c r="D185" s="33">
        <v>0</v>
      </c>
      <c r="E185" s="17" t="s">
        <v>499</v>
      </c>
      <c r="F185" s="39">
        <f>SUM(F187:F190)</f>
        <v>0</v>
      </c>
      <c r="G185" s="39">
        <f>SUM(G187:G190)</f>
        <v>0</v>
      </c>
      <c r="H185" s="40">
        <f>SUM(H187:H190)</f>
        <v>0</v>
      </c>
      <c r="I185" s="41"/>
      <c r="J185" s="49"/>
      <c r="K185" s="49"/>
      <c r="L185" s="49"/>
    </row>
    <row r="186" spans="1:12" ht="23.25" customHeight="1">
      <c r="A186" s="32"/>
      <c r="B186" s="33"/>
      <c r="C186" s="33"/>
      <c r="D186" s="33"/>
      <c r="E186" s="17" t="s">
        <v>422</v>
      </c>
      <c r="F186" s="39"/>
      <c r="G186" s="39"/>
      <c r="H186" s="40"/>
      <c r="I186" s="41"/>
      <c r="J186" s="49"/>
      <c r="K186" s="49"/>
      <c r="L186" s="49"/>
    </row>
    <row r="187" spans="1:12" ht="39" customHeight="1">
      <c r="A187" s="32">
        <v>2471</v>
      </c>
      <c r="B187" s="33" t="s">
        <v>12</v>
      </c>
      <c r="C187" s="33">
        <v>7</v>
      </c>
      <c r="D187" s="33">
        <v>1</v>
      </c>
      <c r="E187" s="17" t="s">
        <v>500</v>
      </c>
      <c r="F187" s="39">
        <f>SUM(G187:H187)</f>
        <v>0</v>
      </c>
      <c r="G187" s="39"/>
      <c r="H187" s="40"/>
      <c r="I187" s="41"/>
      <c r="J187" s="49"/>
      <c r="K187" s="49"/>
      <c r="L187" s="49"/>
    </row>
    <row r="188" spans="1:12" ht="27.75" customHeight="1">
      <c r="A188" s="32">
        <v>2472</v>
      </c>
      <c r="B188" s="33" t="s">
        <v>12</v>
      </c>
      <c r="C188" s="33">
        <v>7</v>
      </c>
      <c r="D188" s="33">
        <v>2</v>
      </c>
      <c r="E188" s="17" t="s">
        <v>501</v>
      </c>
      <c r="F188" s="39">
        <f>SUM(G188:H188)</f>
        <v>0</v>
      </c>
      <c r="G188" s="39"/>
      <c r="H188" s="40"/>
      <c r="I188" s="41"/>
      <c r="J188" s="49"/>
      <c r="K188" s="49"/>
      <c r="L188" s="49"/>
    </row>
    <row r="189" spans="1:12" ht="15" customHeight="1">
      <c r="A189" s="32">
        <v>2473</v>
      </c>
      <c r="B189" s="33" t="s">
        <v>12</v>
      </c>
      <c r="C189" s="33">
        <v>7</v>
      </c>
      <c r="D189" s="33">
        <v>3</v>
      </c>
      <c r="E189" s="17" t="s">
        <v>502</v>
      </c>
      <c r="F189" s="39">
        <f>SUM(G189:H189)</f>
        <v>0</v>
      </c>
      <c r="G189" s="39"/>
      <c r="H189" s="40"/>
      <c r="I189" s="41"/>
      <c r="J189" s="49"/>
      <c r="K189" s="49"/>
      <c r="L189" s="49"/>
    </row>
    <row r="190" spans="1:12" ht="15" customHeight="1">
      <c r="A190" s="32">
        <v>2474</v>
      </c>
      <c r="B190" s="33" t="s">
        <v>12</v>
      </c>
      <c r="C190" s="33">
        <v>7</v>
      </c>
      <c r="D190" s="33">
        <v>4</v>
      </c>
      <c r="E190" s="17" t="s">
        <v>503</v>
      </c>
      <c r="F190" s="39">
        <f>SUM(G190:H190)</f>
        <v>0</v>
      </c>
      <c r="G190" s="39"/>
      <c r="H190" s="40"/>
      <c r="I190" s="41"/>
      <c r="J190" s="49"/>
      <c r="K190" s="49"/>
      <c r="L190" s="49"/>
    </row>
    <row r="191" spans="1:12" ht="23.25" customHeight="1">
      <c r="A191" s="32">
        <v>2480</v>
      </c>
      <c r="B191" s="33" t="s">
        <v>12</v>
      </c>
      <c r="C191" s="33">
        <v>8</v>
      </c>
      <c r="D191" s="33">
        <v>0</v>
      </c>
      <c r="E191" s="17" t="s">
        <v>504</v>
      </c>
      <c r="F191" s="39">
        <f>SUM(F193:F199)</f>
        <v>0</v>
      </c>
      <c r="G191" s="39">
        <f>SUM(G193:G199)</f>
        <v>0</v>
      </c>
      <c r="H191" s="40">
        <f>SUM(H193:H199)</f>
        <v>0</v>
      </c>
      <c r="I191" s="41"/>
      <c r="J191" s="49"/>
      <c r="K191" s="49"/>
      <c r="L191" s="49"/>
    </row>
    <row r="192" spans="1:12" ht="18" customHeight="1">
      <c r="A192" s="32"/>
      <c r="B192" s="33"/>
      <c r="C192" s="33"/>
      <c r="D192" s="33"/>
      <c r="E192" s="17" t="s">
        <v>422</v>
      </c>
      <c r="F192" s="39"/>
      <c r="G192" s="39"/>
      <c r="H192" s="40"/>
      <c r="I192" s="41"/>
      <c r="J192" s="49"/>
      <c r="K192" s="49"/>
      <c r="L192" s="49"/>
    </row>
    <row r="193" spans="1:12" s="38" customFormat="1" ht="25.5" customHeight="1">
      <c r="A193" s="32">
        <v>2481</v>
      </c>
      <c r="B193" s="33" t="s">
        <v>12</v>
      </c>
      <c r="C193" s="33">
        <v>8</v>
      </c>
      <c r="D193" s="33">
        <v>1</v>
      </c>
      <c r="E193" s="17" t="s">
        <v>505</v>
      </c>
      <c r="F193" s="39">
        <f aca="true" t="shared" si="20" ref="F193:F199">SUM(G193:H193)</f>
        <v>0</v>
      </c>
      <c r="G193" s="39"/>
      <c r="H193" s="40"/>
      <c r="I193" s="41"/>
      <c r="J193" s="42"/>
      <c r="K193" s="42"/>
      <c r="L193" s="42"/>
    </row>
    <row r="194" spans="1:12" ht="40.5" customHeight="1">
      <c r="A194" s="32">
        <v>2482</v>
      </c>
      <c r="B194" s="33" t="s">
        <v>12</v>
      </c>
      <c r="C194" s="33">
        <v>8</v>
      </c>
      <c r="D194" s="33">
        <v>2</v>
      </c>
      <c r="E194" s="17" t="s">
        <v>506</v>
      </c>
      <c r="F194" s="39">
        <f t="shared" si="20"/>
        <v>0</v>
      </c>
      <c r="G194" s="39"/>
      <c r="H194" s="40"/>
      <c r="I194" s="41"/>
      <c r="J194" s="49"/>
      <c r="K194" s="49"/>
      <c r="L194" s="49"/>
    </row>
    <row r="195" spans="1:12" ht="39.75" customHeight="1">
      <c r="A195" s="32">
        <v>2483</v>
      </c>
      <c r="B195" s="33" t="s">
        <v>12</v>
      </c>
      <c r="C195" s="33">
        <v>8</v>
      </c>
      <c r="D195" s="33">
        <v>3</v>
      </c>
      <c r="E195" s="17" t="s">
        <v>507</v>
      </c>
      <c r="F195" s="39">
        <f t="shared" si="20"/>
        <v>0</v>
      </c>
      <c r="G195" s="39"/>
      <c r="H195" s="40"/>
      <c r="I195" s="41"/>
      <c r="J195" s="49"/>
      <c r="K195" s="49"/>
      <c r="L195" s="49"/>
    </row>
    <row r="196" spans="1:12" s="38" customFormat="1" ht="55.5" customHeight="1">
      <c r="A196" s="32">
        <v>2484</v>
      </c>
      <c r="B196" s="33" t="s">
        <v>12</v>
      </c>
      <c r="C196" s="33">
        <v>8</v>
      </c>
      <c r="D196" s="33">
        <v>4</v>
      </c>
      <c r="E196" s="17" t="s">
        <v>508</v>
      </c>
      <c r="F196" s="39">
        <f t="shared" si="20"/>
        <v>0</v>
      </c>
      <c r="G196" s="39"/>
      <c r="H196" s="40"/>
      <c r="I196" s="41"/>
      <c r="J196" s="42"/>
      <c r="K196" s="42"/>
      <c r="L196" s="42"/>
    </row>
    <row r="197" spans="1:12" ht="31.5" customHeight="1">
      <c r="A197" s="32">
        <v>2485</v>
      </c>
      <c r="B197" s="33" t="s">
        <v>12</v>
      </c>
      <c r="C197" s="33">
        <v>8</v>
      </c>
      <c r="D197" s="33">
        <v>5</v>
      </c>
      <c r="E197" s="17" t="s">
        <v>509</v>
      </c>
      <c r="F197" s="39">
        <f t="shared" si="20"/>
        <v>0</v>
      </c>
      <c r="G197" s="39"/>
      <c r="H197" s="40"/>
      <c r="I197" s="41"/>
      <c r="J197" s="49"/>
      <c r="K197" s="49"/>
      <c r="L197" s="49"/>
    </row>
    <row r="198" spans="1:12" ht="27.75" customHeight="1">
      <c r="A198" s="32">
        <v>2486</v>
      </c>
      <c r="B198" s="33" t="s">
        <v>12</v>
      </c>
      <c r="C198" s="33">
        <v>8</v>
      </c>
      <c r="D198" s="33">
        <v>6</v>
      </c>
      <c r="E198" s="17" t="s">
        <v>510</v>
      </c>
      <c r="F198" s="39">
        <f t="shared" si="20"/>
        <v>0</v>
      </c>
      <c r="G198" s="39"/>
      <c r="H198" s="40"/>
      <c r="I198" s="41"/>
      <c r="J198" s="49"/>
      <c r="K198" s="49"/>
      <c r="L198" s="49"/>
    </row>
    <row r="199" spans="1:12" ht="35.25" customHeight="1">
      <c r="A199" s="32">
        <v>2487</v>
      </c>
      <c r="B199" s="33" t="s">
        <v>12</v>
      </c>
      <c r="C199" s="33">
        <v>8</v>
      </c>
      <c r="D199" s="33">
        <v>7</v>
      </c>
      <c r="E199" s="17" t="s">
        <v>511</v>
      </c>
      <c r="F199" s="39">
        <f t="shared" si="20"/>
        <v>0</v>
      </c>
      <c r="G199" s="39"/>
      <c r="H199" s="40"/>
      <c r="I199" s="41"/>
      <c r="J199" s="49"/>
      <c r="K199" s="49"/>
      <c r="L199" s="49"/>
    </row>
    <row r="200" spans="1:12" ht="38.25" customHeight="1">
      <c r="A200" s="32">
        <v>2490</v>
      </c>
      <c r="B200" s="33" t="s">
        <v>12</v>
      </c>
      <c r="C200" s="33">
        <v>9</v>
      </c>
      <c r="D200" s="33">
        <v>0</v>
      </c>
      <c r="E200" s="17" t="s">
        <v>512</v>
      </c>
      <c r="F200" s="39">
        <f>SUM(F202)</f>
        <v>-100000</v>
      </c>
      <c r="G200" s="39">
        <f>SUM(G202)</f>
        <v>0</v>
      </c>
      <c r="H200" s="40">
        <f>SUM(H202)</f>
        <v>-100000</v>
      </c>
      <c r="I200" s="41">
        <f>I202</f>
        <v>-25000</v>
      </c>
      <c r="J200" s="41">
        <f>J202</f>
        <v>-50000</v>
      </c>
      <c r="K200" s="41">
        <f>K202</f>
        <v>-75000</v>
      </c>
      <c r="L200" s="41">
        <f>L202</f>
        <v>-100000</v>
      </c>
    </row>
    <row r="201" spans="1:12" ht="39.75" customHeight="1">
      <c r="A201" s="32"/>
      <c r="B201" s="33"/>
      <c r="C201" s="33"/>
      <c r="D201" s="33"/>
      <c r="E201" s="17" t="s">
        <v>422</v>
      </c>
      <c r="F201" s="39"/>
      <c r="G201" s="39"/>
      <c r="H201" s="40"/>
      <c r="I201" s="41"/>
      <c r="J201" s="49"/>
      <c r="K201" s="49"/>
      <c r="L201" s="49"/>
    </row>
    <row r="202" spans="1:12" s="38" customFormat="1" ht="33.75" customHeight="1">
      <c r="A202" s="32">
        <v>2491</v>
      </c>
      <c r="B202" s="33" t="s">
        <v>12</v>
      </c>
      <c r="C202" s="33">
        <v>9</v>
      </c>
      <c r="D202" s="33">
        <v>1</v>
      </c>
      <c r="E202" s="17" t="s">
        <v>512</v>
      </c>
      <c r="F202" s="39">
        <f>SUM(G202:H202)</f>
        <v>-100000</v>
      </c>
      <c r="G202" s="39"/>
      <c r="H202" s="40">
        <v>-100000</v>
      </c>
      <c r="I202" s="41">
        <v>-25000</v>
      </c>
      <c r="J202" s="41">
        <v>-50000</v>
      </c>
      <c r="K202" s="41">
        <v>-75000</v>
      </c>
      <c r="L202" s="41">
        <v>-100000</v>
      </c>
    </row>
    <row r="203" spans="1:12" s="62" customFormat="1" ht="53.25" customHeight="1">
      <c r="A203" s="59">
        <v>2500</v>
      </c>
      <c r="B203" s="60" t="s">
        <v>13</v>
      </c>
      <c r="C203" s="60">
        <v>0</v>
      </c>
      <c r="D203" s="60">
        <v>0</v>
      </c>
      <c r="E203" s="61" t="s">
        <v>513</v>
      </c>
      <c r="F203" s="50">
        <f aca="true" t="shared" si="21" ref="F203:L203">SUM(F205,F212,F215,F218,F221,F224,)</f>
        <v>172115.8</v>
      </c>
      <c r="G203" s="50">
        <f t="shared" si="21"/>
        <v>127000</v>
      </c>
      <c r="H203" s="50">
        <f t="shared" si="21"/>
        <v>45115.8</v>
      </c>
      <c r="I203" s="50">
        <f t="shared" si="21"/>
        <v>76865.8</v>
      </c>
      <c r="J203" s="50">
        <f t="shared" si="21"/>
        <v>108615.8</v>
      </c>
      <c r="K203" s="50">
        <f t="shared" si="21"/>
        <v>140365.8</v>
      </c>
      <c r="L203" s="50">
        <f t="shared" si="21"/>
        <v>172115.8</v>
      </c>
    </row>
    <row r="204" spans="1:12" ht="51.75" customHeight="1">
      <c r="A204" s="32"/>
      <c r="B204" s="33"/>
      <c r="C204" s="33"/>
      <c r="D204" s="33"/>
      <c r="E204" s="17" t="s">
        <v>341</v>
      </c>
      <c r="F204" s="39"/>
      <c r="G204" s="39"/>
      <c r="H204" s="40"/>
      <c r="I204" s="41"/>
      <c r="J204" s="49"/>
      <c r="K204" s="49"/>
      <c r="L204" s="49"/>
    </row>
    <row r="205" spans="1:12" ht="40.5" customHeight="1">
      <c r="A205" s="32">
        <v>2510</v>
      </c>
      <c r="B205" s="33" t="s">
        <v>13</v>
      </c>
      <c r="C205" s="33">
        <v>1</v>
      </c>
      <c r="D205" s="33">
        <v>0</v>
      </c>
      <c r="E205" s="17" t="s">
        <v>514</v>
      </c>
      <c r="F205" s="39">
        <f aca="true" t="shared" si="22" ref="F205:L205">SUM(F207)</f>
        <v>152115.8</v>
      </c>
      <c r="G205" s="39">
        <f t="shared" si="22"/>
        <v>107000</v>
      </c>
      <c r="H205" s="39">
        <f t="shared" si="22"/>
        <v>45115.8</v>
      </c>
      <c r="I205" s="39">
        <f t="shared" si="22"/>
        <v>71865.8</v>
      </c>
      <c r="J205" s="39">
        <f t="shared" si="22"/>
        <v>98615.8</v>
      </c>
      <c r="K205" s="39">
        <f t="shared" si="22"/>
        <v>125365.8</v>
      </c>
      <c r="L205" s="39">
        <f t="shared" si="22"/>
        <v>152115.8</v>
      </c>
    </row>
    <row r="206" spans="1:12" ht="52.5" customHeight="1">
      <c r="A206" s="32"/>
      <c r="B206" s="33"/>
      <c r="C206" s="33"/>
      <c r="D206" s="33"/>
      <c r="E206" s="17" t="s">
        <v>422</v>
      </c>
      <c r="F206" s="39"/>
      <c r="G206" s="39"/>
      <c r="H206" s="40"/>
      <c r="I206" s="41"/>
      <c r="J206" s="49"/>
      <c r="K206" s="49"/>
      <c r="L206" s="49"/>
    </row>
    <row r="207" spans="1:12" ht="33.75" customHeight="1">
      <c r="A207" s="32">
        <v>2511</v>
      </c>
      <c r="B207" s="33" t="s">
        <v>13</v>
      </c>
      <c r="C207" s="33">
        <v>1</v>
      </c>
      <c r="D207" s="33">
        <v>1</v>
      </c>
      <c r="E207" s="17" t="s">
        <v>514</v>
      </c>
      <c r="F207" s="39">
        <f aca="true" t="shared" si="23" ref="F207:L207">F208+F209+F210+F211</f>
        <v>152115.8</v>
      </c>
      <c r="G207" s="39">
        <f t="shared" si="23"/>
        <v>107000</v>
      </c>
      <c r="H207" s="39">
        <f t="shared" si="23"/>
        <v>45115.8</v>
      </c>
      <c r="I207" s="39">
        <f t="shared" si="23"/>
        <v>71865.8</v>
      </c>
      <c r="J207" s="39">
        <f t="shared" si="23"/>
        <v>98615.8</v>
      </c>
      <c r="K207" s="39">
        <f t="shared" si="23"/>
        <v>125365.8</v>
      </c>
      <c r="L207" s="39">
        <f t="shared" si="23"/>
        <v>152115.8</v>
      </c>
    </row>
    <row r="208" spans="1:12" ht="27" customHeight="1">
      <c r="A208" s="32"/>
      <c r="B208" s="33"/>
      <c r="C208" s="33"/>
      <c r="D208" s="33"/>
      <c r="E208" s="45" t="s">
        <v>362</v>
      </c>
      <c r="F208" s="39">
        <f>SUM(G208:H208)</f>
        <v>7000</v>
      </c>
      <c r="G208" s="39">
        <v>7000</v>
      </c>
      <c r="H208" s="40"/>
      <c r="I208" s="41">
        <v>1750</v>
      </c>
      <c r="J208" s="41">
        <v>3500</v>
      </c>
      <c r="K208" s="41">
        <v>5250</v>
      </c>
      <c r="L208" s="41">
        <v>7000</v>
      </c>
    </row>
    <row r="209" spans="1:12" ht="38.25" customHeight="1">
      <c r="A209" s="32"/>
      <c r="B209" s="33"/>
      <c r="C209" s="33"/>
      <c r="D209" s="33"/>
      <c r="E209" s="45" t="s">
        <v>391</v>
      </c>
      <c r="F209" s="39">
        <f>SUM(G209:H209)</f>
        <v>0</v>
      </c>
      <c r="G209" s="39"/>
      <c r="H209" s="40"/>
      <c r="I209" s="41"/>
      <c r="J209" s="49"/>
      <c r="K209" s="49"/>
      <c r="L209" s="49"/>
    </row>
    <row r="210" spans="1:12" ht="57.75" customHeight="1">
      <c r="A210" s="32"/>
      <c r="B210" s="33"/>
      <c r="C210" s="33"/>
      <c r="D210" s="33"/>
      <c r="E210" s="54" t="s">
        <v>379</v>
      </c>
      <c r="F210" s="39">
        <f>SUM(G210:H210)</f>
        <v>100000</v>
      </c>
      <c r="G210" s="39">
        <v>100000</v>
      </c>
      <c r="H210" s="40"/>
      <c r="I210" s="41">
        <v>25000</v>
      </c>
      <c r="J210" s="41">
        <v>50000</v>
      </c>
      <c r="K210" s="41">
        <v>75000</v>
      </c>
      <c r="L210" s="41">
        <v>100000</v>
      </c>
    </row>
    <row r="211" spans="1:12" s="38" customFormat="1" ht="34.5" customHeight="1">
      <c r="A211" s="32"/>
      <c r="B211" s="33"/>
      <c r="C211" s="33"/>
      <c r="D211" s="33"/>
      <c r="E211" s="44" t="s">
        <v>226</v>
      </c>
      <c r="F211" s="39">
        <f>H211</f>
        <v>45115.8</v>
      </c>
      <c r="G211" s="39"/>
      <c r="H211" s="39">
        <v>45115.8</v>
      </c>
      <c r="I211" s="39">
        <v>45115.8</v>
      </c>
      <c r="J211" s="39">
        <v>45115.8</v>
      </c>
      <c r="K211" s="39">
        <v>45115.8</v>
      </c>
      <c r="L211" s="39">
        <v>45115.8</v>
      </c>
    </row>
    <row r="212" spans="1:12" ht="27.75" customHeight="1">
      <c r="A212" s="32">
        <v>2520</v>
      </c>
      <c r="B212" s="33" t="s">
        <v>13</v>
      </c>
      <c r="C212" s="33">
        <v>2</v>
      </c>
      <c r="D212" s="33">
        <v>0</v>
      </c>
      <c r="E212" s="17" t="s">
        <v>515</v>
      </c>
      <c r="F212" s="39">
        <f>SUM(F214)</f>
        <v>0</v>
      </c>
      <c r="G212" s="39">
        <f>SUM(G214)</f>
        <v>0</v>
      </c>
      <c r="H212" s="39">
        <f>SUM(H214)</f>
        <v>0</v>
      </c>
      <c r="I212" s="41"/>
      <c r="J212" s="49"/>
      <c r="K212" s="49"/>
      <c r="L212" s="49"/>
    </row>
    <row r="213" spans="1:12" s="34" customFormat="1" ht="40.5" customHeight="1">
      <c r="A213" s="32"/>
      <c r="B213" s="33"/>
      <c r="C213" s="33"/>
      <c r="D213" s="33"/>
      <c r="E213" s="17"/>
      <c r="F213" s="39"/>
      <c r="G213" s="39"/>
      <c r="H213" s="40"/>
      <c r="I213" s="41"/>
      <c r="J213" s="39"/>
      <c r="K213" s="39"/>
      <c r="L213" s="39"/>
    </row>
    <row r="214" spans="1:12" ht="18.75" customHeight="1">
      <c r="A214" s="32">
        <v>2521</v>
      </c>
      <c r="B214" s="33" t="s">
        <v>13</v>
      </c>
      <c r="C214" s="33">
        <v>2</v>
      </c>
      <c r="D214" s="33">
        <v>1</v>
      </c>
      <c r="E214" s="17" t="s">
        <v>516</v>
      </c>
      <c r="F214" s="39">
        <f>SUM(G214:H214)</f>
        <v>0</v>
      </c>
      <c r="G214" s="39"/>
      <c r="H214" s="40"/>
      <c r="I214" s="41"/>
      <c r="J214" s="49"/>
      <c r="K214" s="49"/>
      <c r="L214" s="49"/>
    </row>
    <row r="215" spans="1:12" ht="30" customHeight="1">
      <c r="A215" s="32">
        <v>2530</v>
      </c>
      <c r="B215" s="33" t="s">
        <v>13</v>
      </c>
      <c r="C215" s="33">
        <v>3</v>
      </c>
      <c r="D215" s="33">
        <v>0</v>
      </c>
      <c r="E215" s="17" t="s">
        <v>517</v>
      </c>
      <c r="F215" s="39">
        <f>SUM(F217)</f>
        <v>0</v>
      </c>
      <c r="G215" s="39">
        <f>SUM(G217)</f>
        <v>0</v>
      </c>
      <c r="H215" s="40">
        <f>SUM(H217)</f>
        <v>0</v>
      </c>
      <c r="I215" s="41"/>
      <c r="J215" s="49"/>
      <c r="K215" s="49"/>
      <c r="L215" s="49"/>
    </row>
    <row r="216" spans="1:12" s="38" customFormat="1" ht="10.5" customHeight="1">
      <c r="A216" s="32"/>
      <c r="B216" s="33"/>
      <c r="C216" s="33"/>
      <c r="D216" s="33"/>
      <c r="E216" s="17" t="s">
        <v>422</v>
      </c>
      <c r="F216" s="39"/>
      <c r="G216" s="39"/>
      <c r="H216" s="40"/>
      <c r="I216" s="41"/>
      <c r="J216" s="42"/>
      <c r="K216" s="42"/>
      <c r="L216" s="42"/>
    </row>
    <row r="217" spans="1:12" ht="33.75" customHeight="1">
      <c r="A217" s="32">
        <v>2531</v>
      </c>
      <c r="B217" s="33" t="s">
        <v>13</v>
      </c>
      <c r="C217" s="33">
        <v>3</v>
      </c>
      <c r="D217" s="33">
        <v>1</v>
      </c>
      <c r="E217" s="17" t="s">
        <v>517</v>
      </c>
      <c r="F217" s="39"/>
      <c r="G217" s="39"/>
      <c r="H217" s="40"/>
      <c r="I217" s="41"/>
      <c r="J217" s="49"/>
      <c r="K217" s="49"/>
      <c r="L217" s="49"/>
    </row>
    <row r="218" spans="1:12" ht="32.25" customHeight="1">
      <c r="A218" s="32">
        <v>2540</v>
      </c>
      <c r="B218" s="33" t="s">
        <v>13</v>
      </c>
      <c r="C218" s="33">
        <v>4</v>
      </c>
      <c r="D218" s="33">
        <v>0</v>
      </c>
      <c r="E218" s="17" t="s">
        <v>518</v>
      </c>
      <c r="F218" s="39">
        <f>SUM(F220)</f>
        <v>0</v>
      </c>
      <c r="G218" s="39">
        <f>SUM(G220)</f>
        <v>0</v>
      </c>
      <c r="H218" s="40">
        <f>SUM(H220)</f>
        <v>0</v>
      </c>
      <c r="I218" s="41"/>
      <c r="J218" s="49"/>
      <c r="K218" s="49"/>
      <c r="L218" s="49"/>
    </row>
    <row r="219" spans="1:12" ht="21.75" customHeight="1">
      <c r="A219" s="32"/>
      <c r="B219" s="33"/>
      <c r="C219" s="33"/>
      <c r="D219" s="33"/>
      <c r="E219" s="17" t="s">
        <v>422</v>
      </c>
      <c r="F219" s="39"/>
      <c r="G219" s="39"/>
      <c r="H219" s="40"/>
      <c r="I219" s="41"/>
      <c r="J219" s="49"/>
      <c r="K219" s="49"/>
      <c r="L219" s="49"/>
    </row>
    <row r="220" spans="1:12" ht="49.5" customHeight="1">
      <c r="A220" s="32">
        <v>2541</v>
      </c>
      <c r="B220" s="33" t="s">
        <v>13</v>
      </c>
      <c r="C220" s="33">
        <v>4</v>
      </c>
      <c r="D220" s="33">
        <v>1</v>
      </c>
      <c r="E220" s="17" t="s">
        <v>518</v>
      </c>
      <c r="F220" s="39">
        <f>SUM(G220:H220)</f>
        <v>0</v>
      </c>
      <c r="G220" s="39"/>
      <c r="H220" s="40"/>
      <c r="I220" s="41"/>
      <c r="J220" s="49"/>
      <c r="K220" s="49"/>
      <c r="L220" s="49"/>
    </row>
    <row r="221" spans="1:12" ht="49.5" customHeight="1">
      <c r="A221" s="32">
        <v>2550</v>
      </c>
      <c r="B221" s="33" t="s">
        <v>13</v>
      </c>
      <c r="C221" s="33">
        <v>5</v>
      </c>
      <c r="D221" s="33">
        <v>0</v>
      </c>
      <c r="E221" s="17" t="s">
        <v>519</v>
      </c>
      <c r="F221" s="39">
        <f>SUM(F223)</f>
        <v>0</v>
      </c>
      <c r="G221" s="39">
        <f>SUM(G223)</f>
        <v>0</v>
      </c>
      <c r="H221" s="40">
        <f>SUM(H223)</f>
        <v>0</v>
      </c>
      <c r="I221" s="41"/>
      <c r="J221" s="49"/>
      <c r="K221" s="49"/>
      <c r="L221" s="49"/>
    </row>
    <row r="222" spans="1:12" ht="18.75" customHeight="1">
      <c r="A222" s="32"/>
      <c r="B222" s="33"/>
      <c r="C222" s="33"/>
      <c r="D222" s="33"/>
      <c r="E222" s="17" t="s">
        <v>422</v>
      </c>
      <c r="F222" s="39"/>
      <c r="G222" s="39"/>
      <c r="H222" s="40"/>
      <c r="I222" s="41"/>
      <c r="J222" s="49"/>
      <c r="K222" s="49"/>
      <c r="L222" s="49"/>
    </row>
    <row r="223" spans="1:12" s="38" customFormat="1" ht="39" customHeight="1">
      <c r="A223" s="32">
        <v>2551</v>
      </c>
      <c r="B223" s="33" t="s">
        <v>13</v>
      </c>
      <c r="C223" s="33">
        <v>5</v>
      </c>
      <c r="D223" s="33">
        <v>1</v>
      </c>
      <c r="E223" s="17" t="s">
        <v>519</v>
      </c>
      <c r="F223" s="39">
        <f>SUM(G223:H223)</f>
        <v>0</v>
      </c>
      <c r="G223" s="39"/>
      <c r="H223" s="40"/>
      <c r="I223" s="41"/>
      <c r="J223" s="42"/>
      <c r="K223" s="42"/>
      <c r="L223" s="42"/>
    </row>
    <row r="224" spans="1:12" ht="44.25" customHeight="1">
      <c r="A224" s="32">
        <v>2560</v>
      </c>
      <c r="B224" s="33" t="s">
        <v>13</v>
      </c>
      <c r="C224" s="33">
        <v>6</v>
      </c>
      <c r="D224" s="33">
        <v>0</v>
      </c>
      <c r="E224" s="17" t="s">
        <v>520</v>
      </c>
      <c r="F224" s="39">
        <f aca="true" t="shared" si="24" ref="F224:L224">SUM(F226)</f>
        <v>20000</v>
      </c>
      <c r="G224" s="39">
        <f t="shared" si="24"/>
        <v>20000</v>
      </c>
      <c r="H224" s="39">
        <f t="shared" si="24"/>
        <v>0</v>
      </c>
      <c r="I224" s="39">
        <f t="shared" si="24"/>
        <v>5000</v>
      </c>
      <c r="J224" s="39">
        <f t="shared" si="24"/>
        <v>10000</v>
      </c>
      <c r="K224" s="39">
        <f t="shared" si="24"/>
        <v>15000</v>
      </c>
      <c r="L224" s="39">
        <f t="shared" si="24"/>
        <v>20000</v>
      </c>
    </row>
    <row r="225" spans="1:12" ht="24.75" customHeight="1">
      <c r="A225" s="32"/>
      <c r="B225" s="33"/>
      <c r="C225" s="33"/>
      <c r="D225" s="33"/>
      <c r="E225" s="17" t="s">
        <v>422</v>
      </c>
      <c r="F225" s="39"/>
      <c r="G225" s="39"/>
      <c r="H225" s="40"/>
      <c r="I225" s="41"/>
      <c r="J225" s="49"/>
      <c r="K225" s="49"/>
      <c r="L225" s="49"/>
    </row>
    <row r="226" spans="1:12" s="38" customFormat="1" ht="50.25" customHeight="1">
      <c r="A226" s="32">
        <v>2561</v>
      </c>
      <c r="B226" s="33" t="s">
        <v>13</v>
      </c>
      <c r="C226" s="33">
        <v>6</v>
      </c>
      <c r="D226" s="33">
        <v>1</v>
      </c>
      <c r="E226" s="17" t="s">
        <v>520</v>
      </c>
      <c r="F226" s="39">
        <f>SUM(G226:H226)</f>
        <v>20000</v>
      </c>
      <c r="G226" s="39">
        <f aca="true" t="shared" si="25" ref="G226:L226">G227</f>
        <v>20000</v>
      </c>
      <c r="H226" s="39">
        <f t="shared" si="25"/>
        <v>0</v>
      </c>
      <c r="I226" s="39">
        <f t="shared" si="25"/>
        <v>5000</v>
      </c>
      <c r="J226" s="39">
        <f t="shared" si="25"/>
        <v>10000</v>
      </c>
      <c r="K226" s="39">
        <f t="shared" si="25"/>
        <v>15000</v>
      </c>
      <c r="L226" s="39">
        <f t="shared" si="25"/>
        <v>20000</v>
      </c>
    </row>
    <row r="227" spans="1:12" ht="51.75" customHeight="1">
      <c r="A227" s="32"/>
      <c r="B227" s="33"/>
      <c r="C227" s="33"/>
      <c r="D227" s="33"/>
      <c r="E227" s="54" t="s">
        <v>379</v>
      </c>
      <c r="F227" s="39">
        <f>SUM(G227:H227)</f>
        <v>20000</v>
      </c>
      <c r="G227" s="39">
        <v>20000</v>
      </c>
      <c r="H227" s="40"/>
      <c r="I227" s="41">
        <v>5000</v>
      </c>
      <c r="J227" s="41">
        <v>10000</v>
      </c>
      <c r="K227" s="41">
        <v>15000</v>
      </c>
      <c r="L227" s="41">
        <v>20000</v>
      </c>
    </row>
    <row r="228" spans="1:12" s="38" customFormat="1" ht="16.5" customHeight="1">
      <c r="A228" s="32"/>
      <c r="B228" s="33"/>
      <c r="C228" s="33"/>
      <c r="D228" s="33"/>
      <c r="E228" s="45" t="s">
        <v>392</v>
      </c>
      <c r="F228" s="39">
        <f>SUM(G228:H228)</f>
        <v>0</v>
      </c>
      <c r="G228" s="39"/>
      <c r="H228" s="40"/>
      <c r="I228" s="41"/>
      <c r="J228" s="42"/>
      <c r="K228" s="42"/>
      <c r="L228" s="42"/>
    </row>
    <row r="229" spans="1:12" s="62" customFormat="1" ht="67.5" customHeight="1">
      <c r="A229" s="59">
        <v>2600</v>
      </c>
      <c r="B229" s="60" t="s">
        <v>14</v>
      </c>
      <c r="C229" s="60">
        <v>0</v>
      </c>
      <c r="D229" s="60">
        <v>0</v>
      </c>
      <c r="E229" s="61" t="s">
        <v>521</v>
      </c>
      <c r="F229" s="50">
        <f aca="true" t="shared" si="26" ref="F229:L229">SUM(F231,F234,F237,F245,F251,F254,)</f>
        <v>579132.4</v>
      </c>
      <c r="G229" s="50">
        <f t="shared" si="26"/>
        <v>155887.6</v>
      </c>
      <c r="H229" s="50">
        <f t="shared" si="26"/>
        <v>423244.8</v>
      </c>
      <c r="I229" s="50">
        <f t="shared" si="26"/>
        <v>341137.6</v>
      </c>
      <c r="J229" s="50">
        <f t="shared" si="26"/>
        <v>419387.6</v>
      </c>
      <c r="K229" s="50">
        <f t="shared" si="26"/>
        <v>517637.6</v>
      </c>
      <c r="L229" s="50">
        <f t="shared" si="26"/>
        <v>579132.4</v>
      </c>
    </row>
    <row r="230" spans="1:12" ht="21.75" customHeight="1">
      <c r="A230" s="32"/>
      <c r="B230" s="33"/>
      <c r="C230" s="33"/>
      <c r="D230" s="33"/>
      <c r="E230" s="17" t="s">
        <v>341</v>
      </c>
      <c r="F230" s="39"/>
      <c r="G230" s="39"/>
      <c r="H230" s="40"/>
      <c r="I230" s="41"/>
      <c r="J230" s="49"/>
      <c r="K230" s="49"/>
      <c r="L230" s="49"/>
    </row>
    <row r="231" spans="1:12" s="38" customFormat="1" ht="14.25" customHeight="1">
      <c r="A231" s="32">
        <v>2610</v>
      </c>
      <c r="B231" s="33" t="s">
        <v>14</v>
      </c>
      <c r="C231" s="33">
        <v>1</v>
      </c>
      <c r="D231" s="33">
        <v>0</v>
      </c>
      <c r="E231" s="17" t="s">
        <v>522</v>
      </c>
      <c r="F231" s="39">
        <f>SUM(F233)</f>
        <v>0</v>
      </c>
      <c r="G231" s="39">
        <f>SUM(G233)</f>
        <v>0</v>
      </c>
      <c r="H231" s="40">
        <f>SUM(H233)</f>
        <v>0</v>
      </c>
      <c r="I231" s="41"/>
      <c r="J231" s="42"/>
      <c r="K231" s="42"/>
      <c r="L231" s="42"/>
    </row>
    <row r="232" spans="1:12" ht="23.25" customHeight="1">
      <c r="A232" s="32"/>
      <c r="B232" s="33"/>
      <c r="C232" s="33"/>
      <c r="D232" s="33"/>
      <c r="E232" s="17" t="s">
        <v>422</v>
      </c>
      <c r="F232" s="39"/>
      <c r="G232" s="39"/>
      <c r="H232" s="40"/>
      <c r="I232" s="41"/>
      <c r="J232" s="49"/>
      <c r="K232" s="49"/>
      <c r="L232" s="49"/>
    </row>
    <row r="233" spans="1:12" ht="38.25" customHeight="1">
      <c r="A233" s="32">
        <v>2611</v>
      </c>
      <c r="B233" s="33" t="s">
        <v>14</v>
      </c>
      <c r="C233" s="33">
        <v>1</v>
      </c>
      <c r="D233" s="33">
        <v>1</v>
      </c>
      <c r="E233" s="17" t="s">
        <v>523</v>
      </c>
      <c r="F233" s="39">
        <f>SUM(G233:H233)</f>
        <v>0</v>
      </c>
      <c r="G233" s="39"/>
      <c r="H233" s="40"/>
      <c r="I233" s="41"/>
      <c r="J233" s="49"/>
      <c r="K233" s="49"/>
      <c r="L233" s="49"/>
    </row>
    <row r="234" spans="1:12" s="38" customFormat="1" ht="21" customHeight="1">
      <c r="A234" s="32">
        <v>2620</v>
      </c>
      <c r="B234" s="33" t="s">
        <v>14</v>
      </c>
      <c r="C234" s="33">
        <v>2</v>
      </c>
      <c r="D234" s="33">
        <v>0</v>
      </c>
      <c r="E234" s="17" t="s">
        <v>524</v>
      </c>
      <c r="F234" s="39">
        <f>SUM(F236)</f>
        <v>0</v>
      </c>
      <c r="G234" s="39">
        <f>SUM(G236)</f>
        <v>0</v>
      </c>
      <c r="H234" s="40">
        <f>SUM(H236)</f>
        <v>0</v>
      </c>
      <c r="I234" s="41"/>
      <c r="J234" s="42"/>
      <c r="K234" s="42"/>
      <c r="L234" s="42"/>
    </row>
    <row r="235" spans="1:12" ht="17.25" customHeight="1">
      <c r="A235" s="32"/>
      <c r="B235" s="33"/>
      <c r="C235" s="33"/>
      <c r="D235" s="33"/>
      <c r="E235" s="17" t="s">
        <v>422</v>
      </c>
      <c r="F235" s="39"/>
      <c r="G235" s="39"/>
      <c r="H235" s="40"/>
      <c r="I235" s="41"/>
      <c r="J235" s="49"/>
      <c r="K235" s="49"/>
      <c r="L235" s="49"/>
    </row>
    <row r="236" spans="1:12" ht="26.25" customHeight="1">
      <c r="A236" s="32">
        <v>2621</v>
      </c>
      <c r="B236" s="33" t="s">
        <v>14</v>
      </c>
      <c r="C236" s="33">
        <v>2</v>
      </c>
      <c r="D236" s="33">
        <v>1</v>
      </c>
      <c r="E236" s="17" t="s">
        <v>524</v>
      </c>
      <c r="F236" s="39">
        <f>SUM(G236:H236)</f>
        <v>0</v>
      </c>
      <c r="G236" s="39"/>
      <c r="H236" s="40"/>
      <c r="I236" s="41"/>
      <c r="J236" s="49"/>
      <c r="K236" s="49"/>
      <c r="L236" s="49"/>
    </row>
    <row r="237" spans="1:12" ht="19.5" customHeight="1">
      <c r="A237" s="32">
        <v>2630</v>
      </c>
      <c r="B237" s="33" t="s">
        <v>14</v>
      </c>
      <c r="C237" s="33">
        <v>3</v>
      </c>
      <c r="D237" s="33">
        <v>0</v>
      </c>
      <c r="E237" s="17" t="s">
        <v>525</v>
      </c>
      <c r="F237" s="39">
        <f aca="true" t="shared" si="27" ref="F237:L237">SUM(F239)</f>
        <v>466244.8</v>
      </c>
      <c r="G237" s="39">
        <f t="shared" si="27"/>
        <v>43000</v>
      </c>
      <c r="H237" s="39">
        <f t="shared" si="27"/>
        <v>423244.8</v>
      </c>
      <c r="I237" s="39">
        <f t="shared" si="27"/>
        <v>310750</v>
      </c>
      <c r="J237" s="39">
        <f t="shared" si="27"/>
        <v>361500</v>
      </c>
      <c r="K237" s="39">
        <f t="shared" si="27"/>
        <v>432250</v>
      </c>
      <c r="L237" s="39">
        <f t="shared" si="27"/>
        <v>466244.8</v>
      </c>
    </row>
    <row r="238" spans="1:12" ht="27.75" customHeight="1">
      <c r="A238" s="32"/>
      <c r="B238" s="33"/>
      <c r="C238" s="33"/>
      <c r="D238" s="33"/>
      <c r="E238" s="17" t="s">
        <v>422</v>
      </c>
      <c r="F238" s="39"/>
      <c r="G238" s="39"/>
      <c r="H238" s="40"/>
      <c r="I238" s="41"/>
      <c r="J238" s="49"/>
      <c r="K238" s="49"/>
      <c r="L238" s="49"/>
    </row>
    <row r="239" spans="1:12" s="34" customFormat="1" ht="30" customHeight="1">
      <c r="A239" s="32">
        <v>2631</v>
      </c>
      <c r="B239" s="33" t="s">
        <v>14</v>
      </c>
      <c r="C239" s="33">
        <v>3</v>
      </c>
      <c r="D239" s="33">
        <v>1</v>
      </c>
      <c r="E239" s="17" t="s">
        <v>526</v>
      </c>
      <c r="F239" s="39">
        <f>F240+F241+F242+F243+F244</f>
        <v>466244.8</v>
      </c>
      <c r="G239" s="39">
        <f>G240+G241+G242</f>
        <v>43000</v>
      </c>
      <c r="H239" s="39">
        <f>H243+H244</f>
        <v>423244.8</v>
      </c>
      <c r="I239" s="39">
        <f>I240+I241+I242+I243</f>
        <v>310750</v>
      </c>
      <c r="J239" s="39">
        <f>J240+J241+J242+J243</f>
        <v>361500</v>
      </c>
      <c r="K239" s="39">
        <f>K240+K241+K242+K243</f>
        <v>432250</v>
      </c>
      <c r="L239" s="39">
        <f>L240+L241+L242+L243</f>
        <v>466244.8</v>
      </c>
    </row>
    <row r="240" spans="1:12" ht="34.5" customHeight="1">
      <c r="A240" s="32"/>
      <c r="B240" s="33"/>
      <c r="C240" s="33"/>
      <c r="D240" s="33"/>
      <c r="E240" s="44" t="s">
        <v>377</v>
      </c>
      <c r="F240" s="39">
        <f>G240</f>
        <v>1000</v>
      </c>
      <c r="G240" s="39">
        <v>1000</v>
      </c>
      <c r="H240" s="40"/>
      <c r="I240" s="41">
        <v>250</v>
      </c>
      <c r="J240" s="41">
        <v>500</v>
      </c>
      <c r="K240" s="41">
        <v>750</v>
      </c>
      <c r="L240" s="41">
        <v>1000</v>
      </c>
    </row>
    <row r="241" spans="1:12" ht="27.75" customHeight="1">
      <c r="A241" s="32"/>
      <c r="B241" s="33"/>
      <c r="C241" s="33"/>
      <c r="D241" s="33"/>
      <c r="E241" s="17" t="s">
        <v>369</v>
      </c>
      <c r="F241" s="39">
        <f>G241</f>
        <v>2000</v>
      </c>
      <c r="G241" s="39">
        <v>2000</v>
      </c>
      <c r="H241" s="40"/>
      <c r="I241" s="41">
        <v>500</v>
      </c>
      <c r="J241" s="41">
        <v>1000</v>
      </c>
      <c r="K241" s="41">
        <v>1500</v>
      </c>
      <c r="L241" s="41">
        <v>2000</v>
      </c>
    </row>
    <row r="242" spans="1:12" s="38" customFormat="1" ht="45.75" customHeight="1">
      <c r="A242" s="32"/>
      <c r="B242" s="33"/>
      <c r="C242" s="33"/>
      <c r="D242" s="33"/>
      <c r="E242" s="54" t="s">
        <v>379</v>
      </c>
      <c r="F242" s="39">
        <f>SUM(G242:H242)</f>
        <v>40000</v>
      </c>
      <c r="G242" s="39">
        <v>40000</v>
      </c>
      <c r="H242" s="40"/>
      <c r="I242" s="41">
        <v>10000</v>
      </c>
      <c r="J242" s="41">
        <v>20000</v>
      </c>
      <c r="K242" s="41">
        <v>30000</v>
      </c>
      <c r="L242" s="41">
        <v>40000</v>
      </c>
    </row>
    <row r="243" spans="1:12" s="38" customFormat="1" ht="24.75" customHeight="1">
      <c r="A243" s="32"/>
      <c r="B243" s="33"/>
      <c r="C243" s="33"/>
      <c r="D243" s="33"/>
      <c r="E243" s="47" t="s">
        <v>862</v>
      </c>
      <c r="F243" s="39">
        <f>H243</f>
        <v>423244.8</v>
      </c>
      <c r="G243" s="39"/>
      <c r="H243" s="40">
        <v>423244.8</v>
      </c>
      <c r="I243" s="41">
        <v>300000</v>
      </c>
      <c r="J243" s="41">
        <v>340000</v>
      </c>
      <c r="K243" s="41">
        <v>400000</v>
      </c>
      <c r="L243" s="41">
        <v>423244.8</v>
      </c>
    </row>
    <row r="244" spans="1:12" s="38" customFormat="1" ht="30.75" customHeight="1">
      <c r="A244" s="32"/>
      <c r="B244" s="33"/>
      <c r="C244" s="33"/>
      <c r="D244" s="33"/>
      <c r="E244" s="47" t="s">
        <v>863</v>
      </c>
      <c r="F244" s="39"/>
      <c r="G244" s="39"/>
      <c r="H244" s="40"/>
      <c r="I244" s="41"/>
      <c r="J244" s="41"/>
      <c r="K244" s="41"/>
      <c r="L244" s="41"/>
    </row>
    <row r="245" spans="1:12" s="38" customFormat="1" ht="15.75" customHeight="1">
      <c r="A245" s="32">
        <v>2640</v>
      </c>
      <c r="B245" s="33" t="s">
        <v>14</v>
      </c>
      <c r="C245" s="33">
        <v>4</v>
      </c>
      <c r="D245" s="33">
        <v>0</v>
      </c>
      <c r="E245" s="17" t="s">
        <v>527</v>
      </c>
      <c r="F245" s="39">
        <f aca="true" t="shared" si="28" ref="F245:L245">SUM(F247)</f>
        <v>72887.6</v>
      </c>
      <c r="G245" s="39">
        <f t="shared" si="28"/>
        <v>72887.6</v>
      </c>
      <c r="H245" s="39">
        <f t="shared" si="28"/>
        <v>0</v>
      </c>
      <c r="I245" s="39">
        <f t="shared" si="28"/>
        <v>20387.6</v>
      </c>
      <c r="J245" s="39">
        <f t="shared" si="28"/>
        <v>37887.6</v>
      </c>
      <c r="K245" s="39">
        <f t="shared" si="28"/>
        <v>55387.6</v>
      </c>
      <c r="L245" s="39">
        <f t="shared" si="28"/>
        <v>72887.6</v>
      </c>
    </row>
    <row r="246" spans="1:12" ht="15" customHeight="1">
      <c r="A246" s="32"/>
      <c r="B246" s="33"/>
      <c r="C246" s="33"/>
      <c r="D246" s="33"/>
      <c r="E246" s="17" t="s">
        <v>422</v>
      </c>
      <c r="F246" s="39"/>
      <c r="G246" s="39"/>
      <c r="H246" s="40"/>
      <c r="I246" s="41"/>
      <c r="J246" s="49"/>
      <c r="K246" s="49"/>
      <c r="L246" s="49"/>
    </row>
    <row r="247" spans="1:12" ht="21" customHeight="1">
      <c r="A247" s="32">
        <v>2641</v>
      </c>
      <c r="B247" s="33" t="s">
        <v>14</v>
      </c>
      <c r="C247" s="33">
        <v>4</v>
      </c>
      <c r="D247" s="33">
        <v>1</v>
      </c>
      <c r="E247" s="17" t="s">
        <v>528</v>
      </c>
      <c r="F247" s="39">
        <f>SUM(G247:H247)</f>
        <v>72887.6</v>
      </c>
      <c r="G247" s="39">
        <f aca="true" t="shared" si="29" ref="G247:L247">G248+G249+G250</f>
        <v>72887.6</v>
      </c>
      <c r="H247" s="39">
        <f t="shared" si="29"/>
        <v>0</v>
      </c>
      <c r="I247" s="39">
        <f t="shared" si="29"/>
        <v>20387.6</v>
      </c>
      <c r="J247" s="39">
        <f t="shared" si="29"/>
        <v>37887.6</v>
      </c>
      <c r="K247" s="39">
        <f t="shared" si="29"/>
        <v>55387.6</v>
      </c>
      <c r="L247" s="39">
        <f t="shared" si="29"/>
        <v>72887.6</v>
      </c>
    </row>
    <row r="248" spans="1:12" ht="23.25" customHeight="1">
      <c r="A248" s="32"/>
      <c r="B248" s="33"/>
      <c r="C248" s="33"/>
      <c r="D248" s="33"/>
      <c r="E248" s="45" t="s">
        <v>353</v>
      </c>
      <c r="F248" s="39">
        <f>SUM(G248:H248)</f>
        <v>32887.6</v>
      </c>
      <c r="G248" s="39">
        <v>32887.6</v>
      </c>
      <c r="H248" s="40"/>
      <c r="I248" s="41">
        <v>10387.6</v>
      </c>
      <c r="J248" s="41">
        <v>17887.6</v>
      </c>
      <c r="K248" s="41">
        <v>25387.6</v>
      </c>
      <c r="L248" s="41">
        <v>32887.6</v>
      </c>
    </row>
    <row r="249" spans="1:12" ht="26.25" customHeight="1">
      <c r="A249" s="32"/>
      <c r="B249" s="33"/>
      <c r="C249" s="33"/>
      <c r="D249" s="33"/>
      <c r="E249" s="67" t="s">
        <v>378</v>
      </c>
      <c r="F249" s="39">
        <f>G249</f>
        <v>0</v>
      </c>
      <c r="G249" s="39">
        <v>0</v>
      </c>
      <c r="H249" s="40"/>
      <c r="I249" s="41"/>
      <c r="J249" s="414"/>
      <c r="K249" s="414"/>
      <c r="L249" s="414"/>
    </row>
    <row r="250" spans="1:12" ht="54.75" customHeight="1">
      <c r="A250" s="32"/>
      <c r="B250" s="33"/>
      <c r="C250" s="33"/>
      <c r="D250" s="33"/>
      <c r="E250" s="55" t="s">
        <v>379</v>
      </c>
      <c r="F250" s="39">
        <f>SUM(G250:H250)</f>
        <v>40000</v>
      </c>
      <c r="G250" s="39">
        <v>40000</v>
      </c>
      <c r="H250" s="39">
        <v>0</v>
      </c>
      <c r="I250" s="39">
        <v>10000</v>
      </c>
      <c r="J250" s="39">
        <v>20000</v>
      </c>
      <c r="K250" s="39">
        <v>30000</v>
      </c>
      <c r="L250" s="39">
        <v>40000</v>
      </c>
    </row>
    <row r="251" spans="1:12" ht="59.25" customHeight="1">
      <c r="A251" s="32">
        <v>2650</v>
      </c>
      <c r="B251" s="33" t="s">
        <v>14</v>
      </c>
      <c r="C251" s="33">
        <v>5</v>
      </c>
      <c r="D251" s="33">
        <v>0</v>
      </c>
      <c r="E251" s="17" t="s">
        <v>529</v>
      </c>
      <c r="F251" s="39">
        <f>SUM(F253)</f>
        <v>0</v>
      </c>
      <c r="G251" s="39">
        <f>SUM(G253)</f>
        <v>0</v>
      </c>
      <c r="H251" s="40">
        <f>SUM(H253)</f>
        <v>0</v>
      </c>
      <c r="I251" s="41"/>
      <c r="J251" s="49"/>
      <c r="K251" s="49"/>
      <c r="L251" s="49"/>
    </row>
    <row r="252" spans="1:12" s="38" customFormat="1" ht="14.25" customHeight="1">
      <c r="A252" s="32"/>
      <c r="B252" s="33"/>
      <c r="C252" s="33"/>
      <c r="D252" s="33"/>
      <c r="E252" s="17" t="s">
        <v>422</v>
      </c>
      <c r="F252" s="39"/>
      <c r="G252" s="39"/>
      <c r="H252" s="40"/>
      <c r="I252" s="41"/>
      <c r="J252" s="42"/>
      <c r="K252" s="42"/>
      <c r="L252" s="42"/>
    </row>
    <row r="253" spans="1:12" ht="56.25" customHeight="1">
      <c r="A253" s="32">
        <v>2651</v>
      </c>
      <c r="B253" s="33" t="s">
        <v>14</v>
      </c>
      <c r="C253" s="33">
        <v>5</v>
      </c>
      <c r="D253" s="33">
        <v>1</v>
      </c>
      <c r="E253" s="17" t="s">
        <v>529</v>
      </c>
      <c r="F253" s="39">
        <f>SUM(G253:H253)</f>
        <v>0</v>
      </c>
      <c r="G253" s="39"/>
      <c r="H253" s="40"/>
      <c r="I253" s="41"/>
      <c r="J253" s="49"/>
      <c r="K253" s="49"/>
      <c r="L253" s="49"/>
    </row>
    <row r="254" spans="1:12" ht="48.75" customHeight="1">
      <c r="A254" s="32">
        <v>2660</v>
      </c>
      <c r="B254" s="33" t="s">
        <v>14</v>
      </c>
      <c r="C254" s="33">
        <v>6</v>
      </c>
      <c r="D254" s="33">
        <v>0</v>
      </c>
      <c r="E254" s="17" t="s">
        <v>530</v>
      </c>
      <c r="F254" s="39">
        <f aca="true" t="shared" si="30" ref="F254:L254">SUM(F256)</f>
        <v>40000</v>
      </c>
      <c r="G254" s="39">
        <f t="shared" si="30"/>
        <v>40000</v>
      </c>
      <c r="H254" s="39">
        <f t="shared" si="30"/>
        <v>0</v>
      </c>
      <c r="I254" s="39">
        <f t="shared" si="30"/>
        <v>10000</v>
      </c>
      <c r="J254" s="39">
        <f t="shared" si="30"/>
        <v>20000</v>
      </c>
      <c r="K254" s="39">
        <f t="shared" si="30"/>
        <v>30000</v>
      </c>
      <c r="L254" s="39">
        <f t="shared" si="30"/>
        <v>40000</v>
      </c>
    </row>
    <row r="255" spans="1:12" ht="21.75" customHeight="1">
      <c r="A255" s="32"/>
      <c r="B255" s="33"/>
      <c r="C255" s="33"/>
      <c r="D255" s="33"/>
      <c r="E255" s="17" t="s">
        <v>422</v>
      </c>
      <c r="F255" s="39"/>
      <c r="G255" s="39"/>
      <c r="H255" s="40"/>
      <c r="I255" s="41"/>
      <c r="J255" s="49"/>
      <c r="K255" s="49"/>
      <c r="L255" s="49"/>
    </row>
    <row r="256" spans="1:12" ht="54.75" customHeight="1">
      <c r="A256" s="32">
        <v>2661</v>
      </c>
      <c r="B256" s="33" t="s">
        <v>14</v>
      </c>
      <c r="C256" s="33">
        <v>6</v>
      </c>
      <c r="D256" s="33">
        <v>1</v>
      </c>
      <c r="E256" s="17" t="s">
        <v>530</v>
      </c>
      <c r="F256" s="39">
        <f>SUM(G256:H256)</f>
        <v>40000</v>
      </c>
      <c r="G256" s="39">
        <f>G257</f>
        <v>40000</v>
      </c>
      <c r="H256" s="40">
        <f>H258</f>
        <v>0</v>
      </c>
      <c r="I256" s="41">
        <v>10000</v>
      </c>
      <c r="J256" s="41">
        <v>20000</v>
      </c>
      <c r="K256" s="41">
        <v>30000</v>
      </c>
      <c r="L256" s="41">
        <v>40000</v>
      </c>
    </row>
    <row r="257" spans="1:12" ht="47.25" customHeight="1">
      <c r="A257" s="32"/>
      <c r="B257" s="33"/>
      <c r="C257" s="33"/>
      <c r="D257" s="33"/>
      <c r="E257" s="54" t="s">
        <v>379</v>
      </c>
      <c r="F257" s="39">
        <f>SUM(G257:H257)</f>
        <v>40000</v>
      </c>
      <c r="G257" s="39">
        <v>40000</v>
      </c>
      <c r="H257" s="40">
        <v>0</v>
      </c>
      <c r="I257" s="41">
        <v>10000</v>
      </c>
      <c r="J257" s="41">
        <v>20000</v>
      </c>
      <c r="K257" s="41">
        <v>30000</v>
      </c>
      <c r="L257" s="41">
        <v>40000</v>
      </c>
    </row>
    <row r="258" spans="1:12" ht="42.75" customHeight="1">
      <c r="A258" s="32"/>
      <c r="B258" s="33"/>
      <c r="C258" s="33"/>
      <c r="D258" s="33"/>
      <c r="E258" s="44" t="s">
        <v>393</v>
      </c>
      <c r="F258" s="39">
        <f>SUM(G258:H258)</f>
        <v>0</v>
      </c>
      <c r="G258" s="39"/>
      <c r="H258" s="40">
        <v>0</v>
      </c>
      <c r="I258" s="41"/>
      <c r="J258" s="49"/>
      <c r="K258" s="49"/>
      <c r="L258" s="49"/>
    </row>
    <row r="259" spans="1:12" s="38" customFormat="1" ht="32.25" customHeight="1">
      <c r="A259" s="32"/>
      <c r="B259" s="33"/>
      <c r="C259" s="33"/>
      <c r="D259" s="33"/>
      <c r="E259" s="54" t="s">
        <v>394</v>
      </c>
      <c r="F259" s="39">
        <f>SUM(G259:H259)</f>
        <v>0</v>
      </c>
      <c r="G259" s="39"/>
      <c r="H259" s="40">
        <v>0</v>
      </c>
      <c r="I259" s="41"/>
      <c r="J259" s="42"/>
      <c r="K259" s="42"/>
      <c r="L259" s="42"/>
    </row>
    <row r="260" spans="1:12" s="62" customFormat="1" ht="45" customHeight="1">
      <c r="A260" s="59">
        <v>2700</v>
      </c>
      <c r="B260" s="60" t="s">
        <v>15</v>
      </c>
      <c r="C260" s="60">
        <v>0</v>
      </c>
      <c r="D260" s="60">
        <v>0</v>
      </c>
      <c r="E260" s="61" t="s">
        <v>531</v>
      </c>
      <c r="F260" s="50">
        <f>SUM(F262,F267,F273,F279,F282,F285)</f>
        <v>0</v>
      </c>
      <c r="G260" s="50">
        <f>SUM(G262,G267,G273,G279,G282,G285)</f>
        <v>0</v>
      </c>
      <c r="H260" s="63">
        <f>SUM(H262,H267,H273,H279,H282,H285)</f>
        <v>0</v>
      </c>
      <c r="I260" s="64"/>
      <c r="J260" s="65"/>
      <c r="K260" s="65"/>
      <c r="L260" s="65"/>
    </row>
    <row r="261" spans="1:12" s="38" customFormat="1" ht="14.25" customHeight="1">
      <c r="A261" s="32"/>
      <c r="B261" s="33"/>
      <c r="C261" s="33"/>
      <c r="D261" s="33"/>
      <c r="E261" s="17" t="s">
        <v>341</v>
      </c>
      <c r="F261" s="39"/>
      <c r="G261" s="39"/>
      <c r="H261" s="40"/>
      <c r="I261" s="41"/>
      <c r="J261" s="42"/>
      <c r="K261" s="42"/>
      <c r="L261" s="42"/>
    </row>
    <row r="262" spans="1:12" ht="47.25" customHeight="1">
      <c r="A262" s="32">
        <v>2710</v>
      </c>
      <c r="B262" s="33" t="s">
        <v>15</v>
      </c>
      <c r="C262" s="33">
        <v>1</v>
      </c>
      <c r="D262" s="33">
        <v>0</v>
      </c>
      <c r="E262" s="17" t="s">
        <v>532</v>
      </c>
      <c r="F262" s="39">
        <f>SUM(F264:F266)</f>
        <v>0</v>
      </c>
      <c r="G262" s="39">
        <f>SUM(G264:G266)</f>
        <v>0</v>
      </c>
      <c r="H262" s="40">
        <f>SUM(H264:H266)</f>
        <v>0</v>
      </c>
      <c r="I262" s="41"/>
      <c r="J262" s="49"/>
      <c r="K262" s="49"/>
      <c r="L262" s="49"/>
    </row>
    <row r="263" spans="1:12" ht="24.75" customHeight="1">
      <c r="A263" s="32"/>
      <c r="B263" s="33"/>
      <c r="C263" s="33"/>
      <c r="D263" s="33"/>
      <c r="E263" s="17" t="s">
        <v>422</v>
      </c>
      <c r="F263" s="39"/>
      <c r="G263" s="39"/>
      <c r="H263" s="40"/>
      <c r="I263" s="41"/>
      <c r="J263" s="49"/>
      <c r="K263" s="49"/>
      <c r="L263" s="49"/>
    </row>
    <row r="264" spans="1:12" ht="36.75" customHeight="1">
      <c r="A264" s="32">
        <v>2711</v>
      </c>
      <c r="B264" s="33" t="s">
        <v>15</v>
      </c>
      <c r="C264" s="33">
        <v>1</v>
      </c>
      <c r="D264" s="33">
        <v>1</v>
      </c>
      <c r="E264" s="17" t="s">
        <v>533</v>
      </c>
      <c r="F264" s="39">
        <f>SUM(G264:H264)</f>
        <v>0</v>
      </c>
      <c r="G264" s="39"/>
      <c r="H264" s="40"/>
      <c r="I264" s="41"/>
      <c r="J264" s="49"/>
      <c r="K264" s="49"/>
      <c r="L264" s="49"/>
    </row>
    <row r="265" spans="1:12" ht="36.75" customHeight="1">
      <c r="A265" s="32">
        <v>2712</v>
      </c>
      <c r="B265" s="33" t="s">
        <v>15</v>
      </c>
      <c r="C265" s="33">
        <v>1</v>
      </c>
      <c r="D265" s="33">
        <v>2</v>
      </c>
      <c r="E265" s="17" t="s">
        <v>534</v>
      </c>
      <c r="F265" s="39">
        <f>SUM(G265:H265)</f>
        <v>0</v>
      </c>
      <c r="G265" s="39"/>
      <c r="H265" s="40"/>
      <c r="I265" s="41"/>
      <c r="J265" s="49"/>
      <c r="K265" s="49"/>
      <c r="L265" s="49"/>
    </row>
    <row r="266" spans="1:12" ht="34.5" customHeight="1">
      <c r="A266" s="32">
        <v>2713</v>
      </c>
      <c r="B266" s="33" t="s">
        <v>15</v>
      </c>
      <c r="C266" s="33">
        <v>1</v>
      </c>
      <c r="D266" s="33">
        <v>3</v>
      </c>
      <c r="E266" s="17" t="s">
        <v>535</v>
      </c>
      <c r="F266" s="39">
        <f>SUM(G266:H266)</f>
        <v>0</v>
      </c>
      <c r="G266" s="39"/>
      <c r="H266" s="40"/>
      <c r="I266" s="41"/>
      <c r="J266" s="49"/>
      <c r="K266" s="49"/>
      <c r="L266" s="49"/>
    </row>
    <row r="267" spans="1:12" s="34" customFormat="1" ht="36" customHeight="1">
      <c r="A267" s="32">
        <v>2720</v>
      </c>
      <c r="B267" s="33" t="s">
        <v>15</v>
      </c>
      <c r="C267" s="33">
        <v>2</v>
      </c>
      <c r="D267" s="33">
        <v>0</v>
      </c>
      <c r="E267" s="17" t="s">
        <v>536</v>
      </c>
      <c r="F267" s="39">
        <f>SUM(F269:F272)</f>
        <v>0</v>
      </c>
      <c r="G267" s="39">
        <f>SUM(G269:G272)</f>
        <v>0</v>
      </c>
      <c r="H267" s="40">
        <f>SUM(H269:H272)</f>
        <v>0</v>
      </c>
      <c r="I267" s="41"/>
      <c r="J267" s="39"/>
      <c r="K267" s="39"/>
      <c r="L267" s="39"/>
    </row>
    <row r="268" spans="1:12" ht="11.25" customHeight="1">
      <c r="A268" s="32"/>
      <c r="B268" s="33"/>
      <c r="C268" s="33"/>
      <c r="D268" s="33"/>
      <c r="E268" s="17" t="s">
        <v>422</v>
      </c>
      <c r="F268" s="39"/>
      <c r="G268" s="39"/>
      <c r="H268" s="40"/>
      <c r="I268" s="41"/>
      <c r="J268" s="49"/>
      <c r="K268" s="49"/>
      <c r="L268" s="49"/>
    </row>
    <row r="269" spans="1:12" ht="30" customHeight="1">
      <c r="A269" s="32">
        <v>2721</v>
      </c>
      <c r="B269" s="33" t="s">
        <v>15</v>
      </c>
      <c r="C269" s="33">
        <v>2</v>
      </c>
      <c r="D269" s="33">
        <v>1</v>
      </c>
      <c r="E269" s="17" t="s">
        <v>537</v>
      </c>
      <c r="F269" s="39">
        <f>SUM(G269:H269)</f>
        <v>0</v>
      </c>
      <c r="G269" s="39"/>
      <c r="H269" s="40"/>
      <c r="I269" s="41"/>
      <c r="J269" s="49"/>
      <c r="K269" s="49"/>
      <c r="L269" s="49"/>
    </row>
    <row r="270" spans="1:12" s="38" customFormat="1" ht="33" customHeight="1">
      <c r="A270" s="32">
        <v>2722</v>
      </c>
      <c r="B270" s="33" t="s">
        <v>15</v>
      </c>
      <c r="C270" s="33">
        <v>2</v>
      </c>
      <c r="D270" s="33">
        <v>2</v>
      </c>
      <c r="E270" s="17" t="s">
        <v>538</v>
      </c>
      <c r="F270" s="39">
        <f>SUM(G270:H270)</f>
        <v>0</v>
      </c>
      <c r="G270" s="39"/>
      <c r="H270" s="40"/>
      <c r="I270" s="41"/>
      <c r="J270" s="42"/>
      <c r="K270" s="42"/>
      <c r="L270" s="42"/>
    </row>
    <row r="271" spans="1:12" ht="18" customHeight="1">
      <c r="A271" s="32">
        <v>2723</v>
      </c>
      <c r="B271" s="33" t="s">
        <v>15</v>
      </c>
      <c r="C271" s="33">
        <v>2</v>
      </c>
      <c r="D271" s="33">
        <v>3</v>
      </c>
      <c r="E271" s="17" t="s">
        <v>539</v>
      </c>
      <c r="F271" s="39">
        <f>SUM(G271:H271)</f>
        <v>0</v>
      </c>
      <c r="G271" s="39"/>
      <c r="H271" s="40"/>
      <c r="I271" s="41"/>
      <c r="J271" s="49"/>
      <c r="K271" s="49"/>
      <c r="L271" s="49"/>
    </row>
    <row r="272" spans="1:12" ht="21.75" customHeight="1">
      <c r="A272" s="32">
        <v>2724</v>
      </c>
      <c r="B272" s="33" t="s">
        <v>15</v>
      </c>
      <c r="C272" s="33">
        <v>2</v>
      </c>
      <c r="D272" s="33">
        <v>4</v>
      </c>
      <c r="E272" s="17" t="s">
        <v>540</v>
      </c>
      <c r="F272" s="39">
        <f>SUM(G272:H272)</f>
        <v>0</v>
      </c>
      <c r="G272" s="39"/>
      <c r="H272" s="40"/>
      <c r="I272" s="41"/>
      <c r="J272" s="49"/>
      <c r="K272" s="49"/>
      <c r="L272" s="49"/>
    </row>
    <row r="273" spans="1:12" ht="23.25" customHeight="1">
      <c r="A273" s="32">
        <v>2730</v>
      </c>
      <c r="B273" s="33" t="s">
        <v>15</v>
      </c>
      <c r="C273" s="33">
        <v>3</v>
      </c>
      <c r="D273" s="33">
        <v>0</v>
      </c>
      <c r="E273" s="17" t="s">
        <v>541</v>
      </c>
      <c r="F273" s="39">
        <f>SUM(F275:F278)</f>
        <v>0</v>
      </c>
      <c r="G273" s="39">
        <f>SUM(G275:G278)</f>
        <v>0</v>
      </c>
      <c r="H273" s="40">
        <f>SUM(H275:H278)</f>
        <v>0</v>
      </c>
      <c r="I273" s="41"/>
      <c r="J273" s="49"/>
      <c r="K273" s="49"/>
      <c r="L273" s="49"/>
    </row>
    <row r="274" spans="1:12" ht="24" customHeight="1">
      <c r="A274" s="32"/>
      <c r="B274" s="33"/>
      <c r="C274" s="33"/>
      <c r="D274" s="33"/>
      <c r="E274" s="17" t="s">
        <v>422</v>
      </c>
      <c r="F274" s="39"/>
      <c r="G274" s="39"/>
      <c r="H274" s="40"/>
      <c r="I274" s="41"/>
      <c r="J274" s="49"/>
      <c r="K274" s="49"/>
      <c r="L274" s="49"/>
    </row>
    <row r="275" spans="1:12" s="38" customFormat="1" ht="33" customHeight="1">
      <c r="A275" s="32">
        <v>2731</v>
      </c>
      <c r="B275" s="33" t="s">
        <v>15</v>
      </c>
      <c r="C275" s="33">
        <v>3</v>
      </c>
      <c r="D275" s="33">
        <v>1</v>
      </c>
      <c r="E275" s="17" t="s">
        <v>542</v>
      </c>
      <c r="F275" s="39">
        <f>SUM(G275:H275)</f>
        <v>0</v>
      </c>
      <c r="G275" s="39"/>
      <c r="H275" s="40"/>
      <c r="I275" s="41"/>
      <c r="J275" s="42"/>
      <c r="K275" s="42"/>
      <c r="L275" s="42"/>
    </row>
    <row r="276" spans="1:12" ht="24.75" customHeight="1">
      <c r="A276" s="32">
        <v>2732</v>
      </c>
      <c r="B276" s="33" t="s">
        <v>15</v>
      </c>
      <c r="C276" s="33">
        <v>3</v>
      </c>
      <c r="D276" s="33">
        <v>2</v>
      </c>
      <c r="E276" s="17" t="s">
        <v>543</v>
      </c>
      <c r="F276" s="39">
        <f>SUM(G276:H276)</f>
        <v>0</v>
      </c>
      <c r="G276" s="39"/>
      <c r="H276" s="40"/>
      <c r="I276" s="41"/>
      <c r="J276" s="49"/>
      <c r="K276" s="49"/>
      <c r="L276" s="49"/>
    </row>
    <row r="277" spans="1:12" ht="24.75" customHeight="1">
      <c r="A277" s="32">
        <v>2733</v>
      </c>
      <c r="B277" s="33" t="s">
        <v>15</v>
      </c>
      <c r="C277" s="33">
        <v>3</v>
      </c>
      <c r="D277" s="33">
        <v>3</v>
      </c>
      <c r="E277" s="17" t="s">
        <v>544</v>
      </c>
      <c r="F277" s="39">
        <f>SUM(G277:H277)</f>
        <v>0</v>
      </c>
      <c r="G277" s="39"/>
      <c r="H277" s="40"/>
      <c r="I277" s="41"/>
      <c r="J277" s="49"/>
      <c r="K277" s="49"/>
      <c r="L277" s="49"/>
    </row>
    <row r="278" spans="1:12" ht="33" customHeight="1">
      <c r="A278" s="32">
        <v>2734</v>
      </c>
      <c r="B278" s="33" t="s">
        <v>15</v>
      </c>
      <c r="C278" s="33">
        <v>3</v>
      </c>
      <c r="D278" s="33">
        <v>4</v>
      </c>
      <c r="E278" s="17" t="s">
        <v>545</v>
      </c>
      <c r="F278" s="39">
        <f>SUM(G278:H278)</f>
        <v>0</v>
      </c>
      <c r="G278" s="39"/>
      <c r="H278" s="40"/>
      <c r="I278" s="41"/>
      <c r="J278" s="49"/>
      <c r="K278" s="49"/>
      <c r="L278" s="49"/>
    </row>
    <row r="279" spans="1:12" ht="30.75" customHeight="1">
      <c r="A279" s="32">
        <v>2740</v>
      </c>
      <c r="B279" s="33" t="s">
        <v>15</v>
      </c>
      <c r="C279" s="33">
        <v>4</v>
      </c>
      <c r="D279" s="33">
        <v>0</v>
      </c>
      <c r="E279" s="17" t="s">
        <v>546</v>
      </c>
      <c r="F279" s="39">
        <f>SUM(F281)</f>
        <v>0</v>
      </c>
      <c r="G279" s="39">
        <f>SUM(G281)</f>
        <v>0</v>
      </c>
      <c r="H279" s="40">
        <f>SUM(H281)</f>
        <v>0</v>
      </c>
      <c r="I279" s="41"/>
      <c r="J279" s="49"/>
      <c r="K279" s="49"/>
      <c r="L279" s="49"/>
    </row>
    <row r="280" spans="1:12" ht="19.5" customHeight="1">
      <c r="A280" s="32"/>
      <c r="B280" s="33"/>
      <c r="C280" s="33"/>
      <c r="D280" s="33"/>
      <c r="E280" s="17" t="s">
        <v>422</v>
      </c>
      <c r="F280" s="39"/>
      <c r="G280" s="39"/>
      <c r="H280" s="40"/>
      <c r="I280" s="41"/>
      <c r="J280" s="49"/>
      <c r="K280" s="49"/>
      <c r="L280" s="49"/>
    </row>
    <row r="281" spans="1:12" s="38" customFormat="1" ht="37.5" customHeight="1">
      <c r="A281" s="32">
        <v>2741</v>
      </c>
      <c r="B281" s="33" t="s">
        <v>15</v>
      </c>
      <c r="C281" s="33">
        <v>4</v>
      </c>
      <c r="D281" s="33">
        <v>1</v>
      </c>
      <c r="E281" s="17" t="s">
        <v>546</v>
      </c>
      <c r="F281" s="39">
        <f>SUM(G281:H281)</f>
        <v>0</v>
      </c>
      <c r="G281" s="39"/>
      <c r="H281" s="40"/>
      <c r="I281" s="41"/>
      <c r="J281" s="42"/>
      <c r="K281" s="42"/>
      <c r="L281" s="42"/>
    </row>
    <row r="282" spans="1:12" ht="24.75" customHeight="1">
      <c r="A282" s="32">
        <v>2750</v>
      </c>
      <c r="B282" s="33" t="s">
        <v>15</v>
      </c>
      <c r="C282" s="33">
        <v>5</v>
      </c>
      <c r="D282" s="33">
        <v>0</v>
      </c>
      <c r="E282" s="17" t="s">
        <v>547</v>
      </c>
      <c r="F282" s="39">
        <f>SUM(F284)</f>
        <v>0</v>
      </c>
      <c r="G282" s="39">
        <f>SUM(G284)</f>
        <v>0</v>
      </c>
      <c r="H282" s="40">
        <f>SUM(H284)</f>
        <v>0</v>
      </c>
      <c r="I282" s="41"/>
      <c r="J282" s="49"/>
      <c r="K282" s="49"/>
      <c r="L282" s="49"/>
    </row>
    <row r="283" spans="1:12" ht="23.25" customHeight="1">
      <c r="A283" s="32"/>
      <c r="B283" s="33"/>
      <c r="C283" s="33"/>
      <c r="D283" s="33"/>
      <c r="E283" s="17" t="s">
        <v>422</v>
      </c>
      <c r="F283" s="39"/>
      <c r="G283" s="39"/>
      <c r="H283" s="40"/>
      <c r="I283" s="41"/>
      <c r="J283" s="49"/>
      <c r="K283" s="49"/>
      <c r="L283" s="49"/>
    </row>
    <row r="284" spans="1:12" ht="26.25" customHeight="1">
      <c r="A284" s="32">
        <v>2751</v>
      </c>
      <c r="B284" s="33" t="s">
        <v>15</v>
      </c>
      <c r="C284" s="33">
        <v>5</v>
      </c>
      <c r="D284" s="33">
        <v>1</v>
      </c>
      <c r="E284" s="17" t="s">
        <v>547</v>
      </c>
      <c r="F284" s="39">
        <f>SUM(G284:H284)</f>
        <v>0</v>
      </c>
      <c r="G284" s="39"/>
      <c r="H284" s="40"/>
      <c r="I284" s="41"/>
      <c r="J284" s="49"/>
      <c r="K284" s="49"/>
      <c r="L284" s="49"/>
    </row>
    <row r="285" spans="1:12" ht="39" customHeight="1">
      <c r="A285" s="32">
        <v>2760</v>
      </c>
      <c r="B285" s="33" t="s">
        <v>15</v>
      </c>
      <c r="C285" s="33">
        <v>6</v>
      </c>
      <c r="D285" s="33">
        <v>0</v>
      </c>
      <c r="E285" s="17" t="s">
        <v>548</v>
      </c>
      <c r="F285" s="39">
        <f>SUM(F287:F288)</f>
        <v>0</v>
      </c>
      <c r="G285" s="39">
        <f>SUM(G287:G288)</f>
        <v>0</v>
      </c>
      <c r="H285" s="40">
        <f>SUM(H287:H288)</f>
        <v>0</v>
      </c>
      <c r="I285" s="41"/>
      <c r="J285" s="49"/>
      <c r="K285" s="49"/>
      <c r="L285" s="49"/>
    </row>
    <row r="286" spans="1:12" ht="26.25" customHeight="1">
      <c r="A286" s="32"/>
      <c r="B286" s="33"/>
      <c r="C286" s="33"/>
      <c r="D286" s="33"/>
      <c r="E286" s="17" t="s">
        <v>422</v>
      </c>
      <c r="F286" s="39"/>
      <c r="G286" s="39"/>
      <c r="H286" s="40"/>
      <c r="I286" s="41"/>
      <c r="J286" s="49"/>
      <c r="K286" s="49"/>
      <c r="L286" s="49"/>
    </row>
    <row r="287" spans="1:12" s="38" customFormat="1" ht="30.75" customHeight="1">
      <c r="A287" s="32">
        <v>2761</v>
      </c>
      <c r="B287" s="33" t="s">
        <v>15</v>
      </c>
      <c r="C287" s="33">
        <v>6</v>
      </c>
      <c r="D287" s="33">
        <v>1</v>
      </c>
      <c r="E287" s="17" t="s">
        <v>549</v>
      </c>
      <c r="F287" s="39">
        <f>SUM(G287:H287)</f>
        <v>0</v>
      </c>
      <c r="G287" s="39"/>
      <c r="H287" s="40"/>
      <c r="I287" s="41"/>
      <c r="J287" s="42"/>
      <c r="K287" s="42"/>
      <c r="L287" s="42"/>
    </row>
    <row r="288" spans="1:12" ht="27.75" customHeight="1">
      <c r="A288" s="32">
        <v>2762</v>
      </c>
      <c r="B288" s="33" t="s">
        <v>15</v>
      </c>
      <c r="C288" s="33">
        <v>6</v>
      </c>
      <c r="D288" s="33">
        <v>2</v>
      </c>
      <c r="E288" s="17" t="s">
        <v>548</v>
      </c>
      <c r="F288" s="39">
        <f>SUM(G288:H288)</f>
        <v>0</v>
      </c>
      <c r="G288" s="39"/>
      <c r="H288" s="40"/>
      <c r="I288" s="41"/>
      <c r="J288" s="49"/>
      <c r="K288" s="49"/>
      <c r="L288" s="49"/>
    </row>
    <row r="289" spans="1:12" s="62" customFormat="1" ht="39.75" customHeight="1">
      <c r="A289" s="59">
        <v>2800</v>
      </c>
      <c r="B289" s="60" t="s">
        <v>16</v>
      </c>
      <c r="C289" s="60">
        <v>0</v>
      </c>
      <c r="D289" s="60">
        <v>0</v>
      </c>
      <c r="E289" s="61" t="s">
        <v>550</v>
      </c>
      <c r="F289" s="50">
        <f aca="true" t="shared" si="31" ref="F289:L289">SUM(F291,F294,F309,F315,F320,F323)</f>
        <v>8000</v>
      </c>
      <c r="G289" s="50">
        <f t="shared" si="31"/>
        <v>8000</v>
      </c>
      <c r="H289" s="50">
        <f t="shared" si="31"/>
        <v>0</v>
      </c>
      <c r="I289" s="50">
        <f t="shared" si="31"/>
        <v>2000</v>
      </c>
      <c r="J289" s="50">
        <f t="shared" si="31"/>
        <v>4000</v>
      </c>
      <c r="K289" s="50">
        <f t="shared" si="31"/>
        <v>6000</v>
      </c>
      <c r="L289" s="50">
        <f t="shared" si="31"/>
        <v>8000</v>
      </c>
    </row>
    <row r="290" spans="1:12" s="38" customFormat="1" ht="15.75" customHeight="1">
      <c r="A290" s="32"/>
      <c r="B290" s="33"/>
      <c r="C290" s="33"/>
      <c r="D290" s="33"/>
      <c r="E290" s="17" t="s">
        <v>341</v>
      </c>
      <c r="F290" s="39"/>
      <c r="G290" s="39"/>
      <c r="H290" s="40"/>
      <c r="I290" s="41"/>
      <c r="J290" s="42"/>
      <c r="K290" s="42"/>
      <c r="L290" s="42"/>
    </row>
    <row r="291" spans="1:12" ht="37.5" customHeight="1">
      <c r="A291" s="32">
        <v>2810</v>
      </c>
      <c r="B291" s="33" t="s">
        <v>16</v>
      </c>
      <c r="C291" s="33">
        <v>1</v>
      </c>
      <c r="D291" s="33">
        <v>0</v>
      </c>
      <c r="E291" s="17" t="s">
        <v>551</v>
      </c>
      <c r="F291" s="50">
        <f>SUM(F293)</f>
        <v>0</v>
      </c>
      <c r="G291" s="50">
        <f>SUM(G293)</f>
        <v>0</v>
      </c>
      <c r="H291" s="63">
        <f>SUM(H293)</f>
        <v>0</v>
      </c>
      <c r="I291" s="41"/>
      <c r="J291" s="49"/>
      <c r="K291" s="49"/>
      <c r="L291" s="49"/>
    </row>
    <row r="292" spans="1:12" ht="26.25" customHeight="1">
      <c r="A292" s="32"/>
      <c r="B292" s="33"/>
      <c r="C292" s="33"/>
      <c r="D292" s="33"/>
      <c r="E292" s="17" t="s">
        <v>422</v>
      </c>
      <c r="F292" s="39"/>
      <c r="G292" s="39"/>
      <c r="H292" s="40"/>
      <c r="I292" s="41"/>
      <c r="J292" s="49"/>
      <c r="K292" s="49"/>
      <c r="L292" s="49"/>
    </row>
    <row r="293" spans="1:12" s="38" customFormat="1" ht="16.5" customHeight="1">
      <c r="A293" s="32">
        <v>2811</v>
      </c>
      <c r="B293" s="33" t="s">
        <v>16</v>
      </c>
      <c r="C293" s="33">
        <v>1</v>
      </c>
      <c r="D293" s="33">
        <v>1</v>
      </c>
      <c r="E293" s="17" t="s">
        <v>551</v>
      </c>
      <c r="F293" s="39">
        <f>SUM(G293:H293)</f>
        <v>0</v>
      </c>
      <c r="G293" s="39"/>
      <c r="H293" s="40"/>
      <c r="I293" s="41"/>
      <c r="J293" s="42"/>
      <c r="K293" s="42"/>
      <c r="L293" s="42"/>
    </row>
    <row r="294" spans="1:12" ht="17.25">
      <c r="A294" s="32">
        <v>2820</v>
      </c>
      <c r="B294" s="33" t="s">
        <v>16</v>
      </c>
      <c r="C294" s="33">
        <v>2</v>
      </c>
      <c r="D294" s="33">
        <v>0</v>
      </c>
      <c r="E294" s="17" t="s">
        <v>552</v>
      </c>
      <c r="F294" s="50">
        <f>F296+F299+F300+F302</f>
        <v>8000</v>
      </c>
      <c r="G294" s="50">
        <f aca="true" t="shared" si="32" ref="G294:L294">SUM(G296,G299,G300,G302,G306,G307,G308)</f>
        <v>8000</v>
      </c>
      <c r="H294" s="50">
        <f t="shared" si="32"/>
        <v>0</v>
      </c>
      <c r="I294" s="50">
        <f t="shared" si="32"/>
        <v>2000</v>
      </c>
      <c r="J294" s="50">
        <f t="shared" si="32"/>
        <v>4000</v>
      </c>
      <c r="K294" s="50">
        <f t="shared" si="32"/>
        <v>6000</v>
      </c>
      <c r="L294" s="50">
        <f t="shared" si="32"/>
        <v>8000</v>
      </c>
    </row>
    <row r="295" spans="1:12" ht="23.25" customHeight="1">
      <c r="A295" s="32"/>
      <c r="B295" s="33"/>
      <c r="C295" s="33"/>
      <c r="D295" s="33"/>
      <c r="E295" s="17" t="s">
        <v>422</v>
      </c>
      <c r="F295" s="39"/>
      <c r="G295" s="39"/>
      <c r="H295" s="40"/>
      <c r="I295" s="41"/>
      <c r="J295" s="49"/>
      <c r="K295" s="49"/>
      <c r="L295" s="49"/>
    </row>
    <row r="296" spans="1:12" s="34" customFormat="1" ht="47.25" customHeight="1">
      <c r="A296" s="32">
        <v>2821</v>
      </c>
      <c r="B296" s="33" t="s">
        <v>16</v>
      </c>
      <c r="C296" s="33">
        <v>2</v>
      </c>
      <c r="D296" s="33">
        <v>1</v>
      </c>
      <c r="E296" s="17" t="s">
        <v>553</v>
      </c>
      <c r="F296" s="39">
        <f>F297+F298</f>
        <v>0</v>
      </c>
      <c r="G296" s="39">
        <f>G297</f>
        <v>0</v>
      </c>
      <c r="H296" s="40" t="s">
        <v>417</v>
      </c>
      <c r="I296" s="41"/>
      <c r="J296" s="39"/>
      <c r="K296" s="39"/>
      <c r="L296" s="39"/>
    </row>
    <row r="297" spans="1:12" ht="39" customHeight="1">
      <c r="A297" s="32"/>
      <c r="B297" s="33"/>
      <c r="C297" s="33"/>
      <c r="D297" s="33"/>
      <c r="E297" s="54" t="s">
        <v>379</v>
      </c>
      <c r="F297" s="39">
        <f>SUM(G297:H297)</f>
        <v>0</v>
      </c>
      <c r="G297" s="39">
        <v>0</v>
      </c>
      <c r="H297" s="40"/>
      <c r="I297" s="41"/>
      <c r="J297" s="49"/>
      <c r="K297" s="49"/>
      <c r="L297" s="49"/>
    </row>
    <row r="298" spans="1:12" ht="18.75" customHeight="1">
      <c r="A298" s="32"/>
      <c r="B298" s="33"/>
      <c r="C298" s="33"/>
      <c r="D298" s="33"/>
      <c r="E298" s="17"/>
      <c r="F298" s="39">
        <f>SUM(G298:H298)</f>
        <v>0</v>
      </c>
      <c r="G298" s="39"/>
      <c r="H298" s="40"/>
      <c r="I298" s="41"/>
      <c r="J298" s="49"/>
      <c r="K298" s="49"/>
      <c r="L298" s="49"/>
    </row>
    <row r="299" spans="1:12" s="38" customFormat="1" ht="12.75" customHeight="1">
      <c r="A299" s="32">
        <v>2822</v>
      </c>
      <c r="B299" s="33" t="s">
        <v>16</v>
      </c>
      <c r="C299" s="33">
        <v>2</v>
      </c>
      <c r="D299" s="33">
        <v>2</v>
      </c>
      <c r="E299" s="17" t="s">
        <v>554</v>
      </c>
      <c r="F299" s="39">
        <f>SUM(G299:H299)</f>
        <v>0</v>
      </c>
      <c r="G299" s="39"/>
      <c r="H299" s="40"/>
      <c r="I299" s="41"/>
      <c r="J299" s="42"/>
      <c r="K299" s="42"/>
      <c r="L299" s="42"/>
    </row>
    <row r="300" spans="1:12" ht="41.25" customHeight="1">
      <c r="A300" s="32">
        <v>2823</v>
      </c>
      <c r="B300" s="33" t="s">
        <v>16</v>
      </c>
      <c r="C300" s="33">
        <v>2</v>
      </c>
      <c r="D300" s="33">
        <v>3</v>
      </c>
      <c r="E300" s="17" t="s">
        <v>555</v>
      </c>
      <c r="F300" s="39">
        <f>SUM(G300:H300)</f>
        <v>0</v>
      </c>
      <c r="G300" s="39">
        <f>SUM(G301)</f>
        <v>0</v>
      </c>
      <c r="H300" s="40">
        <f>SUM(H301)</f>
        <v>0</v>
      </c>
      <c r="I300" s="41"/>
      <c r="J300" s="49"/>
      <c r="K300" s="49"/>
      <c r="L300" s="49"/>
    </row>
    <row r="301" spans="1:12" ht="17.25">
      <c r="A301" s="32"/>
      <c r="B301" s="33"/>
      <c r="C301" s="33"/>
      <c r="D301" s="33"/>
      <c r="E301" s="17" t="s">
        <v>395</v>
      </c>
      <c r="F301" s="39">
        <f>SUM(G301:H301)</f>
        <v>0</v>
      </c>
      <c r="G301" s="50"/>
      <c r="H301" s="63">
        <v>0</v>
      </c>
      <c r="I301" s="41"/>
      <c r="J301" s="49"/>
      <c r="K301" s="49"/>
      <c r="L301" s="49"/>
    </row>
    <row r="302" spans="1:12" ht="17.25">
      <c r="A302" s="32">
        <v>2824</v>
      </c>
      <c r="B302" s="33" t="s">
        <v>16</v>
      </c>
      <c r="C302" s="33">
        <v>2</v>
      </c>
      <c r="D302" s="33">
        <v>4</v>
      </c>
      <c r="E302" s="17" t="s">
        <v>556</v>
      </c>
      <c r="F302" s="50">
        <f aca="true" t="shared" si="33" ref="F302:F308">SUM(G302:H302)</f>
        <v>8000</v>
      </c>
      <c r="G302" s="50">
        <f aca="true" t="shared" si="34" ref="G302:L302">G303+G304+G305</f>
        <v>8000</v>
      </c>
      <c r="H302" s="50">
        <f t="shared" si="34"/>
        <v>0</v>
      </c>
      <c r="I302" s="50">
        <f t="shared" si="34"/>
        <v>2000</v>
      </c>
      <c r="J302" s="50">
        <f t="shared" si="34"/>
        <v>4000</v>
      </c>
      <c r="K302" s="50">
        <f t="shared" si="34"/>
        <v>6000</v>
      </c>
      <c r="L302" s="50">
        <f t="shared" si="34"/>
        <v>8000</v>
      </c>
    </row>
    <row r="303" spans="1:12" ht="25.5">
      <c r="A303" s="32"/>
      <c r="B303" s="33"/>
      <c r="C303" s="33"/>
      <c r="D303" s="33"/>
      <c r="E303" s="47" t="s">
        <v>831</v>
      </c>
      <c r="F303" s="39">
        <f>G303</f>
        <v>1000</v>
      </c>
      <c r="G303" s="39">
        <v>1000</v>
      </c>
      <c r="H303" s="63">
        <v>0</v>
      </c>
      <c r="I303" s="41">
        <v>250</v>
      </c>
      <c r="J303" s="41">
        <v>500</v>
      </c>
      <c r="K303" s="41">
        <v>750</v>
      </c>
      <c r="L303" s="41">
        <v>1000</v>
      </c>
    </row>
    <row r="304" spans="1:12" ht="25.5">
      <c r="A304" s="32"/>
      <c r="B304" s="33"/>
      <c r="C304" s="33"/>
      <c r="D304" s="33"/>
      <c r="E304" s="45" t="s">
        <v>396</v>
      </c>
      <c r="F304" s="39">
        <f t="shared" si="33"/>
        <v>4000</v>
      </c>
      <c r="G304" s="39">
        <v>4000</v>
      </c>
      <c r="H304" s="40">
        <v>0</v>
      </c>
      <c r="I304" s="41">
        <v>1000</v>
      </c>
      <c r="J304" s="41">
        <v>2000</v>
      </c>
      <c r="K304" s="41">
        <v>3000</v>
      </c>
      <c r="L304" s="41">
        <v>4000</v>
      </c>
    </row>
    <row r="305" spans="1:12" ht="17.25">
      <c r="A305" s="32"/>
      <c r="B305" s="33"/>
      <c r="C305" s="33"/>
      <c r="D305" s="33"/>
      <c r="E305" s="45" t="s">
        <v>378</v>
      </c>
      <c r="F305" s="39">
        <f t="shared" si="33"/>
        <v>3000</v>
      </c>
      <c r="G305" s="39">
        <v>3000</v>
      </c>
      <c r="H305" s="40">
        <v>0</v>
      </c>
      <c r="I305" s="41">
        <v>750</v>
      </c>
      <c r="J305" s="49">
        <v>1500</v>
      </c>
      <c r="K305" s="49">
        <v>2250</v>
      </c>
      <c r="L305" s="49">
        <v>3000</v>
      </c>
    </row>
    <row r="306" spans="1:12" ht="17.25">
      <c r="A306" s="32">
        <v>2825</v>
      </c>
      <c r="B306" s="33" t="s">
        <v>16</v>
      </c>
      <c r="C306" s="33">
        <v>2</v>
      </c>
      <c r="D306" s="33">
        <v>5</v>
      </c>
      <c r="E306" s="17" t="s">
        <v>557</v>
      </c>
      <c r="F306" s="50">
        <f t="shared" si="33"/>
        <v>0</v>
      </c>
      <c r="G306" s="50"/>
      <c r="H306" s="63"/>
      <c r="I306" s="41"/>
      <c r="J306" s="49"/>
      <c r="K306" s="49"/>
      <c r="L306" s="49"/>
    </row>
    <row r="307" spans="1:12" ht="17.25">
      <c r="A307" s="32">
        <v>2826</v>
      </c>
      <c r="B307" s="33" t="s">
        <v>16</v>
      </c>
      <c r="C307" s="33">
        <v>2</v>
      </c>
      <c r="D307" s="33">
        <v>6</v>
      </c>
      <c r="E307" s="17" t="s">
        <v>558</v>
      </c>
      <c r="F307" s="39">
        <f t="shared" si="33"/>
        <v>0</v>
      </c>
      <c r="G307" s="39"/>
      <c r="H307" s="40"/>
      <c r="I307" s="41"/>
      <c r="J307" s="49"/>
      <c r="K307" s="49"/>
      <c r="L307" s="49"/>
    </row>
    <row r="308" spans="1:12" ht="25.5">
      <c r="A308" s="32">
        <v>2827</v>
      </c>
      <c r="B308" s="33" t="s">
        <v>16</v>
      </c>
      <c r="C308" s="33">
        <v>2</v>
      </c>
      <c r="D308" s="33">
        <v>7</v>
      </c>
      <c r="E308" s="17" t="s">
        <v>559</v>
      </c>
      <c r="F308" s="39">
        <f t="shared" si="33"/>
        <v>0</v>
      </c>
      <c r="G308" s="39"/>
      <c r="H308" s="40"/>
      <c r="I308" s="41"/>
      <c r="J308" s="49"/>
      <c r="K308" s="49"/>
      <c r="L308" s="49"/>
    </row>
    <row r="309" spans="1:12" ht="38.25">
      <c r="A309" s="32">
        <v>2830</v>
      </c>
      <c r="B309" s="33" t="s">
        <v>16</v>
      </c>
      <c r="C309" s="33">
        <v>3</v>
      </c>
      <c r="D309" s="33">
        <v>0</v>
      </c>
      <c r="E309" s="17" t="s">
        <v>560</v>
      </c>
      <c r="F309" s="39">
        <f>SUM(F311:F312)</f>
        <v>0</v>
      </c>
      <c r="G309" s="39">
        <f>SUM(G311:G312)</f>
        <v>0</v>
      </c>
      <c r="H309" s="40">
        <f>SUM(H311:H312)</f>
        <v>0</v>
      </c>
      <c r="I309" s="41"/>
      <c r="J309" s="49"/>
      <c r="K309" s="49"/>
      <c r="L309" s="49"/>
    </row>
    <row r="310" spans="1:12" ht="17.25">
      <c r="A310" s="32"/>
      <c r="B310" s="33"/>
      <c r="C310" s="33"/>
      <c r="D310" s="33"/>
      <c r="E310" s="17" t="s">
        <v>422</v>
      </c>
      <c r="F310" s="39"/>
      <c r="G310" s="39"/>
      <c r="H310" s="40"/>
      <c r="I310" s="41"/>
      <c r="J310" s="49"/>
      <c r="K310" s="49"/>
      <c r="L310" s="49"/>
    </row>
    <row r="311" spans="1:12" ht="17.25">
      <c r="A311" s="32">
        <v>2831</v>
      </c>
      <c r="B311" s="33" t="s">
        <v>16</v>
      </c>
      <c r="C311" s="33">
        <v>3</v>
      </c>
      <c r="D311" s="33">
        <v>1</v>
      </c>
      <c r="E311" s="17" t="s">
        <v>561</v>
      </c>
      <c r="F311" s="39">
        <f>SUM(G311:H311)</f>
        <v>0</v>
      </c>
      <c r="G311" s="39"/>
      <c r="H311" s="40"/>
      <c r="I311" s="41"/>
      <c r="J311" s="49"/>
      <c r="K311" s="49"/>
      <c r="L311" s="49"/>
    </row>
    <row r="312" spans="1:12" ht="25.5">
      <c r="A312" s="32">
        <v>2832</v>
      </c>
      <c r="B312" s="33" t="s">
        <v>16</v>
      </c>
      <c r="C312" s="33">
        <v>3</v>
      </c>
      <c r="D312" s="33">
        <v>2</v>
      </c>
      <c r="E312" s="17" t="s">
        <v>562</v>
      </c>
      <c r="F312" s="39">
        <f>SUM(G312:H312)</f>
        <v>0</v>
      </c>
      <c r="G312" s="39">
        <f>G313</f>
        <v>0</v>
      </c>
      <c r="H312" s="40">
        <f>H313</f>
        <v>0</v>
      </c>
      <c r="I312" s="41"/>
      <c r="J312" s="49"/>
      <c r="K312" s="49"/>
      <c r="L312" s="49"/>
    </row>
    <row r="313" spans="1:12" ht="17.25">
      <c r="A313" s="32"/>
      <c r="B313" s="33"/>
      <c r="C313" s="33"/>
      <c r="D313" s="33"/>
      <c r="E313" s="17"/>
      <c r="F313" s="39">
        <f>SUM(G313:H313)</f>
        <v>0</v>
      </c>
      <c r="G313" s="39"/>
      <c r="H313" s="40">
        <v>0</v>
      </c>
      <c r="I313" s="41"/>
      <c r="J313" s="49"/>
      <c r="K313" s="49"/>
      <c r="L313" s="49"/>
    </row>
    <row r="314" spans="1:12" ht="17.25">
      <c r="A314" s="32">
        <v>2833</v>
      </c>
      <c r="B314" s="33" t="s">
        <v>16</v>
      </c>
      <c r="C314" s="33">
        <v>3</v>
      </c>
      <c r="D314" s="33">
        <v>3</v>
      </c>
      <c r="E314" s="17" t="s">
        <v>563</v>
      </c>
      <c r="F314" s="39">
        <f>SUM(G314:H314)</f>
        <v>0</v>
      </c>
      <c r="G314" s="39"/>
      <c r="H314" s="40"/>
      <c r="I314" s="41"/>
      <c r="J314" s="49"/>
      <c r="K314" s="49"/>
      <c r="L314" s="49"/>
    </row>
    <row r="315" spans="1:12" ht="25.5">
      <c r="A315" s="32">
        <v>2840</v>
      </c>
      <c r="B315" s="33" t="s">
        <v>16</v>
      </c>
      <c r="C315" s="33">
        <v>4</v>
      </c>
      <c r="D315" s="33">
        <v>0</v>
      </c>
      <c r="E315" s="17" t="s">
        <v>564</v>
      </c>
      <c r="F315" s="39">
        <f>SUM(F317:F319)</f>
        <v>0</v>
      </c>
      <c r="G315" s="39">
        <f>SUM(G317:G319)</f>
        <v>0</v>
      </c>
      <c r="H315" s="40">
        <f>SUM(H317:H319)</f>
        <v>0</v>
      </c>
      <c r="I315" s="41"/>
      <c r="J315" s="49"/>
      <c r="K315" s="49"/>
      <c r="L315" s="49"/>
    </row>
    <row r="316" spans="1:12" ht="17.25">
      <c r="A316" s="32"/>
      <c r="B316" s="33"/>
      <c r="C316" s="33"/>
      <c r="D316" s="33"/>
      <c r="E316" s="17" t="s">
        <v>422</v>
      </c>
      <c r="F316" s="39"/>
      <c r="G316" s="39"/>
      <c r="H316" s="40"/>
      <c r="I316" s="41"/>
      <c r="J316" s="49"/>
      <c r="K316" s="49"/>
      <c r="L316" s="49"/>
    </row>
    <row r="317" spans="1:12" ht="17.25">
      <c r="A317" s="32">
        <v>2841</v>
      </c>
      <c r="B317" s="33" t="s">
        <v>16</v>
      </c>
      <c r="C317" s="33">
        <v>4</v>
      </c>
      <c r="D317" s="33">
        <v>1</v>
      </c>
      <c r="E317" s="17" t="s">
        <v>565</v>
      </c>
      <c r="F317" s="39">
        <f>SUM(G317:H317)</f>
        <v>0</v>
      </c>
      <c r="G317" s="39"/>
      <c r="H317" s="40"/>
      <c r="I317" s="41"/>
      <c r="J317" s="49"/>
      <c r="K317" s="49"/>
      <c r="L317" s="49"/>
    </row>
    <row r="318" spans="1:12" ht="38.25">
      <c r="A318" s="32">
        <v>2842</v>
      </c>
      <c r="B318" s="33" t="s">
        <v>16</v>
      </c>
      <c r="C318" s="33">
        <v>4</v>
      </c>
      <c r="D318" s="33">
        <v>2</v>
      </c>
      <c r="E318" s="17" t="s">
        <v>566</v>
      </c>
      <c r="F318" s="39">
        <f>SUM(G318:H318)</f>
        <v>0</v>
      </c>
      <c r="G318" s="39"/>
      <c r="H318" s="40"/>
      <c r="I318" s="41"/>
      <c r="J318" s="49"/>
      <c r="K318" s="49"/>
      <c r="L318" s="49"/>
    </row>
    <row r="319" spans="1:12" ht="25.5">
      <c r="A319" s="32">
        <v>2843</v>
      </c>
      <c r="B319" s="33" t="s">
        <v>16</v>
      </c>
      <c r="C319" s="33">
        <v>4</v>
      </c>
      <c r="D319" s="33">
        <v>3</v>
      </c>
      <c r="E319" s="17" t="s">
        <v>564</v>
      </c>
      <c r="F319" s="39">
        <f>SUM(G319:H319)</f>
        <v>0</v>
      </c>
      <c r="G319" s="39"/>
      <c r="H319" s="40"/>
      <c r="I319" s="41"/>
      <c r="J319" s="49"/>
      <c r="K319" s="49"/>
      <c r="L319" s="49"/>
    </row>
    <row r="320" spans="1:12" ht="38.25">
      <c r="A320" s="32">
        <v>2850</v>
      </c>
      <c r="B320" s="33" t="s">
        <v>16</v>
      </c>
      <c r="C320" s="33">
        <v>5</v>
      </c>
      <c r="D320" s="33">
        <v>0</v>
      </c>
      <c r="E320" s="55" t="s">
        <v>567</v>
      </c>
      <c r="F320" s="39">
        <f>SUM(F322)</f>
        <v>0</v>
      </c>
      <c r="G320" s="39">
        <f>SUM(G322)</f>
        <v>0</v>
      </c>
      <c r="H320" s="40">
        <f>SUM(H322)</f>
        <v>0</v>
      </c>
      <c r="I320" s="41"/>
      <c r="J320" s="49"/>
      <c r="K320" s="49"/>
      <c r="L320" s="49"/>
    </row>
    <row r="321" spans="1:12" ht="17.25">
      <c r="A321" s="32"/>
      <c r="B321" s="33"/>
      <c r="C321" s="33"/>
      <c r="D321" s="33"/>
      <c r="E321" s="17" t="s">
        <v>422</v>
      </c>
      <c r="F321" s="39"/>
      <c r="G321" s="39"/>
      <c r="H321" s="40"/>
      <c r="I321" s="41"/>
      <c r="J321" s="49"/>
      <c r="K321" s="49"/>
      <c r="L321" s="49"/>
    </row>
    <row r="322" spans="1:12" ht="38.25">
      <c r="A322" s="32">
        <v>2851</v>
      </c>
      <c r="B322" s="33" t="s">
        <v>16</v>
      </c>
      <c r="C322" s="33">
        <v>5</v>
      </c>
      <c r="D322" s="33">
        <v>1</v>
      </c>
      <c r="E322" s="55" t="s">
        <v>567</v>
      </c>
      <c r="F322" s="39">
        <f>SUM(G322:H322)</f>
        <v>0</v>
      </c>
      <c r="G322" s="39"/>
      <c r="H322" s="40"/>
      <c r="I322" s="41"/>
      <c r="J322" s="49"/>
      <c r="K322" s="49"/>
      <c r="L322" s="49"/>
    </row>
    <row r="323" spans="1:12" ht="25.5">
      <c r="A323" s="32">
        <v>2860</v>
      </c>
      <c r="B323" s="33" t="s">
        <v>16</v>
      </c>
      <c r="C323" s="33">
        <v>6</v>
      </c>
      <c r="D323" s="33">
        <v>0</v>
      </c>
      <c r="E323" s="55" t="s">
        <v>568</v>
      </c>
      <c r="F323" s="39">
        <f>SUM(F325)</f>
        <v>0</v>
      </c>
      <c r="G323" s="39">
        <f>SUM(G325)</f>
        <v>0</v>
      </c>
      <c r="H323" s="40">
        <f>SUM(H325)</f>
        <v>0</v>
      </c>
      <c r="I323" s="41"/>
      <c r="J323" s="49"/>
      <c r="K323" s="49"/>
      <c r="L323" s="49"/>
    </row>
    <row r="324" spans="1:12" ht="17.25">
      <c r="A324" s="32"/>
      <c r="B324" s="33"/>
      <c r="C324" s="33"/>
      <c r="D324" s="33"/>
      <c r="E324" s="17" t="s">
        <v>422</v>
      </c>
      <c r="F324" s="39"/>
      <c r="G324" s="39"/>
      <c r="H324" s="40"/>
      <c r="I324" s="41"/>
      <c r="J324" s="49"/>
      <c r="K324" s="49"/>
      <c r="L324" s="49"/>
    </row>
    <row r="325" spans="1:12" ht="25.5">
      <c r="A325" s="32">
        <v>2861</v>
      </c>
      <c r="B325" s="33" t="s">
        <v>16</v>
      </c>
      <c r="C325" s="33">
        <v>6</v>
      </c>
      <c r="D325" s="33">
        <v>1</v>
      </c>
      <c r="E325" s="55" t="s">
        <v>568</v>
      </c>
      <c r="F325" s="39">
        <f>F326</f>
        <v>0</v>
      </c>
      <c r="G325" s="39">
        <f>G326</f>
        <v>0</v>
      </c>
      <c r="H325" s="40">
        <f>H326</f>
        <v>0</v>
      </c>
      <c r="I325" s="41"/>
      <c r="J325" s="49"/>
      <c r="K325" s="49"/>
      <c r="L325" s="49"/>
    </row>
    <row r="326" spans="1:12" ht="17.25">
      <c r="A326" s="32"/>
      <c r="B326" s="33"/>
      <c r="C326" s="33"/>
      <c r="D326" s="33"/>
      <c r="E326" s="55">
        <v>4269</v>
      </c>
      <c r="F326" s="39">
        <f>SUM(G326:H326)</f>
        <v>0</v>
      </c>
      <c r="G326" s="39"/>
      <c r="H326" s="40"/>
      <c r="I326" s="41"/>
      <c r="J326" s="49"/>
      <c r="K326" s="49"/>
      <c r="L326" s="49"/>
    </row>
    <row r="327" spans="1:12" s="62" customFormat="1" ht="51">
      <c r="A327" s="59">
        <v>2900</v>
      </c>
      <c r="B327" s="60" t="s">
        <v>17</v>
      </c>
      <c r="C327" s="60">
        <v>0</v>
      </c>
      <c r="D327" s="60">
        <v>0</v>
      </c>
      <c r="E327" s="61" t="s">
        <v>569</v>
      </c>
      <c r="F327" s="50">
        <f aca="true" t="shared" si="35" ref="F327:L327">F329+F356+F369+F388</f>
        <v>1126995</v>
      </c>
      <c r="G327" s="50">
        <f t="shared" si="35"/>
        <v>725762.1000000001</v>
      </c>
      <c r="H327" s="50">
        <f t="shared" si="35"/>
        <v>401232.89999999997</v>
      </c>
      <c r="I327" s="50">
        <f t="shared" si="35"/>
        <v>475632.8</v>
      </c>
      <c r="J327" s="50">
        <f t="shared" si="35"/>
        <v>704756.4</v>
      </c>
      <c r="K327" s="50">
        <f t="shared" si="35"/>
        <v>903048.7000000001</v>
      </c>
      <c r="L327" s="50">
        <f t="shared" si="35"/>
        <v>1126995</v>
      </c>
    </row>
    <row r="328" spans="1:12" ht="17.25">
      <c r="A328" s="32"/>
      <c r="B328" s="33"/>
      <c r="C328" s="33"/>
      <c r="D328" s="33"/>
      <c r="E328" s="17" t="s">
        <v>341</v>
      </c>
      <c r="F328" s="39"/>
      <c r="G328" s="39"/>
      <c r="H328" s="40"/>
      <c r="I328" s="41"/>
      <c r="J328" s="49"/>
      <c r="K328" s="49"/>
      <c r="L328" s="49"/>
    </row>
    <row r="329" spans="1:12" ht="30.75" customHeight="1">
      <c r="A329" s="32">
        <v>2910</v>
      </c>
      <c r="B329" s="33" t="s">
        <v>17</v>
      </c>
      <c r="C329" s="33">
        <v>1</v>
      </c>
      <c r="D329" s="33">
        <v>0</v>
      </c>
      <c r="E329" s="17" t="s">
        <v>570</v>
      </c>
      <c r="F329" s="39">
        <f aca="true" t="shared" si="36" ref="F329:L329">F331</f>
        <v>887426.9</v>
      </c>
      <c r="G329" s="39">
        <f t="shared" si="36"/>
        <v>486194.00000000006</v>
      </c>
      <c r="H329" s="39">
        <f t="shared" si="36"/>
        <v>401232.89999999997</v>
      </c>
      <c r="I329" s="39">
        <f t="shared" si="36"/>
        <v>410510.5</v>
      </c>
      <c r="J329" s="39">
        <f t="shared" si="36"/>
        <v>581656.6000000001</v>
      </c>
      <c r="K329" s="39">
        <f t="shared" si="36"/>
        <v>721861.6000000001</v>
      </c>
      <c r="L329" s="39">
        <f t="shared" si="36"/>
        <v>887426.9000000001</v>
      </c>
    </row>
    <row r="330" spans="1:12" ht="17.25">
      <c r="A330" s="32"/>
      <c r="B330" s="33"/>
      <c r="C330" s="33"/>
      <c r="D330" s="33"/>
      <c r="E330" s="17" t="s">
        <v>422</v>
      </c>
      <c r="F330" s="39"/>
      <c r="G330" s="39"/>
      <c r="H330" s="40"/>
      <c r="I330" s="41"/>
      <c r="J330" s="49"/>
      <c r="K330" s="49"/>
      <c r="L330" s="49"/>
    </row>
    <row r="331" spans="1:12" ht="17.25">
      <c r="A331" s="32">
        <v>2911</v>
      </c>
      <c r="B331" s="33" t="s">
        <v>17</v>
      </c>
      <c r="C331" s="33">
        <v>1</v>
      </c>
      <c r="D331" s="33">
        <v>1</v>
      </c>
      <c r="E331" s="17" t="s">
        <v>571</v>
      </c>
      <c r="F331" s="39">
        <f>G331+H331</f>
        <v>887426.9</v>
      </c>
      <c r="G331" s="39">
        <f>G332+G350+G351</f>
        <v>486194.00000000006</v>
      </c>
      <c r="H331" s="39">
        <f>H352+H353+H354</f>
        <v>401232.89999999997</v>
      </c>
      <c r="I331" s="39">
        <f>I332+I350+I351+I352+I353+I354</f>
        <v>410510.5</v>
      </c>
      <c r="J331" s="39">
        <f>J332+J350+J351+J352+J353+J354</f>
        <v>581656.6000000001</v>
      </c>
      <c r="K331" s="39">
        <f>K332+K350+K351+K352+K353+K354</f>
        <v>721861.6000000001</v>
      </c>
      <c r="L331" s="39">
        <f>L332+L350+L351+L352+L353+L354</f>
        <v>887426.9000000001</v>
      </c>
    </row>
    <row r="332" spans="1:12" ht="38.25">
      <c r="A332" s="32"/>
      <c r="B332" s="33"/>
      <c r="C332" s="33"/>
      <c r="D332" s="33"/>
      <c r="E332" s="54" t="s">
        <v>379</v>
      </c>
      <c r="F332" s="39">
        <f>G332+H332</f>
        <v>479794.00000000006</v>
      </c>
      <c r="G332" s="39">
        <f aca="true" t="shared" si="37" ref="G332:L332">G334+G335+G336+G337+G338+G339+G340+G341+G342+G343+G344+G345+G346+G347+G348+G349</f>
        <v>479794.00000000006</v>
      </c>
      <c r="H332" s="39">
        <f t="shared" si="37"/>
        <v>0</v>
      </c>
      <c r="I332" s="39">
        <f t="shared" si="37"/>
        <v>120675.9</v>
      </c>
      <c r="J332" s="39">
        <f t="shared" si="37"/>
        <v>239422</v>
      </c>
      <c r="K332" s="39">
        <f t="shared" si="37"/>
        <v>354127</v>
      </c>
      <c r="L332" s="39">
        <f t="shared" si="37"/>
        <v>479794.00000000006</v>
      </c>
    </row>
    <row r="333" spans="1:12" ht="17.25">
      <c r="A333" s="32"/>
      <c r="B333" s="33"/>
      <c r="C333" s="33"/>
      <c r="D333" s="33"/>
      <c r="E333" s="17" t="s">
        <v>281</v>
      </c>
      <c r="F333" s="39"/>
      <c r="G333" s="39"/>
      <c r="H333" s="40">
        <v>0</v>
      </c>
      <c r="I333" s="41"/>
      <c r="J333" s="49"/>
      <c r="K333" s="49"/>
      <c r="L333" s="49"/>
    </row>
    <row r="334" spans="1:17" ht="17.25">
      <c r="A334" s="32"/>
      <c r="B334" s="33"/>
      <c r="C334" s="33"/>
      <c r="D334" s="33"/>
      <c r="E334" s="17" t="s">
        <v>397</v>
      </c>
      <c r="F334" s="39">
        <f aca="true" t="shared" si="38" ref="F334:F351">SUM(G334:H334)</f>
        <v>24405.4</v>
      </c>
      <c r="G334" s="39">
        <v>24405.4</v>
      </c>
      <c r="H334" s="40">
        <v>0</v>
      </c>
      <c r="I334" s="41">
        <v>6105</v>
      </c>
      <c r="J334" s="49">
        <v>12035</v>
      </c>
      <c r="K334" s="49">
        <v>17965</v>
      </c>
      <c r="L334" s="39">
        <v>24405.4</v>
      </c>
      <c r="M334" s="68"/>
      <c r="N334" s="68"/>
      <c r="O334" s="68"/>
      <c r="P334" s="68"/>
      <c r="Q334" s="68"/>
    </row>
    <row r="335" spans="1:17" ht="17.25">
      <c r="A335" s="32"/>
      <c r="B335" s="33"/>
      <c r="C335" s="33"/>
      <c r="D335" s="33"/>
      <c r="E335" s="17" t="s">
        <v>398</v>
      </c>
      <c r="F335" s="39">
        <f t="shared" si="38"/>
        <v>17249.8</v>
      </c>
      <c r="G335" s="39">
        <v>17249.8</v>
      </c>
      <c r="H335" s="40">
        <v>0</v>
      </c>
      <c r="I335" s="41">
        <v>4555</v>
      </c>
      <c r="J335" s="49">
        <v>8955</v>
      </c>
      <c r="K335" s="49">
        <v>13335</v>
      </c>
      <c r="L335" s="39">
        <v>17249.8</v>
      </c>
      <c r="M335" s="68"/>
      <c r="N335" s="68"/>
      <c r="O335" s="68"/>
      <c r="P335" s="68"/>
      <c r="Q335" s="68"/>
    </row>
    <row r="336" spans="1:17" ht="17.25">
      <c r="A336" s="32"/>
      <c r="B336" s="33"/>
      <c r="C336" s="33"/>
      <c r="D336" s="33"/>
      <c r="E336" s="17" t="s">
        <v>399</v>
      </c>
      <c r="F336" s="39">
        <f t="shared" si="38"/>
        <v>30972.5</v>
      </c>
      <c r="G336" s="39">
        <v>30972.5</v>
      </c>
      <c r="H336" s="40">
        <v>0</v>
      </c>
      <c r="I336" s="41">
        <v>7865</v>
      </c>
      <c r="J336" s="49">
        <v>15565</v>
      </c>
      <c r="K336" s="49">
        <v>23255</v>
      </c>
      <c r="L336" s="39">
        <v>30972.5</v>
      </c>
      <c r="M336" s="68"/>
      <c r="N336" s="68"/>
      <c r="O336" s="68"/>
      <c r="P336" s="68"/>
      <c r="Q336" s="68"/>
    </row>
    <row r="337" spans="1:17" ht="25.5">
      <c r="A337" s="32"/>
      <c r="B337" s="33"/>
      <c r="C337" s="33"/>
      <c r="D337" s="33"/>
      <c r="E337" s="17" t="s">
        <v>400</v>
      </c>
      <c r="F337" s="39">
        <f>SUM(G337:H337)</f>
        <v>25734.7</v>
      </c>
      <c r="G337" s="39">
        <v>25734.7</v>
      </c>
      <c r="H337" s="40">
        <v>0</v>
      </c>
      <c r="I337" s="41">
        <v>6563.9</v>
      </c>
      <c r="J337" s="49">
        <v>12935</v>
      </c>
      <c r="K337" s="49">
        <v>19315</v>
      </c>
      <c r="L337" s="39">
        <v>25734.7</v>
      </c>
      <c r="M337" s="68"/>
      <c r="N337" s="68"/>
      <c r="O337" s="68"/>
      <c r="P337" s="68"/>
      <c r="Q337" s="68"/>
    </row>
    <row r="338" spans="1:17" ht="25.5">
      <c r="A338" s="32"/>
      <c r="B338" s="33"/>
      <c r="C338" s="33"/>
      <c r="D338" s="33"/>
      <c r="E338" s="17" t="s">
        <v>401</v>
      </c>
      <c r="F338" s="39">
        <f t="shared" si="38"/>
        <v>38816.3</v>
      </c>
      <c r="G338" s="39">
        <v>38816.3</v>
      </c>
      <c r="H338" s="40">
        <v>0</v>
      </c>
      <c r="I338" s="41">
        <v>9825</v>
      </c>
      <c r="J338" s="41">
        <v>19375</v>
      </c>
      <c r="K338" s="41">
        <v>29025</v>
      </c>
      <c r="L338" s="39">
        <v>38816.3</v>
      </c>
      <c r="M338" s="68"/>
      <c r="N338" s="68"/>
      <c r="O338" s="68"/>
      <c r="P338" s="68"/>
      <c r="Q338" s="68"/>
    </row>
    <row r="339" spans="1:17" ht="25.5">
      <c r="A339" s="32"/>
      <c r="B339" s="33"/>
      <c r="C339" s="33"/>
      <c r="D339" s="33"/>
      <c r="E339" s="17" t="s">
        <v>402</v>
      </c>
      <c r="F339" s="39">
        <f>G339</f>
        <v>38779.4</v>
      </c>
      <c r="G339" s="39">
        <v>38779.4</v>
      </c>
      <c r="H339" s="40">
        <v>0</v>
      </c>
      <c r="I339" s="41">
        <v>9922</v>
      </c>
      <c r="J339" s="41">
        <v>19522</v>
      </c>
      <c r="K339" s="41">
        <v>29122</v>
      </c>
      <c r="L339" s="39">
        <v>38779.4</v>
      </c>
      <c r="M339" s="68"/>
      <c r="N339" s="68"/>
      <c r="O339" s="68"/>
      <c r="P339" s="68"/>
      <c r="Q339" s="68"/>
    </row>
    <row r="340" spans="1:17" ht="17.25">
      <c r="A340" s="32"/>
      <c r="B340" s="33"/>
      <c r="C340" s="33"/>
      <c r="D340" s="33"/>
      <c r="E340" s="17" t="s">
        <v>403</v>
      </c>
      <c r="F340" s="39">
        <f t="shared" si="38"/>
        <v>17239.9</v>
      </c>
      <c r="G340" s="39">
        <v>17239.9</v>
      </c>
      <c r="H340" s="40">
        <v>0</v>
      </c>
      <c r="I340" s="41">
        <v>4555</v>
      </c>
      <c r="J340" s="49">
        <v>8955</v>
      </c>
      <c r="K340" s="49">
        <v>13335</v>
      </c>
      <c r="L340" s="39">
        <v>17239.9</v>
      </c>
      <c r="M340" s="68"/>
      <c r="N340" s="68"/>
      <c r="O340" s="68"/>
      <c r="P340" s="68"/>
      <c r="Q340" s="68"/>
    </row>
    <row r="341" spans="1:17" ht="17.25">
      <c r="A341" s="32"/>
      <c r="B341" s="33"/>
      <c r="C341" s="33"/>
      <c r="D341" s="33"/>
      <c r="E341" s="17" t="s">
        <v>404</v>
      </c>
      <c r="F341" s="39">
        <f t="shared" si="38"/>
        <v>61305</v>
      </c>
      <c r="G341" s="39">
        <v>61305</v>
      </c>
      <c r="H341" s="40">
        <v>0</v>
      </c>
      <c r="I341" s="41">
        <v>15545</v>
      </c>
      <c r="J341" s="49">
        <v>30965</v>
      </c>
      <c r="K341" s="49">
        <v>46385</v>
      </c>
      <c r="L341" s="39">
        <v>61305</v>
      </c>
      <c r="M341" s="68"/>
      <c r="N341" s="68"/>
      <c r="O341" s="68"/>
      <c r="P341" s="68"/>
      <c r="Q341" s="68"/>
    </row>
    <row r="342" spans="1:17" ht="17.25">
      <c r="A342" s="32"/>
      <c r="B342" s="33"/>
      <c r="C342" s="33"/>
      <c r="D342" s="33"/>
      <c r="E342" s="17" t="s">
        <v>405</v>
      </c>
      <c r="F342" s="39">
        <f t="shared" si="38"/>
        <v>23604.3</v>
      </c>
      <c r="G342" s="39">
        <v>23604.3</v>
      </c>
      <c r="H342" s="40">
        <v>0</v>
      </c>
      <c r="I342" s="41">
        <v>6040</v>
      </c>
      <c r="J342" s="49">
        <v>11890</v>
      </c>
      <c r="K342" s="49">
        <v>17740</v>
      </c>
      <c r="L342" s="39">
        <v>23604.3</v>
      </c>
      <c r="M342" s="68"/>
      <c r="N342" s="68"/>
      <c r="O342" s="68"/>
      <c r="P342" s="68"/>
      <c r="Q342" s="68"/>
    </row>
    <row r="343" spans="1:17" ht="17.25">
      <c r="A343" s="32"/>
      <c r="B343" s="33"/>
      <c r="C343" s="33"/>
      <c r="D343" s="33"/>
      <c r="E343" s="17" t="s">
        <v>406</v>
      </c>
      <c r="F343" s="39">
        <f t="shared" si="38"/>
        <v>23843.9</v>
      </c>
      <c r="G343" s="39">
        <v>23843.9</v>
      </c>
      <c r="H343" s="40">
        <v>0</v>
      </c>
      <c r="I343" s="41">
        <v>6090</v>
      </c>
      <c r="J343" s="49">
        <v>12005</v>
      </c>
      <c r="K343" s="49">
        <v>17920</v>
      </c>
      <c r="L343" s="39">
        <v>23843.9</v>
      </c>
      <c r="M343" s="68"/>
      <c r="N343" s="68"/>
      <c r="O343" s="68"/>
      <c r="P343" s="68"/>
      <c r="Q343" s="68"/>
    </row>
    <row r="344" spans="1:17" ht="17.25">
      <c r="A344" s="32"/>
      <c r="B344" s="33"/>
      <c r="C344" s="33"/>
      <c r="D344" s="33"/>
      <c r="E344" s="17" t="s">
        <v>407</v>
      </c>
      <c r="F344" s="39">
        <f t="shared" si="38"/>
        <v>24151.8</v>
      </c>
      <c r="G344" s="39">
        <v>24151.8</v>
      </c>
      <c r="H344" s="40">
        <v>0</v>
      </c>
      <c r="I344" s="41">
        <v>6165</v>
      </c>
      <c r="J344" s="49">
        <v>12155</v>
      </c>
      <c r="K344" s="49">
        <v>18145</v>
      </c>
      <c r="L344" s="39">
        <v>24151.8</v>
      </c>
      <c r="M344" s="68"/>
      <c r="N344" s="68"/>
      <c r="O344" s="68"/>
      <c r="P344" s="68"/>
      <c r="Q344" s="68"/>
    </row>
    <row r="345" spans="1:17" ht="17.25">
      <c r="A345" s="32"/>
      <c r="B345" s="33"/>
      <c r="C345" s="33"/>
      <c r="D345" s="33"/>
      <c r="E345" s="17" t="s">
        <v>408</v>
      </c>
      <c r="F345" s="39">
        <f t="shared" si="38"/>
        <v>23311.9</v>
      </c>
      <c r="G345" s="39">
        <v>23311.9</v>
      </c>
      <c r="H345" s="40">
        <v>0</v>
      </c>
      <c r="I345" s="41">
        <v>5955</v>
      </c>
      <c r="J345" s="41">
        <v>11735</v>
      </c>
      <c r="K345" s="41">
        <v>17515</v>
      </c>
      <c r="L345" s="39">
        <v>23311.9</v>
      </c>
      <c r="M345" s="68"/>
      <c r="N345" s="68"/>
      <c r="O345" s="68"/>
      <c r="P345" s="68"/>
      <c r="Q345" s="68"/>
    </row>
    <row r="346" spans="1:16" ht="17.25">
      <c r="A346" s="32"/>
      <c r="B346" s="33"/>
      <c r="C346" s="33"/>
      <c r="D346" s="33"/>
      <c r="E346" s="17" t="s">
        <v>409</v>
      </c>
      <c r="F346" s="39">
        <f t="shared" si="38"/>
        <v>17318.9</v>
      </c>
      <c r="G346" s="39">
        <v>17318.9</v>
      </c>
      <c r="H346" s="40">
        <v>0</v>
      </c>
      <c r="I346" s="41">
        <v>4545</v>
      </c>
      <c r="J346" s="49">
        <v>8965</v>
      </c>
      <c r="K346" s="49">
        <v>13385</v>
      </c>
      <c r="L346" s="49">
        <v>17318.9</v>
      </c>
      <c r="M346" s="68"/>
      <c r="N346" s="68"/>
      <c r="O346" s="68"/>
      <c r="P346" s="68"/>
    </row>
    <row r="347" spans="1:16" ht="17.25">
      <c r="A347" s="32"/>
      <c r="B347" s="33"/>
      <c r="C347" s="33"/>
      <c r="D347" s="33"/>
      <c r="E347" s="17" t="s">
        <v>410</v>
      </c>
      <c r="F347" s="39">
        <f t="shared" si="38"/>
        <v>24820.2</v>
      </c>
      <c r="G347" s="39">
        <v>24820.2</v>
      </c>
      <c r="H347" s="40">
        <v>0</v>
      </c>
      <c r="I347" s="41">
        <v>6295</v>
      </c>
      <c r="J347" s="41">
        <v>12465</v>
      </c>
      <c r="K347" s="41">
        <v>18635</v>
      </c>
      <c r="L347" s="41">
        <v>24820.2</v>
      </c>
      <c r="M347" s="68"/>
      <c r="N347" s="68"/>
      <c r="O347" s="68"/>
      <c r="P347" s="68"/>
    </row>
    <row r="348" spans="1:12" ht="25.5">
      <c r="A348" s="32"/>
      <c r="B348" s="33"/>
      <c r="C348" s="33"/>
      <c r="D348" s="33"/>
      <c r="E348" s="67" t="s">
        <v>842</v>
      </c>
      <c r="F348" s="39">
        <f>SUM(G348:H348)</f>
        <v>82640</v>
      </c>
      <c r="G348" s="39">
        <v>82640</v>
      </c>
      <c r="H348" s="40">
        <v>0</v>
      </c>
      <c r="I348" s="41">
        <v>20650</v>
      </c>
      <c r="J348" s="41">
        <v>41300</v>
      </c>
      <c r="K348" s="41">
        <v>55950</v>
      </c>
      <c r="L348" s="41">
        <v>82640</v>
      </c>
    </row>
    <row r="349" spans="1:12" ht="40.5" customHeight="1">
      <c r="A349" s="69"/>
      <c r="B349" s="33"/>
      <c r="C349" s="33"/>
      <c r="D349" s="33"/>
      <c r="E349" s="70" t="s">
        <v>379</v>
      </c>
      <c r="F349" s="39">
        <f t="shared" si="38"/>
        <v>5600</v>
      </c>
      <c r="G349" s="39">
        <v>5600</v>
      </c>
      <c r="H349" s="40">
        <v>0</v>
      </c>
      <c r="I349" s="41">
        <v>0</v>
      </c>
      <c r="J349" s="41">
        <v>600</v>
      </c>
      <c r="K349" s="41">
        <v>3100</v>
      </c>
      <c r="L349" s="41">
        <v>5600</v>
      </c>
    </row>
    <row r="350" spans="1:12" ht="27.75" customHeight="1">
      <c r="A350" s="69"/>
      <c r="B350" s="33"/>
      <c r="C350" s="33"/>
      <c r="D350" s="33"/>
      <c r="E350" s="71" t="s">
        <v>866</v>
      </c>
      <c r="F350" s="39">
        <f t="shared" si="38"/>
        <v>4400</v>
      </c>
      <c r="G350" s="39">
        <v>4400</v>
      </c>
      <c r="H350" s="40">
        <v>0</v>
      </c>
      <c r="I350" s="41">
        <v>2500</v>
      </c>
      <c r="J350" s="41">
        <v>4400</v>
      </c>
      <c r="K350" s="41">
        <v>4400</v>
      </c>
      <c r="L350" s="41">
        <v>4400</v>
      </c>
    </row>
    <row r="351" spans="1:16" ht="40.5" customHeight="1">
      <c r="A351" s="69"/>
      <c r="B351" s="33"/>
      <c r="C351" s="33"/>
      <c r="D351" s="33"/>
      <c r="E351" s="70" t="s">
        <v>843</v>
      </c>
      <c r="F351" s="39">
        <f t="shared" si="38"/>
        <v>2000</v>
      </c>
      <c r="G351" s="39">
        <v>2000</v>
      </c>
      <c r="H351" s="40">
        <v>0</v>
      </c>
      <c r="I351" s="41">
        <v>500</v>
      </c>
      <c r="J351" s="41">
        <v>1000</v>
      </c>
      <c r="K351" s="41">
        <v>1500</v>
      </c>
      <c r="L351" s="41">
        <v>2000</v>
      </c>
      <c r="M351" s="68"/>
      <c r="N351" s="68"/>
      <c r="O351" s="68"/>
      <c r="P351" s="68"/>
    </row>
    <row r="352" spans="1:12" ht="22.5" customHeight="1">
      <c r="A352" s="69"/>
      <c r="B352" s="33"/>
      <c r="C352" s="33"/>
      <c r="D352" s="33"/>
      <c r="E352" s="47" t="s">
        <v>864</v>
      </c>
      <c r="F352" s="39">
        <f>H352</f>
        <v>314398.3</v>
      </c>
      <c r="G352" s="39"/>
      <c r="H352" s="40">
        <v>314398.3</v>
      </c>
      <c r="I352" s="41">
        <v>200000</v>
      </c>
      <c r="J352" s="41">
        <v>250000</v>
      </c>
      <c r="K352" s="41">
        <v>275000</v>
      </c>
      <c r="L352" s="41">
        <v>314398.3</v>
      </c>
    </row>
    <row r="353" spans="1:12" ht="30.75" customHeight="1">
      <c r="A353" s="69"/>
      <c r="B353" s="33"/>
      <c r="C353" s="33"/>
      <c r="D353" s="33"/>
      <c r="E353" s="47" t="s">
        <v>865</v>
      </c>
      <c r="F353" s="39">
        <f>H353</f>
        <v>65370.8</v>
      </c>
      <c r="G353" s="39"/>
      <c r="H353" s="39">
        <v>65370.8</v>
      </c>
      <c r="I353" s="39">
        <v>65370.8</v>
      </c>
      <c r="J353" s="39">
        <v>65370.8</v>
      </c>
      <c r="K353" s="39">
        <v>65370.8</v>
      </c>
      <c r="L353" s="39">
        <v>65370.8</v>
      </c>
    </row>
    <row r="354" spans="1:12" ht="23.25" customHeight="1">
      <c r="A354" s="69"/>
      <c r="B354" s="33"/>
      <c r="C354" s="33"/>
      <c r="D354" s="33"/>
      <c r="E354" s="44" t="s">
        <v>372</v>
      </c>
      <c r="F354" s="39">
        <f>H354</f>
        <v>21463.8</v>
      </c>
      <c r="G354" s="39"/>
      <c r="H354" s="40">
        <v>21463.8</v>
      </c>
      <c r="I354" s="39">
        <v>21463.8</v>
      </c>
      <c r="J354" s="39">
        <v>21463.8</v>
      </c>
      <c r="K354" s="39">
        <v>21463.8</v>
      </c>
      <c r="L354" s="39">
        <v>21463.8</v>
      </c>
    </row>
    <row r="355" spans="1:12" ht="17.25">
      <c r="A355" s="72">
        <v>2912</v>
      </c>
      <c r="B355" s="33" t="s">
        <v>17</v>
      </c>
      <c r="C355" s="33">
        <v>1</v>
      </c>
      <c r="D355" s="33">
        <v>2</v>
      </c>
      <c r="E355" s="17" t="s">
        <v>572</v>
      </c>
      <c r="F355" s="39"/>
      <c r="G355" s="39"/>
      <c r="H355" s="40">
        <v>0</v>
      </c>
      <c r="I355" s="41"/>
      <c r="J355" s="49"/>
      <c r="K355" s="49"/>
      <c r="L355" s="49"/>
    </row>
    <row r="356" spans="1:12" ht="17.25">
      <c r="A356" s="72">
        <v>2920</v>
      </c>
      <c r="B356" s="33" t="s">
        <v>17</v>
      </c>
      <c r="C356" s="33">
        <v>2</v>
      </c>
      <c r="D356" s="33">
        <v>0</v>
      </c>
      <c r="E356" s="17" t="s">
        <v>573</v>
      </c>
      <c r="F356" s="39">
        <f>F358+F359</f>
        <v>6936.6</v>
      </c>
      <c r="G356" s="39">
        <f>G358+G359</f>
        <v>6936.6</v>
      </c>
      <c r="H356" s="40">
        <v>0</v>
      </c>
      <c r="I356" s="41">
        <f>I359</f>
        <v>6936.6</v>
      </c>
      <c r="J356" s="41">
        <f>J359</f>
        <v>6936.6</v>
      </c>
      <c r="K356" s="41">
        <f>K359</f>
        <v>6936.6</v>
      </c>
      <c r="L356" s="41">
        <f>L359</f>
        <v>6936.6</v>
      </c>
    </row>
    <row r="357" spans="1:12" ht="17.25">
      <c r="A357" s="72"/>
      <c r="B357" s="33"/>
      <c r="C357" s="33"/>
      <c r="D357" s="33"/>
      <c r="E357" s="17" t="s">
        <v>422</v>
      </c>
      <c r="F357" s="39"/>
      <c r="G357" s="39"/>
      <c r="H357" s="40">
        <v>0</v>
      </c>
      <c r="I357" s="41"/>
      <c r="J357" s="49"/>
      <c r="K357" s="49"/>
      <c r="L357" s="49"/>
    </row>
    <row r="358" spans="1:12" ht="18" thickBot="1">
      <c r="A358" s="72">
        <v>2921</v>
      </c>
      <c r="B358" s="73" t="s">
        <v>17</v>
      </c>
      <c r="C358" s="33">
        <v>2</v>
      </c>
      <c r="D358" s="74">
        <v>1</v>
      </c>
      <c r="E358" s="75" t="s">
        <v>574</v>
      </c>
      <c r="F358" s="76">
        <f>SUM(G358:H358)</f>
        <v>0</v>
      </c>
      <c r="G358" s="77"/>
      <c r="H358" s="40">
        <v>0</v>
      </c>
      <c r="I358" s="41"/>
      <c r="J358" s="49"/>
      <c r="K358" s="49"/>
      <c r="L358" s="49"/>
    </row>
    <row r="359" spans="1:12" ht="18" thickBot="1">
      <c r="A359" s="72">
        <v>2922</v>
      </c>
      <c r="B359" s="73" t="s">
        <v>17</v>
      </c>
      <c r="C359" s="33">
        <v>2</v>
      </c>
      <c r="D359" s="74">
        <v>2</v>
      </c>
      <c r="E359" s="75" t="s">
        <v>575</v>
      </c>
      <c r="F359" s="76">
        <f>SUM(G359:H359)</f>
        <v>6936.6</v>
      </c>
      <c r="G359" s="78">
        <f>G360</f>
        <v>6936.6</v>
      </c>
      <c r="H359" s="40">
        <v>0</v>
      </c>
      <c r="I359" s="41">
        <f>I360</f>
        <v>6936.6</v>
      </c>
      <c r="J359" s="41">
        <f>J360</f>
        <v>6936.6</v>
      </c>
      <c r="K359" s="41">
        <f>K360</f>
        <v>6936.6</v>
      </c>
      <c r="L359" s="41">
        <f>L360</f>
        <v>6936.6</v>
      </c>
    </row>
    <row r="360" spans="1:12" ht="38.25">
      <c r="A360" s="72"/>
      <c r="B360" s="73"/>
      <c r="C360" s="33"/>
      <c r="D360" s="74"/>
      <c r="E360" s="47" t="s">
        <v>867</v>
      </c>
      <c r="F360" s="57">
        <f>G360</f>
        <v>6936.6</v>
      </c>
      <c r="G360" s="78">
        <v>6936.6</v>
      </c>
      <c r="H360" s="40"/>
      <c r="I360" s="41">
        <v>6936.6</v>
      </c>
      <c r="J360" s="41">
        <v>6936.6</v>
      </c>
      <c r="K360" s="41">
        <v>6936.6</v>
      </c>
      <c r="L360" s="41">
        <v>6936.6</v>
      </c>
    </row>
    <row r="361" spans="1:12" ht="38.25">
      <c r="A361" s="72">
        <v>2930</v>
      </c>
      <c r="B361" s="73" t="s">
        <v>17</v>
      </c>
      <c r="C361" s="33">
        <v>3</v>
      </c>
      <c r="D361" s="74">
        <v>0</v>
      </c>
      <c r="E361" s="75" t="s">
        <v>576</v>
      </c>
      <c r="F361" s="79">
        <f>SUM(F363:F364)</f>
        <v>0</v>
      </c>
      <c r="G361" s="58">
        <f>SUM(G363:G364)</f>
        <v>0</v>
      </c>
      <c r="H361" s="40">
        <v>0</v>
      </c>
      <c r="I361" s="41"/>
      <c r="J361" s="49"/>
      <c r="K361" s="49"/>
      <c r="L361" s="49"/>
    </row>
    <row r="362" spans="1:12" ht="17.25">
      <c r="A362" s="72"/>
      <c r="B362" s="80"/>
      <c r="C362" s="33"/>
      <c r="D362" s="74"/>
      <c r="E362" s="75" t="s">
        <v>422</v>
      </c>
      <c r="F362" s="79"/>
      <c r="G362" s="58"/>
      <c r="H362" s="40"/>
      <c r="I362" s="41"/>
      <c r="J362" s="49"/>
      <c r="K362" s="49"/>
      <c r="L362" s="49"/>
    </row>
    <row r="363" spans="1:12" ht="26.25" thickBot="1">
      <c r="A363" s="72">
        <v>2931</v>
      </c>
      <c r="B363" s="73" t="s">
        <v>17</v>
      </c>
      <c r="C363" s="33">
        <v>3</v>
      </c>
      <c r="D363" s="74">
        <v>1</v>
      </c>
      <c r="E363" s="75" t="s">
        <v>577</v>
      </c>
      <c r="F363" s="76">
        <f>SUM(G363:H363)</f>
        <v>0</v>
      </c>
      <c r="G363" s="77"/>
      <c r="H363" s="40"/>
      <c r="I363" s="41"/>
      <c r="J363" s="49"/>
      <c r="K363" s="49"/>
      <c r="L363" s="49"/>
    </row>
    <row r="364" spans="1:12" ht="18" thickBot="1">
      <c r="A364" s="72">
        <v>2932</v>
      </c>
      <c r="B364" s="73" t="s">
        <v>17</v>
      </c>
      <c r="C364" s="33">
        <v>3</v>
      </c>
      <c r="D364" s="74">
        <v>2</v>
      </c>
      <c r="E364" s="75" t="s">
        <v>578</v>
      </c>
      <c r="F364" s="76">
        <f>SUM(G364:H364)</f>
        <v>0</v>
      </c>
      <c r="G364" s="78"/>
      <c r="H364" s="40"/>
      <c r="I364" s="41"/>
      <c r="J364" s="49"/>
      <c r="K364" s="49"/>
      <c r="L364" s="49"/>
    </row>
    <row r="365" spans="1:12" ht="17.25">
      <c r="A365" s="72">
        <v>2940</v>
      </c>
      <c r="B365" s="73" t="s">
        <v>17</v>
      </c>
      <c r="C365" s="33">
        <v>4</v>
      </c>
      <c r="D365" s="74">
        <v>0</v>
      </c>
      <c r="E365" s="75" t="s">
        <v>579</v>
      </c>
      <c r="F365" s="79">
        <f>F367</f>
        <v>0</v>
      </c>
      <c r="G365" s="58">
        <f>G367</f>
        <v>0</v>
      </c>
      <c r="H365" s="40">
        <f>H367</f>
        <v>0</v>
      </c>
      <c r="I365" s="41"/>
      <c r="J365" s="49"/>
      <c r="K365" s="49"/>
      <c r="L365" s="49"/>
    </row>
    <row r="366" spans="1:12" ht="17.25">
      <c r="A366" s="72"/>
      <c r="B366" s="80"/>
      <c r="C366" s="33"/>
      <c r="D366" s="74"/>
      <c r="E366" s="75" t="s">
        <v>422</v>
      </c>
      <c r="F366" s="79"/>
      <c r="G366" s="58"/>
      <c r="H366" s="40"/>
      <c r="I366" s="41"/>
      <c r="J366" s="49"/>
      <c r="K366" s="49"/>
      <c r="L366" s="49"/>
    </row>
    <row r="367" spans="1:12" ht="26.25" thickBot="1">
      <c r="A367" s="72">
        <v>2941</v>
      </c>
      <c r="B367" s="73" t="s">
        <v>17</v>
      </c>
      <c r="C367" s="33">
        <v>4</v>
      </c>
      <c r="D367" s="74">
        <v>1</v>
      </c>
      <c r="E367" s="75" t="s">
        <v>580</v>
      </c>
      <c r="F367" s="76">
        <f>SUM(G367:H367)</f>
        <v>0</v>
      </c>
      <c r="G367" s="77"/>
      <c r="H367" s="40"/>
      <c r="I367" s="41"/>
      <c r="J367" s="49"/>
      <c r="K367" s="49"/>
      <c r="L367" s="49"/>
    </row>
    <row r="368" spans="1:12" ht="26.25" thickBot="1">
      <c r="A368" s="72">
        <v>2942</v>
      </c>
      <c r="B368" s="73" t="s">
        <v>17</v>
      </c>
      <c r="C368" s="33">
        <v>4</v>
      </c>
      <c r="D368" s="74">
        <v>2</v>
      </c>
      <c r="E368" s="75" t="s">
        <v>581</v>
      </c>
      <c r="F368" s="76">
        <f>SUM(G368:H368)</f>
        <v>0</v>
      </c>
      <c r="G368" s="77"/>
      <c r="H368" s="40"/>
      <c r="I368" s="41"/>
      <c r="J368" s="49"/>
      <c r="K368" s="49"/>
      <c r="L368" s="49"/>
    </row>
    <row r="369" spans="1:12" ht="25.5">
      <c r="A369" s="72">
        <v>2950</v>
      </c>
      <c r="B369" s="73" t="s">
        <v>17</v>
      </c>
      <c r="C369" s="33">
        <v>5</v>
      </c>
      <c r="D369" s="74">
        <v>0</v>
      </c>
      <c r="E369" s="75" t="s">
        <v>582</v>
      </c>
      <c r="F369" s="79">
        <f>SUM(F371,F381)</f>
        <v>232631.5</v>
      </c>
      <c r="G369" s="58">
        <f aca="true" t="shared" si="39" ref="G369:L369">G371</f>
        <v>232631.5</v>
      </c>
      <c r="H369" s="58">
        <f t="shared" si="39"/>
        <v>0</v>
      </c>
      <c r="I369" s="39">
        <f t="shared" si="39"/>
        <v>58185.7</v>
      </c>
      <c r="J369" s="39">
        <f t="shared" si="39"/>
        <v>116163.2</v>
      </c>
      <c r="K369" s="39">
        <f t="shared" si="39"/>
        <v>174250.5</v>
      </c>
      <c r="L369" s="39">
        <f t="shared" si="39"/>
        <v>232631.5</v>
      </c>
    </row>
    <row r="370" spans="1:12" ht="17.25">
      <c r="A370" s="72"/>
      <c r="B370" s="80"/>
      <c r="C370" s="33"/>
      <c r="D370" s="74"/>
      <c r="E370" s="75" t="s">
        <v>422</v>
      </c>
      <c r="F370" s="79"/>
      <c r="G370" s="58"/>
      <c r="H370" s="40"/>
      <c r="I370" s="41"/>
      <c r="J370" s="49"/>
      <c r="K370" s="49"/>
      <c r="L370" s="49"/>
    </row>
    <row r="371" spans="1:12" ht="18" thickBot="1">
      <c r="A371" s="72">
        <v>2951</v>
      </c>
      <c r="B371" s="73" t="s">
        <v>17</v>
      </c>
      <c r="C371" s="33">
        <v>5</v>
      </c>
      <c r="D371" s="74">
        <v>1</v>
      </c>
      <c r="E371" s="75" t="s">
        <v>583</v>
      </c>
      <c r="F371" s="76">
        <f aca="true" t="shared" si="40" ref="F371:L371">F372+F380</f>
        <v>232631.5</v>
      </c>
      <c r="G371" s="76">
        <f t="shared" si="40"/>
        <v>232631.5</v>
      </c>
      <c r="H371" s="77">
        <f t="shared" si="40"/>
        <v>0</v>
      </c>
      <c r="I371" s="39">
        <f t="shared" si="40"/>
        <v>58185.7</v>
      </c>
      <c r="J371" s="39">
        <f t="shared" si="40"/>
        <v>116163.2</v>
      </c>
      <c r="K371" s="39">
        <f t="shared" si="40"/>
        <v>174250.5</v>
      </c>
      <c r="L371" s="39">
        <f t="shared" si="40"/>
        <v>232631.5</v>
      </c>
    </row>
    <row r="372" spans="1:12" ht="39" thickBot="1">
      <c r="A372" s="72"/>
      <c r="B372" s="73"/>
      <c r="C372" s="33"/>
      <c r="D372" s="74"/>
      <c r="E372" s="54" t="s">
        <v>379</v>
      </c>
      <c r="F372" s="76">
        <f aca="true" t="shared" si="41" ref="F372:L372">F374+F375+F376+F377+F378+F379</f>
        <v>232631.5</v>
      </c>
      <c r="G372" s="76">
        <f t="shared" si="41"/>
        <v>232631.5</v>
      </c>
      <c r="H372" s="77">
        <f t="shared" si="41"/>
        <v>0</v>
      </c>
      <c r="I372" s="39">
        <f t="shared" si="41"/>
        <v>58185.7</v>
      </c>
      <c r="J372" s="39">
        <f t="shared" si="41"/>
        <v>116163.2</v>
      </c>
      <c r="K372" s="39">
        <f t="shared" si="41"/>
        <v>174250.5</v>
      </c>
      <c r="L372" s="39">
        <f t="shared" si="41"/>
        <v>232631.5</v>
      </c>
    </row>
    <row r="373" spans="1:12" ht="18" thickBot="1">
      <c r="A373" s="72"/>
      <c r="B373" s="73"/>
      <c r="C373" s="33"/>
      <c r="D373" s="74"/>
      <c r="E373" s="75" t="s">
        <v>281</v>
      </c>
      <c r="F373" s="76"/>
      <c r="G373" s="77"/>
      <c r="H373" s="40"/>
      <c r="I373" s="81"/>
      <c r="J373" s="82"/>
      <c r="K373" s="82"/>
      <c r="L373" s="82"/>
    </row>
    <row r="374" spans="1:12" ht="18" thickBot="1">
      <c r="A374" s="72"/>
      <c r="B374" s="73"/>
      <c r="C374" s="33"/>
      <c r="D374" s="74"/>
      <c r="E374" s="75" t="s">
        <v>411</v>
      </c>
      <c r="F374" s="76">
        <f aca="true" t="shared" si="42" ref="F374:F380">SUM(G374:H374)</f>
        <v>9747.1</v>
      </c>
      <c r="G374" s="77">
        <v>9747.1</v>
      </c>
      <c r="H374" s="40"/>
      <c r="I374" s="41">
        <v>2435</v>
      </c>
      <c r="J374" s="49">
        <v>4870</v>
      </c>
      <c r="K374" s="49">
        <v>7305</v>
      </c>
      <c r="L374" s="49">
        <v>9747.1</v>
      </c>
    </row>
    <row r="375" spans="1:12" ht="26.25" thickBot="1">
      <c r="A375" s="72"/>
      <c r="B375" s="73"/>
      <c r="C375" s="33"/>
      <c r="D375" s="74"/>
      <c r="E375" s="75" t="s">
        <v>829</v>
      </c>
      <c r="F375" s="76">
        <f t="shared" si="42"/>
        <v>98288.2</v>
      </c>
      <c r="G375" s="77">
        <v>98288.2</v>
      </c>
      <c r="H375" s="40"/>
      <c r="I375" s="41">
        <v>24610.2</v>
      </c>
      <c r="J375" s="41">
        <v>49160.2</v>
      </c>
      <c r="K375" s="41">
        <v>73710</v>
      </c>
      <c r="L375" s="41">
        <v>98288.2</v>
      </c>
    </row>
    <row r="376" spans="1:12" ht="26.25" thickBot="1">
      <c r="A376" s="72"/>
      <c r="B376" s="73"/>
      <c r="C376" s="33"/>
      <c r="D376" s="74"/>
      <c r="E376" s="75" t="s">
        <v>412</v>
      </c>
      <c r="F376" s="76">
        <f t="shared" si="42"/>
        <v>11659.3</v>
      </c>
      <c r="G376" s="77">
        <v>11659.3</v>
      </c>
      <c r="H376" s="40"/>
      <c r="I376" s="41">
        <v>2915</v>
      </c>
      <c r="J376" s="41">
        <v>5830</v>
      </c>
      <c r="K376" s="41">
        <v>8745</v>
      </c>
      <c r="L376" s="41">
        <v>11659.3</v>
      </c>
    </row>
    <row r="377" spans="1:12" ht="18" thickBot="1">
      <c r="A377" s="72"/>
      <c r="B377" s="73"/>
      <c r="C377" s="33"/>
      <c r="D377" s="74"/>
      <c r="E377" s="75" t="s">
        <v>413</v>
      </c>
      <c r="F377" s="76">
        <f t="shared" si="42"/>
        <v>14988.5</v>
      </c>
      <c r="G377" s="77">
        <v>14988.5</v>
      </c>
      <c r="H377" s="40"/>
      <c r="I377" s="41">
        <v>3700</v>
      </c>
      <c r="J377" s="49">
        <v>7400</v>
      </c>
      <c r="K377" s="49">
        <v>11200</v>
      </c>
      <c r="L377" s="49">
        <v>14988.5</v>
      </c>
    </row>
    <row r="378" spans="1:12" ht="26.25" thickBot="1">
      <c r="A378" s="72"/>
      <c r="B378" s="73"/>
      <c r="C378" s="33"/>
      <c r="D378" s="74"/>
      <c r="E378" s="75" t="s">
        <v>414</v>
      </c>
      <c r="F378" s="76">
        <f t="shared" si="42"/>
        <v>52966.5</v>
      </c>
      <c r="G378" s="77">
        <v>52966.5</v>
      </c>
      <c r="H378" s="40"/>
      <c r="I378" s="41">
        <v>13338</v>
      </c>
      <c r="J378" s="41">
        <v>26528</v>
      </c>
      <c r="K378" s="41">
        <v>39728</v>
      </c>
      <c r="L378" s="41">
        <v>52966.5</v>
      </c>
    </row>
    <row r="379" spans="1:12" ht="18" thickBot="1">
      <c r="A379" s="72"/>
      <c r="B379" s="73"/>
      <c r="C379" s="33"/>
      <c r="D379" s="74"/>
      <c r="E379" s="75" t="s">
        <v>415</v>
      </c>
      <c r="F379" s="76">
        <f t="shared" si="42"/>
        <v>44981.9</v>
      </c>
      <c r="G379" s="77">
        <v>44981.9</v>
      </c>
      <c r="H379" s="40"/>
      <c r="I379" s="41">
        <v>11187.5</v>
      </c>
      <c r="J379" s="49">
        <v>22375</v>
      </c>
      <c r="K379" s="49">
        <v>33562.5</v>
      </c>
      <c r="L379" s="49">
        <v>44981.9</v>
      </c>
    </row>
    <row r="380" spans="1:12" ht="29.25" customHeight="1" thickBot="1">
      <c r="A380" s="72"/>
      <c r="B380" s="73"/>
      <c r="C380" s="33"/>
      <c r="D380" s="74"/>
      <c r="E380" s="83"/>
      <c r="F380" s="76">
        <f t="shared" si="42"/>
        <v>0</v>
      </c>
      <c r="G380" s="77"/>
      <c r="H380" s="40">
        <v>0</v>
      </c>
      <c r="I380" s="41"/>
      <c r="J380" s="49"/>
      <c r="K380" s="49"/>
      <c r="L380" s="49"/>
    </row>
    <row r="381" spans="1:12" ht="18" thickBot="1">
      <c r="A381" s="72">
        <v>2952</v>
      </c>
      <c r="B381" s="73" t="s">
        <v>17</v>
      </c>
      <c r="C381" s="33">
        <v>5</v>
      </c>
      <c r="D381" s="74">
        <v>2</v>
      </c>
      <c r="E381" s="75" t="s">
        <v>718</v>
      </c>
      <c r="F381" s="76">
        <f>SUM(G381:H381)</f>
        <v>0</v>
      </c>
      <c r="G381" s="77"/>
      <c r="H381" s="40"/>
      <c r="I381" s="41"/>
      <c r="J381" s="49"/>
      <c r="K381" s="49"/>
      <c r="L381" s="49"/>
    </row>
    <row r="382" spans="1:12" ht="25.5">
      <c r="A382" s="72">
        <v>2960</v>
      </c>
      <c r="B382" s="73" t="s">
        <v>17</v>
      </c>
      <c r="C382" s="33">
        <v>6</v>
      </c>
      <c r="D382" s="74">
        <v>0</v>
      </c>
      <c r="E382" s="75" t="s">
        <v>585</v>
      </c>
      <c r="F382" s="79">
        <f>SUM(F384)</f>
        <v>0</v>
      </c>
      <c r="G382" s="58">
        <f>SUM(G384)</f>
        <v>0</v>
      </c>
      <c r="H382" s="40">
        <f>SUM(H384)</f>
        <v>0</v>
      </c>
      <c r="I382" s="41"/>
      <c r="J382" s="49"/>
      <c r="K382" s="49"/>
      <c r="L382" s="49"/>
    </row>
    <row r="383" spans="1:12" ht="17.25">
      <c r="A383" s="72"/>
      <c r="B383" s="80"/>
      <c r="C383" s="33"/>
      <c r="D383" s="74"/>
      <c r="E383" s="75" t="s">
        <v>422</v>
      </c>
      <c r="F383" s="79"/>
      <c r="G383" s="58"/>
      <c r="H383" s="40"/>
      <c r="I383" s="41"/>
      <c r="J383" s="49"/>
      <c r="K383" s="49"/>
      <c r="L383" s="49"/>
    </row>
    <row r="384" spans="1:12" ht="26.25" thickBot="1">
      <c r="A384" s="32">
        <v>2961</v>
      </c>
      <c r="B384" s="33" t="s">
        <v>17</v>
      </c>
      <c r="C384" s="33">
        <v>6</v>
      </c>
      <c r="D384" s="33">
        <v>1</v>
      </c>
      <c r="E384" s="84" t="s">
        <v>585</v>
      </c>
      <c r="F384" s="76">
        <f>SUM(G384:H384)</f>
        <v>0</v>
      </c>
      <c r="G384" s="77"/>
      <c r="H384" s="40"/>
      <c r="I384" s="41"/>
      <c r="J384" s="49"/>
      <c r="K384" s="49"/>
      <c r="L384" s="49"/>
    </row>
    <row r="385" spans="1:12" ht="25.5">
      <c r="A385" s="32">
        <v>2970</v>
      </c>
      <c r="B385" s="33" t="s">
        <v>17</v>
      </c>
      <c r="C385" s="33">
        <v>7</v>
      </c>
      <c r="D385" s="33">
        <v>0</v>
      </c>
      <c r="E385" s="84" t="s">
        <v>586</v>
      </c>
      <c r="F385" s="79">
        <f>SUM(F387)</f>
        <v>0</v>
      </c>
      <c r="G385" s="58">
        <f>SUM(G387)</f>
        <v>0</v>
      </c>
      <c r="H385" s="40">
        <f>SUM(H387)</f>
        <v>0</v>
      </c>
      <c r="I385" s="41"/>
      <c r="J385" s="49"/>
      <c r="K385" s="49"/>
      <c r="L385" s="49"/>
    </row>
    <row r="386" spans="1:12" ht="17.25">
      <c r="A386" s="32"/>
      <c r="B386" s="33"/>
      <c r="C386" s="33"/>
      <c r="D386" s="33"/>
      <c r="E386" s="84" t="s">
        <v>422</v>
      </c>
      <c r="F386" s="79"/>
      <c r="G386" s="58"/>
      <c r="H386" s="40"/>
      <c r="I386" s="41"/>
      <c r="J386" s="49"/>
      <c r="K386" s="49"/>
      <c r="L386" s="49"/>
    </row>
    <row r="387" spans="1:12" ht="26.25" thickBot="1">
      <c r="A387" s="32">
        <v>2971</v>
      </c>
      <c r="B387" s="33" t="s">
        <v>17</v>
      </c>
      <c r="C387" s="33">
        <v>7</v>
      </c>
      <c r="D387" s="33">
        <v>1</v>
      </c>
      <c r="E387" s="84" t="s">
        <v>586</v>
      </c>
      <c r="F387" s="76">
        <f>SUM(G387:H387)</f>
        <v>0</v>
      </c>
      <c r="G387" s="77"/>
      <c r="H387" s="40"/>
      <c r="I387" s="41"/>
      <c r="J387" s="49"/>
      <c r="K387" s="49"/>
      <c r="L387" s="49"/>
    </row>
    <row r="388" spans="1:12" ht="17.25">
      <c r="A388" s="32">
        <v>2980</v>
      </c>
      <c r="B388" s="33" t="s">
        <v>17</v>
      </c>
      <c r="C388" s="33">
        <v>8</v>
      </c>
      <c r="D388" s="33">
        <v>0</v>
      </c>
      <c r="E388" s="84" t="s">
        <v>587</v>
      </c>
      <c r="F388" s="79">
        <f>SUM(F390)</f>
        <v>0</v>
      </c>
      <c r="G388" s="58">
        <f>SUM(G390)</f>
        <v>0</v>
      </c>
      <c r="H388" s="40">
        <f>SUM(H390)</f>
        <v>0</v>
      </c>
      <c r="I388" s="41"/>
      <c r="J388" s="49"/>
      <c r="K388" s="49"/>
      <c r="L388" s="49"/>
    </row>
    <row r="389" spans="1:12" ht="17.25">
      <c r="A389" s="32"/>
      <c r="B389" s="33"/>
      <c r="C389" s="33"/>
      <c r="D389" s="33"/>
      <c r="E389" s="84" t="s">
        <v>422</v>
      </c>
      <c r="F389" s="79"/>
      <c r="G389" s="58"/>
      <c r="H389" s="40"/>
      <c r="I389" s="41"/>
      <c r="J389" s="49"/>
      <c r="K389" s="49"/>
      <c r="L389" s="49"/>
    </row>
    <row r="390" spans="1:12" ht="18" thickBot="1">
      <c r="A390" s="32">
        <v>2981</v>
      </c>
      <c r="B390" s="33" t="s">
        <v>17</v>
      </c>
      <c r="C390" s="33">
        <v>8</v>
      </c>
      <c r="D390" s="33">
        <v>1</v>
      </c>
      <c r="E390" s="84" t="s">
        <v>587</v>
      </c>
      <c r="F390" s="76">
        <f>F391</f>
        <v>0</v>
      </c>
      <c r="G390" s="77">
        <f>G391</f>
        <v>0</v>
      </c>
      <c r="H390" s="40">
        <f>H391</f>
        <v>0</v>
      </c>
      <c r="I390" s="41"/>
      <c r="J390" s="49"/>
      <c r="K390" s="49"/>
      <c r="L390" s="49"/>
    </row>
    <row r="391" spans="1:12" ht="18" thickBot="1">
      <c r="A391" s="32"/>
      <c r="B391" s="33"/>
      <c r="C391" s="33"/>
      <c r="D391" s="33"/>
      <c r="E391" s="84">
        <v>4637</v>
      </c>
      <c r="F391" s="76">
        <f>SUM(G391:H391)</f>
        <v>0</v>
      </c>
      <c r="G391" s="78">
        <v>0</v>
      </c>
      <c r="H391" s="40"/>
      <c r="I391" s="41"/>
      <c r="J391" s="49"/>
      <c r="K391" s="49"/>
      <c r="L391" s="49"/>
    </row>
    <row r="392" spans="1:12" s="62" customFormat="1" ht="51">
      <c r="A392" s="59">
        <v>3000</v>
      </c>
      <c r="B392" s="60" t="s">
        <v>18</v>
      </c>
      <c r="C392" s="60">
        <v>0</v>
      </c>
      <c r="D392" s="60">
        <v>0</v>
      </c>
      <c r="E392" s="85" t="s">
        <v>588</v>
      </c>
      <c r="F392" s="86">
        <f aca="true" t="shared" si="43" ref="F392:L392">SUM(F394,F398,F401,F406,F409,F412,F415,F420,F424)</f>
        <v>40250</v>
      </c>
      <c r="G392" s="87">
        <f t="shared" si="43"/>
        <v>40250</v>
      </c>
      <c r="H392" s="87">
        <f t="shared" si="43"/>
        <v>0</v>
      </c>
      <c r="I392" s="50">
        <f t="shared" si="43"/>
        <v>10200</v>
      </c>
      <c r="J392" s="50">
        <f t="shared" si="43"/>
        <v>20150</v>
      </c>
      <c r="K392" s="50">
        <f t="shared" si="43"/>
        <v>30100</v>
      </c>
      <c r="L392" s="50">
        <f t="shared" si="43"/>
        <v>40250</v>
      </c>
    </row>
    <row r="393" spans="1:12" ht="17.25">
      <c r="A393" s="32"/>
      <c r="B393" s="33"/>
      <c r="C393" s="33"/>
      <c r="D393" s="33"/>
      <c r="E393" s="84" t="s">
        <v>341</v>
      </c>
      <c r="F393" s="79"/>
      <c r="G393" s="58"/>
      <c r="H393" s="40"/>
      <c r="I393" s="41"/>
      <c r="J393" s="49"/>
      <c r="K393" s="49"/>
      <c r="L393" s="49"/>
    </row>
    <row r="394" spans="1:12" ht="25.5">
      <c r="A394" s="32">
        <v>3010</v>
      </c>
      <c r="B394" s="33" t="s">
        <v>18</v>
      </c>
      <c r="C394" s="33">
        <v>1</v>
      </c>
      <c r="D394" s="33">
        <v>0</v>
      </c>
      <c r="E394" s="84" t="s">
        <v>589</v>
      </c>
      <c r="F394" s="79">
        <f>SUM(F396:F397)</f>
        <v>0</v>
      </c>
      <c r="G394" s="58">
        <f>SUM(G396:G397)</f>
        <v>0</v>
      </c>
      <c r="H394" s="40">
        <f>SUM(H396:H397)</f>
        <v>0</v>
      </c>
      <c r="I394" s="41"/>
      <c r="J394" s="49"/>
      <c r="K394" s="49"/>
      <c r="L394" s="49"/>
    </row>
    <row r="395" spans="1:12" ht="17.25">
      <c r="A395" s="32"/>
      <c r="B395" s="33"/>
      <c r="C395" s="33"/>
      <c r="D395" s="33"/>
      <c r="E395" s="84" t="s">
        <v>422</v>
      </c>
      <c r="F395" s="79"/>
      <c r="G395" s="58"/>
      <c r="H395" s="40"/>
      <c r="I395" s="41"/>
      <c r="J395" s="49"/>
      <c r="K395" s="49"/>
      <c r="L395" s="49"/>
    </row>
    <row r="396" spans="1:12" ht="18" thickBot="1">
      <c r="A396" s="32">
        <v>3011</v>
      </c>
      <c r="B396" s="33" t="s">
        <v>18</v>
      </c>
      <c r="C396" s="33">
        <v>1</v>
      </c>
      <c r="D396" s="33">
        <v>1</v>
      </c>
      <c r="E396" s="84" t="s">
        <v>590</v>
      </c>
      <c r="F396" s="76">
        <f>SUM(G396:H396)</f>
        <v>0</v>
      </c>
      <c r="G396" s="77"/>
      <c r="H396" s="40"/>
      <c r="I396" s="41"/>
      <c r="J396" s="49"/>
      <c r="K396" s="49"/>
      <c r="L396" s="49"/>
    </row>
    <row r="397" spans="1:12" ht="18" thickBot="1">
      <c r="A397" s="32">
        <v>3012</v>
      </c>
      <c r="B397" s="33" t="s">
        <v>18</v>
      </c>
      <c r="C397" s="33">
        <v>1</v>
      </c>
      <c r="D397" s="33">
        <v>2</v>
      </c>
      <c r="E397" s="84" t="s">
        <v>591</v>
      </c>
      <c r="F397" s="76">
        <f>SUM(G397:H397)</f>
        <v>0</v>
      </c>
      <c r="G397" s="77"/>
      <c r="H397" s="40"/>
      <c r="I397" s="41"/>
      <c r="J397" s="49"/>
      <c r="K397" s="49"/>
      <c r="L397" s="49"/>
    </row>
    <row r="398" spans="1:12" ht="17.25">
      <c r="A398" s="32">
        <v>3020</v>
      </c>
      <c r="B398" s="33" t="s">
        <v>18</v>
      </c>
      <c r="C398" s="33">
        <v>2</v>
      </c>
      <c r="D398" s="33">
        <v>0</v>
      </c>
      <c r="E398" s="84" t="s">
        <v>592</v>
      </c>
      <c r="F398" s="79">
        <f>SUM(F400)</f>
        <v>0</v>
      </c>
      <c r="G398" s="58">
        <f>SUM(G400)</f>
        <v>0</v>
      </c>
      <c r="H398" s="40">
        <f>SUM(H400)</f>
        <v>0</v>
      </c>
      <c r="I398" s="41"/>
      <c r="J398" s="49"/>
      <c r="K398" s="49"/>
      <c r="L398" s="49"/>
    </row>
    <row r="399" spans="1:12" ht="17.25">
      <c r="A399" s="32"/>
      <c r="B399" s="33"/>
      <c r="C399" s="33"/>
      <c r="D399" s="33"/>
      <c r="E399" s="84" t="s">
        <v>422</v>
      </c>
      <c r="F399" s="79"/>
      <c r="G399" s="58"/>
      <c r="H399" s="40"/>
      <c r="I399" s="41"/>
      <c r="J399" s="49"/>
      <c r="K399" s="49"/>
      <c r="L399" s="49"/>
    </row>
    <row r="400" spans="1:12" ht="18" thickBot="1">
      <c r="A400" s="32">
        <v>3021</v>
      </c>
      <c r="B400" s="33" t="s">
        <v>18</v>
      </c>
      <c r="C400" s="33">
        <v>2</v>
      </c>
      <c r="D400" s="33">
        <v>1</v>
      </c>
      <c r="E400" s="84" t="s">
        <v>592</v>
      </c>
      <c r="F400" s="76">
        <f>SUM(G400:H400)</f>
        <v>0</v>
      </c>
      <c r="G400" s="77"/>
      <c r="H400" s="40"/>
      <c r="I400" s="41"/>
      <c r="J400" s="49"/>
      <c r="K400" s="49"/>
      <c r="L400" s="49"/>
    </row>
    <row r="401" spans="1:12" ht="17.25">
      <c r="A401" s="32">
        <v>3030</v>
      </c>
      <c r="B401" s="33" t="s">
        <v>18</v>
      </c>
      <c r="C401" s="33">
        <v>3</v>
      </c>
      <c r="D401" s="33">
        <v>0</v>
      </c>
      <c r="E401" s="84" t="s">
        <v>593</v>
      </c>
      <c r="F401" s="79">
        <f aca="true" t="shared" si="44" ref="F401:L401">SUM(F403)</f>
        <v>5000</v>
      </c>
      <c r="G401" s="58">
        <f t="shared" si="44"/>
        <v>5000</v>
      </c>
      <c r="H401" s="58">
        <f t="shared" si="44"/>
        <v>0</v>
      </c>
      <c r="I401" s="39">
        <f t="shared" si="44"/>
        <v>1250</v>
      </c>
      <c r="J401" s="39">
        <f t="shared" si="44"/>
        <v>2500</v>
      </c>
      <c r="K401" s="39">
        <f t="shared" si="44"/>
        <v>3750</v>
      </c>
      <c r="L401" s="39">
        <f t="shared" si="44"/>
        <v>5000</v>
      </c>
    </row>
    <row r="402" spans="1:12" ht="17.25">
      <c r="A402" s="32"/>
      <c r="B402" s="33"/>
      <c r="C402" s="33"/>
      <c r="D402" s="33"/>
      <c r="E402" s="84" t="s">
        <v>422</v>
      </c>
      <c r="F402" s="79"/>
      <c r="G402" s="58"/>
      <c r="H402" s="40"/>
      <c r="I402" s="41"/>
      <c r="J402" s="49"/>
      <c r="K402" s="49"/>
      <c r="L402" s="49"/>
    </row>
    <row r="403" spans="1:12" ht="18" thickBot="1">
      <c r="A403" s="32">
        <v>3031</v>
      </c>
      <c r="B403" s="33" t="s">
        <v>18</v>
      </c>
      <c r="C403" s="33">
        <v>3</v>
      </c>
      <c r="D403" s="33" t="s">
        <v>179</v>
      </c>
      <c r="E403" s="84" t="s">
        <v>593</v>
      </c>
      <c r="F403" s="76">
        <f>SUM(G403:H403)</f>
        <v>5000</v>
      </c>
      <c r="G403" s="78">
        <f aca="true" t="shared" si="45" ref="G403:L403">G404+G405</f>
        <v>5000</v>
      </c>
      <c r="H403" s="78">
        <f t="shared" si="45"/>
        <v>0</v>
      </c>
      <c r="I403" s="39">
        <f t="shared" si="45"/>
        <v>1250</v>
      </c>
      <c r="J403" s="39">
        <f t="shared" si="45"/>
        <v>2500</v>
      </c>
      <c r="K403" s="39">
        <f t="shared" si="45"/>
        <v>3750</v>
      </c>
      <c r="L403" s="39">
        <f t="shared" si="45"/>
        <v>5000</v>
      </c>
    </row>
    <row r="404" spans="1:12" ht="26.25" thickBot="1">
      <c r="A404" s="32"/>
      <c r="B404" s="33"/>
      <c r="C404" s="33"/>
      <c r="D404" s="33"/>
      <c r="E404" s="88" t="s">
        <v>416</v>
      </c>
      <c r="F404" s="76">
        <f>SUM(G404:H404)</f>
        <v>5000</v>
      </c>
      <c r="G404" s="58">
        <v>5000</v>
      </c>
      <c r="H404" s="40">
        <v>0</v>
      </c>
      <c r="I404" s="41">
        <v>1250</v>
      </c>
      <c r="J404" s="41">
        <v>2500</v>
      </c>
      <c r="K404" s="41">
        <v>3750</v>
      </c>
      <c r="L404" s="41">
        <v>5000</v>
      </c>
    </row>
    <row r="405" spans="1:12" ht="18" thickBot="1">
      <c r="A405" s="32"/>
      <c r="B405" s="33"/>
      <c r="C405" s="33"/>
      <c r="D405" s="33"/>
      <c r="E405" s="84"/>
      <c r="F405" s="76">
        <f>SUM(G405:H405)</f>
        <v>0</v>
      </c>
      <c r="G405" s="58"/>
      <c r="H405" s="40"/>
      <c r="I405" s="41"/>
      <c r="J405" s="49"/>
      <c r="K405" s="49"/>
      <c r="L405" s="49"/>
    </row>
    <row r="406" spans="1:12" ht="17.25">
      <c r="A406" s="32">
        <v>3040</v>
      </c>
      <c r="B406" s="33" t="s">
        <v>18</v>
      </c>
      <c r="C406" s="33">
        <v>4</v>
      </c>
      <c r="D406" s="33">
        <v>0</v>
      </c>
      <c r="E406" s="84" t="s">
        <v>594</v>
      </c>
      <c r="F406" s="79">
        <f>SUM(F408)</f>
        <v>0</v>
      </c>
      <c r="G406" s="58">
        <f>SUM(G408)</f>
        <v>0</v>
      </c>
      <c r="H406" s="40">
        <f>SUM(H408)</f>
        <v>0</v>
      </c>
      <c r="I406" s="41"/>
      <c r="J406" s="49"/>
      <c r="K406" s="49"/>
      <c r="L406" s="49"/>
    </row>
    <row r="407" spans="1:12" ht="17.25">
      <c r="A407" s="32"/>
      <c r="B407" s="33"/>
      <c r="C407" s="33"/>
      <c r="D407" s="33"/>
      <c r="E407" s="84" t="s">
        <v>422</v>
      </c>
      <c r="F407" s="79"/>
      <c r="G407" s="58"/>
      <c r="H407" s="40"/>
      <c r="I407" s="41"/>
      <c r="J407" s="49"/>
      <c r="K407" s="49"/>
      <c r="L407" s="49"/>
    </row>
    <row r="408" spans="1:12" ht="18" thickBot="1">
      <c r="A408" s="32">
        <v>3041</v>
      </c>
      <c r="B408" s="33" t="s">
        <v>18</v>
      </c>
      <c r="C408" s="33">
        <v>4</v>
      </c>
      <c r="D408" s="33">
        <v>1</v>
      </c>
      <c r="E408" s="84" t="s">
        <v>594</v>
      </c>
      <c r="F408" s="76">
        <f>SUM(G408:H408)</f>
        <v>0</v>
      </c>
      <c r="G408" s="78"/>
      <c r="H408" s="40"/>
      <c r="I408" s="41"/>
      <c r="J408" s="49"/>
      <c r="K408" s="49"/>
      <c r="L408" s="49"/>
    </row>
    <row r="409" spans="1:12" ht="17.25">
      <c r="A409" s="32">
        <v>3050</v>
      </c>
      <c r="B409" s="33" t="s">
        <v>18</v>
      </c>
      <c r="C409" s="33">
        <v>5</v>
      </c>
      <c r="D409" s="33">
        <v>0</v>
      </c>
      <c r="E409" s="84" t="s">
        <v>595</v>
      </c>
      <c r="F409" s="79">
        <f>SUM(F411)</f>
        <v>0</v>
      </c>
      <c r="G409" s="58">
        <f>SUM(G411)</f>
        <v>0</v>
      </c>
      <c r="H409" s="40">
        <f>SUM(H411)</f>
        <v>0</v>
      </c>
      <c r="I409" s="41"/>
      <c r="J409" s="49"/>
      <c r="K409" s="49"/>
      <c r="L409" s="49"/>
    </row>
    <row r="410" spans="1:12" ht="17.25">
      <c r="A410" s="32"/>
      <c r="B410" s="33"/>
      <c r="C410" s="33"/>
      <c r="D410" s="33"/>
      <c r="E410" s="84" t="s">
        <v>422</v>
      </c>
      <c r="F410" s="79"/>
      <c r="G410" s="58"/>
      <c r="H410" s="40"/>
      <c r="I410" s="41"/>
      <c r="J410" s="49"/>
      <c r="K410" s="49"/>
      <c r="L410" s="49"/>
    </row>
    <row r="411" spans="1:12" ht="18" thickBot="1">
      <c r="A411" s="32">
        <v>3051</v>
      </c>
      <c r="B411" s="33" t="s">
        <v>18</v>
      </c>
      <c r="C411" s="33">
        <v>5</v>
      </c>
      <c r="D411" s="33">
        <v>1</v>
      </c>
      <c r="E411" s="84" t="s">
        <v>595</v>
      </c>
      <c r="F411" s="76">
        <f>SUM(G411:H411)</f>
        <v>0</v>
      </c>
      <c r="G411" s="77"/>
      <c r="H411" s="40"/>
      <c r="I411" s="41"/>
      <c r="J411" s="49"/>
      <c r="K411" s="49"/>
      <c r="L411" s="49"/>
    </row>
    <row r="412" spans="1:12" ht="17.25">
      <c r="A412" s="32">
        <v>3060</v>
      </c>
      <c r="B412" s="33" t="s">
        <v>18</v>
      </c>
      <c r="C412" s="33">
        <v>6</v>
      </c>
      <c r="D412" s="33">
        <v>0</v>
      </c>
      <c r="E412" s="84" t="s">
        <v>596</v>
      </c>
      <c r="F412" s="79">
        <f>SUM(F414)</f>
        <v>0</v>
      </c>
      <c r="G412" s="58">
        <f>SUM(G414)</f>
        <v>0</v>
      </c>
      <c r="H412" s="40">
        <f>SUM(H414)</f>
        <v>0</v>
      </c>
      <c r="I412" s="89"/>
      <c r="J412" s="49"/>
      <c r="K412" s="49"/>
      <c r="L412" s="49"/>
    </row>
    <row r="413" spans="1:12" ht="17.25">
      <c r="A413" s="32"/>
      <c r="B413" s="33"/>
      <c r="C413" s="33"/>
      <c r="D413" s="33"/>
      <c r="E413" s="84" t="s">
        <v>422</v>
      </c>
      <c r="F413" s="79"/>
      <c r="G413" s="58"/>
      <c r="H413" s="40"/>
      <c r="I413" s="89"/>
      <c r="J413" s="49"/>
      <c r="K413" s="49"/>
      <c r="L413" s="49"/>
    </row>
    <row r="414" spans="1:12" ht="18" thickBot="1">
      <c r="A414" s="32">
        <v>3061</v>
      </c>
      <c r="B414" s="33" t="s">
        <v>18</v>
      </c>
      <c r="C414" s="33">
        <v>6</v>
      </c>
      <c r="D414" s="33">
        <v>1</v>
      </c>
      <c r="E414" s="84" t="s">
        <v>596</v>
      </c>
      <c r="F414" s="76">
        <f>SUM(G414:H414)</f>
        <v>0</v>
      </c>
      <c r="G414" s="77"/>
      <c r="H414" s="40"/>
      <c r="I414" s="89"/>
      <c r="J414" s="49"/>
      <c r="K414" s="49"/>
      <c r="L414" s="49"/>
    </row>
    <row r="415" spans="1:12" ht="25.5">
      <c r="A415" s="32">
        <v>3070</v>
      </c>
      <c r="B415" s="33" t="s">
        <v>18</v>
      </c>
      <c r="C415" s="33">
        <v>7</v>
      </c>
      <c r="D415" s="33">
        <v>0</v>
      </c>
      <c r="E415" s="84" t="s">
        <v>597</v>
      </c>
      <c r="F415" s="79">
        <f aca="true" t="shared" si="46" ref="F415:L415">SUM(F417)</f>
        <v>35250</v>
      </c>
      <c r="G415" s="58">
        <f t="shared" si="46"/>
        <v>35250</v>
      </c>
      <c r="H415" s="58">
        <f t="shared" si="46"/>
        <v>0</v>
      </c>
      <c r="I415" s="58">
        <f t="shared" si="46"/>
        <v>8950</v>
      </c>
      <c r="J415" s="39">
        <f t="shared" si="46"/>
        <v>17650</v>
      </c>
      <c r="K415" s="39">
        <f t="shared" si="46"/>
        <v>26350</v>
      </c>
      <c r="L415" s="39">
        <f t="shared" si="46"/>
        <v>35250</v>
      </c>
    </row>
    <row r="416" spans="1:12" ht="17.25">
      <c r="A416" s="32"/>
      <c r="B416" s="33"/>
      <c r="C416" s="33"/>
      <c r="D416" s="33"/>
      <c r="E416" s="84" t="s">
        <v>422</v>
      </c>
      <c r="F416" s="79"/>
      <c r="G416" s="58"/>
      <c r="H416" s="40"/>
      <c r="I416" s="89"/>
      <c r="J416" s="49"/>
      <c r="K416" s="49"/>
      <c r="L416" s="49"/>
    </row>
    <row r="417" spans="1:12" ht="26.25" thickBot="1">
      <c r="A417" s="32">
        <v>3071</v>
      </c>
      <c r="B417" s="33" t="s">
        <v>18</v>
      </c>
      <c r="C417" s="33">
        <v>7</v>
      </c>
      <c r="D417" s="33">
        <v>1</v>
      </c>
      <c r="E417" s="84" t="s">
        <v>597</v>
      </c>
      <c r="F417" s="76">
        <f>SUM(G417:H417)</f>
        <v>35250</v>
      </c>
      <c r="G417" s="78">
        <f aca="true" t="shared" si="47" ref="G417:L417">G418+G419</f>
        <v>35250</v>
      </c>
      <c r="H417" s="78">
        <f t="shared" si="47"/>
        <v>0</v>
      </c>
      <c r="I417" s="78">
        <f t="shared" si="47"/>
        <v>8950</v>
      </c>
      <c r="J417" s="39">
        <f t="shared" si="47"/>
        <v>17650</v>
      </c>
      <c r="K417" s="39">
        <f t="shared" si="47"/>
        <v>26350</v>
      </c>
      <c r="L417" s="39">
        <f t="shared" si="47"/>
        <v>35250</v>
      </c>
    </row>
    <row r="418" spans="1:12" ht="26.25" thickBot="1">
      <c r="A418" s="32"/>
      <c r="B418" s="33"/>
      <c r="C418" s="33"/>
      <c r="D418" s="33"/>
      <c r="E418" s="88" t="s">
        <v>419</v>
      </c>
      <c r="F418" s="76">
        <f>SUM(G418:H418)</f>
        <v>15250</v>
      </c>
      <c r="G418" s="58">
        <v>15250</v>
      </c>
      <c r="H418" s="40">
        <v>0</v>
      </c>
      <c r="I418" s="89">
        <v>3950</v>
      </c>
      <c r="J418" s="39">
        <v>7650</v>
      </c>
      <c r="K418" s="39">
        <v>11350</v>
      </c>
      <c r="L418" s="39">
        <v>15250</v>
      </c>
    </row>
    <row r="419" spans="1:12" ht="18" thickBot="1">
      <c r="A419" s="32"/>
      <c r="B419" s="33"/>
      <c r="C419" s="33"/>
      <c r="D419" s="33"/>
      <c r="E419" s="90" t="s">
        <v>420</v>
      </c>
      <c r="F419" s="76">
        <f>SUM(G419:H419)</f>
        <v>20000</v>
      </c>
      <c r="G419" s="58">
        <v>20000</v>
      </c>
      <c r="H419" s="40"/>
      <c r="I419" s="89">
        <v>5000</v>
      </c>
      <c r="J419" s="39">
        <v>10000</v>
      </c>
      <c r="K419" s="39">
        <v>15000</v>
      </c>
      <c r="L419" s="39">
        <v>20000</v>
      </c>
    </row>
    <row r="420" spans="1:12" ht="38.25">
      <c r="A420" s="32">
        <v>3080</v>
      </c>
      <c r="B420" s="33" t="s">
        <v>18</v>
      </c>
      <c r="C420" s="33">
        <v>8</v>
      </c>
      <c r="D420" s="33">
        <v>0</v>
      </c>
      <c r="E420" s="84" t="s">
        <v>598</v>
      </c>
      <c r="F420" s="79">
        <f>SUM(F422)</f>
        <v>0</v>
      </c>
      <c r="G420" s="58">
        <f>SUM(G422)</f>
        <v>0</v>
      </c>
      <c r="H420" s="40">
        <f>SUM(H422)</f>
        <v>0</v>
      </c>
      <c r="I420" s="89"/>
      <c r="J420" s="49"/>
      <c r="K420" s="49"/>
      <c r="L420" s="49"/>
    </row>
    <row r="421" spans="1:12" ht="17.25">
      <c r="A421" s="32"/>
      <c r="B421" s="33"/>
      <c r="C421" s="33"/>
      <c r="D421" s="33"/>
      <c r="E421" s="84" t="s">
        <v>422</v>
      </c>
      <c r="F421" s="79"/>
      <c r="G421" s="58"/>
      <c r="H421" s="40"/>
      <c r="I421" s="41"/>
      <c r="J421" s="49"/>
      <c r="K421" s="49"/>
      <c r="L421" s="49"/>
    </row>
    <row r="422" spans="1:12" ht="39" thickBot="1">
      <c r="A422" s="32">
        <v>3081</v>
      </c>
      <c r="B422" s="33" t="s">
        <v>18</v>
      </c>
      <c r="C422" s="33">
        <v>8</v>
      </c>
      <c r="D422" s="33">
        <v>1</v>
      </c>
      <c r="E422" s="84" t="s">
        <v>598</v>
      </c>
      <c r="F422" s="76">
        <f>SUM(G422:H422)</f>
        <v>0</v>
      </c>
      <c r="G422" s="77"/>
      <c r="H422" s="40"/>
      <c r="I422" s="41"/>
      <c r="J422" s="49"/>
      <c r="K422" s="49"/>
      <c r="L422" s="49"/>
    </row>
    <row r="423" spans="1:12" ht="17.25">
      <c r="A423" s="32"/>
      <c r="B423" s="33"/>
      <c r="C423" s="33"/>
      <c r="D423" s="33"/>
      <c r="E423" s="84" t="s">
        <v>422</v>
      </c>
      <c r="F423" s="79"/>
      <c r="G423" s="58"/>
      <c r="H423" s="40"/>
      <c r="I423" s="41"/>
      <c r="J423" s="49"/>
      <c r="K423" s="49"/>
      <c r="L423" s="49"/>
    </row>
    <row r="424" spans="1:12" ht="25.5">
      <c r="A424" s="32">
        <v>3090</v>
      </c>
      <c r="B424" s="33" t="s">
        <v>18</v>
      </c>
      <c r="C424" s="33">
        <v>9</v>
      </c>
      <c r="D424" s="33">
        <v>0</v>
      </c>
      <c r="E424" s="84" t="s">
        <v>599</v>
      </c>
      <c r="F424" s="79">
        <f>SUM(F426:F427)</f>
        <v>0</v>
      </c>
      <c r="G424" s="58">
        <f>SUM(G426:G427)</f>
        <v>0</v>
      </c>
      <c r="H424" s="40">
        <f>SUM(H426:H427)</f>
        <v>0</v>
      </c>
      <c r="I424" s="41"/>
      <c r="J424" s="49"/>
      <c r="K424" s="49"/>
      <c r="L424" s="49"/>
    </row>
    <row r="425" spans="1:12" ht="17.25">
      <c r="A425" s="32"/>
      <c r="B425" s="33"/>
      <c r="C425" s="33"/>
      <c r="D425" s="33"/>
      <c r="E425" s="84" t="s">
        <v>422</v>
      </c>
      <c r="F425" s="79"/>
      <c r="G425" s="58"/>
      <c r="H425" s="40"/>
      <c r="I425" s="41"/>
      <c r="J425" s="49"/>
      <c r="K425" s="49"/>
      <c r="L425" s="49"/>
    </row>
    <row r="426" spans="1:12" ht="26.25" thickBot="1">
      <c r="A426" s="32">
        <v>3091</v>
      </c>
      <c r="B426" s="33" t="s">
        <v>18</v>
      </c>
      <c r="C426" s="33">
        <v>9</v>
      </c>
      <c r="D426" s="33">
        <v>1</v>
      </c>
      <c r="E426" s="84" t="s">
        <v>599</v>
      </c>
      <c r="F426" s="76">
        <f>SUM(G426:H426)</f>
        <v>0</v>
      </c>
      <c r="G426" s="58"/>
      <c r="H426" s="40"/>
      <c r="I426" s="41"/>
      <c r="J426" s="49"/>
      <c r="K426" s="49"/>
      <c r="L426" s="49"/>
    </row>
    <row r="427" spans="1:12" ht="39" thickBot="1">
      <c r="A427" s="32">
        <v>3092</v>
      </c>
      <c r="B427" s="33" t="s">
        <v>18</v>
      </c>
      <c r="C427" s="33">
        <v>9</v>
      </c>
      <c r="D427" s="33">
        <v>2</v>
      </c>
      <c r="E427" s="84" t="s">
        <v>600</v>
      </c>
      <c r="F427" s="76">
        <f>SUM(G427:H427)</f>
        <v>0</v>
      </c>
      <c r="G427" s="58"/>
      <c r="H427" s="40"/>
      <c r="I427" s="41"/>
      <c r="J427" s="49"/>
      <c r="K427" s="49"/>
      <c r="L427" s="49"/>
    </row>
    <row r="428" spans="1:12" s="62" customFormat="1" ht="25.5">
      <c r="A428" s="91">
        <v>3100</v>
      </c>
      <c r="B428" s="60" t="s">
        <v>19</v>
      </c>
      <c r="C428" s="60">
        <v>0</v>
      </c>
      <c r="D428" s="92">
        <v>0</v>
      </c>
      <c r="E428" s="93" t="s">
        <v>601</v>
      </c>
      <c r="F428" s="86">
        <f aca="true" t="shared" si="48" ref="F428:L428">SUM(F430)</f>
        <v>20063.4</v>
      </c>
      <c r="G428" s="87">
        <f t="shared" si="48"/>
        <v>540063.4</v>
      </c>
      <c r="H428" s="87">
        <f t="shared" si="48"/>
        <v>0</v>
      </c>
      <c r="I428" s="50">
        <f t="shared" si="48"/>
        <v>2063.4</v>
      </c>
      <c r="J428" s="50">
        <f t="shared" si="48"/>
        <v>6563.4</v>
      </c>
      <c r="K428" s="50">
        <f t="shared" si="48"/>
        <v>13313.4</v>
      </c>
      <c r="L428" s="50">
        <f t="shared" si="48"/>
        <v>20063.4</v>
      </c>
    </row>
    <row r="429" spans="1:12" ht="17.25">
      <c r="A429" s="94"/>
      <c r="B429" s="80"/>
      <c r="C429" s="95"/>
      <c r="D429" s="96"/>
      <c r="E429" s="75" t="s">
        <v>341</v>
      </c>
      <c r="F429" s="97"/>
      <c r="G429" s="98"/>
      <c r="H429" s="40"/>
      <c r="I429" s="41"/>
      <c r="J429" s="49"/>
      <c r="K429" s="49"/>
      <c r="L429" s="49"/>
    </row>
    <row r="430" spans="1:12" ht="25.5">
      <c r="A430" s="94">
        <v>3110</v>
      </c>
      <c r="B430" s="33" t="s">
        <v>19</v>
      </c>
      <c r="C430" s="33">
        <v>1</v>
      </c>
      <c r="D430" s="74">
        <v>0</v>
      </c>
      <c r="E430" s="99" t="s">
        <v>602</v>
      </c>
      <c r="F430" s="79">
        <f aca="true" t="shared" si="49" ref="F430:L430">SUM(F431)</f>
        <v>20063.4</v>
      </c>
      <c r="G430" s="58">
        <f t="shared" si="49"/>
        <v>540063.4</v>
      </c>
      <c r="H430" s="58">
        <f t="shared" si="49"/>
        <v>0</v>
      </c>
      <c r="I430" s="39">
        <f t="shared" si="49"/>
        <v>2063.4</v>
      </c>
      <c r="J430" s="39">
        <f t="shared" si="49"/>
        <v>6563.4</v>
      </c>
      <c r="K430" s="39">
        <f t="shared" si="49"/>
        <v>13313.4</v>
      </c>
      <c r="L430" s="39">
        <f t="shared" si="49"/>
        <v>20063.4</v>
      </c>
    </row>
    <row r="431" spans="1:12" ht="17.25">
      <c r="A431" s="32">
        <v>3112</v>
      </c>
      <c r="B431" s="33" t="s">
        <v>19</v>
      </c>
      <c r="C431" s="33">
        <v>1</v>
      </c>
      <c r="D431" s="33">
        <v>2</v>
      </c>
      <c r="E431" s="55" t="s">
        <v>603</v>
      </c>
      <c r="F431" s="39">
        <v>20063.4</v>
      </c>
      <c r="G431" s="39">
        <v>540063.4</v>
      </c>
      <c r="H431" s="40">
        <v>0</v>
      </c>
      <c r="I431" s="41">
        <v>2063.4</v>
      </c>
      <c r="J431" s="41">
        <v>6563.4</v>
      </c>
      <c r="K431" s="49">
        <v>13313.4</v>
      </c>
      <c r="L431" s="49">
        <v>20063.4</v>
      </c>
    </row>
    <row r="433" spans="6:12" ht="17.25">
      <c r="F433" s="100"/>
      <c r="G433" s="100"/>
      <c r="H433" s="100"/>
      <c r="I433" s="100"/>
      <c r="J433" s="100"/>
      <c r="K433" s="100"/>
      <c r="L433" s="100"/>
    </row>
  </sheetData>
  <sheetProtection/>
  <protectedRanges>
    <protectedRange sqref="J41:IV41" name="Range2"/>
    <protectedRange sqref="H4" name="Range25_1"/>
    <protectedRange sqref="G426:H427 F425:H425 F429:H429 H431" name="Range24"/>
    <protectedRange sqref="G410:H411 G404:H405 G408:H408 F407:H407 F402:H402 G403:L403" name="Range22"/>
    <protectedRange sqref="G363:H364 F370:H370 F383:H383 G384:H384 F366:H366 G367:H368 G373:H381" name="Range20"/>
    <protectedRange sqref="F324:H324 G317:H319 G322:H322 F321:H321 F316:H316 G326:H326" name="Range18"/>
    <protectedRange sqref="G287:H288 F292:H292 F286:H286 F290:H290" name="Range16"/>
    <protectedRange sqref="G269:H272 F268:H268 G263:H266 F261:H261" name="Range14"/>
    <protectedRange sqref="G223:H223 F225:H225 G236:H236 F232:H232 F235:H235 F230:H230 F222:H222 G238:H238 G233:H233 G227:H228 F207:L207 G226:L226" name="Range12"/>
    <protectedRange sqref="G202:H202 F201:H201 F204:H204 G194:H199" name="Range10"/>
    <protectedRange sqref="G167:H169 F166:H166 F171:H171 G173 G174:H181" name="Range8"/>
    <protectedRange sqref="G127:H127 G130:H130 G133:H133 G136:H136 F138:H138 G141:H141 F140:H140 F135:H135 F132:H132 F129:H129 F126:H126" name="Range6"/>
    <protectedRange sqref="G103:H104 G94:H94 G98:H101 G107 F106:H106 F96:H96 F93:H93 F91:H91 G88:H89 F97:F98 G97:L97" name="Range4"/>
    <protectedRange sqref="G46:H47 F49:H49 F45:H45 A41:D41 F13:H13 F15:H15 D17:D40 G50:H51 G17:H43 G53:H54 G16:L16 G52:L52" name="Range2_2"/>
    <protectedRange sqref="G57:H57 G60:H60 F85:H85 G83:H83 G79 F82:H82 F59:H59 F56:H56 G87:H88 G80:H80 F62:H62 H64:H79 G64:G77 F63:L63" name="Range3"/>
    <protectedRange sqref="G110:H110 G115:H117 G120:H120 G107:H107 G123:H124 F122:H122 F119:H119 F114:H114 F109:H109 F112:H112 F126:H126" name="Range5"/>
    <protectedRange sqref="G161:H164 G142:H142 G158:H159 G152:H156 G151 H150 G144:H144 G147:H149 I155:L155 G145:L146" name="Range7"/>
    <protectedRange sqref="G184:H184 G187:H190 G193:H193 F192:H192 F186:H186 F183:H183" name="Range9"/>
    <protectedRange sqref="F206:H206 G220:H220 F219:H219 G217:H217 G214:H214 G210:H211 F216:H216 F213:H213 I211:L211" name="Range11"/>
    <protectedRange sqref="G253:H253 F238:H238 F252:H252 F255:H255 G248:H249 G258 F246:H246 G240:H244 G259:H259 G256:H257 G247:L247 G250:L250" name="Range13"/>
    <protectedRange sqref="G275:H278 G281:H281 G284:H284 F283:H283 F280:H280 F274:H274" name="Range15"/>
    <protectedRange sqref="F310:H310 G311:H314 G303:H308 G297:H299 G295:H295 G302:L302" name="Range17"/>
    <protectedRange sqref="F362:H362 F357:G357 F330:H330 G358:G360 G355 F328:H328 G333 H333:H361 G332:L332 I353:L354" name="Range19"/>
    <protectedRange sqref="G387:H387 G396:H397 F393:H393 G400:H400 F399:H399 F395:H395 F386:H386 F389:H389 G391:H391 F402:H402" name="Range21"/>
    <protectedRange sqref="G414:H414 G422:H422 F423:H423 F421:H421 F413:H413 F416:H416 G78 G418:H419 G417:L417" name="Range23"/>
    <protectedRange sqref="G334:G354 L334:L345" name="Range19_1"/>
    <protectedRange sqref="F431:G431" name="Range24_1"/>
    <protectedRange sqref="I53" name="Range3_3"/>
  </protectedRanges>
  <mergeCells count="14">
    <mergeCell ref="A3:L3"/>
    <mergeCell ref="J2:L2"/>
    <mergeCell ref="I7:L7"/>
    <mergeCell ref="I8:L8"/>
    <mergeCell ref="G6:L6"/>
    <mergeCell ref="A4:L4"/>
    <mergeCell ref="A5:L5"/>
    <mergeCell ref="J249:L249"/>
    <mergeCell ref="A7:A9"/>
    <mergeCell ref="F7:H7"/>
    <mergeCell ref="B7:B9"/>
    <mergeCell ref="C7:C9"/>
    <mergeCell ref="D7:D9"/>
    <mergeCell ref="E7:E8"/>
  </mergeCells>
  <printOptions/>
  <pageMargins left="0" right="0" top="0" bottom="0" header="0" footer="0"/>
  <pageSetup firstPageNumber="7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2024-01-03T08:48:05Z</cp:lastPrinted>
  <dcterms:created xsi:type="dcterms:W3CDTF">1996-10-14T23:33:28Z</dcterms:created>
  <dcterms:modified xsi:type="dcterms:W3CDTF">2024-01-31T05:54:07Z</dcterms:modified>
  <cp:category/>
  <cp:version/>
  <cp:contentType/>
  <cp:contentStatus/>
</cp:coreProperties>
</file>