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590" windowHeight="606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10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<sst xmlns="http://schemas.openxmlformats.org/spreadsheetml/2006/main" count="2526" uniqueCount="1091">
  <si>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</si>
  <si>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</si>
  <si>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</si>
  <si>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</si>
  <si>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</si>
  <si>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</si>
  <si>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</si>
  <si>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</si>
  <si>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</si>
  <si>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</si>
  <si>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</si>
  <si>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</si>
  <si>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</si>
  <si>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</si>
  <si>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</si>
  <si>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</si>
  <si>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</si>
  <si>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</si>
  <si>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</si>
  <si>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</si>
  <si>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</si>
  <si>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</si>
  <si>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</si>
  <si>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</si>
  <si>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</si>
  <si>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</si>
  <si>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</si>
  <si>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</si>
  <si>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</si>
  <si>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</si>
  <si>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</si>
  <si>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</si>
  <si>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</si>
  <si>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</si>
  <si>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</si>
  <si>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</si>
  <si>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</si>
  <si>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</si>
  <si>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</si>
  <si>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</si>
  <si>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</si>
  <si>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</si>
  <si>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</si>
  <si>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</si>
  <si>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</si>
  <si>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</si>
  <si>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</si>
  <si>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</si>
  <si>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</si>
  <si>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</si>
  <si>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</si>
  <si>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</si>
  <si>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</si>
  <si>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</si>
  <si>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</si>
  <si>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</si>
  <si>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</si>
  <si>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</si>
  <si>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</si>
  <si>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</si>
  <si>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</si>
  <si>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</si>
  <si>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</si>
  <si>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</si>
  <si>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</si>
  <si>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</si>
  <si>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</si>
  <si>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</si>
  <si>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</si>
  <si>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</si>
  <si>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</si>
  <si>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</si>
  <si>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</si>
  <si>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</si>
  <si>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</si>
  <si>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</si>
  <si>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</si>
  <si>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</si>
  <si>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</si>
  <si>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</si>
  <si>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</si>
  <si>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</si>
  <si>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</si>
  <si>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</si>
  <si>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</si>
  <si>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</si>
  <si>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</si>
  <si>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</si>
  <si>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</si>
  <si>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</si>
  <si>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</si>
  <si>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</si>
  <si>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</si>
  <si>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</si>
  <si>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</si>
  <si>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</si>
  <si>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</si>
  <si>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</si>
  <si>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</si>
  <si>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</si>
  <si>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</si>
  <si>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</si>
  <si>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</si>
  <si>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</si>
  <si>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</si>
  <si>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</si>
  <si>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</si>
  <si>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</si>
  <si>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</si>
  <si>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</si>
  <si>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</si>
  <si>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</si>
  <si>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</si>
  <si>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</si>
  <si>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</si>
  <si>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</si>
  <si>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</si>
  <si>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</si>
  <si>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</si>
  <si>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</si>
  <si>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</si>
  <si>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</si>
  <si>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</si>
  <si>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</si>
  <si>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</si>
  <si>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</si>
  <si>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</si>
  <si>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</si>
  <si>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</si>
  <si>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</si>
  <si>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</si>
  <si>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</si>
  <si>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</si>
  <si>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</si>
  <si>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</si>
  <si>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</si>
  <si>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</si>
  <si>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</si>
  <si>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</si>
  <si>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</si>
  <si>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</si>
  <si>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</si>
  <si>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</si>
  <si>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</si>
  <si>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</si>
  <si>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</si>
  <si>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</si>
  <si>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</si>
  <si>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</si>
  <si>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</si>
  <si>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</si>
  <si>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</si>
  <si>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</si>
  <si>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</si>
  <si>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</si>
  <si>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</si>
  <si>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</si>
  <si>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</si>
  <si>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</si>
  <si>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</si>
  <si>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</si>
  <si>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</si>
  <si>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</si>
  <si>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</si>
  <si>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</si>
  <si>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</si>
  <si>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</si>
  <si>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</si>
  <si>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</si>
  <si>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</si>
  <si>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</si>
  <si>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</si>
  <si>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</si>
  <si>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</si>
  <si>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</si>
  <si>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</si>
  <si>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</si>
  <si>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</si>
  <si>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</si>
  <si>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</si>
  <si>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</si>
  <si>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</si>
  <si>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</si>
  <si>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</si>
  <si>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</si>
  <si>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</si>
  <si>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</si>
  <si>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</si>
  <si>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</si>
  <si>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</si>
  <si>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</si>
  <si>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</si>
  <si>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</si>
  <si>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</si>
  <si>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</si>
  <si>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</si>
  <si>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</si>
  <si>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</si>
  <si>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</si>
  <si>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</si>
  <si>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</si>
  <si>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</si>
  <si>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</si>
  <si>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</si>
  <si>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</si>
  <si>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</si>
  <si>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</si>
  <si>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</si>
  <si>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</si>
  <si>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</si>
  <si>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</si>
  <si>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</si>
  <si>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</si>
  <si>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</si>
  <si>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</si>
  <si>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</si>
  <si>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</si>
  <si>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</si>
  <si>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</si>
  <si>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</si>
  <si>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</si>
  <si>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</si>
  <si>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</si>
  <si>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</si>
  <si>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</si>
  <si>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</si>
  <si>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</si>
  <si>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</si>
  <si>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</si>
  <si>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</si>
  <si>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</si>
  <si>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</si>
  <si>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</si>
  <si>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</si>
  <si>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</si>
  <si>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</si>
  <si>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</si>
  <si>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</si>
  <si>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</si>
  <si>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</si>
  <si>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</si>
  <si>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</si>
  <si>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</si>
  <si>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</si>
  <si>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</si>
  <si>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</si>
  <si>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</si>
  <si>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</si>
  <si>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</si>
  <si>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</si>
  <si>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</si>
  <si>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</si>
  <si>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</si>
  <si>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</si>
  <si>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</si>
  <si>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</si>
  <si>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</si>
  <si>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</si>
  <si>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</si>
  <si>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</si>
  <si>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</si>
  <si>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</si>
  <si>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</si>
  <si>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</si>
  <si>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</si>
  <si>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</si>
  <si>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</si>
  <si>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</si>
  <si>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</si>
  <si>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</si>
  <si>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</si>
  <si>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</si>
  <si>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</si>
  <si>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</si>
  <si>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</si>
  <si>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</si>
  <si>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</si>
  <si>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</si>
  <si>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</si>
  <si>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</si>
  <si>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</si>
  <si>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</si>
  <si>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</si>
  <si>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</si>
  <si>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</si>
  <si>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</si>
  <si>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</si>
  <si>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</si>
  <si>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</si>
  <si>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</si>
  <si>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</si>
  <si>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</si>
  <si>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</si>
  <si>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</si>
  <si>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</si>
  <si>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</si>
  <si>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</si>
  <si>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</si>
  <si>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</si>
  <si>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</si>
  <si>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</si>
  <si>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</si>
  <si>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</si>
  <si>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</si>
  <si>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</si>
  <si>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</si>
  <si>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</si>
  <si>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</si>
  <si>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</si>
  <si>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</si>
  <si>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</si>
  <si>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</si>
  <si>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</si>
  <si>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</si>
  <si>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</si>
  <si>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</si>
  <si>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</si>
  <si>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</si>
  <si>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</si>
  <si>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</si>
  <si>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</si>
  <si>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</si>
  <si>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</si>
  <si>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</si>
  <si>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</si>
  <si>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</si>
  <si>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</si>
  <si>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</si>
  <si>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</si>
  <si>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</si>
  <si>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</si>
  <si>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</si>
  <si>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</si>
  <si>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</si>
  <si>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</si>
  <si>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</si>
  <si>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</si>
  <si>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</si>
  <si>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</si>
  <si>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</si>
  <si>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</si>
  <si>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</si>
  <si>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</si>
  <si>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</si>
  <si>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</si>
  <si>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</si>
  <si>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</si>
  <si>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</si>
  <si>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</si>
  <si>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</si>
  <si>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</si>
  <si>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</si>
  <si>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</si>
  <si>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</si>
  <si>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</si>
  <si>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</si>
  <si>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</si>
  <si>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</si>
  <si>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</si>
  <si>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</si>
  <si>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</si>
  <si>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</si>
  <si>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</si>
  <si>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</si>
  <si>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</si>
  <si>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</si>
  <si>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</si>
  <si>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</si>
  <si>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</si>
  <si>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</si>
  <si>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</si>
  <si>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</si>
  <si>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</si>
  <si>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</si>
  <si>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</si>
  <si>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</si>
  <si>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</si>
  <si>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</si>
  <si>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</si>
  <si>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</si>
  <si>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</si>
  <si>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</si>
  <si>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</si>
  <si>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</si>
  <si>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</si>
  <si>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</si>
  <si>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</si>
  <si>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</si>
  <si>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</si>
  <si>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</si>
  <si>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</si>
  <si>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</si>
  <si>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</si>
  <si>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</si>
  <si>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</si>
  <si>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</si>
  <si>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</si>
  <si>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</si>
  <si>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</si>
  <si>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</si>
  <si>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</si>
  <si>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</si>
  <si>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</si>
  <si>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</si>
  <si>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</si>
  <si>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</si>
  <si>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</si>
  <si>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2.</t>
  </si>
  <si>
    <t>3.</t>
  </si>
  <si>
    <t>4.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</si>
  <si>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</si>
  <si>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</si>
  <si>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</si>
  <si>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</si>
  <si>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</si>
  <si>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</si>
  <si>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</si>
  <si>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</si>
  <si>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</si>
  <si>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</si>
  <si>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</si>
  <si>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</si>
  <si>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</si>
  <si>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</si>
  <si>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</si>
  <si>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</si>
  <si>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</si>
  <si>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</si>
  <si>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</si>
  <si>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</si>
  <si>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</si>
  <si>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</si>
  <si>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</si>
  <si>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</si>
  <si>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</si>
  <si>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</si>
  <si>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</si>
  <si>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</si>
  <si>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</si>
  <si>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</si>
  <si>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</si>
  <si>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</si>
  <si>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</si>
  <si>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</si>
  <si>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</si>
  <si>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</si>
  <si>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</si>
  <si>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</si>
  <si>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</si>
  <si>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</si>
  <si>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</si>
  <si>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</si>
  <si>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</si>
  <si>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</si>
  <si>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</si>
  <si>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</si>
  <si>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</si>
  <si>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</si>
  <si>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</si>
  <si>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</si>
  <si>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</si>
  <si>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</si>
  <si>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</si>
  <si>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</si>
  <si>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</si>
  <si>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</si>
  <si>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</si>
  <si>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</si>
  <si>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</si>
  <si>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</si>
  <si>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</si>
  <si>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</si>
  <si>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</si>
  <si>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</si>
  <si>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</si>
  <si>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</si>
  <si>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</si>
  <si>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</si>
  <si>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</si>
  <si>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</si>
  <si>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</si>
  <si>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</si>
  <si>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</si>
  <si>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</si>
  <si>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</si>
  <si>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</si>
  <si>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</si>
  <si>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</si>
  <si>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</si>
  <si>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</si>
  <si>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</si>
  <si>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</si>
  <si>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</si>
  <si>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</si>
  <si>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</si>
  <si>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</si>
  <si>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</si>
  <si>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</si>
  <si>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</si>
  <si>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</si>
  <si>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</si>
  <si>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</si>
  <si>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</si>
  <si>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</si>
  <si>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</si>
  <si>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</si>
  <si>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</si>
  <si>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</si>
  <si>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</si>
  <si>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</si>
  <si>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</si>
  <si>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</si>
  <si>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</si>
  <si>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</si>
  <si>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</si>
  <si>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</si>
  <si>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</si>
  <si>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</si>
  <si>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</si>
  <si>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</si>
  <si>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</si>
  <si>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</si>
  <si>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</si>
  <si>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</si>
  <si>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</si>
  <si>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</si>
  <si>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</si>
  <si>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</si>
  <si>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</si>
  <si>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</si>
  <si>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</si>
  <si>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</si>
  <si>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</si>
  <si>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</si>
  <si>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</si>
  <si>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</si>
  <si>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</si>
  <si>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</si>
  <si>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</si>
  <si>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</si>
  <si>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</si>
  <si>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</si>
  <si>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</si>
  <si>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</si>
  <si>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</si>
  <si>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</si>
  <si>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</si>
  <si>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</si>
  <si>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</si>
  <si>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</si>
  <si>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</si>
  <si>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</si>
  <si>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</si>
  <si>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</si>
  <si>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</si>
  <si>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</si>
  <si>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</si>
  <si>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</si>
  <si>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</si>
  <si>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</si>
  <si>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</si>
  <si>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</si>
  <si>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</si>
  <si>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</si>
  <si>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</si>
  <si>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</si>
  <si>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</si>
  <si>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</si>
  <si>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</si>
  <si>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</si>
  <si>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</si>
  <si>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</si>
  <si>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</si>
  <si>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</si>
  <si>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</si>
  <si>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</si>
  <si>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</si>
  <si>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</si>
  <si>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</si>
  <si>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</si>
  <si>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</si>
  <si>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</si>
  <si>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</si>
  <si>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</si>
  <si>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</si>
  <si>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</si>
  <si>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</si>
  <si>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</si>
  <si>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</si>
  <si>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</si>
  <si>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</si>
  <si>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</si>
  <si>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</si>
  <si>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</si>
  <si>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</si>
  <si>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</si>
  <si>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</si>
  <si>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</si>
  <si>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</si>
  <si>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</si>
  <si>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</si>
  <si>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</si>
  <si>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</si>
  <si>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</si>
  <si>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</si>
  <si>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</si>
  <si>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</si>
  <si>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</si>
  <si>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</si>
  <si>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</si>
  <si>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</si>
  <si>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</si>
  <si>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</si>
  <si>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</si>
  <si>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</si>
  <si>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</si>
  <si>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</si>
  <si>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</si>
  <si>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</si>
  <si>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</si>
  <si>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</si>
  <si>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</si>
  <si>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</si>
  <si>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</si>
  <si>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</si>
  <si>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</si>
  <si>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</si>
  <si>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</si>
  <si>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</si>
  <si>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</si>
  <si>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</si>
  <si>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</si>
  <si>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</si>
  <si>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</si>
  <si>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</si>
  <si>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</si>
  <si>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</si>
  <si>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</si>
  <si>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</si>
  <si>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</si>
  <si>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</si>
  <si>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</si>
  <si>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</si>
  <si>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</si>
  <si>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</si>
  <si>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</si>
  <si>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</si>
  <si>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</si>
  <si>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</si>
  <si>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</si>
  <si>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</si>
  <si>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</si>
  <si>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</si>
  <si>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</si>
  <si>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</si>
  <si>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</si>
  <si>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</si>
  <si>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</si>
  <si>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</si>
  <si>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</si>
  <si>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</si>
  <si>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</si>
  <si>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</si>
  <si>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</si>
  <si>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</si>
  <si>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</si>
  <si>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</si>
  <si>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</si>
  <si>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</si>
  <si>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</si>
  <si>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</si>
  <si>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</si>
  <si>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</si>
  <si>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</si>
  <si>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</si>
  <si>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</si>
  <si>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</si>
  <si>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</si>
  <si>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</si>
  <si>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</si>
  <si>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</si>
  <si>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</si>
  <si>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</si>
  <si>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</si>
  <si>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</si>
  <si>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</si>
  <si>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</si>
  <si>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</si>
  <si>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</si>
  <si>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</si>
  <si>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</si>
  <si>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</si>
  <si>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</si>
  <si>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</si>
  <si>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</si>
  <si>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</si>
  <si>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</si>
  <si>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</si>
  <si>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</si>
  <si>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</si>
  <si>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</si>
  <si>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</si>
  <si>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</si>
  <si>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</si>
  <si>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</si>
  <si>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</si>
  <si>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</si>
  <si>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</si>
  <si>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</si>
  <si>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</si>
  <si>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</si>
  <si>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</si>
  <si>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</si>
  <si>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</si>
  <si>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</si>
  <si>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</si>
  <si>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</si>
  <si>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</si>
  <si>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</si>
  <si>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</si>
  <si>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</si>
  <si>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</si>
  <si>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</si>
  <si>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</si>
  <si>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</si>
  <si>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</si>
  <si>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</si>
  <si>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</si>
  <si>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</si>
  <si>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</si>
  <si>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</si>
  <si>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</si>
  <si>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</si>
  <si>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</si>
  <si>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</si>
  <si>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</si>
  <si>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</si>
  <si>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</si>
  <si>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</si>
  <si>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</si>
  <si>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</si>
  <si>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</si>
  <si>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</si>
  <si>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</si>
  <si>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</si>
  <si>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</si>
  <si>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</si>
  <si>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</si>
  <si>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</si>
  <si>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</si>
  <si>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</si>
  <si>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</si>
  <si>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</si>
  <si>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</si>
  <si>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</si>
  <si>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</si>
  <si>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</si>
  <si>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</si>
  <si>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</si>
  <si>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</si>
  <si>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</si>
  <si>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</si>
  <si>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</si>
  <si>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</si>
  <si>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</si>
  <si>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</si>
  <si>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</si>
  <si>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</si>
  <si>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</si>
  <si>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</si>
  <si>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</si>
  <si>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</si>
  <si>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</si>
  <si>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</si>
  <si>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</si>
  <si>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</si>
  <si>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</si>
  <si>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</si>
  <si>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</si>
  <si>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</si>
  <si>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</si>
  <si>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</si>
  <si>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</si>
  <si>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</si>
  <si>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</si>
  <si>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</si>
  <si>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</si>
  <si>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</si>
  <si>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</si>
  <si>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</si>
  <si>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</si>
  <si>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</si>
  <si>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</si>
  <si>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</si>
  <si>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</si>
  <si>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</si>
  <si>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</si>
  <si>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</si>
  <si>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</si>
  <si>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</si>
  <si>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</si>
  <si>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</si>
  <si>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</si>
  <si>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</si>
  <si>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</si>
  <si>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</si>
  <si>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</si>
  <si>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</si>
  <si>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</si>
  <si>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</si>
  <si>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</si>
  <si>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</si>
  <si>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</si>
  <si>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</si>
  <si>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</si>
  <si>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</si>
  <si>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</si>
  <si>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</si>
  <si>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</si>
  <si>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</si>
  <si>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</si>
  <si>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</si>
  <si>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</si>
  <si>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</si>
  <si>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</si>
  <si>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</si>
  <si>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</si>
  <si>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</si>
  <si>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</si>
  <si>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</si>
  <si>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</si>
  <si>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</si>
  <si>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</si>
  <si>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</si>
  <si>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</si>
  <si>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</si>
  <si>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</si>
  <si>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</si>
  <si>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</si>
  <si>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</si>
  <si>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</si>
  <si>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</si>
  <si>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</si>
  <si>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</si>
  <si>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</si>
  <si>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</si>
  <si>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</si>
  <si>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</si>
  <si>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</si>
  <si>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</si>
  <si>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</si>
  <si>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</si>
  <si>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</si>
  <si>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</si>
  <si>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</si>
  <si>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</si>
  <si>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</si>
  <si>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</si>
  <si>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</si>
  <si>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</si>
  <si>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</si>
  <si>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</si>
  <si>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</si>
  <si>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</si>
  <si>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</si>
  <si>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</si>
  <si>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</si>
  <si>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</si>
  <si>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</si>
  <si>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</si>
  <si>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</si>
  <si>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</si>
  <si>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</si>
  <si>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</si>
  <si>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</si>
  <si>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</si>
  <si>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</si>
  <si>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</si>
  <si>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</si>
  <si>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</si>
  <si>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</si>
  <si>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</si>
  <si>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</si>
  <si>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</si>
  <si>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</si>
  <si>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</si>
  <si>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</si>
  <si>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</si>
  <si>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</si>
  <si>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</si>
  <si>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</si>
  <si>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</si>
  <si>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</si>
  <si>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</si>
  <si>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</si>
  <si>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</si>
  <si>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</si>
  <si>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</si>
  <si>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</si>
  <si>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</si>
  <si>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</si>
  <si>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</si>
  <si>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</si>
  <si>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</si>
  <si>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</si>
  <si>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</si>
  <si>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</si>
  <si>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</si>
  <si>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</si>
  <si>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</si>
  <si>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</si>
  <si>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</si>
  <si>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</si>
  <si>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</si>
  <si>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</si>
  <si>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</si>
  <si>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</si>
  <si>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</si>
  <si>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</si>
  <si>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</si>
  <si>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</si>
  <si>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</si>
  <si>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</si>
  <si>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</si>
  <si>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</si>
  <si>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</si>
  <si>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</si>
  <si>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</si>
  <si>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</si>
  <si>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</si>
  <si>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</si>
  <si>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</si>
  <si>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</si>
  <si>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</si>
  <si>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</si>
  <si>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</si>
  <si>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</si>
  <si>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</si>
  <si>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</si>
  <si>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</si>
  <si>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</si>
  <si>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</si>
  <si>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</si>
  <si>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</si>
  <si>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</si>
  <si>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</si>
  <si>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</si>
  <si>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</si>
  <si>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</si>
  <si>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</si>
  <si>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</si>
  <si>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</si>
  <si>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</si>
  <si>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</si>
  <si>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</si>
  <si>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</si>
  <si>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</si>
  <si>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</si>
  <si>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</si>
  <si>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</si>
  <si>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</si>
  <si>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</si>
  <si>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</si>
  <si>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</si>
  <si>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</si>
  <si>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</si>
  <si>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</si>
  <si>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</si>
  <si>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</si>
  <si>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</si>
  <si>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</si>
  <si>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</si>
  <si>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</si>
  <si>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</si>
  <si>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</si>
  <si>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</si>
  <si>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</si>
  <si>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</si>
  <si>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</si>
  <si>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</si>
  <si>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</si>
  <si>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</si>
  <si>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</si>
  <si>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</si>
  <si>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</si>
  <si>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</si>
  <si>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</si>
  <si>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</si>
  <si>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</si>
  <si>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</si>
  <si>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</si>
  <si>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</si>
  <si>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</si>
  <si>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</si>
  <si>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</si>
  <si>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</si>
  <si>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</si>
  <si>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</si>
  <si>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</si>
  <si>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</si>
  <si>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</si>
  <si>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</si>
  <si>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</si>
  <si>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</si>
  <si>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</si>
  <si>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</si>
  <si>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</si>
  <si>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</si>
  <si>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</si>
  <si>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</si>
  <si>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</si>
  <si>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</si>
  <si>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</si>
  <si>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</si>
  <si>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</si>
  <si>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</si>
  <si>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</si>
  <si>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</si>
  <si>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</si>
  <si>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</si>
  <si>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</si>
  <si>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</si>
  <si>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</si>
  <si>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</si>
  <si>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</si>
  <si>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</si>
  <si>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</si>
  <si>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</si>
  <si>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</si>
  <si>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</si>
  <si>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</si>
  <si>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</si>
  <si>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</si>
  <si>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</si>
  <si>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</si>
  <si>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</si>
  <si>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</si>
  <si>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  </t>
  </si>
  <si>
    <t xml:space="preserve"> - ²ÛÉ ÁÝÃ³óÇÏ ¹ñ³Ù³ßÝáñÑÝ»ñ</t>
  </si>
  <si>
    <t xml:space="preserve">                                                                           </t>
  </si>
  <si>
    <t>Ջրամատակարում, áñÇó`</t>
  </si>
  <si>
    <t>Ջրամատակարում</t>
  </si>
  <si>
    <t>2640</t>
  </si>
  <si>
    <t>2641</t>
  </si>
  <si>
    <t xml:space="preserve"> - Þ»Ýù»ñÇ ¨ ßÇÝáõÃÛáõÝÝ»ñÇ Ïառուցում</t>
  </si>
  <si>
    <t>1113</t>
  </si>
  <si>
    <t>Համայնքի բյուջե մուտքագրվող անշարժ գույքի հարկ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</si>
  <si>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</si>
  <si>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</si>
  <si>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</si>
  <si>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</si>
  <si>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</si>
  <si>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</si>
  <si>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</si>
  <si>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</si>
  <si>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   </t>
  </si>
  <si>
    <t xml:space="preserve"> ՀԱՄԱՅՆՔԻ ՂԵԿԱՎԱՐ՝                                 ԳԱԳԻԿ  ՄԱԹԵՎՈՍՅԱՆ</t>
  </si>
  <si>
    <t xml:space="preserve">½) Ð³Ù³ÛÝùÇ ï³ñ³ÍùáõÙ Ñ»ÕáõÏ í³é»ÉÇùÇ, ë»ÕÙí³Í µÝ³Ï³Ý 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</si>
  <si>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Համայնքի վարչական տարածքում քաղաքացիական հոգեհանգստի ծիսակատարության ծառայությունների իրականացման թույլտվության համար</t>
  </si>
  <si>
    <t>Þðæ²Î² ØÆæ²ì²ÚðÆ ä²Þîä²ÜàôÂÚàôÜ, 
³Û¹ ÃíáõÙ` (ïáÕ2510+ïáÕ2520+ïáÕ2530+ïáÕ2540+ïáÕ2550+ïáÕ2560)</t>
  </si>
  <si>
    <r>
      <t xml:space="preserve"> </t>
    </r>
    <r>
      <rPr>
        <b/>
        <sz val="14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</si>
  <si>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Armenian"/>
        <family val="2"/>
      </rPr>
      <t xml:space="preserve">                                </t>
    </r>
  </si>
  <si>
    <r>
      <t xml:space="preserve">ÀÜ¸²ØºÜÀ Ì²Êêºð </t>
    </r>
    <r>
      <rPr>
        <sz val="14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</si>
  <si>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4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</si>
  <si>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4"/>
        <rFont val="Arial Armenian"/>
        <family val="2"/>
      </rPr>
      <t>¾Ý»ñ·»ïÇÏ  Í³é³ÛáõÃÛáõÝÝ»ñ</t>
    </r>
  </si>
  <si>
    <t>ä²Þîä²ÜàôÂÚàôÜ, ³Û¹ ÃíáõÙ` (ïáÕ2210+2220+ïáÕ2230+ïáÕ2240+ïáÕ2250)</t>
  </si>
  <si>
    <t>Ð²ê²ð²Î²Î²Ü Î²ð¶, ²Üìî²Ü¶àôÂÚàôÜ ¨ ¸²î²Î²Ü ¶àðÌàôÜºàôÂÚàôÜ, ³Û¹ ÃíáõÙ` (ïáÕ2310+ïáÕ2320+ïáÕ2330+ïáÕ2340+ïáÕ2350+ïáÕ2360+ïáÕ2370)</t>
  </si>
  <si>
    <r>
      <t xml:space="preserve">ÎðÂàôÂÚàôÜ, ³Û¹ ÃíáõÙ` 
</t>
    </r>
    <r>
      <rPr>
        <sz val="14"/>
        <rFont val="Arial Armenian"/>
        <family val="2"/>
      </rPr>
      <t>(ïáÕ2910+ïáÕ2920+ïáÕ2930+ïáÕ2940+ïáÕ2950+ïáÕ2960+ïáÕ2970+ïáÕ2980)</t>
    </r>
  </si>
  <si>
    <t>´Ü²Î²ð²Ü²ÚÆÜ ÞÆÜ²ð²ðàôÂÚàôÜ ºì ÎàØàôÜ²È Ì²è²ÚàôÂÚàôÜ, ³Û¹ ÃíáõÙ` (ïáÕ3610+ïáÕ3620+ïáÕ3630+ïáÕ3640+ïáÕ3650+ïáÕ3660)</t>
  </si>
  <si>
    <t>²èàÔæ²ä²ÐàôÂÚàôÜ, ³Û¹ ÃíáõÙ` (ïáÕ2710+ïáÕ2720+ïáÕ2730+ïáÕ2740+ïáÕ2750+ïáÕ2760)</t>
  </si>
  <si>
    <r>
      <t xml:space="preserve"> -</t>
    </r>
    <r>
      <rPr>
        <sz val="14"/>
        <rFont val="Arial Armenian"/>
        <family val="2"/>
      </rPr>
      <t>¾Ý»ñ·»ïÇÏ  Í³é³ÛáõÃÛáõÝÝ»ñ</t>
    </r>
  </si>
  <si>
    <t>Ð²Ü¶Æêî, ØÞ²ÎàôÚÂ ºì ÎðàÜ, ³Û¹ ÃíáõÙ` (ïáÕ2810+ïáÕ2820+ïáÕ2830+ïáÕ2840+ïáÕ2850+ïáÕ2860)</t>
  </si>
  <si>
    <t xml:space="preserve">êàòÆ²È²Î²Ü ä²Þîä²ÜàôÂÚàôÜ, ³Û¹ ÃíáõÙ` (ïáÕ3010+ïáÕ3020+ïáÕ3030+ïáÕ3040+ïáÕ3050+ïáÕ3060+ïáÕ3070+ïáÕ3080+ïáÕ3090) </t>
  </si>
  <si>
    <t>ÐÆØÜ²Î²Ü ´²ÄÆÜÜºðÆÜ â¸²êìàÔ ä²Ðàôêî²ÚÆÜ üàÜ¸ºð, ³Û¹ ÃíáõÙ`
 (ïáÕ3110)</t>
  </si>
  <si>
    <r>
      <t xml:space="preserve">ՆՈՐ ՀԱՃԸՆ </t>
    </r>
    <r>
      <rPr>
        <b/>
        <i/>
        <sz val="14"/>
        <rFont val="Arial Armenian"/>
        <family val="2"/>
      </rPr>
      <t xml:space="preserve"> Ð²Ø²ÚÜøÆ</t>
    </r>
  </si>
  <si>
    <t>Անշարժ գույքի հարկ</t>
  </si>
  <si>
    <t>Այլ տրանսսպորտային ծախսեր</t>
  </si>
  <si>
    <t>Գույքի վարձակալություն</t>
  </si>
  <si>
    <t>Կեղտաջրեր հեռացում, áñÇó`</t>
  </si>
  <si>
    <t>Կեղտաջրերի հեռացում</t>
  </si>
  <si>
    <t>- Կապիտալ դրամաշնորհներ պետական և համայնքների ոչ առևտրային կազմակերպություններին</t>
  </si>
  <si>
    <t>îÜîºê²Î²Ü Ð²ð²´ºðàôÂÚàôÜÜºð, ³Û¹ ÃíáõÙ` (ïáÕ2410+ïáÕ2420+ïáÕ2430+ïáÕ2440+ïáÕ2450+ïáÕ2460+ïáÕ2470+ïáÕ2480+ïáÕ2490)</t>
  </si>
  <si>
    <t>Շենքերի ¨ ßÇÝáõÃÛáõÝÝ»ñÇ Ï³éáõóáõÙ</t>
  </si>
  <si>
    <t>2024 Âì²Î²ÜÆ ´Úàôæº</t>
  </si>
  <si>
    <t>Հատված 1</t>
  </si>
  <si>
    <t>Հատված 2</t>
  </si>
  <si>
    <t>Հատված 3</t>
  </si>
  <si>
    <t>Հատված 4</t>
  </si>
  <si>
    <t>Հատված 5</t>
  </si>
  <si>
    <t>Հատված 6</t>
  </si>
  <si>
    <t>Հավելված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</si>
</sst>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֏_-;\-* #,##0\ _֏_-;_-* &quot;-&quot;\ _֏_-;_-@_-"/>
    <numFmt numFmtId="173" formatCode="_-* #,##0.00\ _֏_-;\-* #,##0.00\ _֏_-;_-* &quot;-&quot;??\ _֏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 &quot;#,##0_);\(&quot; &quot;#,##0\)"/>
    <numFmt numFmtId="185" formatCode="&quot; &quot;#,##0_);[Red]\(&quot; &quot;#,##0\)"/>
    <numFmt numFmtId="186" formatCode="&quot; &quot;#,##0.00_);\(&quot; &quot;#,##0.00\)"/>
    <numFmt numFmtId="187" formatCode="&quot; &quot;#,##0.00_);[Red]\(&quot; &quot;#,##0.00\)"/>
    <numFmt numFmtId="188" formatCode="_(&quot; &quot;* #,##0_);_(&quot; &quot;* \(#,##0\);_(&quot; &quot;* &quot;-&quot;_);_(@_)"/>
    <numFmt numFmtId="189" formatCode="_(&quot; &quot;* #,##0.00_);_(&quot; &quot;* \(#,##0.00\);_(&quot; &quot;* &quot;-&quot;??_);_(@_)"/>
    <numFmt numFmtId="190" formatCode="0000"/>
    <numFmt numFmtId="191" formatCode="000"/>
    <numFmt numFmtId="192" formatCode="000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"/>
    <numFmt numFmtId="198" formatCode="#\ ##0.0"/>
    <numFmt numFmtId="199" formatCode="0.0_ ;\-0.0\ "/>
    <numFmt numFmtId="200" formatCode="0.0_ ;[Red]\-0.0\ "/>
    <numFmt numFmtId="201" formatCode="\-"/>
    <numFmt numFmtId="202" formatCode="[$-FC19]d\ mmmm\ yyyy\ &quot;г.&quot;"/>
    <numFmt numFmtId="203" formatCode="\-\(\s\u\m\)"/>
    <numFmt numFmtId="204" formatCode="0.0;[Red]0.0"/>
    <numFmt numFmtId="205" formatCode="0.0000"/>
    <numFmt numFmtId="206" formatCode="#,##0.0"/>
    <numFmt numFmtId="207" formatCode="[$-409]dddd\,\ mmmm\ d\,\ yyyy"/>
    <numFmt numFmtId="208" formatCode="[$-409]h:mm:ss\ AM/PM"/>
  </numFmts>
  <fonts count="9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u val="single"/>
      <sz val="12"/>
      <name val="Arial Armenian"/>
      <family val="2"/>
    </font>
    <font>
      <i/>
      <sz val="9"/>
      <name val="Arial Armenian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b/>
      <i/>
      <u val="single"/>
      <sz val="18"/>
      <name val="Arial Armenian"/>
      <family val="2"/>
    </font>
    <font>
      <b/>
      <i/>
      <sz val="30"/>
      <name val="Arial Armenian"/>
      <family val="2"/>
    </font>
    <font>
      <sz val="28"/>
      <name val="Arial Armenian"/>
      <family val="2"/>
    </font>
    <font>
      <b/>
      <sz val="10"/>
      <name val="GHEA Mariam"/>
      <family val="3"/>
    </font>
    <font>
      <sz val="10"/>
      <name val="GHEA Mariam"/>
      <family val="3"/>
    </font>
    <font>
      <b/>
      <sz val="14"/>
      <name val="Arial Armenian"/>
      <family val="2"/>
    </font>
    <font>
      <sz val="14"/>
      <name val="Arial Armenian"/>
      <family val="2"/>
    </font>
    <font>
      <sz val="14"/>
      <color indexed="10"/>
      <name val="Arial Armenian"/>
      <family val="2"/>
    </font>
    <font>
      <b/>
      <sz val="14"/>
      <color indexed="8"/>
      <name val="Arial Armenian"/>
      <family val="2"/>
    </font>
    <font>
      <i/>
      <sz val="14"/>
      <name val="Arial Armenian"/>
      <family val="2"/>
    </font>
    <font>
      <sz val="14"/>
      <color indexed="8"/>
      <name val="Arial Armenian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0" fontId="46" fillId="0" borderId="3" applyNumberFormat="0" applyFill="0" applyProtection="0">
      <alignment horizontal="center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7" fillId="30" borderId="1" applyNumberFormat="0" applyAlignment="0" applyProtection="0"/>
    <xf numFmtId="0" fontId="46" fillId="0" borderId="3" applyNumberFormat="0" applyFill="0" applyProtection="0">
      <alignment horizontal="left" vertical="center" wrapText="1"/>
    </xf>
    <xf numFmtId="0" fontId="88" fillId="0" borderId="7" applyNumberFormat="0" applyFill="0" applyAlignment="0" applyProtection="0"/>
    <xf numFmtId="0" fontId="89" fillId="31" borderId="0" applyNumberFormat="0" applyBorder="0" applyAlignment="0" applyProtection="0"/>
    <xf numFmtId="0" fontId="0" fillId="32" borderId="8" applyNumberFormat="0" applyFont="0" applyAlignment="0" applyProtection="0"/>
    <xf numFmtId="0" fontId="90" fillId="27" borderId="9" applyNumberFormat="0" applyAlignment="0" applyProtection="0"/>
    <xf numFmtId="9" fontId="0" fillId="0" borderId="0" applyFont="0" applyFill="0" applyBorder="0" applyAlignment="0" applyProtection="0"/>
    <xf numFmtId="4" fontId="46" fillId="0" borderId="3" applyFill="0" applyProtection="0">
      <alignment horizontal="right" vertical="center"/>
    </xf>
    <xf numFmtId="0" fontId="91" fillId="0" borderId="0" applyNumberFormat="0" applyFill="0" applyBorder="0" applyAlignment="0" applyProtection="0"/>
    <xf numFmtId="0" fontId="92" fillId="0" borderId="10" applyNumberFormat="0" applyFill="0" applyAlignment="0" applyProtection="0"/>
    <xf numFmtId="0" fontId="93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0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9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9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91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91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91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90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49" fontId="12" fillId="0" borderId="0" xfId="0" applyNumberFormat="1" applyFont="1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/>
    </xf>
    <xf numFmtId="0" fontId="39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41" fillId="0" borderId="11" xfId="0" applyNumberFormat="1" applyFont="1" applyFill="1" applyBorder="1" applyAlignment="1">
      <alignment horizontal="left" vertical="top" wrapText="1" readingOrder="1"/>
    </xf>
    <xf numFmtId="197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7" fontId="1" fillId="33" borderId="11" xfId="0" applyNumberFormat="1" applyFont="1" applyFill="1" applyBorder="1" applyAlignment="1">
      <alignment horizontal="right" vertical="center" wrapText="1"/>
    </xf>
    <xf numFmtId="197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7" fontId="8" fillId="33" borderId="11" xfId="0" applyNumberFormat="1" applyFont="1" applyFill="1" applyBorder="1" applyAlignment="1">
      <alignment horizontal="right" vertical="center" wrapText="1"/>
    </xf>
    <xf numFmtId="197" fontId="1" fillId="33" borderId="11" xfId="0" applyNumberFormat="1" applyFont="1" applyFill="1" applyBorder="1" applyAlignment="1">
      <alignment horizontal="right"/>
    </xf>
    <xf numFmtId="199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197" fontId="1" fillId="33" borderId="11" xfId="0" applyNumberFormat="1" applyFont="1" applyFill="1" applyBorder="1" applyAlignment="1">
      <alignment horizontal="center" vertical="center"/>
    </xf>
    <xf numFmtId="197" fontId="14" fillId="0" borderId="0" xfId="0" applyNumberFormat="1" applyFont="1" applyFill="1" applyBorder="1" applyAlignment="1">
      <alignment/>
    </xf>
    <xf numFmtId="0" fontId="44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7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7" fontId="12" fillId="33" borderId="11" xfId="0" applyNumberFormat="1" applyFont="1" applyFill="1" applyBorder="1" applyAlignment="1">
      <alignment vertical="center"/>
    </xf>
    <xf numFmtId="197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7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7" fontId="12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vertical="center" wrapText="1"/>
    </xf>
    <xf numFmtId="197" fontId="1" fillId="33" borderId="11" xfId="0" applyNumberFormat="1" applyFont="1" applyFill="1" applyBorder="1" applyAlignment="1">
      <alignment vertical="center" wrapText="1"/>
    </xf>
    <xf numFmtId="197" fontId="1" fillId="33" borderId="11" xfId="0" applyNumberFormat="1" applyFont="1" applyFill="1" applyBorder="1" applyAlignment="1">
      <alignment vertical="center"/>
    </xf>
    <xf numFmtId="197" fontId="1" fillId="0" borderId="11" xfId="0" applyNumberFormat="1" applyFont="1" applyFill="1" applyBorder="1" applyAlignment="1">
      <alignment vertical="center"/>
    </xf>
    <xf numFmtId="197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7" fontId="12" fillId="33" borderId="11" xfId="0" applyNumberFormat="1" applyFont="1" applyFill="1" applyBorder="1" applyAlignment="1">
      <alignment horizontal="center" vertical="center" wrapText="1"/>
    </xf>
    <xf numFmtId="197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90" fontId="12" fillId="0" borderId="11" xfId="0" applyNumberFormat="1" applyFont="1" applyFill="1" applyBorder="1" applyAlignment="1">
      <alignment horizontal="center" vertical="top"/>
    </xf>
    <xf numFmtId="191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91" fontId="41" fillId="0" borderId="11" xfId="0" applyNumberFormat="1" applyFont="1" applyFill="1" applyBorder="1" applyAlignment="1">
      <alignment horizontal="center" vertical="top"/>
    </xf>
    <xf numFmtId="197" fontId="1" fillId="33" borderId="11" xfId="0" applyNumberFormat="1" applyFont="1" applyFill="1" applyBorder="1" applyAlignment="1">
      <alignment/>
    </xf>
    <xf numFmtId="197" fontId="2" fillId="33" borderId="11" xfId="0" applyNumberFormat="1" applyFont="1" applyFill="1" applyBorder="1" applyAlignment="1">
      <alignment/>
    </xf>
    <xf numFmtId="197" fontId="26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7" fontId="0" fillId="33" borderId="11" xfId="0" applyNumberFormat="1" applyFill="1" applyBorder="1" applyAlignment="1">
      <alignment/>
    </xf>
    <xf numFmtId="197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7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3" xfId="56" applyFont="1" applyFill="1" applyBorder="1" applyAlignment="1">
      <alignment horizontal="left" vertical="center" wrapText="1"/>
    </xf>
    <xf numFmtId="197" fontId="1" fillId="33" borderId="11" xfId="0" applyNumberFormat="1" applyFont="1" applyFill="1" applyBorder="1" applyAlignment="1" quotePrefix="1">
      <alignment horizontal="right" vertical="center" wrapText="1"/>
    </xf>
    <xf numFmtId="197" fontId="1" fillId="33" borderId="11" xfId="0" applyNumberFormat="1" applyFont="1" applyFill="1" applyBorder="1" applyAlignment="1">
      <alignment horizontal="right" wrapText="1"/>
    </xf>
    <xf numFmtId="205" fontId="12" fillId="0" borderId="11" xfId="0" applyNumberFormat="1" applyFont="1" applyFill="1" applyBorder="1" applyAlignment="1">
      <alignment horizontal="center" vertical="center"/>
    </xf>
    <xf numFmtId="0" fontId="37" fillId="0" borderId="3" xfId="56" applyFont="1" applyFill="1" applyBorder="1" applyAlignment="1">
      <alignment horizontal="left" vertical="center" wrapText="1"/>
    </xf>
    <xf numFmtId="0" fontId="37" fillId="0" borderId="3" xfId="42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6" fillId="0" borderId="3" xfId="56" applyFont="1" applyFill="1" applyBorder="1" applyAlignment="1">
      <alignment horizontal="left" vertical="center" wrapText="1"/>
    </xf>
    <xf numFmtId="206" fontId="46" fillId="0" borderId="3" xfId="62" applyNumberFormat="1" applyFont="1" applyFill="1" applyBorder="1" applyAlignment="1">
      <alignment horizontal="right" vertical="center"/>
    </xf>
    <xf numFmtId="197" fontId="1" fillId="0" borderId="11" xfId="0" applyNumberFormat="1" applyFont="1" applyFill="1" applyBorder="1" applyAlignment="1">
      <alignment horizontal="center" vertical="center"/>
    </xf>
    <xf numFmtId="197" fontId="1" fillId="0" borderId="11" xfId="0" applyNumberFormat="1" applyFont="1" applyFill="1" applyBorder="1" applyAlignment="1">
      <alignment horizontal="right" vertical="center"/>
    </xf>
    <xf numFmtId="0" fontId="12" fillId="0" borderId="3" xfId="42" applyFont="1" applyFill="1" applyBorder="1" applyAlignment="1">
      <alignment horizontal="center" vertical="center"/>
    </xf>
    <xf numFmtId="4" fontId="46" fillId="0" borderId="3" xfId="6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197" fontId="12" fillId="33" borderId="0" xfId="0" applyNumberFormat="1" applyFont="1" applyFill="1" applyBorder="1" applyAlignment="1">
      <alignment horizontal="right" vertical="center"/>
    </xf>
    <xf numFmtId="197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right"/>
    </xf>
    <xf numFmtId="198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2" fillId="0" borderId="11" xfId="0" applyNumberFormat="1" applyFont="1" applyFill="1" applyBorder="1" applyAlignment="1">
      <alignment horizontal="left" vertical="center" wrapText="1"/>
    </xf>
    <xf numFmtId="197" fontId="1" fillId="0" borderId="0" xfId="0" applyNumberFormat="1" applyFont="1" applyAlignment="1">
      <alignment/>
    </xf>
    <xf numFmtId="0" fontId="53" fillId="0" borderId="0" xfId="0" applyFont="1" applyFill="1" applyBorder="1" applyAlignment="1">
      <alignment/>
    </xf>
    <xf numFmtId="190" fontId="52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right" vertical="top"/>
    </xf>
    <xf numFmtId="0" fontId="52" fillId="0" borderId="0" xfId="0" applyFont="1" applyFill="1" applyBorder="1" applyAlignment="1">
      <alignment horizontal="left" vertical="top" wrapText="1"/>
    </xf>
    <xf numFmtId="0" fontId="52" fillId="0" borderId="11" xfId="0" applyNumberFormat="1" applyFont="1" applyFill="1" applyBorder="1" applyAlignment="1">
      <alignment horizontal="center" vertical="center" wrapText="1" readingOrder="1"/>
    </xf>
    <xf numFmtId="0" fontId="53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top" wrapText="1" readingOrder="1"/>
    </xf>
    <xf numFmtId="197" fontId="53" fillId="33" borderId="11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197" fontId="53" fillId="33" borderId="11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33" fillId="0" borderId="11" xfId="0" applyNumberFormat="1" applyFont="1" applyFill="1" applyBorder="1" applyAlignment="1">
      <alignment horizontal="left" vertical="top" wrapText="1" readingOrder="1"/>
    </xf>
    <xf numFmtId="0" fontId="33" fillId="0" borderId="0" xfId="0" applyFont="1" applyFill="1" applyBorder="1" applyAlignment="1">
      <alignment/>
    </xf>
    <xf numFmtId="49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left" vertical="top" wrapText="1" readingOrder="1"/>
    </xf>
    <xf numFmtId="0" fontId="53" fillId="0" borderId="11" xfId="0" applyFont="1" applyFill="1" applyBorder="1" applyAlignment="1">
      <alignment horizontal="right" vertical="center"/>
    </xf>
    <xf numFmtId="0" fontId="53" fillId="0" borderId="11" xfId="0" applyNumberFormat="1" applyFont="1" applyFill="1" applyBorder="1" applyAlignment="1">
      <alignment horizontal="left" vertical="center" wrapText="1" readingOrder="1"/>
    </xf>
    <xf numFmtId="197" fontId="53" fillId="33" borderId="11" xfId="0" applyNumberFormat="1" applyFont="1" applyFill="1" applyBorder="1" applyAlignment="1">
      <alignment vertical="center"/>
    </xf>
    <xf numFmtId="0" fontId="53" fillId="33" borderId="11" xfId="0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vertical="top" wrapText="1" readingOrder="1"/>
    </xf>
    <xf numFmtId="49" fontId="55" fillId="0" borderId="11" xfId="0" applyNumberFormat="1" applyFont="1" applyFill="1" applyBorder="1" applyAlignment="1">
      <alignment vertical="top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 quotePrefix="1">
      <alignment horizontal="center" vertical="center"/>
    </xf>
    <xf numFmtId="49" fontId="53" fillId="0" borderId="11" xfId="0" applyNumberFormat="1" applyFont="1" applyFill="1" applyBorder="1" applyAlignment="1" quotePrefix="1">
      <alignment horizontal="center" vertical="center"/>
    </xf>
    <xf numFmtId="0" fontId="52" fillId="0" borderId="11" xfId="0" applyNumberFormat="1" applyFont="1" applyFill="1" applyBorder="1" applyAlignment="1">
      <alignment horizontal="left" vertical="center" wrapText="1" readingOrder="1"/>
    </xf>
    <xf numFmtId="49" fontId="52" fillId="0" borderId="11" xfId="0" applyNumberFormat="1" applyFont="1" applyFill="1" applyBorder="1" applyAlignment="1">
      <alignment vertical="top" wrapText="1"/>
    </xf>
    <xf numFmtId="0" fontId="56" fillId="0" borderId="11" xfId="0" applyNumberFormat="1" applyFont="1" applyFill="1" applyBorder="1" applyAlignment="1">
      <alignment horizontal="left" vertical="top" wrapText="1" readingOrder="1"/>
    </xf>
    <xf numFmtId="49" fontId="57" fillId="0" borderId="11" xfId="0" applyNumberFormat="1" applyFont="1" applyFill="1" applyBorder="1" applyAlignment="1">
      <alignment vertical="top" wrapText="1"/>
    </xf>
    <xf numFmtId="0" fontId="52" fillId="0" borderId="11" xfId="0" applyNumberFormat="1" applyFont="1" applyFill="1" applyBorder="1" applyAlignment="1">
      <alignment horizontal="left" vertical="top" wrapText="1" readingOrder="1"/>
    </xf>
    <xf numFmtId="0" fontId="53" fillId="33" borderId="11" xfId="0" applyFont="1" applyFill="1" applyBorder="1" applyAlignment="1">
      <alignment vertical="center"/>
    </xf>
    <xf numFmtId="49" fontId="33" fillId="0" borderId="11" xfId="0" applyNumberFormat="1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center"/>
    </xf>
    <xf numFmtId="0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/>
    </xf>
    <xf numFmtId="0" fontId="53" fillId="0" borderId="12" xfId="0" applyNumberFormat="1" applyFont="1" applyFill="1" applyBorder="1" applyAlignment="1">
      <alignment vertical="center"/>
    </xf>
    <xf numFmtId="197" fontId="53" fillId="34" borderId="11" xfId="0" applyNumberFormat="1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197" fontId="33" fillId="33" borderId="11" xfId="0" applyNumberFormat="1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top" wrapText="1"/>
    </xf>
    <xf numFmtId="49" fontId="53" fillId="0" borderId="11" xfId="0" applyNumberFormat="1" applyFont="1" applyFill="1" applyBorder="1" applyAlignment="1">
      <alignment horizontal="center" vertical="top"/>
    </xf>
    <xf numFmtId="197" fontId="53" fillId="0" borderId="11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center" vertical="top"/>
    </xf>
    <xf numFmtId="191" fontId="33" fillId="0" borderId="0" xfId="0" applyNumberFormat="1" applyFont="1" applyFill="1" applyBorder="1" applyAlignment="1">
      <alignment horizontal="center" vertical="top"/>
    </xf>
    <xf numFmtId="191" fontId="53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90" fontId="53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3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3" xfId="56" applyFont="1" applyFill="1" applyBorder="1" applyAlignment="1">
      <alignment horizontal="left" vertical="center" wrapText="1"/>
    </xf>
    <xf numFmtId="49" fontId="57" fillId="0" borderId="11" xfId="0" applyNumberFormat="1" applyFont="1" applyFill="1" applyBorder="1" applyAlignment="1" quotePrefix="1">
      <alignment vertical="top" wrapText="1"/>
    </xf>
    <xf numFmtId="49" fontId="57" fillId="0" borderId="11" xfId="0" applyNumberFormat="1" applyFont="1" applyFill="1" applyBorder="1" applyAlignment="1">
      <alignment vertical="center" wrapText="1"/>
    </xf>
    <xf numFmtId="0" fontId="53" fillId="0" borderId="11" xfId="0" applyNumberFormat="1" applyFont="1" applyFill="1" applyBorder="1" applyAlignment="1">
      <alignment horizontal="center" vertical="top" wrapText="1" readingOrder="1"/>
    </xf>
    <xf numFmtId="0" fontId="53" fillId="0" borderId="11" xfId="0" applyFont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vertical="center" wrapText="1"/>
    </xf>
    <xf numFmtId="0" fontId="56" fillId="0" borderId="11" xfId="0" applyNumberFormat="1" applyFont="1" applyFill="1" applyBorder="1" applyAlignment="1">
      <alignment horizontal="left" vertical="center" wrapText="1" readingOrder="1"/>
    </xf>
    <xf numFmtId="49" fontId="56" fillId="0" borderId="11" xfId="0" applyNumberFormat="1" applyFont="1" applyFill="1" applyBorder="1" applyAlignment="1">
      <alignment vertical="top" wrapText="1"/>
    </xf>
    <xf numFmtId="49" fontId="57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top" wrapText="1"/>
    </xf>
    <xf numFmtId="0" fontId="53" fillId="0" borderId="11" xfId="0" applyNumberFormat="1" applyFont="1" applyFill="1" applyBorder="1" applyAlignment="1">
      <alignment horizontal="center" vertical="center" wrapText="1"/>
    </xf>
    <xf numFmtId="197" fontId="53" fillId="0" borderId="0" xfId="0" applyNumberFormat="1" applyFont="1" applyFill="1" applyBorder="1" applyAlignment="1">
      <alignment/>
    </xf>
    <xf numFmtId="49" fontId="12" fillId="34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center" vertical="center"/>
    </xf>
    <xf numFmtId="197" fontId="1" fillId="34" borderId="11" xfId="0" applyNumberFormat="1" applyFont="1" applyFill="1" applyBorder="1" applyAlignment="1">
      <alignment vertical="center"/>
    </xf>
    <xf numFmtId="0" fontId="12" fillId="34" borderId="11" xfId="0" applyNumberFormat="1" applyFont="1" applyFill="1" applyBorder="1" applyAlignment="1">
      <alignment horizontal="left" vertical="top" wrapText="1"/>
    </xf>
    <xf numFmtId="1" fontId="12" fillId="34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197" fontId="52" fillId="33" borderId="11" xfId="0" applyNumberFormat="1" applyFont="1" applyFill="1" applyBorder="1" applyAlignment="1">
      <alignment horizontal="right" vertical="center"/>
    </xf>
    <xf numFmtId="197" fontId="53" fillId="33" borderId="11" xfId="0" applyNumberFormat="1" applyFont="1" applyFill="1" applyBorder="1" applyAlignment="1">
      <alignment horizontal="right"/>
    </xf>
    <xf numFmtId="0" fontId="53" fillId="0" borderId="11" xfId="0" applyNumberFormat="1" applyFont="1" applyFill="1" applyBorder="1" applyAlignment="1">
      <alignment vertical="center" wrapText="1" readingOrder="1"/>
    </xf>
    <xf numFmtId="49" fontId="17" fillId="0" borderId="11" xfId="0" applyNumberFormat="1" applyFont="1" applyFill="1" applyBorder="1" applyAlignment="1">
      <alignment vertical="center" wrapText="1"/>
    </xf>
    <xf numFmtId="197" fontId="2" fillId="33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/>
    </xf>
    <xf numFmtId="197" fontId="10" fillId="33" borderId="11" xfId="0" applyNumberFormat="1" applyFont="1" applyFill="1" applyBorder="1" applyAlignment="1">
      <alignment horizontal="right" vertical="center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3" fillId="34" borderId="11" xfId="0" applyFont="1" applyFill="1" applyBorder="1" applyAlignment="1">
      <alignment vertical="center"/>
    </xf>
    <xf numFmtId="49" fontId="53" fillId="34" borderId="11" xfId="0" applyNumberFormat="1" applyFont="1" applyFill="1" applyBorder="1" applyAlignment="1">
      <alignment horizontal="center" vertical="center"/>
    </xf>
    <xf numFmtId="0" fontId="53" fillId="34" borderId="11" xfId="0" applyNumberFormat="1" applyFont="1" applyFill="1" applyBorder="1" applyAlignment="1">
      <alignment horizontal="center" vertical="center"/>
    </xf>
    <xf numFmtId="0" fontId="53" fillId="34" borderId="11" xfId="0" applyNumberFormat="1" applyFont="1" applyFill="1" applyBorder="1" applyAlignment="1">
      <alignment horizontal="left" vertical="center" wrapText="1" readingOrder="1"/>
    </xf>
    <xf numFmtId="0" fontId="53" fillId="34" borderId="0" xfId="0" applyFont="1" applyFill="1" applyBorder="1" applyAlignment="1">
      <alignment/>
    </xf>
    <xf numFmtId="49" fontId="12" fillId="34" borderId="11" xfId="0" applyNumberFormat="1" applyFont="1" applyFill="1" applyBorder="1" applyAlignment="1" quotePrefix="1">
      <alignment horizontal="center" vertical="center"/>
    </xf>
    <xf numFmtId="0" fontId="12" fillId="34" borderId="3" xfId="42" applyFont="1" applyFill="1" applyBorder="1" applyAlignment="1">
      <alignment horizontal="center" vertical="center"/>
    </xf>
    <xf numFmtId="0" fontId="12" fillId="34" borderId="3" xfId="56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/>
    </xf>
    <xf numFmtId="0" fontId="53" fillId="34" borderId="11" xfId="0" applyFont="1" applyFill="1" applyBorder="1" applyAlignment="1">
      <alignment horizontal="center" vertical="center"/>
    </xf>
    <xf numFmtId="197" fontId="53" fillId="34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center" vertical="top" wrapText="1"/>
    </xf>
    <xf numFmtId="0" fontId="47" fillId="0" borderId="0" xfId="0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9" fillId="0" borderId="0" xfId="0" applyFont="1" applyAlignment="1">
      <alignment horizontal="center" vertical="top"/>
    </xf>
    <xf numFmtId="0" fontId="14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58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 quotePrefix="1">
      <alignment horizontal="center" vertical="center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91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1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0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52" fillId="0" borderId="11" xfId="0" applyNumberFormat="1" applyFont="1" applyFill="1" applyBorder="1" applyAlignment="1">
      <alignment horizontal="center"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ft_arm10_BordWW_900" xfId="56"/>
    <cellStyle name="Linked Cell" xfId="57"/>
    <cellStyle name="Neutral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4">
      <selection activeCell="K5" sqref="K5"/>
    </sheetView>
  </sheetViews>
  <sheetFormatPr defaultColWidth="9.140625" defaultRowHeight="12.75"/>
  <cols>
    <col min="9" max="9" width="10.140625" style="0" customWidth="1"/>
  </cols>
  <sheetData>
    <row r="1" spans="1:9" ht="22.5" customHeight="1">
      <c r="A1" s="242"/>
      <c r="B1" s="243"/>
      <c r="C1" s="244"/>
      <c r="D1" s="244"/>
      <c r="E1" s="245"/>
      <c r="F1" s="245"/>
      <c r="G1" s="245"/>
      <c r="H1" s="363"/>
      <c r="I1" s="364"/>
    </row>
    <row r="2" spans="1:9" ht="18.75" customHeight="1">
      <c r="A2" s="364" t="s">
        <v>1090</v>
      </c>
      <c r="B2" s="365"/>
      <c r="C2" s="365"/>
      <c r="D2" s="365"/>
      <c r="E2" s="365"/>
      <c r="F2" s="365"/>
      <c r="G2" s="365"/>
      <c r="H2" s="365"/>
      <c r="I2" s="365"/>
    </row>
    <row r="3" spans="1:9" ht="15">
      <c r="A3" s="364"/>
      <c r="B3" s="364"/>
      <c r="C3" s="364"/>
      <c r="D3" s="364"/>
      <c r="E3" s="364"/>
      <c r="F3" s="364"/>
      <c r="G3" s="364"/>
      <c r="H3" s="364"/>
      <c r="I3" s="364"/>
    </row>
    <row r="4" spans="1:9" ht="12.75">
      <c r="A4" s="241"/>
      <c r="B4" s="241"/>
      <c r="C4" s="241"/>
      <c r="D4" s="241"/>
      <c r="E4" s="241"/>
      <c r="F4" s="241"/>
      <c r="G4" s="241"/>
      <c r="H4" s="241"/>
      <c r="I4" s="241"/>
    </row>
    <row r="5" spans="1:9" ht="24.75" customHeight="1">
      <c r="A5" s="241"/>
      <c r="B5" s="241"/>
      <c r="C5" s="241"/>
      <c r="D5" s="241"/>
      <c r="E5" s="241"/>
      <c r="F5" s="241"/>
      <c r="G5" s="241"/>
      <c r="H5" s="362"/>
      <c r="I5" s="362"/>
    </row>
    <row r="6" spans="1:9" ht="30" customHeight="1">
      <c r="A6" s="241"/>
      <c r="B6" s="241"/>
      <c r="C6" s="241"/>
      <c r="D6" s="241"/>
      <c r="E6" s="241"/>
      <c r="F6" s="241"/>
      <c r="G6" s="241"/>
      <c r="H6" s="367"/>
      <c r="I6" s="367"/>
    </row>
    <row r="7" spans="1:9" ht="30.75" customHeight="1">
      <c r="A7" s="232"/>
      <c r="B7" s="232"/>
      <c r="C7" s="232"/>
      <c r="D7" s="232"/>
      <c r="E7" s="232"/>
      <c r="F7" s="232"/>
      <c r="G7" s="232"/>
      <c r="H7" s="232"/>
      <c r="I7" s="232"/>
    </row>
    <row r="8" spans="1:9" ht="27.75" customHeight="1">
      <c r="A8" s="366" t="s">
        <v>98</v>
      </c>
      <c r="B8" s="366"/>
      <c r="C8" s="366"/>
      <c r="D8" s="366"/>
      <c r="E8" s="366"/>
      <c r="F8" s="366"/>
      <c r="G8" s="366"/>
      <c r="H8" s="366"/>
      <c r="I8" s="366"/>
    </row>
    <row r="9" spans="1:9" ht="21" customHeight="1">
      <c r="A9" s="238"/>
      <c r="B9" s="238"/>
      <c r="C9" s="124"/>
      <c r="D9" s="123"/>
      <c r="E9" s="240"/>
      <c r="F9" s="240"/>
      <c r="G9" s="240"/>
      <c r="H9" s="1"/>
      <c r="I9" s="1"/>
    </row>
    <row r="10" spans="1:9" s="168" customFormat="1" ht="26.25" customHeight="1">
      <c r="A10" s="358" t="s">
        <v>1074</v>
      </c>
      <c r="B10" s="358"/>
      <c r="C10" s="358"/>
      <c r="D10" s="358"/>
      <c r="E10" s="358"/>
      <c r="F10" s="358"/>
      <c r="G10" s="358"/>
      <c r="H10" s="358"/>
      <c r="I10" s="358"/>
    </row>
    <row r="11" spans="1:9" ht="28.5" customHeight="1">
      <c r="A11" s="238"/>
      <c r="B11" s="238"/>
      <c r="C11" s="125"/>
      <c r="D11" s="123"/>
      <c r="E11" s="240"/>
      <c r="F11" s="240"/>
      <c r="G11" s="240"/>
      <c r="H11" s="1"/>
      <c r="I11" s="1"/>
    </row>
    <row r="12" spans="1:9" ht="37.5">
      <c r="A12" s="359" t="s">
        <v>1083</v>
      </c>
      <c r="B12" s="359"/>
      <c r="C12" s="359"/>
      <c r="D12" s="359"/>
      <c r="E12" s="359"/>
      <c r="F12" s="359"/>
      <c r="G12" s="359"/>
      <c r="H12" s="359"/>
      <c r="I12" s="359"/>
    </row>
    <row r="13" spans="1:9" ht="34.5">
      <c r="A13" s="360"/>
      <c r="B13" s="360"/>
      <c r="C13" s="360"/>
      <c r="D13" s="360"/>
      <c r="E13" s="360"/>
      <c r="F13" s="360"/>
      <c r="G13" s="360"/>
      <c r="H13" s="360"/>
      <c r="I13" s="1"/>
    </row>
    <row r="14" spans="1:9" ht="12.75">
      <c r="A14" s="238"/>
      <c r="B14" s="238"/>
      <c r="C14" s="239"/>
      <c r="D14" s="123"/>
      <c r="E14" s="240"/>
      <c r="F14" s="240"/>
      <c r="G14" s="240"/>
      <c r="H14" s="1"/>
      <c r="I14" s="1"/>
    </row>
    <row r="15" spans="1:9" ht="55.5" customHeight="1">
      <c r="A15" s="361"/>
      <c r="B15" s="361"/>
      <c r="C15" s="361"/>
      <c r="D15" s="361"/>
      <c r="E15" s="361"/>
      <c r="F15" s="361"/>
      <c r="G15" s="361"/>
      <c r="H15" s="361"/>
      <c r="I15" s="36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20.2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362" t="s">
        <v>1056</v>
      </c>
      <c r="B21" s="362"/>
      <c r="C21" s="362"/>
      <c r="D21" s="362"/>
      <c r="E21" s="362"/>
      <c r="F21" s="362"/>
      <c r="G21" s="362"/>
      <c r="H21" s="362"/>
      <c r="I21" s="362"/>
    </row>
  </sheetData>
  <sheetProtection/>
  <mergeCells count="11">
    <mergeCell ref="H5:I5"/>
    <mergeCell ref="A10:I10"/>
    <mergeCell ref="A12:I12"/>
    <mergeCell ref="A13:H13"/>
    <mergeCell ref="A15:I15"/>
    <mergeCell ref="A21:I21"/>
    <mergeCell ref="H1:I1"/>
    <mergeCell ref="A2:I2"/>
    <mergeCell ref="A8:I8"/>
    <mergeCell ref="A3:I3"/>
    <mergeCell ref="H6:I6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showGridLines="0" zoomScale="130" zoomScaleNormal="130" zoomScalePageLayoutView="110" workbookViewId="0" topLeftCell="A1">
      <selection activeCell="A1" sqref="A1:F1"/>
    </sheetView>
  </sheetViews>
  <sheetFormatPr defaultColWidth="9.140625" defaultRowHeight="12.75" outlineLevelCol="1"/>
  <cols>
    <col min="1" max="1" width="6.00390625" style="38" bestFit="1" customWidth="1"/>
    <col min="2" max="2" width="36.421875" style="43" customWidth="1"/>
    <col min="3" max="3" width="10.57421875" style="38" customWidth="1" outlineLevel="1"/>
    <col min="4" max="4" width="10.57421875" style="44" customWidth="1"/>
    <col min="5" max="5" width="11.140625" style="42" customWidth="1"/>
    <col min="6" max="6" width="9.7109375" style="42" customWidth="1"/>
    <col min="7" max="16384" width="9.140625" style="40" customWidth="1"/>
  </cols>
  <sheetData>
    <row r="1" spans="1:6" s="1" customFormat="1" ht="12.75">
      <c r="A1" s="369" t="s">
        <v>1084</v>
      </c>
      <c r="B1" s="369"/>
      <c r="C1" s="369"/>
      <c r="D1" s="369"/>
      <c r="E1" s="369"/>
      <c r="F1" s="369"/>
    </row>
    <row r="2" spans="1:6" s="37" customFormat="1" ht="10.5" customHeight="1">
      <c r="A2" s="370" t="s">
        <v>198</v>
      </c>
      <c r="B2" s="370"/>
      <c r="C2" s="370"/>
      <c r="D2" s="370"/>
      <c r="E2" s="370"/>
      <c r="F2" s="370"/>
    </row>
    <row r="3" spans="1:6" s="1" customFormat="1" ht="5.25" customHeight="1">
      <c r="A3" s="26"/>
      <c r="B3" s="170"/>
      <c r="C3" s="170"/>
      <c r="D3" s="170"/>
      <c r="E3" s="26"/>
      <c r="F3" s="26"/>
    </row>
    <row r="4" spans="1:6" ht="12.75">
      <c r="A4" s="171"/>
      <c r="B4" s="171"/>
      <c r="C4" s="171"/>
      <c r="D4" s="172"/>
      <c r="E4" s="173"/>
      <c r="F4" s="174" t="s">
        <v>892</v>
      </c>
    </row>
    <row r="5" spans="1:6" ht="12.75">
      <c r="A5" s="368" t="s">
        <v>627</v>
      </c>
      <c r="B5" s="368" t="s">
        <v>131</v>
      </c>
      <c r="C5" s="368" t="s">
        <v>626</v>
      </c>
      <c r="D5" s="368" t="s">
        <v>638</v>
      </c>
      <c r="E5" s="126" t="s">
        <v>550</v>
      </c>
      <c r="F5" s="126"/>
    </row>
    <row r="6" spans="1:6" ht="27.75" customHeight="1">
      <c r="A6" s="368"/>
      <c r="B6" s="368"/>
      <c r="C6" s="368"/>
      <c r="D6" s="368"/>
      <c r="E6" s="70" t="s">
        <v>628</v>
      </c>
      <c r="F6" s="70" t="s">
        <v>629</v>
      </c>
    </row>
    <row r="7" spans="1:6" s="38" customFormat="1" ht="11.25" customHeight="1">
      <c r="A7" s="146">
        <v>1</v>
      </c>
      <c r="B7" s="48">
        <v>2</v>
      </c>
      <c r="C7" s="169">
        <v>3</v>
      </c>
      <c r="D7" s="169">
        <v>4</v>
      </c>
      <c r="E7" s="169">
        <v>5</v>
      </c>
      <c r="F7" s="48">
        <v>6</v>
      </c>
    </row>
    <row r="8" spans="1:6" s="39" customFormat="1" ht="42.75" customHeight="1">
      <c r="A8" s="175" t="s">
        <v>888</v>
      </c>
      <c r="B8" s="338" t="s">
        <v>1024</v>
      </c>
      <c r="C8" s="48"/>
      <c r="D8" s="197">
        <f>SUM(E8+F8)</f>
        <v>1971707</v>
      </c>
      <c r="E8" s="197">
        <f>SUM(E9+E66+E87)</f>
        <v>1481707</v>
      </c>
      <c r="F8" s="197">
        <f>SUM(F66,F87)</f>
        <v>490000</v>
      </c>
    </row>
    <row r="9" spans="1:6" s="41" customFormat="1" ht="38.25" customHeight="1">
      <c r="A9" s="175" t="s">
        <v>889</v>
      </c>
      <c r="B9" s="94" t="s">
        <v>521</v>
      </c>
      <c r="C9" s="177">
        <v>7100</v>
      </c>
      <c r="D9" s="196">
        <f aca="true" t="shared" si="0" ref="D9:D19">SUM(E9:F9)</f>
        <v>381566.4</v>
      </c>
      <c r="E9" s="197">
        <f>SUM(E10+E14+E16+E56)</f>
        <v>381566.4</v>
      </c>
      <c r="F9" s="169" t="s">
        <v>897</v>
      </c>
    </row>
    <row r="10" spans="1:6" s="41" customFormat="1" ht="24" customHeight="1">
      <c r="A10" s="175" t="s">
        <v>658</v>
      </c>
      <c r="B10" s="94" t="s">
        <v>514</v>
      </c>
      <c r="C10" s="177">
        <v>7131</v>
      </c>
      <c r="D10" s="196">
        <f t="shared" si="0"/>
        <v>156322</v>
      </c>
      <c r="E10" s="197">
        <f>SUM(E13+E11+E12)</f>
        <v>156322</v>
      </c>
      <c r="F10" s="169" t="s">
        <v>897</v>
      </c>
    </row>
    <row r="11" spans="1:6" ht="36" customHeight="1">
      <c r="A11" s="179" t="s">
        <v>199</v>
      </c>
      <c r="B11" s="180" t="s">
        <v>132</v>
      </c>
      <c r="C11" s="169"/>
      <c r="D11" s="196">
        <f t="shared" si="0"/>
        <v>1957</v>
      </c>
      <c r="E11" s="198">
        <v>1957</v>
      </c>
      <c r="F11" s="169" t="s">
        <v>897</v>
      </c>
    </row>
    <row r="12" spans="1:6" ht="27" customHeight="1">
      <c r="A12" s="179" t="s">
        <v>200</v>
      </c>
      <c r="B12" s="180" t="s">
        <v>133</v>
      </c>
      <c r="C12" s="222"/>
      <c r="D12" s="196">
        <f t="shared" si="0"/>
        <v>3226.9</v>
      </c>
      <c r="E12" s="198">
        <v>3226.9</v>
      </c>
      <c r="F12" s="169" t="s">
        <v>897</v>
      </c>
    </row>
    <row r="13" spans="1:6" ht="27" customHeight="1">
      <c r="A13" s="179" t="s">
        <v>1045</v>
      </c>
      <c r="B13" s="246" t="s">
        <v>1046</v>
      </c>
      <c r="C13" s="222"/>
      <c r="D13" s="196">
        <f>SUM(E13:F13)</f>
        <v>151138.1</v>
      </c>
      <c r="E13" s="198">
        <v>151138.1</v>
      </c>
      <c r="F13" s="169" t="s">
        <v>897</v>
      </c>
    </row>
    <row r="14" spans="1:6" s="41" customFormat="1" ht="24" customHeight="1">
      <c r="A14" s="175" t="s">
        <v>659</v>
      </c>
      <c r="B14" s="94" t="s">
        <v>515</v>
      </c>
      <c r="C14" s="177">
        <v>7136</v>
      </c>
      <c r="D14" s="196">
        <f t="shared" si="0"/>
        <v>199366</v>
      </c>
      <c r="E14" s="197">
        <f>SUM(E15)</f>
        <v>199366</v>
      </c>
      <c r="F14" s="169" t="s">
        <v>897</v>
      </c>
    </row>
    <row r="15" spans="1:6" ht="17.25" customHeight="1">
      <c r="A15" s="179" t="s">
        <v>201</v>
      </c>
      <c r="B15" s="180" t="s">
        <v>134</v>
      </c>
      <c r="C15" s="169"/>
      <c r="D15" s="196">
        <f t="shared" si="0"/>
        <v>199366</v>
      </c>
      <c r="E15" s="198">
        <v>199366</v>
      </c>
      <c r="F15" s="169" t="s">
        <v>897</v>
      </c>
    </row>
    <row r="16" spans="1:6" s="41" customFormat="1" ht="37.5" customHeight="1">
      <c r="A16" s="175" t="s">
        <v>662</v>
      </c>
      <c r="B16" s="94" t="s">
        <v>516</v>
      </c>
      <c r="C16" s="177">
        <v>7145</v>
      </c>
      <c r="D16" s="196">
        <f t="shared" si="0"/>
        <v>21378.4</v>
      </c>
      <c r="E16" s="197">
        <f>SUM(E17)</f>
        <v>21378.4</v>
      </c>
      <c r="F16" s="169" t="s">
        <v>897</v>
      </c>
    </row>
    <row r="17" spans="1:6" ht="60" customHeight="1">
      <c r="A17" s="179" t="s">
        <v>202</v>
      </c>
      <c r="B17" s="180" t="s">
        <v>1008</v>
      </c>
      <c r="C17" s="169">
        <v>71452</v>
      </c>
      <c r="D17" s="199">
        <f t="shared" si="0"/>
        <v>21378.4</v>
      </c>
      <c r="E17" s="198">
        <f>SUM(E18+E29+E30+E31+E34+E38+E39+E47+E48+E50+E53+E54+E55)</f>
        <v>21378.4</v>
      </c>
      <c r="F17" s="169" t="s">
        <v>897</v>
      </c>
    </row>
    <row r="18" spans="1:6" s="39" customFormat="1" ht="59.25" customHeight="1">
      <c r="A18" s="179" t="s">
        <v>203</v>
      </c>
      <c r="B18" s="69" t="s">
        <v>522</v>
      </c>
      <c r="C18" s="169"/>
      <c r="D18" s="199">
        <f t="shared" si="0"/>
        <v>8500</v>
      </c>
      <c r="E18" s="198">
        <f>SUM(E19)</f>
        <v>8500</v>
      </c>
      <c r="F18" s="169" t="s">
        <v>897</v>
      </c>
    </row>
    <row r="19" spans="1:6" s="39" customFormat="1" ht="16.5" customHeight="1">
      <c r="A19" s="179" t="s">
        <v>204</v>
      </c>
      <c r="B19" s="69" t="s">
        <v>135</v>
      </c>
      <c r="C19" s="169"/>
      <c r="D19" s="199">
        <f t="shared" si="0"/>
        <v>8500</v>
      </c>
      <c r="E19" s="198">
        <f>SUM(E20)</f>
        <v>8500</v>
      </c>
      <c r="F19" s="169" t="s">
        <v>897</v>
      </c>
    </row>
    <row r="20" spans="1:6" s="332" customFormat="1" ht="69.75" customHeight="1">
      <c r="A20" s="326"/>
      <c r="B20" s="327" t="s">
        <v>683</v>
      </c>
      <c r="C20" s="328"/>
      <c r="D20" s="329">
        <f aca="true" t="shared" si="1" ref="D20:D25">SUM(E20)</f>
        <v>8500</v>
      </c>
      <c r="E20" s="329">
        <v>8500</v>
      </c>
      <c r="F20" s="328" t="s">
        <v>897</v>
      </c>
    </row>
    <row r="21" spans="1:6" s="39" customFormat="1" ht="15" customHeight="1">
      <c r="A21" s="146"/>
      <c r="B21" s="69" t="s">
        <v>698</v>
      </c>
      <c r="C21" s="169"/>
      <c r="D21" s="199">
        <f t="shared" si="1"/>
        <v>0</v>
      </c>
      <c r="E21" s="198">
        <v>0</v>
      </c>
      <c r="F21" s="169" t="s">
        <v>897</v>
      </c>
    </row>
    <row r="22" spans="1:6" s="39" customFormat="1" ht="24.75" customHeight="1">
      <c r="A22" s="146"/>
      <c r="B22" s="69" t="s">
        <v>684</v>
      </c>
      <c r="C22" s="169"/>
      <c r="D22" s="199">
        <f t="shared" si="1"/>
        <v>0</v>
      </c>
      <c r="E22" s="199">
        <v>0</v>
      </c>
      <c r="F22" s="169" t="s">
        <v>897</v>
      </c>
    </row>
    <row r="23" spans="1:6" s="39" customFormat="1" ht="26.25" customHeight="1">
      <c r="A23" s="146"/>
      <c r="B23" s="69" t="s">
        <v>685</v>
      </c>
      <c r="C23" s="169"/>
      <c r="D23" s="199">
        <f t="shared" si="1"/>
        <v>0</v>
      </c>
      <c r="E23" s="199">
        <v>0</v>
      </c>
      <c r="F23" s="169" t="s">
        <v>897</v>
      </c>
    </row>
    <row r="24" spans="1:6" s="39" customFormat="1" ht="0.75" customHeight="1" hidden="1">
      <c r="A24" s="146"/>
      <c r="B24" s="69" t="s">
        <v>1013</v>
      </c>
      <c r="C24" s="169"/>
      <c r="D24" s="199">
        <f t="shared" si="1"/>
        <v>0</v>
      </c>
      <c r="E24" s="199">
        <v>0</v>
      </c>
      <c r="F24" s="169"/>
    </row>
    <row r="25" spans="1:6" s="39" customFormat="1" ht="35.25" customHeight="1">
      <c r="A25" s="146"/>
      <c r="B25" s="69" t="s">
        <v>1012</v>
      </c>
      <c r="C25" s="169"/>
      <c r="D25" s="199">
        <f t="shared" si="1"/>
        <v>0</v>
      </c>
      <c r="E25" s="199">
        <v>0</v>
      </c>
      <c r="F25" s="169" t="s">
        <v>897</v>
      </c>
    </row>
    <row r="26" spans="1:6" s="39" customFormat="1" ht="18.75" customHeight="1">
      <c r="A26" s="179" t="s">
        <v>205</v>
      </c>
      <c r="B26" s="69" t="s">
        <v>136</v>
      </c>
      <c r="C26" s="169"/>
      <c r="D26" s="199">
        <f>SUM(E26:F26)</f>
        <v>0</v>
      </c>
      <c r="E26" s="198">
        <f>SUM(E27:E28)</f>
        <v>0</v>
      </c>
      <c r="F26" s="169" t="s">
        <v>897</v>
      </c>
    </row>
    <row r="27" spans="1:6" s="39" customFormat="1" ht="27" customHeight="1">
      <c r="A27" s="146"/>
      <c r="B27" s="69" t="s">
        <v>686</v>
      </c>
      <c r="C27" s="169"/>
      <c r="D27" s="199">
        <f>SUM(E27:F27)</f>
        <v>0</v>
      </c>
      <c r="E27" s="199">
        <v>0</v>
      </c>
      <c r="F27" s="169"/>
    </row>
    <row r="28" spans="1:6" s="39" customFormat="1" ht="24.75" customHeight="1">
      <c r="A28" s="146"/>
      <c r="B28" s="69" t="s">
        <v>697</v>
      </c>
      <c r="C28" s="169"/>
      <c r="D28" s="199">
        <f>SUM(E28:F28)</f>
        <v>0</v>
      </c>
      <c r="E28" s="199">
        <v>0</v>
      </c>
      <c r="F28" s="169"/>
    </row>
    <row r="29" spans="1:6" s="39" customFormat="1" ht="98.25" customHeight="1">
      <c r="A29" s="179" t="s">
        <v>206</v>
      </c>
      <c r="B29" s="69" t="s">
        <v>184</v>
      </c>
      <c r="C29" s="169"/>
      <c r="D29" s="199">
        <f aca="true" t="shared" si="2" ref="D29:D40">SUM(E29:F29)</f>
        <v>0</v>
      </c>
      <c r="E29" s="199">
        <v>0</v>
      </c>
      <c r="F29" s="169" t="s">
        <v>897</v>
      </c>
    </row>
    <row r="30" spans="1:6" s="39" customFormat="1" ht="37.5" customHeight="1">
      <c r="A30" s="146" t="s">
        <v>207</v>
      </c>
      <c r="B30" s="69" t="s">
        <v>138</v>
      </c>
      <c r="C30" s="169"/>
      <c r="D30" s="199">
        <f t="shared" si="2"/>
        <v>100</v>
      </c>
      <c r="E30" s="199">
        <v>100</v>
      </c>
      <c r="F30" s="169" t="s">
        <v>897</v>
      </c>
    </row>
    <row r="31" spans="1:6" s="39" customFormat="1" ht="58.5" customHeight="1">
      <c r="A31" s="179" t="s">
        <v>208</v>
      </c>
      <c r="B31" s="69" t="s">
        <v>185</v>
      </c>
      <c r="C31" s="169"/>
      <c r="D31" s="199">
        <f t="shared" si="2"/>
        <v>3382</v>
      </c>
      <c r="E31" s="198">
        <v>3382</v>
      </c>
      <c r="F31" s="169" t="s">
        <v>897</v>
      </c>
    </row>
    <row r="32" spans="1:6" s="39" customFormat="1" ht="24">
      <c r="A32" s="179"/>
      <c r="B32" s="69" t="s">
        <v>699</v>
      </c>
      <c r="C32" s="169"/>
      <c r="D32" s="199">
        <f t="shared" si="2"/>
        <v>3382</v>
      </c>
      <c r="E32" s="199">
        <v>3382</v>
      </c>
      <c r="F32" s="169" t="s">
        <v>897</v>
      </c>
    </row>
    <row r="33" spans="1:6" s="39" customFormat="1" ht="24">
      <c r="A33" s="179"/>
      <c r="B33" s="69" t="s">
        <v>700</v>
      </c>
      <c r="C33" s="169"/>
      <c r="D33" s="199">
        <v>0</v>
      </c>
      <c r="E33" s="199">
        <v>0</v>
      </c>
      <c r="F33" s="169" t="s">
        <v>897</v>
      </c>
    </row>
    <row r="34" spans="1:6" s="39" customFormat="1" ht="51.75" customHeight="1">
      <c r="A34" s="183" t="s">
        <v>186</v>
      </c>
      <c r="B34" s="69" t="s">
        <v>187</v>
      </c>
      <c r="C34" s="169"/>
      <c r="D34" s="199">
        <f>SUM(E34:F34)</f>
        <v>3078</v>
      </c>
      <c r="E34" s="198">
        <v>3078</v>
      </c>
      <c r="F34" s="169" t="s">
        <v>897</v>
      </c>
    </row>
    <row r="35" spans="1:6" s="39" customFormat="1" ht="24">
      <c r="A35" s="179"/>
      <c r="B35" s="69" t="s">
        <v>699</v>
      </c>
      <c r="C35" s="169"/>
      <c r="D35" s="199">
        <f>SUM(E35:F35)</f>
        <v>3078</v>
      </c>
      <c r="E35" s="198">
        <v>3078</v>
      </c>
      <c r="F35" s="169" t="s">
        <v>897</v>
      </c>
    </row>
    <row r="36" spans="1:6" s="39" customFormat="1" ht="24">
      <c r="A36" s="179"/>
      <c r="B36" s="69" t="s">
        <v>700</v>
      </c>
      <c r="C36" s="169"/>
      <c r="D36" s="199">
        <f>SUM(E36:F36)</f>
        <v>0</v>
      </c>
      <c r="E36" s="198">
        <v>0</v>
      </c>
      <c r="F36" s="169" t="s">
        <v>897</v>
      </c>
    </row>
    <row r="37" spans="1:6" s="39" customFormat="1" ht="24">
      <c r="A37" s="179" t="s">
        <v>209</v>
      </c>
      <c r="B37" s="69" t="s">
        <v>139</v>
      </c>
      <c r="C37" s="169"/>
      <c r="D37" s="199">
        <f t="shared" si="2"/>
        <v>0</v>
      </c>
      <c r="E37" s="198">
        <v>0</v>
      </c>
      <c r="F37" s="169" t="s">
        <v>897</v>
      </c>
    </row>
    <row r="38" spans="1:6" s="39" customFormat="1" ht="72.75" customHeight="1">
      <c r="A38" s="179" t="s">
        <v>210</v>
      </c>
      <c r="B38" s="69" t="s">
        <v>1057</v>
      </c>
      <c r="C38" s="169"/>
      <c r="D38" s="199">
        <f t="shared" si="2"/>
        <v>3600</v>
      </c>
      <c r="E38" s="198">
        <v>3600</v>
      </c>
      <c r="F38" s="169" t="s">
        <v>897</v>
      </c>
    </row>
    <row r="39" spans="1:6" s="39" customFormat="1" ht="73.5" customHeight="1">
      <c r="A39" s="179" t="s">
        <v>211</v>
      </c>
      <c r="B39" s="69" t="s">
        <v>798</v>
      </c>
      <c r="C39" s="169"/>
      <c r="D39" s="199">
        <f t="shared" si="2"/>
        <v>225</v>
      </c>
      <c r="E39" s="198">
        <v>225</v>
      </c>
      <c r="F39" s="169" t="s">
        <v>897</v>
      </c>
    </row>
    <row r="40" spans="1:6" s="39" customFormat="1" ht="12.75">
      <c r="A40" s="179"/>
      <c r="B40" s="69" t="s">
        <v>701</v>
      </c>
      <c r="C40" s="169"/>
      <c r="D40" s="199">
        <f t="shared" si="2"/>
        <v>225</v>
      </c>
      <c r="E40" s="199">
        <v>225</v>
      </c>
      <c r="F40" s="169" t="s">
        <v>897</v>
      </c>
    </row>
    <row r="41" spans="1:6" s="39" customFormat="1" ht="14.25" customHeight="1">
      <c r="A41" s="179"/>
      <c r="B41" s="69" t="s">
        <v>702</v>
      </c>
      <c r="C41" s="169"/>
      <c r="D41" s="199">
        <v>0</v>
      </c>
      <c r="E41" s="199">
        <v>0</v>
      </c>
      <c r="F41" s="169" t="s">
        <v>897</v>
      </c>
    </row>
    <row r="42" spans="1:6" s="39" customFormat="1" ht="12.75">
      <c r="A42" s="179"/>
      <c r="B42" s="69" t="s">
        <v>703</v>
      </c>
      <c r="C42" s="169"/>
      <c r="D42" s="199">
        <v>0</v>
      </c>
      <c r="E42" s="199">
        <v>0</v>
      </c>
      <c r="F42" s="169" t="s">
        <v>897</v>
      </c>
    </row>
    <row r="43" spans="1:6" s="39" customFormat="1" ht="12.75">
      <c r="A43" s="179"/>
      <c r="B43" s="69" t="s">
        <v>704</v>
      </c>
      <c r="C43" s="169"/>
      <c r="D43" s="199">
        <v>0</v>
      </c>
      <c r="E43" s="199">
        <v>0</v>
      </c>
      <c r="F43" s="169" t="s">
        <v>897</v>
      </c>
    </row>
    <row r="44" spans="1:6" s="39" customFormat="1" ht="17.25" customHeight="1">
      <c r="A44" s="179"/>
      <c r="B44" s="69" t="s">
        <v>705</v>
      </c>
      <c r="C44" s="169"/>
      <c r="D44" s="199">
        <v>0</v>
      </c>
      <c r="E44" s="199">
        <v>0</v>
      </c>
      <c r="F44" s="169" t="s">
        <v>897</v>
      </c>
    </row>
    <row r="45" spans="1:6" s="39" customFormat="1" ht="16.5" customHeight="1">
      <c r="A45" s="179"/>
      <c r="B45" s="69" t="s">
        <v>706</v>
      </c>
      <c r="C45" s="169"/>
      <c r="D45" s="199">
        <v>0</v>
      </c>
      <c r="E45" s="199">
        <v>0</v>
      </c>
      <c r="F45" s="169" t="s">
        <v>897</v>
      </c>
    </row>
    <row r="46" spans="1:6" s="39" customFormat="1" ht="57.75" customHeight="1">
      <c r="A46" s="179" t="s">
        <v>212</v>
      </c>
      <c r="B46" s="69" t="s">
        <v>799</v>
      </c>
      <c r="C46" s="169"/>
      <c r="D46" s="199">
        <f>SUM(E46:F46)</f>
        <v>0</v>
      </c>
      <c r="E46" s="199">
        <f>SUM(F46:G46)</f>
        <v>0</v>
      </c>
      <c r="F46" s="169" t="s">
        <v>897</v>
      </c>
    </row>
    <row r="47" spans="1:6" s="39" customFormat="1" ht="26.25" customHeight="1">
      <c r="A47" s="179" t="s">
        <v>213</v>
      </c>
      <c r="B47" s="69" t="s">
        <v>800</v>
      </c>
      <c r="C47" s="169"/>
      <c r="D47" s="199">
        <f>SUM(E47:F47)</f>
        <v>823.4</v>
      </c>
      <c r="E47" s="199">
        <v>823.4</v>
      </c>
      <c r="F47" s="169" t="s">
        <v>897</v>
      </c>
    </row>
    <row r="48" spans="1:6" s="39" customFormat="1" ht="36">
      <c r="A48" s="179" t="s">
        <v>214</v>
      </c>
      <c r="B48" s="69" t="s">
        <v>801</v>
      </c>
      <c r="C48" s="169"/>
      <c r="D48" s="199">
        <f>SUM(E48:F48)</f>
        <v>100</v>
      </c>
      <c r="E48" s="199">
        <v>100</v>
      </c>
      <c r="F48" s="169" t="s">
        <v>897</v>
      </c>
    </row>
    <row r="49" spans="1:6" s="39" customFormat="1" ht="62.25" customHeight="1">
      <c r="A49" s="179" t="s">
        <v>215</v>
      </c>
      <c r="B49" s="69" t="s">
        <v>802</v>
      </c>
      <c r="C49" s="169"/>
      <c r="D49" s="199">
        <f>SUM(E49:F49)</f>
        <v>0</v>
      </c>
      <c r="E49" s="199">
        <v>0</v>
      </c>
      <c r="F49" s="169" t="s">
        <v>897</v>
      </c>
    </row>
    <row r="50" spans="1:6" s="39" customFormat="1" ht="34.5" customHeight="1">
      <c r="A50" s="326" t="s">
        <v>544</v>
      </c>
      <c r="B50" s="327" t="s">
        <v>1058</v>
      </c>
      <c r="C50" s="328"/>
      <c r="D50" s="329">
        <f>SUM(E50)</f>
        <v>0</v>
      </c>
      <c r="E50" s="329">
        <v>0</v>
      </c>
      <c r="F50" s="169"/>
    </row>
    <row r="51" spans="1:6" s="39" customFormat="1" ht="36.75" customHeight="1">
      <c r="A51" s="179" t="s">
        <v>1005</v>
      </c>
      <c r="B51" s="69" t="s">
        <v>803</v>
      </c>
      <c r="C51" s="169"/>
      <c r="D51" s="199">
        <f aca="true" t="shared" si="3" ref="D51:D57">SUM(E51:F51)</f>
        <v>0</v>
      </c>
      <c r="E51" s="199">
        <v>0</v>
      </c>
      <c r="F51" s="169" t="s">
        <v>897</v>
      </c>
    </row>
    <row r="52" spans="1:6" s="39" customFormat="1" ht="20.25" customHeight="1">
      <c r="A52" s="179" t="s">
        <v>1007</v>
      </c>
      <c r="B52" s="69" t="s">
        <v>1006</v>
      </c>
      <c r="C52" s="169"/>
      <c r="D52" s="199">
        <f t="shared" si="3"/>
        <v>0</v>
      </c>
      <c r="E52" s="199">
        <v>0</v>
      </c>
      <c r="F52" s="169" t="s">
        <v>897</v>
      </c>
    </row>
    <row r="53" spans="1:6" s="39" customFormat="1" ht="37.5" customHeight="1">
      <c r="A53" s="179" t="s">
        <v>1015</v>
      </c>
      <c r="B53" s="69" t="s">
        <v>1025</v>
      </c>
      <c r="C53" s="169"/>
      <c r="D53" s="199">
        <f t="shared" si="3"/>
        <v>645</v>
      </c>
      <c r="E53" s="199">
        <v>645</v>
      </c>
      <c r="F53" s="169" t="s">
        <v>897</v>
      </c>
    </row>
    <row r="54" spans="1:6" s="39" customFormat="1" ht="33" customHeight="1">
      <c r="A54" s="179" t="s">
        <v>1016</v>
      </c>
      <c r="B54" s="69" t="s">
        <v>1018</v>
      </c>
      <c r="C54" s="169"/>
      <c r="D54" s="199">
        <f t="shared" si="3"/>
        <v>800</v>
      </c>
      <c r="E54" s="199">
        <v>800</v>
      </c>
      <c r="F54" s="169"/>
    </row>
    <row r="55" spans="1:6" s="39" customFormat="1" ht="48.75" customHeight="1">
      <c r="A55" s="179" t="s">
        <v>216</v>
      </c>
      <c r="B55" s="69" t="s">
        <v>1017</v>
      </c>
      <c r="C55" s="169"/>
      <c r="D55" s="199">
        <f t="shared" si="3"/>
        <v>125</v>
      </c>
      <c r="E55" s="199">
        <v>125</v>
      </c>
      <c r="F55" s="169" t="s">
        <v>897</v>
      </c>
    </row>
    <row r="56" spans="1:6" s="41" customFormat="1" ht="39.75" customHeight="1">
      <c r="A56" s="175" t="s">
        <v>216</v>
      </c>
      <c r="B56" s="94" t="s">
        <v>99</v>
      </c>
      <c r="C56" s="177">
        <v>7146</v>
      </c>
      <c r="D56" s="199">
        <f t="shared" si="3"/>
        <v>4500</v>
      </c>
      <c r="E56" s="199">
        <f>SUM(E57)</f>
        <v>4500</v>
      </c>
      <c r="F56" s="169" t="s">
        <v>897</v>
      </c>
    </row>
    <row r="57" spans="1:6" ht="22.5" customHeight="1">
      <c r="A57" s="179" t="s">
        <v>217</v>
      </c>
      <c r="B57" s="180" t="s">
        <v>523</v>
      </c>
      <c r="C57" s="169"/>
      <c r="D57" s="182">
        <f t="shared" si="3"/>
        <v>4500</v>
      </c>
      <c r="E57" s="181">
        <f>SUM(E59)</f>
        <v>4500</v>
      </c>
      <c r="F57" s="169" t="s">
        <v>897</v>
      </c>
    </row>
    <row r="58" spans="1:6" s="39" customFormat="1" ht="23.25" customHeight="1">
      <c r="A58" s="179" t="s">
        <v>218</v>
      </c>
      <c r="B58" s="69" t="s">
        <v>140</v>
      </c>
      <c r="C58" s="169"/>
      <c r="D58" s="182">
        <v>0</v>
      </c>
      <c r="E58" s="182">
        <v>0</v>
      </c>
      <c r="F58" s="169" t="s">
        <v>897</v>
      </c>
    </row>
    <row r="59" spans="1:6" s="39" customFormat="1" ht="24.75" customHeight="1">
      <c r="A59" s="146" t="s">
        <v>219</v>
      </c>
      <c r="B59" s="69" t="s">
        <v>188</v>
      </c>
      <c r="C59" s="169"/>
      <c r="D59" s="182">
        <f>SUM(E59)</f>
        <v>4500</v>
      </c>
      <c r="E59" s="182">
        <v>4500</v>
      </c>
      <c r="F59" s="169" t="s">
        <v>897</v>
      </c>
    </row>
    <row r="60" spans="1:6" s="41" customFormat="1" ht="14.25" customHeight="1">
      <c r="A60" s="175" t="s">
        <v>220</v>
      </c>
      <c r="B60" s="94" t="s">
        <v>524</v>
      </c>
      <c r="C60" s="177">
        <v>7161</v>
      </c>
      <c r="D60" s="199">
        <f aca="true" t="shared" si="4" ref="D60:E64">SUM(E60:F60)</f>
        <v>0</v>
      </c>
      <c r="E60" s="199">
        <f t="shared" si="4"/>
        <v>0</v>
      </c>
      <c r="F60" s="201" t="s">
        <v>897</v>
      </c>
    </row>
    <row r="61" spans="1:6" ht="38.25" customHeight="1">
      <c r="A61" s="179" t="s">
        <v>221</v>
      </c>
      <c r="B61" s="180" t="s">
        <v>525</v>
      </c>
      <c r="C61" s="169"/>
      <c r="D61" s="199">
        <f t="shared" si="4"/>
        <v>0</v>
      </c>
      <c r="E61" s="199">
        <f t="shared" si="4"/>
        <v>0</v>
      </c>
      <c r="F61" s="201" t="s">
        <v>897</v>
      </c>
    </row>
    <row r="62" spans="1:6" s="39" customFormat="1" ht="12.75">
      <c r="A62" s="185" t="s">
        <v>222</v>
      </c>
      <c r="B62" s="69" t="s">
        <v>141</v>
      </c>
      <c r="C62" s="169"/>
      <c r="D62" s="199">
        <f t="shared" si="4"/>
        <v>0</v>
      </c>
      <c r="E62" s="199">
        <f t="shared" si="4"/>
        <v>0</v>
      </c>
      <c r="F62" s="201" t="s">
        <v>897</v>
      </c>
    </row>
    <row r="63" spans="1:8" s="39" customFormat="1" ht="12.75">
      <c r="A63" s="185" t="s">
        <v>223</v>
      </c>
      <c r="B63" s="69" t="s">
        <v>142</v>
      </c>
      <c r="C63" s="169"/>
      <c r="D63" s="199">
        <f t="shared" si="4"/>
        <v>0</v>
      </c>
      <c r="E63" s="199">
        <f t="shared" si="4"/>
        <v>0</v>
      </c>
      <c r="F63" s="201" t="s">
        <v>897</v>
      </c>
      <c r="H63" s="39" t="s">
        <v>1037</v>
      </c>
    </row>
    <row r="64" spans="1:6" s="39" customFormat="1" ht="23.25" customHeight="1">
      <c r="A64" s="185" t="s">
        <v>224</v>
      </c>
      <c r="B64" s="69" t="s">
        <v>804</v>
      </c>
      <c r="C64" s="169"/>
      <c r="D64" s="199">
        <f t="shared" si="4"/>
        <v>0</v>
      </c>
      <c r="E64" s="199">
        <f t="shared" si="4"/>
        <v>0</v>
      </c>
      <c r="F64" s="201" t="s">
        <v>897</v>
      </c>
    </row>
    <row r="65" spans="1:6" s="39" customFormat="1" ht="75.75" customHeight="1" hidden="1">
      <c r="A65" s="185" t="s">
        <v>961</v>
      </c>
      <c r="B65" s="69" t="s">
        <v>305</v>
      </c>
      <c r="C65" s="169"/>
      <c r="D65" s="182"/>
      <c r="E65" s="181"/>
      <c r="F65" s="201" t="s">
        <v>897</v>
      </c>
    </row>
    <row r="66" spans="1:6" s="41" customFormat="1" ht="25.5" customHeight="1">
      <c r="A66" s="175" t="s">
        <v>890</v>
      </c>
      <c r="B66" s="94" t="s">
        <v>526</v>
      </c>
      <c r="C66" s="177">
        <v>7300</v>
      </c>
      <c r="D66" s="199">
        <f aca="true" t="shared" si="5" ref="D66:D74">SUM(E66:F66)</f>
        <v>1384403.5</v>
      </c>
      <c r="E66" s="197">
        <f>SUM(E76+E80+E71+E72)</f>
        <v>894403.5</v>
      </c>
      <c r="F66" s="202">
        <f>SUM(F69+F73+F83)</f>
        <v>490000</v>
      </c>
    </row>
    <row r="67" spans="1:6" s="41" customFormat="1" ht="27.75" customHeight="1" hidden="1">
      <c r="A67" s="175" t="s">
        <v>665</v>
      </c>
      <c r="B67" s="94" t="s">
        <v>907</v>
      </c>
      <c r="C67" s="177">
        <v>7311</v>
      </c>
      <c r="D67" s="182">
        <f t="shared" si="5"/>
        <v>0</v>
      </c>
      <c r="E67" s="176">
        <f>SUM(E68)</f>
        <v>0</v>
      </c>
      <c r="F67" s="201" t="s">
        <v>897</v>
      </c>
    </row>
    <row r="68" spans="1:6" ht="52.5" customHeight="1" hidden="1">
      <c r="A68" s="179" t="s">
        <v>225</v>
      </c>
      <c r="B68" s="180" t="s">
        <v>539</v>
      </c>
      <c r="C68" s="158"/>
      <c r="D68" s="182">
        <f t="shared" si="5"/>
        <v>0</v>
      </c>
      <c r="E68" s="181"/>
      <c r="F68" s="201" t="s">
        <v>897</v>
      </c>
    </row>
    <row r="69" spans="1:6" s="41" customFormat="1" ht="27.75" customHeight="1" hidden="1">
      <c r="A69" s="186" t="s">
        <v>666</v>
      </c>
      <c r="B69" s="94" t="s">
        <v>517</v>
      </c>
      <c r="C69" s="187">
        <v>7312</v>
      </c>
      <c r="D69" s="182">
        <f t="shared" si="5"/>
        <v>0</v>
      </c>
      <c r="E69" s="184" t="s">
        <v>897</v>
      </c>
      <c r="F69" s="203">
        <f>SUM(F70)</f>
        <v>0</v>
      </c>
    </row>
    <row r="70" spans="1:6" ht="52.5" customHeight="1" hidden="1">
      <c r="A70" s="146" t="s">
        <v>667</v>
      </c>
      <c r="B70" s="180" t="s">
        <v>540</v>
      </c>
      <c r="C70" s="158"/>
      <c r="D70" s="182">
        <f t="shared" si="5"/>
        <v>0</v>
      </c>
      <c r="E70" s="184" t="s">
        <v>897</v>
      </c>
      <c r="F70" s="203"/>
    </row>
    <row r="71" spans="1:6" s="41" customFormat="1" ht="36" hidden="1">
      <c r="A71" s="186" t="s">
        <v>226</v>
      </c>
      <c r="B71" s="94" t="s">
        <v>518</v>
      </c>
      <c r="C71" s="187">
        <v>7321</v>
      </c>
      <c r="D71" s="182">
        <f t="shared" si="5"/>
        <v>0</v>
      </c>
      <c r="E71" s="181">
        <f>SUM(E72)</f>
        <v>0</v>
      </c>
      <c r="F71" s="201" t="s">
        <v>897</v>
      </c>
    </row>
    <row r="72" spans="1:6" ht="48" hidden="1">
      <c r="A72" s="179" t="s">
        <v>227</v>
      </c>
      <c r="B72" s="180" t="s">
        <v>143</v>
      </c>
      <c r="C72" s="158"/>
      <c r="D72" s="182">
        <f t="shared" si="5"/>
        <v>0</v>
      </c>
      <c r="E72" s="182"/>
      <c r="F72" s="169" t="s">
        <v>897</v>
      </c>
    </row>
    <row r="73" spans="1:6" s="41" customFormat="1" ht="36" hidden="1">
      <c r="A73" s="186" t="s">
        <v>228</v>
      </c>
      <c r="B73" s="94" t="s">
        <v>519</v>
      </c>
      <c r="C73" s="187">
        <v>7322</v>
      </c>
      <c r="D73" s="182">
        <f t="shared" si="5"/>
        <v>0</v>
      </c>
      <c r="E73" s="178" t="s">
        <v>897</v>
      </c>
      <c r="F73" s="203">
        <f>SUM(F74)</f>
        <v>0</v>
      </c>
    </row>
    <row r="74" spans="1:6" ht="48" hidden="1">
      <c r="A74" s="179" t="s">
        <v>229</v>
      </c>
      <c r="B74" s="180" t="s">
        <v>144</v>
      </c>
      <c r="C74" s="158"/>
      <c r="D74" s="182">
        <f t="shared" si="5"/>
        <v>0</v>
      </c>
      <c r="E74" s="178" t="s">
        <v>897</v>
      </c>
      <c r="F74" s="157"/>
    </row>
    <row r="75" spans="1:6" s="41" customFormat="1" ht="26.25" customHeight="1" hidden="1">
      <c r="A75" s="175" t="s">
        <v>230</v>
      </c>
      <c r="B75" s="94" t="s">
        <v>527</v>
      </c>
      <c r="C75" s="177">
        <v>7331</v>
      </c>
      <c r="D75" s="182"/>
      <c r="E75" s="176"/>
      <c r="F75" s="201" t="s">
        <v>897</v>
      </c>
    </row>
    <row r="76" spans="1:6" ht="36">
      <c r="A76" s="179" t="s">
        <v>231</v>
      </c>
      <c r="B76" s="180" t="s">
        <v>145</v>
      </c>
      <c r="C76" s="169"/>
      <c r="D76" s="199">
        <f>SUM(E76:F76)</f>
        <v>889171.8</v>
      </c>
      <c r="E76" s="198">
        <v>889171.8</v>
      </c>
      <c r="F76" s="201" t="s">
        <v>897</v>
      </c>
    </row>
    <row r="77" spans="1:6" ht="24">
      <c r="A77" s="179" t="s">
        <v>232</v>
      </c>
      <c r="B77" s="180" t="s">
        <v>520</v>
      </c>
      <c r="C77" s="158"/>
      <c r="D77" s="182">
        <v>0</v>
      </c>
      <c r="E77" s="181">
        <v>0</v>
      </c>
      <c r="F77" s="201" t="s">
        <v>897</v>
      </c>
    </row>
    <row r="78" spans="1:6" ht="60">
      <c r="A78" s="179" t="s">
        <v>233</v>
      </c>
      <c r="B78" s="69" t="s">
        <v>146</v>
      </c>
      <c r="C78" s="169"/>
      <c r="D78" s="182">
        <f>SUM(E78:F78)</f>
        <v>0</v>
      </c>
      <c r="E78" s="199">
        <f>SUM(F78:G78)</f>
        <v>0</v>
      </c>
      <c r="F78" s="201" t="s">
        <v>897</v>
      </c>
    </row>
    <row r="79" spans="1:6" ht="12.75">
      <c r="A79" s="179" t="s">
        <v>234</v>
      </c>
      <c r="B79" s="69" t="s">
        <v>541</v>
      </c>
      <c r="C79" s="169"/>
      <c r="D79" s="182">
        <f>SUM(E79:F79)</f>
        <v>0</v>
      </c>
      <c r="E79" s="181">
        <v>0</v>
      </c>
      <c r="F79" s="201" t="s">
        <v>897</v>
      </c>
    </row>
    <row r="80" spans="1:6" s="332" customFormat="1" ht="24">
      <c r="A80" s="350" t="s">
        <v>235</v>
      </c>
      <c r="B80" s="330" t="s">
        <v>806</v>
      </c>
      <c r="C80" s="331"/>
      <c r="D80" s="329">
        <f>SUM(E80:F80)</f>
        <v>5231.7</v>
      </c>
      <c r="E80" s="329">
        <v>5231.7</v>
      </c>
      <c r="F80" s="328" t="s">
        <v>897</v>
      </c>
    </row>
    <row r="81" spans="1:6" ht="36" customHeight="1">
      <c r="A81" s="179" t="s">
        <v>236</v>
      </c>
      <c r="B81" s="180" t="s">
        <v>1009</v>
      </c>
      <c r="C81" s="158"/>
      <c r="D81" s="182">
        <f>SUM(E81:F81)</f>
        <v>0</v>
      </c>
      <c r="E81" s="181">
        <v>0</v>
      </c>
      <c r="F81" s="201" t="s">
        <v>897</v>
      </c>
    </row>
    <row r="82" spans="1:6" ht="0.75" customHeight="1">
      <c r="A82" s="179"/>
      <c r="B82" s="69"/>
      <c r="C82" s="158"/>
      <c r="D82" s="182"/>
      <c r="E82" s="181"/>
      <c r="F82" s="201"/>
    </row>
    <row r="83" spans="1:6" s="41" customFormat="1" ht="48.75" customHeight="1">
      <c r="A83" s="175" t="s">
        <v>237</v>
      </c>
      <c r="B83" s="94" t="s">
        <v>528</v>
      </c>
      <c r="C83" s="177">
        <v>7332</v>
      </c>
      <c r="D83" s="182">
        <f>SUM(E83:F83)</f>
        <v>490000</v>
      </c>
      <c r="E83" s="201" t="s">
        <v>897</v>
      </c>
      <c r="F83" s="203">
        <f>SUM(F84:F85)</f>
        <v>490000</v>
      </c>
    </row>
    <row r="84" spans="1:6" ht="39.75" customHeight="1">
      <c r="A84" s="179" t="s">
        <v>238</v>
      </c>
      <c r="B84" s="180" t="s">
        <v>183</v>
      </c>
      <c r="C84" s="158"/>
      <c r="D84" s="182">
        <f>SUM(E84:F84)</f>
        <v>490000</v>
      </c>
      <c r="E84" s="201" t="s">
        <v>897</v>
      </c>
      <c r="F84" s="203">
        <v>490000</v>
      </c>
    </row>
    <row r="85" spans="1:6" ht="37.5" customHeight="1">
      <c r="A85" s="179" t="s">
        <v>239</v>
      </c>
      <c r="B85" s="180" t="s">
        <v>1010</v>
      </c>
      <c r="C85" s="158"/>
      <c r="D85" s="182">
        <f>SUM(E85:F85)</f>
        <v>0</v>
      </c>
      <c r="E85" s="201" t="s">
        <v>897</v>
      </c>
      <c r="F85" s="203">
        <v>0</v>
      </c>
    </row>
    <row r="86" spans="1:6" ht="20.25" customHeight="1" hidden="1">
      <c r="A86" s="179"/>
      <c r="B86" s="69"/>
      <c r="C86" s="158"/>
      <c r="D86" s="182"/>
      <c r="E86" s="184"/>
      <c r="F86" s="203"/>
    </row>
    <row r="87" spans="1:6" s="41" customFormat="1" ht="38.25" customHeight="1">
      <c r="A87" s="175" t="s">
        <v>891</v>
      </c>
      <c r="B87" s="94" t="s">
        <v>533</v>
      </c>
      <c r="C87" s="177">
        <v>7400</v>
      </c>
      <c r="D87" s="199">
        <f>SUM(E87+F87)</f>
        <v>205737.1</v>
      </c>
      <c r="E87" s="197">
        <f>SUM(E92+E100)</f>
        <v>205737.1</v>
      </c>
      <c r="F87" s="166">
        <f>SUM(F116,F119)</f>
        <v>0</v>
      </c>
    </row>
    <row r="88" spans="1:6" s="41" customFormat="1" ht="12" customHeight="1">
      <c r="A88" s="175" t="s">
        <v>671</v>
      </c>
      <c r="B88" s="94" t="s">
        <v>1021</v>
      </c>
      <c r="C88" s="177">
        <v>7411</v>
      </c>
      <c r="D88" s="199">
        <f aca="true" t="shared" si="6" ref="D88:D117">SUM(E88:F88)</f>
        <v>0</v>
      </c>
      <c r="E88" s="161" t="s">
        <v>897</v>
      </c>
      <c r="F88" s="203">
        <f>SUM(F89)</f>
        <v>0</v>
      </c>
    </row>
    <row r="89" spans="1:6" ht="49.5" customHeight="1">
      <c r="A89" s="179" t="s">
        <v>240</v>
      </c>
      <c r="B89" s="180" t="s">
        <v>61</v>
      </c>
      <c r="C89" s="158"/>
      <c r="D89" s="199">
        <f t="shared" si="6"/>
        <v>0</v>
      </c>
      <c r="E89" s="161" t="s">
        <v>897</v>
      </c>
      <c r="F89" s="203">
        <v>0</v>
      </c>
    </row>
    <row r="90" spans="1:6" s="41" customFormat="1" ht="12.75">
      <c r="A90" s="175" t="s">
        <v>241</v>
      </c>
      <c r="B90" s="94" t="s">
        <v>1022</v>
      </c>
      <c r="C90" s="177">
        <v>7412</v>
      </c>
      <c r="D90" s="228">
        <f t="shared" si="6"/>
        <v>0</v>
      </c>
      <c r="E90" s="200">
        <f>SUM(E91)</f>
        <v>0</v>
      </c>
      <c r="F90" s="201" t="s">
        <v>897</v>
      </c>
    </row>
    <row r="91" spans="1:6" ht="48">
      <c r="A91" s="179" t="s">
        <v>242</v>
      </c>
      <c r="B91" s="180" t="s">
        <v>723</v>
      </c>
      <c r="C91" s="158"/>
      <c r="D91" s="228">
        <f t="shared" si="6"/>
        <v>0</v>
      </c>
      <c r="E91" s="228">
        <f>SUM(F91:G91)</f>
        <v>0</v>
      </c>
      <c r="F91" s="201" t="s">
        <v>897</v>
      </c>
    </row>
    <row r="92" spans="1:6" s="41" customFormat="1" ht="23.25" customHeight="1">
      <c r="A92" s="175" t="s">
        <v>243</v>
      </c>
      <c r="B92" s="94" t="s">
        <v>1023</v>
      </c>
      <c r="C92" s="177">
        <v>7415</v>
      </c>
      <c r="D92" s="199">
        <f t="shared" si="6"/>
        <v>26103.1</v>
      </c>
      <c r="E92" s="197">
        <f>SUM(E93:E96)</f>
        <v>26103.1</v>
      </c>
      <c r="F92" s="201" t="s">
        <v>897</v>
      </c>
    </row>
    <row r="93" spans="1:6" ht="27" customHeight="1">
      <c r="A93" s="179" t="s">
        <v>244</v>
      </c>
      <c r="B93" s="180" t="s">
        <v>542</v>
      </c>
      <c r="C93" s="158"/>
      <c r="D93" s="199">
        <f t="shared" si="6"/>
        <v>24767.3</v>
      </c>
      <c r="E93" s="198">
        <v>24767.3</v>
      </c>
      <c r="F93" s="201" t="s">
        <v>897</v>
      </c>
    </row>
    <row r="94" spans="1:6" ht="41.25" customHeight="1">
      <c r="A94" s="179" t="s">
        <v>245</v>
      </c>
      <c r="B94" s="180" t="s">
        <v>543</v>
      </c>
      <c r="C94" s="158"/>
      <c r="D94" s="199">
        <f t="shared" si="6"/>
        <v>0</v>
      </c>
      <c r="E94" s="198">
        <v>0</v>
      </c>
      <c r="F94" s="201" t="s">
        <v>897</v>
      </c>
    </row>
    <row r="95" spans="1:6" ht="52.5" customHeight="1">
      <c r="A95" s="179" t="s">
        <v>246</v>
      </c>
      <c r="B95" s="180" t="s">
        <v>192</v>
      </c>
      <c r="C95" s="158"/>
      <c r="D95" s="199">
        <f t="shared" si="6"/>
        <v>0</v>
      </c>
      <c r="E95" s="199">
        <f>SUM(F95:G95)</f>
        <v>0</v>
      </c>
      <c r="F95" s="201" t="s">
        <v>897</v>
      </c>
    </row>
    <row r="96" spans="1:6" s="332" customFormat="1" ht="17.25" customHeight="1">
      <c r="A96" s="326" t="s">
        <v>63</v>
      </c>
      <c r="B96" s="330" t="s">
        <v>193</v>
      </c>
      <c r="C96" s="331"/>
      <c r="D96" s="329">
        <f t="shared" si="6"/>
        <v>1335.8</v>
      </c>
      <c r="E96" s="329">
        <v>1335.8</v>
      </c>
      <c r="F96" s="328" t="s">
        <v>897</v>
      </c>
    </row>
    <row r="97" spans="1:6" s="41" customFormat="1" ht="48" customHeight="1">
      <c r="A97" s="175" t="s">
        <v>64</v>
      </c>
      <c r="B97" s="94" t="s">
        <v>534</v>
      </c>
      <c r="C97" s="177">
        <v>7421</v>
      </c>
      <c r="D97" s="199">
        <f t="shared" si="6"/>
        <v>0</v>
      </c>
      <c r="E97" s="197">
        <f>SUM(E98:E99)</f>
        <v>0</v>
      </c>
      <c r="F97" s="201" t="s">
        <v>897</v>
      </c>
    </row>
    <row r="98" spans="1:6" ht="96" customHeight="1">
      <c r="A98" s="179" t="s">
        <v>65</v>
      </c>
      <c r="B98" s="180" t="s">
        <v>189</v>
      </c>
      <c r="C98" s="158"/>
      <c r="D98" s="199">
        <f t="shared" si="6"/>
        <v>0</v>
      </c>
      <c r="E98" s="198">
        <v>0</v>
      </c>
      <c r="F98" s="201" t="s">
        <v>897</v>
      </c>
    </row>
    <row r="99" spans="1:6" s="41" customFormat="1" ht="70.5" customHeight="1">
      <c r="A99" s="226">
        <v>1343</v>
      </c>
      <c r="B99" s="219" t="s">
        <v>1054</v>
      </c>
      <c r="C99" s="169"/>
      <c r="D99" s="199">
        <f t="shared" si="6"/>
        <v>0</v>
      </c>
      <c r="E99" s="198">
        <v>0</v>
      </c>
      <c r="F99" s="201" t="s">
        <v>897</v>
      </c>
    </row>
    <row r="100" spans="1:6" s="41" customFormat="1" ht="25.5" customHeight="1">
      <c r="A100" s="175" t="s">
        <v>247</v>
      </c>
      <c r="B100" s="94" t="s">
        <v>535</v>
      </c>
      <c r="C100" s="177">
        <v>7422</v>
      </c>
      <c r="D100" s="199">
        <f t="shared" si="6"/>
        <v>179634</v>
      </c>
      <c r="E100" s="231">
        <f>SUM(E101+E110+E119)</f>
        <v>179634</v>
      </c>
      <c r="F100" s="201" t="s">
        <v>897</v>
      </c>
    </row>
    <row r="101" spans="1:6" s="41" customFormat="1" ht="18.75" customHeight="1">
      <c r="A101" s="179" t="s">
        <v>248</v>
      </c>
      <c r="B101" s="180" t="s">
        <v>194</v>
      </c>
      <c r="C101" s="188"/>
      <c r="D101" s="199">
        <f t="shared" si="6"/>
        <v>177134</v>
      </c>
      <c r="E101" s="231">
        <f>SUM(E102:E109)</f>
        <v>177134</v>
      </c>
      <c r="F101" s="201" t="s">
        <v>897</v>
      </c>
    </row>
    <row r="102" spans="1:6" s="354" customFormat="1" ht="60.75" customHeight="1">
      <c r="A102" s="351">
        <v>13503</v>
      </c>
      <c r="B102" s="352" t="s">
        <v>1047</v>
      </c>
      <c r="C102" s="353"/>
      <c r="D102" s="329">
        <f aca="true" t="shared" si="7" ref="D102:D107">SUM(E102:F102)</f>
        <v>2500</v>
      </c>
      <c r="E102" s="329">
        <v>2500</v>
      </c>
      <c r="F102" s="328" t="s">
        <v>897</v>
      </c>
    </row>
    <row r="103" spans="1:6" s="41" customFormat="1" ht="62.25" customHeight="1">
      <c r="A103" s="230">
        <v>13504</v>
      </c>
      <c r="B103" s="223" t="s">
        <v>1048</v>
      </c>
      <c r="C103" s="188"/>
      <c r="D103" s="199">
        <f t="shared" si="7"/>
        <v>0</v>
      </c>
      <c r="E103" s="198">
        <v>0</v>
      </c>
      <c r="F103" s="201" t="s">
        <v>897</v>
      </c>
    </row>
    <row r="104" spans="1:6" s="41" customFormat="1" ht="33.75" customHeight="1">
      <c r="A104" s="230">
        <v>13505</v>
      </c>
      <c r="B104" s="219" t="s">
        <v>1049</v>
      </c>
      <c r="C104" s="188"/>
      <c r="D104" s="199">
        <f t="shared" si="7"/>
        <v>500</v>
      </c>
      <c r="E104" s="198">
        <v>500</v>
      </c>
      <c r="F104" s="201" t="s">
        <v>897</v>
      </c>
    </row>
    <row r="105" spans="1:8" s="41" customFormat="1" ht="38.25" customHeight="1">
      <c r="A105" s="230">
        <v>13507</v>
      </c>
      <c r="B105" s="219" t="s">
        <v>1051</v>
      </c>
      <c r="C105" s="188"/>
      <c r="D105" s="199">
        <f t="shared" si="7"/>
        <v>49681</v>
      </c>
      <c r="E105" s="198">
        <v>49681</v>
      </c>
      <c r="F105" s="201" t="s">
        <v>897</v>
      </c>
      <c r="H105" s="41" t="s">
        <v>1055</v>
      </c>
    </row>
    <row r="106" spans="1:6" s="41" customFormat="1" ht="57" customHeight="1">
      <c r="A106" s="224">
        <v>13510</v>
      </c>
      <c r="B106" s="223" t="s">
        <v>1050</v>
      </c>
      <c r="C106" s="188"/>
      <c r="D106" s="199">
        <f t="shared" si="7"/>
        <v>0</v>
      </c>
      <c r="E106" s="198">
        <v>0</v>
      </c>
      <c r="F106" s="201" t="s">
        <v>897</v>
      </c>
    </row>
    <row r="107" spans="1:6" s="332" customFormat="1" ht="38.25" customHeight="1">
      <c r="A107" s="351">
        <v>13513</v>
      </c>
      <c r="B107" s="352" t="s">
        <v>1052</v>
      </c>
      <c r="C107" s="328"/>
      <c r="D107" s="329">
        <f t="shared" si="7"/>
        <v>53053</v>
      </c>
      <c r="E107" s="329">
        <v>53053</v>
      </c>
      <c r="F107" s="328" t="s">
        <v>897</v>
      </c>
    </row>
    <row r="108" spans="1:6" s="332" customFormat="1" ht="57.75" customHeight="1">
      <c r="A108" s="351">
        <v>13514</v>
      </c>
      <c r="B108" s="352" t="s">
        <v>1053</v>
      </c>
      <c r="C108" s="328"/>
      <c r="D108" s="329">
        <f>SUM(E108)</f>
        <v>16400</v>
      </c>
      <c r="E108" s="329">
        <v>16400</v>
      </c>
      <c r="F108" s="328" t="s">
        <v>897</v>
      </c>
    </row>
    <row r="109" spans="1:6" s="332" customFormat="1" ht="47.25" customHeight="1">
      <c r="A109" s="350" t="s">
        <v>249</v>
      </c>
      <c r="B109" s="330" t="s">
        <v>195</v>
      </c>
      <c r="C109" s="328"/>
      <c r="D109" s="329">
        <f>SUM(E109:F109)</f>
        <v>55000</v>
      </c>
      <c r="E109" s="329">
        <v>55000</v>
      </c>
      <c r="F109" s="328" t="s">
        <v>897</v>
      </c>
    </row>
    <row r="110" spans="1:6" s="41" customFormat="1" ht="25.5" customHeight="1">
      <c r="A110" s="175" t="s">
        <v>250</v>
      </c>
      <c r="B110" s="94" t="s">
        <v>536</v>
      </c>
      <c r="C110" s="177">
        <v>7431</v>
      </c>
      <c r="D110" s="228">
        <f t="shared" si="6"/>
        <v>0</v>
      </c>
      <c r="E110" s="200">
        <f>SUM(E111:E112)</f>
        <v>0</v>
      </c>
      <c r="F110" s="201" t="s">
        <v>897</v>
      </c>
    </row>
    <row r="111" spans="1:6" ht="45.75" customHeight="1">
      <c r="A111" s="179" t="s">
        <v>251</v>
      </c>
      <c r="B111" s="180" t="s">
        <v>904</v>
      </c>
      <c r="C111" s="158"/>
      <c r="D111" s="228">
        <f t="shared" si="6"/>
        <v>0</v>
      </c>
      <c r="E111" s="166">
        <v>0</v>
      </c>
      <c r="F111" s="201" t="s">
        <v>897</v>
      </c>
    </row>
    <row r="112" spans="1:6" s="41" customFormat="1" ht="48" hidden="1">
      <c r="A112" s="179" t="s">
        <v>252</v>
      </c>
      <c r="B112" s="180" t="s">
        <v>807</v>
      </c>
      <c r="C112" s="158"/>
      <c r="D112" s="199">
        <f t="shared" si="6"/>
        <v>0</v>
      </c>
      <c r="E112" s="198">
        <f>SUM(E113:E114)</f>
        <v>0</v>
      </c>
      <c r="F112" s="201" t="s">
        <v>897</v>
      </c>
    </row>
    <row r="113" spans="1:6" s="41" customFormat="1" ht="14.25" customHeight="1">
      <c r="A113" s="175" t="s">
        <v>253</v>
      </c>
      <c r="B113" s="94" t="s">
        <v>325</v>
      </c>
      <c r="C113" s="177">
        <v>7441</v>
      </c>
      <c r="D113" s="228">
        <f t="shared" si="6"/>
        <v>0</v>
      </c>
      <c r="E113" s="228">
        <f>SUM(F113:G113)</f>
        <v>0</v>
      </c>
      <c r="F113" s="201" t="s">
        <v>897</v>
      </c>
    </row>
    <row r="114" spans="1:6" s="41" customFormat="1" ht="70.5" customHeight="1" hidden="1">
      <c r="A114" s="146" t="s">
        <v>254</v>
      </c>
      <c r="B114" s="180" t="s">
        <v>805</v>
      </c>
      <c r="C114" s="158"/>
      <c r="D114" s="228">
        <f t="shared" si="6"/>
        <v>0</v>
      </c>
      <c r="E114" s="166"/>
      <c r="F114" s="201" t="s">
        <v>897</v>
      </c>
    </row>
    <row r="115" spans="1:6" s="41" customFormat="1" ht="0.75" customHeight="1">
      <c r="A115" s="146" t="s">
        <v>908</v>
      </c>
      <c r="B115" s="180" t="s">
        <v>190</v>
      </c>
      <c r="C115" s="158"/>
      <c r="D115" s="228">
        <f t="shared" si="6"/>
        <v>0</v>
      </c>
      <c r="E115" s="161" t="s">
        <v>897</v>
      </c>
      <c r="F115" s="201" t="s">
        <v>897</v>
      </c>
    </row>
    <row r="116" spans="1:6" s="41" customFormat="1" ht="26.25" customHeight="1">
      <c r="A116" s="175" t="s">
        <v>255</v>
      </c>
      <c r="B116" s="94" t="s">
        <v>537</v>
      </c>
      <c r="C116" s="177">
        <v>7442</v>
      </c>
      <c r="D116" s="228">
        <f t="shared" si="6"/>
        <v>0</v>
      </c>
      <c r="E116" s="161" t="s">
        <v>897</v>
      </c>
      <c r="F116" s="166">
        <f>SUM(F117:F118)</f>
        <v>0</v>
      </c>
    </row>
    <row r="117" spans="1:6" ht="89.25" customHeight="1" hidden="1">
      <c r="A117" s="179" t="s">
        <v>256</v>
      </c>
      <c r="B117" s="180" t="s">
        <v>191</v>
      </c>
      <c r="C117" s="158"/>
      <c r="D117" s="199">
        <f t="shared" si="6"/>
        <v>0</v>
      </c>
      <c r="E117" s="161" t="s">
        <v>897</v>
      </c>
      <c r="F117" s="203"/>
    </row>
    <row r="118" spans="1:6" s="41" customFormat="1" ht="99" customHeight="1">
      <c r="A118" s="179" t="s">
        <v>257</v>
      </c>
      <c r="B118" s="180" t="s">
        <v>1011</v>
      </c>
      <c r="C118" s="158"/>
      <c r="D118" s="166">
        <v>0</v>
      </c>
      <c r="E118" s="200">
        <f>SUM(E121)</f>
        <v>0</v>
      </c>
      <c r="F118" s="166"/>
    </row>
    <row r="119" spans="1:6" s="41" customFormat="1" ht="29.25" customHeight="1">
      <c r="A119" s="179" t="s">
        <v>808</v>
      </c>
      <c r="B119" s="94" t="s">
        <v>538</v>
      </c>
      <c r="C119" s="177">
        <v>7451</v>
      </c>
      <c r="D119" s="228">
        <f>SUM(E119)</f>
        <v>2500</v>
      </c>
      <c r="E119" s="200">
        <f>SUM(E122)</f>
        <v>2500</v>
      </c>
      <c r="F119" s="166">
        <f>SUM(F120:F132)</f>
        <v>0</v>
      </c>
    </row>
    <row r="120" spans="1:6" ht="24">
      <c r="A120" s="179" t="s">
        <v>809</v>
      </c>
      <c r="B120" s="180" t="s">
        <v>196</v>
      </c>
      <c r="C120" s="158"/>
      <c r="D120" s="228">
        <f>SUM(E120:F120)</f>
        <v>0</v>
      </c>
      <c r="E120" s="161" t="s">
        <v>897</v>
      </c>
      <c r="F120" s="198"/>
    </row>
    <row r="121" spans="1:6" ht="41.25" customHeight="1">
      <c r="A121" s="179" t="s">
        <v>810</v>
      </c>
      <c r="B121" s="180" t="s">
        <v>197</v>
      </c>
      <c r="C121" s="158"/>
      <c r="D121" s="228">
        <f>SUM(E121:F121)</f>
        <v>0</v>
      </c>
      <c r="E121" s="161" t="s">
        <v>897</v>
      </c>
      <c r="F121" s="200"/>
    </row>
    <row r="122" spans="1:6" ht="40.5" customHeight="1">
      <c r="A122" s="179" t="s">
        <v>811</v>
      </c>
      <c r="B122" s="180" t="s">
        <v>62</v>
      </c>
      <c r="C122" s="158"/>
      <c r="D122" s="228">
        <f>SUM(E122:F122)</f>
        <v>2500</v>
      </c>
      <c r="E122" s="166">
        <v>2500</v>
      </c>
      <c r="F122" s="228">
        <f>SUM(G122:H122)</f>
        <v>0</v>
      </c>
    </row>
    <row r="123" spans="1:6" ht="12.75" customHeight="1">
      <c r="A123" s="189"/>
      <c r="B123" s="190"/>
      <c r="C123" s="191"/>
      <c r="D123" s="192"/>
      <c r="E123" s="192"/>
      <c r="F123" s="192"/>
    </row>
    <row r="124" spans="1:6" ht="12.75" customHeight="1">
      <c r="A124" s="189"/>
      <c r="B124" s="375" t="s">
        <v>403</v>
      </c>
      <c r="C124" s="375"/>
      <c r="D124" s="375"/>
      <c r="E124" s="375"/>
      <c r="F124" s="192"/>
    </row>
    <row r="125" spans="1:7" ht="15.75" customHeight="1">
      <c r="A125" s="376" t="s">
        <v>404</v>
      </c>
      <c r="B125" s="377"/>
      <c r="C125" s="377"/>
      <c r="D125" s="377"/>
      <c r="E125" s="377"/>
      <c r="F125" s="377"/>
      <c r="G125" s="40" t="s">
        <v>1033</v>
      </c>
    </row>
    <row r="126" spans="1:6" ht="25.5" customHeight="1">
      <c r="A126" s="376" t="s">
        <v>1020</v>
      </c>
      <c r="B126" s="377"/>
      <c r="C126" s="377"/>
      <c r="D126" s="377"/>
      <c r="E126" s="377"/>
      <c r="F126" s="377"/>
    </row>
    <row r="127" spans="1:6" ht="46.5" customHeight="1">
      <c r="A127" s="371" t="s">
        <v>398</v>
      </c>
      <c r="B127" s="373" t="s">
        <v>405</v>
      </c>
      <c r="C127" s="158" t="s">
        <v>399</v>
      </c>
      <c r="D127" s="158" t="s">
        <v>400</v>
      </c>
      <c r="E127" s="158" t="s">
        <v>401</v>
      </c>
      <c r="F127" s="192"/>
    </row>
    <row r="128" spans="1:6" ht="9" customHeight="1">
      <c r="A128" s="372"/>
      <c r="B128" s="374"/>
      <c r="C128" s="158">
        <v>1</v>
      </c>
      <c r="D128" s="193">
        <v>2</v>
      </c>
      <c r="E128" s="193">
        <v>3</v>
      </c>
      <c r="F128" s="192"/>
    </row>
    <row r="129" spans="1:6" ht="13.5" customHeight="1">
      <c r="A129" s="146" t="s">
        <v>406</v>
      </c>
      <c r="B129" s="246" t="s">
        <v>1075</v>
      </c>
      <c r="C129" s="194"/>
      <c r="D129" s="194"/>
      <c r="E129" s="194"/>
      <c r="F129" s="192"/>
    </row>
    <row r="130" spans="1:6" ht="16.5" customHeight="1">
      <c r="A130" s="146" t="s">
        <v>407</v>
      </c>
      <c r="B130" s="180" t="s">
        <v>134</v>
      </c>
      <c r="C130" s="194"/>
      <c r="D130" s="194"/>
      <c r="E130" s="194"/>
      <c r="F130" s="192"/>
    </row>
    <row r="131" spans="1:6" ht="15.75" customHeight="1">
      <c r="A131" s="146" t="s">
        <v>408</v>
      </c>
      <c r="B131" s="180" t="s">
        <v>402</v>
      </c>
      <c r="C131" s="194"/>
      <c r="D131" s="194"/>
      <c r="E131" s="157"/>
      <c r="F131" s="192"/>
    </row>
    <row r="132" spans="1:6" ht="14.25" customHeight="1">
      <c r="A132" s="146" t="s">
        <v>409</v>
      </c>
      <c r="B132" s="180" t="s">
        <v>410</v>
      </c>
      <c r="C132" s="194">
        <v>0</v>
      </c>
      <c r="D132" s="157">
        <v>0</v>
      </c>
      <c r="E132" s="157" t="s">
        <v>897</v>
      </c>
      <c r="F132" s="192"/>
    </row>
    <row r="133" spans="3:6" ht="13.5" customHeight="1">
      <c r="C133" s="40"/>
      <c r="D133" s="40"/>
      <c r="E133" s="40"/>
      <c r="F133" s="40"/>
    </row>
    <row r="134" spans="3:6" ht="12.75">
      <c r="C134" s="40"/>
      <c r="D134" s="40"/>
      <c r="E134" s="40"/>
      <c r="F134" s="40"/>
    </row>
    <row r="135" spans="3:6" ht="12.75">
      <c r="C135" s="40"/>
      <c r="D135" s="40"/>
      <c r="E135" s="40"/>
      <c r="F135" s="40"/>
    </row>
    <row r="136" spans="3:6" ht="12.75">
      <c r="C136" s="40"/>
      <c r="D136" s="40"/>
      <c r="E136" s="40"/>
      <c r="F136" s="40"/>
    </row>
    <row r="137" spans="3:6" ht="12.75">
      <c r="C137" s="40"/>
      <c r="D137" s="40"/>
      <c r="E137" s="40"/>
      <c r="F137" s="40"/>
    </row>
    <row r="138" spans="3:6" ht="12.75">
      <c r="C138" s="40"/>
      <c r="D138" s="40"/>
      <c r="E138" s="40"/>
      <c r="F138" s="40"/>
    </row>
    <row r="139" spans="3:6" ht="12.75">
      <c r="C139" s="40"/>
      <c r="D139" s="40"/>
      <c r="E139" s="40"/>
      <c r="F139" s="40"/>
    </row>
    <row r="140" spans="3:6" ht="12.75">
      <c r="C140" s="40"/>
      <c r="D140" s="40"/>
      <c r="E140" s="40"/>
      <c r="F140" s="40"/>
    </row>
    <row r="141" spans="3:6" ht="12.75">
      <c r="C141" s="40"/>
      <c r="D141" s="40"/>
      <c r="E141" s="40"/>
      <c r="F141" s="40"/>
    </row>
    <row r="142" spans="3:6" ht="12.75">
      <c r="C142" s="40"/>
      <c r="D142" s="40"/>
      <c r="E142" s="40"/>
      <c r="F142" s="40"/>
    </row>
    <row r="143" spans="3:6" ht="12.75">
      <c r="C143" s="40"/>
      <c r="D143" s="40"/>
      <c r="E143" s="40"/>
      <c r="F143" s="40"/>
    </row>
    <row r="144" spans="3:6" ht="12.75">
      <c r="C144" s="40"/>
      <c r="D144" s="40"/>
      <c r="E144" s="40"/>
      <c r="F144" s="40"/>
    </row>
    <row r="145" spans="3:6" ht="12.75">
      <c r="C145" s="40"/>
      <c r="D145" s="40"/>
      <c r="E145" s="40"/>
      <c r="F145" s="40"/>
    </row>
    <row r="146" spans="3:6" ht="12.75">
      <c r="C146" s="40"/>
      <c r="D146" s="40"/>
      <c r="E146" s="40"/>
      <c r="F146" s="40"/>
    </row>
    <row r="147" spans="3:6" ht="12.75">
      <c r="C147" s="40"/>
      <c r="D147" s="40"/>
      <c r="E147" s="40"/>
      <c r="F147" s="40"/>
    </row>
    <row r="148" spans="3:6" ht="12.75">
      <c r="C148" s="40"/>
      <c r="D148" s="40"/>
      <c r="E148" s="40"/>
      <c r="F148" s="40"/>
    </row>
    <row r="149" spans="3:6" ht="12.75">
      <c r="C149" s="40"/>
      <c r="D149" s="40"/>
      <c r="E149" s="40"/>
      <c r="F149" s="40"/>
    </row>
    <row r="150" spans="3:6" ht="12.75">
      <c r="C150" s="40"/>
      <c r="D150" s="40"/>
      <c r="E150" s="40"/>
      <c r="F150" s="40"/>
    </row>
    <row r="151" spans="3:6" ht="12.75">
      <c r="C151" s="40"/>
      <c r="D151" s="40"/>
      <c r="E151" s="40"/>
      <c r="F151" s="40"/>
    </row>
    <row r="152" spans="3:6" ht="12.75">
      <c r="C152" s="40"/>
      <c r="D152" s="40"/>
      <c r="E152" s="40"/>
      <c r="F152" s="40"/>
    </row>
    <row r="153" spans="3:6" ht="12.75">
      <c r="C153" s="40"/>
      <c r="D153" s="40"/>
      <c r="E153" s="40"/>
      <c r="F153" s="40"/>
    </row>
    <row r="154" spans="3:6" ht="12.75">
      <c r="C154" s="40"/>
      <c r="D154" s="40"/>
      <c r="E154" s="40"/>
      <c r="F154" s="40"/>
    </row>
    <row r="155" spans="3:6" ht="12.75">
      <c r="C155" s="40"/>
      <c r="D155" s="40"/>
      <c r="E155" s="40"/>
      <c r="F155" s="40"/>
    </row>
    <row r="156" spans="3:6" ht="12.75">
      <c r="C156" s="40"/>
      <c r="D156" s="40"/>
      <c r="E156" s="40"/>
      <c r="F156" s="40"/>
    </row>
    <row r="157" spans="3:6" ht="12.75">
      <c r="C157" s="40"/>
      <c r="D157" s="40"/>
      <c r="E157" s="40"/>
      <c r="F157" s="40"/>
    </row>
    <row r="158" spans="3:6" ht="12.75">
      <c r="C158" s="40"/>
      <c r="D158" s="40"/>
      <c r="E158" s="40"/>
      <c r="F158" s="40"/>
    </row>
    <row r="159" spans="3:6" ht="12.75">
      <c r="C159" s="40"/>
      <c r="D159" s="40"/>
      <c r="E159" s="40"/>
      <c r="F159" s="40"/>
    </row>
    <row r="160" spans="3:6" ht="12.75">
      <c r="C160" s="40"/>
      <c r="D160" s="40"/>
      <c r="E160" s="40"/>
      <c r="F160" s="40"/>
    </row>
    <row r="161" spans="3:6" ht="12.75">
      <c r="C161" s="40"/>
      <c r="D161" s="40"/>
      <c r="E161" s="40"/>
      <c r="F161" s="40"/>
    </row>
    <row r="162" spans="3:6" ht="12.75">
      <c r="C162" s="40"/>
      <c r="D162" s="40"/>
      <c r="E162" s="40"/>
      <c r="F162" s="40"/>
    </row>
    <row r="163" spans="3:6" ht="12.75">
      <c r="C163" s="40"/>
      <c r="D163" s="40"/>
      <c r="E163" s="40"/>
      <c r="F163" s="40"/>
    </row>
    <row r="164" spans="3:6" ht="12.75">
      <c r="C164" s="40"/>
      <c r="D164" s="40"/>
      <c r="E164" s="40"/>
      <c r="F164" s="40"/>
    </row>
    <row r="165" spans="3:6" ht="12.75">
      <c r="C165" s="40"/>
      <c r="D165" s="40"/>
      <c r="E165" s="40"/>
      <c r="F165" s="40"/>
    </row>
    <row r="166" spans="3:6" ht="12.75">
      <c r="C166" s="40"/>
      <c r="D166" s="40"/>
      <c r="E166" s="40"/>
      <c r="F166" s="40"/>
    </row>
    <row r="167" spans="3:6" ht="12.75">
      <c r="C167" s="40"/>
      <c r="D167" s="40"/>
      <c r="E167" s="40"/>
      <c r="F167" s="40"/>
    </row>
    <row r="168" spans="3:6" ht="12.75">
      <c r="C168" s="40"/>
      <c r="D168" s="40"/>
      <c r="E168" s="40"/>
      <c r="F168" s="40"/>
    </row>
    <row r="169" spans="3:6" ht="12.75">
      <c r="C169" s="40"/>
      <c r="D169" s="40"/>
      <c r="E169" s="40"/>
      <c r="F169" s="40"/>
    </row>
    <row r="170" spans="3:6" ht="12.75">
      <c r="C170" s="40"/>
      <c r="D170" s="40"/>
      <c r="E170" s="40"/>
      <c r="F170" s="40"/>
    </row>
    <row r="171" spans="3:6" ht="12.75">
      <c r="C171" s="40"/>
      <c r="D171" s="40"/>
      <c r="E171" s="40"/>
      <c r="F171" s="40"/>
    </row>
    <row r="172" spans="3:6" ht="12.75">
      <c r="C172" s="40"/>
      <c r="D172" s="40"/>
      <c r="E172" s="40"/>
      <c r="F172" s="40"/>
    </row>
    <row r="173" spans="3:6" ht="12.75">
      <c r="C173" s="40"/>
      <c r="D173" s="40"/>
      <c r="E173" s="40"/>
      <c r="F173" s="40"/>
    </row>
    <row r="174" spans="3:6" ht="12.75">
      <c r="C174" s="40"/>
      <c r="D174" s="40"/>
      <c r="E174" s="40"/>
      <c r="F174" s="40"/>
    </row>
    <row r="175" spans="3:6" ht="12.75">
      <c r="C175" s="40"/>
      <c r="D175" s="40"/>
      <c r="E175" s="40"/>
      <c r="F175" s="40"/>
    </row>
    <row r="176" spans="3:6" ht="12.75">
      <c r="C176" s="40"/>
      <c r="D176" s="40"/>
      <c r="E176" s="40"/>
      <c r="F176" s="40"/>
    </row>
    <row r="177" spans="3:6" ht="12.75">
      <c r="C177" s="40"/>
      <c r="D177" s="40"/>
      <c r="E177" s="40"/>
      <c r="F177" s="40"/>
    </row>
    <row r="178" spans="3:6" ht="12.75">
      <c r="C178" s="40"/>
      <c r="D178" s="40"/>
      <c r="E178" s="40"/>
      <c r="F178" s="40"/>
    </row>
    <row r="179" spans="3:6" ht="12.75">
      <c r="C179" s="40"/>
      <c r="D179" s="40"/>
      <c r="E179" s="40"/>
      <c r="F179" s="40"/>
    </row>
    <row r="180" spans="3:6" ht="12.75">
      <c r="C180" s="40"/>
      <c r="D180" s="40"/>
      <c r="E180" s="40"/>
      <c r="F180" s="40"/>
    </row>
    <row r="181" spans="3:6" ht="12.75">
      <c r="C181" s="40"/>
      <c r="D181" s="40"/>
      <c r="E181" s="40"/>
      <c r="F181" s="40"/>
    </row>
    <row r="182" spans="3:6" ht="12.75">
      <c r="C182" s="40"/>
      <c r="D182" s="40"/>
      <c r="E182" s="40"/>
      <c r="F182" s="40"/>
    </row>
    <row r="183" spans="3:6" ht="12.75">
      <c r="C183" s="40"/>
      <c r="D183" s="40"/>
      <c r="E183" s="40"/>
      <c r="F183" s="40"/>
    </row>
    <row r="184" spans="3:6" ht="12.75">
      <c r="C184" s="40"/>
      <c r="D184" s="40"/>
      <c r="E184" s="40"/>
      <c r="F184" s="40"/>
    </row>
    <row r="185" spans="3:6" ht="12.75">
      <c r="C185" s="40"/>
      <c r="D185" s="40"/>
      <c r="E185" s="40"/>
      <c r="F185" s="40"/>
    </row>
    <row r="186" spans="3:6" ht="12.75">
      <c r="C186" s="40"/>
      <c r="D186" s="40"/>
      <c r="E186" s="40"/>
      <c r="F186" s="40"/>
    </row>
    <row r="187" spans="3:6" ht="12.75">
      <c r="C187" s="40"/>
      <c r="D187" s="40"/>
      <c r="E187" s="40"/>
      <c r="F187" s="40"/>
    </row>
    <row r="188" spans="3:6" ht="12.75">
      <c r="C188" s="40"/>
      <c r="D188" s="40"/>
      <c r="E188" s="40"/>
      <c r="F188" s="40"/>
    </row>
    <row r="189" spans="3:6" ht="12.75">
      <c r="C189" s="40"/>
      <c r="D189" s="40"/>
      <c r="E189" s="40"/>
      <c r="F189" s="40"/>
    </row>
    <row r="190" spans="3:6" ht="12.75">
      <c r="C190" s="40"/>
      <c r="D190" s="40"/>
      <c r="E190" s="40"/>
      <c r="F190" s="40"/>
    </row>
    <row r="191" spans="3:6" ht="12.75">
      <c r="C191" s="40"/>
      <c r="D191" s="40"/>
      <c r="E191" s="40"/>
      <c r="F191" s="40"/>
    </row>
    <row r="192" spans="3:6" ht="12.75">
      <c r="C192" s="40"/>
      <c r="D192" s="40"/>
      <c r="E192" s="40"/>
      <c r="F192" s="40"/>
    </row>
    <row r="193" spans="3:6" ht="12.75">
      <c r="C193" s="40"/>
      <c r="D193" s="40"/>
      <c r="E193" s="40"/>
      <c r="F193" s="40"/>
    </row>
    <row r="194" spans="3:6" ht="12.75">
      <c r="C194" s="40"/>
      <c r="D194" s="40"/>
      <c r="E194" s="40"/>
      <c r="F194" s="40"/>
    </row>
    <row r="195" spans="3:6" ht="12.75">
      <c r="C195" s="40"/>
      <c r="D195" s="40"/>
      <c r="E195" s="40"/>
      <c r="F195" s="40"/>
    </row>
    <row r="196" spans="3:6" ht="12.75">
      <c r="C196" s="40"/>
      <c r="D196" s="40"/>
      <c r="E196" s="40"/>
      <c r="F196" s="40"/>
    </row>
    <row r="197" spans="3:6" ht="12.75">
      <c r="C197" s="40"/>
      <c r="D197" s="40"/>
      <c r="E197" s="40"/>
      <c r="F197" s="40"/>
    </row>
    <row r="198" spans="3:6" ht="12.75">
      <c r="C198" s="40"/>
      <c r="D198" s="40"/>
      <c r="E198" s="40"/>
      <c r="F198" s="40"/>
    </row>
    <row r="199" spans="3:6" ht="12.75">
      <c r="C199" s="40"/>
      <c r="D199" s="40"/>
      <c r="E199" s="40"/>
      <c r="F199" s="40"/>
    </row>
    <row r="200" spans="3:6" ht="12.75">
      <c r="C200" s="40"/>
      <c r="D200" s="40"/>
      <c r="E200" s="40"/>
      <c r="F200" s="40"/>
    </row>
    <row r="201" spans="3:6" ht="12.75">
      <c r="C201" s="40"/>
      <c r="D201" s="40"/>
      <c r="E201" s="40"/>
      <c r="F201" s="40"/>
    </row>
    <row r="202" spans="3:6" ht="12.75">
      <c r="C202" s="40"/>
      <c r="D202" s="40"/>
      <c r="E202" s="40"/>
      <c r="F202" s="40"/>
    </row>
    <row r="203" spans="3:6" ht="12.75">
      <c r="C203" s="40"/>
      <c r="D203" s="40"/>
      <c r="E203" s="40"/>
      <c r="F203" s="40"/>
    </row>
    <row r="204" spans="3:6" ht="12.75">
      <c r="C204" s="40"/>
      <c r="D204" s="40"/>
      <c r="E204" s="40"/>
      <c r="F204" s="40"/>
    </row>
    <row r="205" spans="3:6" ht="12.75">
      <c r="C205" s="40"/>
      <c r="D205" s="40"/>
      <c r="E205" s="40"/>
      <c r="F205" s="40"/>
    </row>
    <row r="206" spans="3:6" ht="12.75">
      <c r="C206" s="40"/>
      <c r="D206" s="40"/>
      <c r="E206" s="40"/>
      <c r="F206" s="40"/>
    </row>
    <row r="207" spans="3:6" ht="12.75">
      <c r="C207" s="40"/>
      <c r="D207" s="40"/>
      <c r="E207" s="40"/>
      <c r="F207" s="40"/>
    </row>
  </sheetData>
  <sheetProtection/>
  <mergeCells count="11">
    <mergeCell ref="C5:C6"/>
    <mergeCell ref="A5:A6"/>
    <mergeCell ref="A1:F1"/>
    <mergeCell ref="A2:F2"/>
    <mergeCell ref="D5:D6"/>
    <mergeCell ref="B5:B6"/>
    <mergeCell ref="A127:A128"/>
    <mergeCell ref="B127:B128"/>
    <mergeCell ref="B124:E124"/>
    <mergeCell ref="A125:F125"/>
    <mergeCell ref="A126:F126"/>
  </mergeCells>
  <printOptions/>
  <pageMargins left="0.236220472440945" right="0.236220472440945" top="0.748031496062992" bottom="0.748031496062992" header="0.31496062992126" footer="0.31496062992126"/>
  <pageSetup fitToHeight="0" fitToWidth="1" horizontalDpi="600" verticalDpi="600" orientation="portrait" paperSize="9" scale="98" r:id="rId3"/>
  <headerFooter alignWithMargins="0">
    <oddHeader>&amp;R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"/>
  <sheetViews>
    <sheetView showGridLines="0" zoomScale="120" zoomScaleNormal="120" workbookViewId="0" topLeftCell="A1">
      <selection activeCell="K6" sqref="K6"/>
    </sheetView>
  </sheetViews>
  <sheetFormatPr defaultColWidth="9.140625" defaultRowHeight="12.75"/>
  <cols>
    <col min="1" max="1" width="5.140625" style="129" customWidth="1"/>
    <col min="2" max="2" width="6.421875" style="6" customWidth="1"/>
    <col min="3" max="3" width="5.8515625" style="7" customWidth="1"/>
    <col min="4" max="4" width="5.7109375" style="8" customWidth="1"/>
    <col min="5" max="5" width="36.7109375" style="17" customWidth="1"/>
    <col min="6" max="6" width="13.28125" style="13" hidden="1" customWidth="1"/>
    <col min="7" max="7" width="11.57421875" style="9" customWidth="1"/>
    <col min="8" max="8" width="10.57421875" style="9" customWidth="1"/>
    <col min="9" max="9" width="11.57421875" style="9" customWidth="1"/>
    <col min="10" max="16384" width="9.140625" style="9" customWidth="1"/>
  </cols>
  <sheetData>
    <row r="1" spans="1:9" ht="21" customHeight="1">
      <c r="A1" s="378" t="s">
        <v>1085</v>
      </c>
      <c r="B1" s="378"/>
      <c r="C1" s="378"/>
      <c r="D1" s="378"/>
      <c r="E1" s="378"/>
      <c r="F1" s="378"/>
      <c r="G1" s="378"/>
      <c r="H1" s="378"/>
      <c r="I1" s="378"/>
    </row>
    <row r="2" spans="1:9" ht="30" customHeight="1">
      <c r="A2" s="379" t="s">
        <v>633</v>
      </c>
      <c r="B2" s="379"/>
      <c r="C2" s="379"/>
      <c r="D2" s="379"/>
      <c r="E2" s="379"/>
      <c r="F2" s="379"/>
      <c r="G2" s="379"/>
      <c r="H2" s="379"/>
      <c r="I2" s="379"/>
    </row>
    <row r="3" spans="1:7" ht="15" hidden="1">
      <c r="A3" s="136" t="s">
        <v>632</v>
      </c>
      <c r="B3" s="29"/>
      <c r="C3" s="30"/>
      <c r="D3" s="30"/>
      <c r="E3" s="31"/>
      <c r="F3" s="27"/>
      <c r="G3" s="27"/>
    </row>
    <row r="4" spans="2:9" ht="10.5" customHeight="1">
      <c r="B4" s="10"/>
      <c r="C4" s="11"/>
      <c r="D4" s="11"/>
      <c r="E4" s="12"/>
      <c r="H4" s="380" t="s">
        <v>634</v>
      </c>
      <c r="I4" s="380"/>
    </row>
    <row r="5" spans="1:9" s="14" customFormat="1" ht="15">
      <c r="A5" s="381" t="s">
        <v>630</v>
      </c>
      <c r="B5" s="386" t="s">
        <v>312</v>
      </c>
      <c r="C5" s="388" t="s">
        <v>894</v>
      </c>
      <c r="D5" s="388" t="s">
        <v>895</v>
      </c>
      <c r="E5" s="382" t="s">
        <v>631</v>
      </c>
      <c r="F5" s="383" t="s">
        <v>893</v>
      </c>
      <c r="G5" s="384" t="s">
        <v>635</v>
      </c>
      <c r="H5" s="389" t="s">
        <v>769</v>
      </c>
      <c r="I5" s="389"/>
    </row>
    <row r="6" spans="1:9" s="15" customFormat="1" ht="32.25" customHeight="1">
      <c r="A6" s="381"/>
      <c r="B6" s="387"/>
      <c r="C6" s="387"/>
      <c r="D6" s="387"/>
      <c r="E6" s="382"/>
      <c r="F6" s="383"/>
      <c r="G6" s="385"/>
      <c r="H6" s="48" t="s">
        <v>884</v>
      </c>
      <c r="I6" s="48" t="s">
        <v>885</v>
      </c>
    </row>
    <row r="7" spans="1:9" s="33" customFormat="1" ht="15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/>
      <c r="G7" s="49">
        <v>6</v>
      </c>
      <c r="H7" s="49">
        <v>7</v>
      </c>
      <c r="I7" s="49">
        <v>8</v>
      </c>
    </row>
    <row r="8" spans="1:9" s="36" customFormat="1" ht="54" customHeight="1">
      <c r="A8" s="50">
        <v>2000</v>
      </c>
      <c r="B8" s="51" t="s">
        <v>896</v>
      </c>
      <c r="C8" s="52" t="s">
        <v>897</v>
      </c>
      <c r="D8" s="53" t="s">
        <v>897</v>
      </c>
      <c r="E8" s="137" t="s">
        <v>315</v>
      </c>
      <c r="F8" s="47"/>
      <c r="G8" s="159">
        <f>H8+I8</f>
        <v>2056707</v>
      </c>
      <c r="H8" s="159">
        <f>SUM(H9,H34,H54,H66,H112,H126,H141,H163,H186,H209,H233)</f>
        <v>1481707</v>
      </c>
      <c r="I8" s="159">
        <f>SUM(I9,I34,,I66,I112,I126,I141,I163,I186,I209,I230)</f>
        <v>575000</v>
      </c>
    </row>
    <row r="9" spans="1:9" s="35" customFormat="1" ht="27" customHeight="1">
      <c r="A9" s="130">
        <v>2100</v>
      </c>
      <c r="B9" s="49" t="s">
        <v>680</v>
      </c>
      <c r="C9" s="49" t="s">
        <v>615</v>
      </c>
      <c r="D9" s="49" t="s">
        <v>615</v>
      </c>
      <c r="E9" s="138" t="s">
        <v>154</v>
      </c>
      <c r="F9" s="54" t="s">
        <v>899</v>
      </c>
      <c r="G9" s="159">
        <f aca="true" t="shared" si="0" ref="G9:G53">SUM(H9:I9)</f>
        <v>396168</v>
      </c>
      <c r="H9" s="159">
        <f>SUM(H10+H20+H25)</f>
        <v>309468</v>
      </c>
      <c r="I9" s="159">
        <f>SUM(I10+I25)</f>
        <v>86700</v>
      </c>
    </row>
    <row r="10" spans="1:9" s="16" customFormat="1" ht="48.75" customHeight="1">
      <c r="A10" s="130">
        <v>2110</v>
      </c>
      <c r="B10" s="49" t="s">
        <v>680</v>
      </c>
      <c r="C10" s="49" t="s">
        <v>616</v>
      </c>
      <c r="D10" s="49" t="s">
        <v>615</v>
      </c>
      <c r="E10" s="57" t="s">
        <v>341</v>
      </c>
      <c r="F10" s="58" t="s">
        <v>900</v>
      </c>
      <c r="G10" s="159">
        <f t="shared" si="0"/>
        <v>363968</v>
      </c>
      <c r="H10" s="159">
        <f>SUM(H11:H13)</f>
        <v>293968</v>
      </c>
      <c r="I10" s="159">
        <f>SUM(I11:I13)</f>
        <v>70000</v>
      </c>
    </row>
    <row r="11" spans="1:9" ht="24.75" customHeight="1">
      <c r="A11" s="130">
        <v>2111</v>
      </c>
      <c r="B11" s="131" t="s">
        <v>680</v>
      </c>
      <c r="C11" s="131" t="s">
        <v>616</v>
      </c>
      <c r="D11" s="131" t="s">
        <v>616</v>
      </c>
      <c r="E11" s="56" t="s">
        <v>313</v>
      </c>
      <c r="F11" s="59" t="s">
        <v>901</v>
      </c>
      <c r="G11" s="160">
        <f>SUM(H11:I11)</f>
        <v>363968</v>
      </c>
      <c r="H11" s="160">
        <v>293968</v>
      </c>
      <c r="I11" s="160">
        <v>70000</v>
      </c>
    </row>
    <row r="12" spans="1:9" ht="25.5" customHeight="1" hidden="1">
      <c r="A12" s="130">
        <v>2112</v>
      </c>
      <c r="B12" s="131" t="s">
        <v>680</v>
      </c>
      <c r="C12" s="131" t="s">
        <v>616</v>
      </c>
      <c r="D12" s="131" t="s">
        <v>617</v>
      </c>
      <c r="E12" s="56" t="s">
        <v>902</v>
      </c>
      <c r="F12" s="59" t="s">
        <v>903</v>
      </c>
      <c r="G12" s="159">
        <f t="shared" si="0"/>
        <v>0</v>
      </c>
      <c r="H12" s="159"/>
      <c r="I12" s="159"/>
    </row>
    <row r="13" spans="1:9" ht="13.5" customHeight="1" hidden="1">
      <c r="A13" s="130">
        <v>2113</v>
      </c>
      <c r="B13" s="131" t="s">
        <v>680</v>
      </c>
      <c r="C13" s="131" t="s">
        <v>616</v>
      </c>
      <c r="D13" s="131" t="s">
        <v>469</v>
      </c>
      <c r="E13" s="56" t="s">
        <v>905</v>
      </c>
      <c r="F13" s="59" t="s">
        <v>906</v>
      </c>
      <c r="G13" s="159">
        <f t="shared" si="0"/>
        <v>0</v>
      </c>
      <c r="H13" s="159"/>
      <c r="I13" s="159"/>
    </row>
    <row r="14" spans="1:9" ht="15" customHeight="1" hidden="1">
      <c r="A14" s="130">
        <v>2120</v>
      </c>
      <c r="B14" s="49" t="s">
        <v>680</v>
      </c>
      <c r="C14" s="49" t="s">
        <v>617</v>
      </c>
      <c r="D14" s="49" t="s">
        <v>615</v>
      </c>
      <c r="E14" s="57" t="s">
        <v>342</v>
      </c>
      <c r="F14" s="60" t="s">
        <v>909</v>
      </c>
      <c r="G14" s="159">
        <f t="shared" si="0"/>
        <v>0</v>
      </c>
      <c r="H14" s="159">
        <f>SUM(H15:H16)</f>
        <v>0</v>
      </c>
      <c r="I14" s="159">
        <f>SUM(I15:I16)</f>
        <v>0</v>
      </c>
    </row>
    <row r="15" spans="1:9" ht="17.25" customHeight="1" hidden="1">
      <c r="A15" s="130">
        <v>2121</v>
      </c>
      <c r="B15" s="131" t="s">
        <v>680</v>
      </c>
      <c r="C15" s="131" t="s">
        <v>617</v>
      </c>
      <c r="D15" s="131" t="s">
        <v>616</v>
      </c>
      <c r="E15" s="61" t="s">
        <v>314</v>
      </c>
      <c r="F15" s="59" t="s">
        <v>910</v>
      </c>
      <c r="G15" s="159">
        <f t="shared" si="0"/>
        <v>0</v>
      </c>
      <c r="H15" s="159"/>
      <c r="I15" s="159"/>
    </row>
    <row r="16" spans="1:9" ht="25.5" customHeight="1" hidden="1">
      <c r="A16" s="130">
        <v>2122</v>
      </c>
      <c r="B16" s="131" t="s">
        <v>680</v>
      </c>
      <c r="C16" s="131" t="s">
        <v>617</v>
      </c>
      <c r="D16" s="131" t="s">
        <v>617</v>
      </c>
      <c r="E16" s="56" t="s">
        <v>911</v>
      </c>
      <c r="F16" s="59" t="s">
        <v>912</v>
      </c>
      <c r="G16" s="159">
        <f t="shared" si="0"/>
        <v>0</v>
      </c>
      <c r="H16" s="159"/>
      <c r="I16" s="159"/>
    </row>
    <row r="17" spans="1:9" ht="16.5" customHeight="1" hidden="1">
      <c r="A17" s="130">
        <v>2130</v>
      </c>
      <c r="B17" s="49" t="s">
        <v>680</v>
      </c>
      <c r="C17" s="49" t="s">
        <v>469</v>
      </c>
      <c r="D17" s="49" t="s">
        <v>615</v>
      </c>
      <c r="E17" s="57" t="s">
        <v>343</v>
      </c>
      <c r="F17" s="62" t="s">
        <v>913</v>
      </c>
      <c r="G17" s="159">
        <f t="shared" si="0"/>
        <v>0</v>
      </c>
      <c r="H17" s="159">
        <v>0</v>
      </c>
      <c r="I17" s="159">
        <f>SUM(I18:I20)</f>
        <v>0</v>
      </c>
    </row>
    <row r="18" spans="1:9" ht="25.5" customHeight="1" hidden="1">
      <c r="A18" s="130">
        <v>2131</v>
      </c>
      <c r="B18" s="131" t="s">
        <v>680</v>
      </c>
      <c r="C18" s="131" t="s">
        <v>469</v>
      </c>
      <c r="D18" s="131" t="s">
        <v>616</v>
      </c>
      <c r="E18" s="56" t="s">
        <v>914</v>
      </c>
      <c r="F18" s="59" t="s">
        <v>915</v>
      </c>
      <c r="G18" s="159">
        <f t="shared" si="0"/>
        <v>0</v>
      </c>
      <c r="H18" s="159"/>
      <c r="I18" s="159"/>
    </row>
    <row r="19" spans="1:9" ht="25.5" customHeight="1" hidden="1">
      <c r="A19" s="130">
        <v>2132</v>
      </c>
      <c r="B19" s="131" t="s">
        <v>680</v>
      </c>
      <c r="C19" s="131">
        <v>3</v>
      </c>
      <c r="D19" s="131">
        <v>2</v>
      </c>
      <c r="E19" s="56" t="s">
        <v>916</v>
      </c>
      <c r="F19" s="59" t="s">
        <v>917</v>
      </c>
      <c r="G19" s="159">
        <f t="shared" si="0"/>
        <v>0</v>
      </c>
      <c r="H19" s="159"/>
      <c r="I19" s="159"/>
    </row>
    <row r="20" spans="1:9" ht="12" customHeight="1">
      <c r="A20" s="130">
        <v>2133</v>
      </c>
      <c r="B20" s="131" t="s">
        <v>680</v>
      </c>
      <c r="C20" s="131">
        <v>3</v>
      </c>
      <c r="D20" s="131">
        <v>3</v>
      </c>
      <c r="E20" s="56" t="s">
        <v>918</v>
      </c>
      <c r="F20" s="59" t="s">
        <v>919</v>
      </c>
      <c r="G20" s="159">
        <f t="shared" si="0"/>
        <v>0</v>
      </c>
      <c r="H20" s="159">
        <v>0</v>
      </c>
      <c r="I20" s="159">
        <f>SUM(I21)</f>
        <v>0</v>
      </c>
    </row>
    <row r="21" spans="1:9" ht="28.5" hidden="1">
      <c r="A21" s="130">
        <v>2140</v>
      </c>
      <c r="B21" s="49" t="s">
        <v>680</v>
      </c>
      <c r="C21" s="49">
        <v>4</v>
      </c>
      <c r="D21" s="49">
        <v>0</v>
      </c>
      <c r="E21" s="57" t="s">
        <v>344</v>
      </c>
      <c r="F21" s="58" t="s">
        <v>920</v>
      </c>
      <c r="G21" s="159">
        <f t="shared" si="0"/>
        <v>0</v>
      </c>
      <c r="H21" s="159">
        <f>SUM(H22)</f>
        <v>0</v>
      </c>
      <c r="I21" s="159">
        <f>SUM(I22)</f>
        <v>0</v>
      </c>
    </row>
    <row r="22" spans="1:9" ht="15" customHeight="1" hidden="1">
      <c r="A22" s="130">
        <v>2141</v>
      </c>
      <c r="B22" s="131" t="s">
        <v>680</v>
      </c>
      <c r="C22" s="131">
        <v>4</v>
      </c>
      <c r="D22" s="131">
        <v>1</v>
      </c>
      <c r="E22" s="56" t="s">
        <v>921</v>
      </c>
      <c r="F22" s="63" t="s">
        <v>922</v>
      </c>
      <c r="G22" s="159">
        <f t="shared" si="0"/>
        <v>0</v>
      </c>
      <c r="H22" s="159"/>
      <c r="I22" s="159"/>
    </row>
    <row r="23" spans="1:9" ht="36" customHeight="1" hidden="1">
      <c r="A23" s="130">
        <v>2150</v>
      </c>
      <c r="B23" s="49" t="s">
        <v>680</v>
      </c>
      <c r="C23" s="49">
        <v>5</v>
      </c>
      <c r="D23" s="49">
        <v>0</v>
      </c>
      <c r="E23" s="57" t="s">
        <v>345</v>
      </c>
      <c r="F23" s="58" t="s">
        <v>923</v>
      </c>
      <c r="G23" s="159">
        <f t="shared" si="0"/>
        <v>0</v>
      </c>
      <c r="H23" s="159">
        <f>SUM(H24)</f>
        <v>0</v>
      </c>
      <c r="I23" s="159">
        <f>SUM(I24)</f>
        <v>0</v>
      </c>
    </row>
    <row r="24" spans="1:9" ht="24.75" customHeight="1" hidden="1">
      <c r="A24" s="130">
        <v>2151</v>
      </c>
      <c r="B24" s="131" t="s">
        <v>680</v>
      </c>
      <c r="C24" s="131">
        <v>5</v>
      </c>
      <c r="D24" s="131">
        <v>1</v>
      </c>
      <c r="E24" s="56" t="s">
        <v>924</v>
      </c>
      <c r="F24" s="63" t="s">
        <v>925</v>
      </c>
      <c r="G24" s="159">
        <f t="shared" si="0"/>
        <v>0</v>
      </c>
      <c r="H24" s="159"/>
      <c r="I24" s="159">
        <v>0</v>
      </c>
    </row>
    <row r="25" spans="1:9" ht="34.5" customHeight="1">
      <c r="A25" s="130">
        <v>2160</v>
      </c>
      <c r="B25" s="49" t="s">
        <v>680</v>
      </c>
      <c r="C25" s="49">
        <v>6</v>
      </c>
      <c r="D25" s="49">
        <v>0</v>
      </c>
      <c r="E25" s="57" t="s">
        <v>346</v>
      </c>
      <c r="F25" s="58" t="s">
        <v>926</v>
      </c>
      <c r="G25" s="159">
        <f t="shared" si="0"/>
        <v>32200</v>
      </c>
      <c r="H25" s="159">
        <f>SUM(H26)</f>
        <v>15500</v>
      </c>
      <c r="I25" s="159">
        <f>SUM(I26)</f>
        <v>16700</v>
      </c>
    </row>
    <row r="26" spans="1:9" ht="24" customHeight="1">
      <c r="A26" s="130">
        <v>2161</v>
      </c>
      <c r="B26" s="131" t="s">
        <v>680</v>
      </c>
      <c r="C26" s="131">
        <v>6</v>
      </c>
      <c r="D26" s="131">
        <v>1</v>
      </c>
      <c r="E26" s="56" t="s">
        <v>927</v>
      </c>
      <c r="F26" s="59" t="s">
        <v>928</v>
      </c>
      <c r="G26" s="159">
        <f t="shared" si="0"/>
        <v>32200</v>
      </c>
      <c r="H26" s="159">
        <v>15500</v>
      </c>
      <c r="I26" s="159">
        <v>16700</v>
      </c>
    </row>
    <row r="27" spans="1:9" ht="1.5" customHeight="1" hidden="1">
      <c r="A27" s="130">
        <v>2170</v>
      </c>
      <c r="B27" s="49" t="s">
        <v>680</v>
      </c>
      <c r="C27" s="49">
        <v>7</v>
      </c>
      <c r="D27" s="49">
        <v>0</v>
      </c>
      <c r="E27" s="57" t="s">
        <v>347</v>
      </c>
      <c r="F27" s="59"/>
      <c r="G27" s="159">
        <f t="shared" si="0"/>
        <v>0</v>
      </c>
      <c r="H27" s="159">
        <f>SUM(H29)</f>
        <v>0</v>
      </c>
      <c r="I27" s="159">
        <f>SUM(I29)</f>
        <v>0</v>
      </c>
    </row>
    <row r="28" spans="1:9" ht="15" hidden="1">
      <c r="A28" s="130">
        <v>2171</v>
      </c>
      <c r="B28" s="131" t="s">
        <v>680</v>
      </c>
      <c r="C28" s="131">
        <v>7</v>
      </c>
      <c r="D28" s="131">
        <v>1</v>
      </c>
      <c r="E28" s="56" t="s">
        <v>763</v>
      </c>
      <c r="F28" s="59"/>
      <c r="G28" s="159">
        <f t="shared" si="0"/>
        <v>0</v>
      </c>
      <c r="H28" s="159"/>
      <c r="I28" s="159"/>
    </row>
    <row r="29" spans="1:9" ht="38.25" customHeight="1" hidden="1">
      <c r="A29" s="130">
        <v>2180</v>
      </c>
      <c r="B29" s="49" t="s">
        <v>680</v>
      </c>
      <c r="C29" s="49">
        <v>8</v>
      </c>
      <c r="D29" s="49">
        <v>0</v>
      </c>
      <c r="E29" s="57" t="s">
        <v>348</v>
      </c>
      <c r="F29" s="58" t="s">
        <v>929</v>
      </c>
      <c r="G29" s="159">
        <f t="shared" si="0"/>
        <v>0</v>
      </c>
      <c r="H29" s="159">
        <f>SUM(H30)</f>
        <v>0</v>
      </c>
      <c r="I29" s="159">
        <f>SUM(I30)</f>
        <v>0</v>
      </c>
    </row>
    <row r="30" spans="1:12" ht="37.5" customHeight="1" hidden="1">
      <c r="A30" s="130">
        <v>2181</v>
      </c>
      <c r="B30" s="131" t="s">
        <v>680</v>
      </c>
      <c r="C30" s="131">
        <v>8</v>
      </c>
      <c r="D30" s="131">
        <v>1</v>
      </c>
      <c r="E30" s="56" t="s">
        <v>348</v>
      </c>
      <c r="F30" s="63" t="s">
        <v>930</v>
      </c>
      <c r="G30" s="159">
        <f t="shared" si="0"/>
        <v>0</v>
      </c>
      <c r="H30" s="159">
        <v>0</v>
      </c>
      <c r="I30" s="159">
        <f>SUM(I32:I34)</f>
        <v>0</v>
      </c>
      <c r="L30" s="167"/>
    </row>
    <row r="31" spans="1:9" ht="15" hidden="1">
      <c r="A31" s="130">
        <v>2182</v>
      </c>
      <c r="B31" s="131" t="s">
        <v>680</v>
      </c>
      <c r="C31" s="131">
        <v>8</v>
      </c>
      <c r="D31" s="131">
        <v>1</v>
      </c>
      <c r="E31" s="56" t="s">
        <v>555</v>
      </c>
      <c r="F31" s="63"/>
      <c r="G31" s="159">
        <f t="shared" si="0"/>
        <v>0</v>
      </c>
      <c r="H31" s="159"/>
      <c r="I31" s="159"/>
    </row>
    <row r="32" spans="1:9" ht="15" customHeight="1" hidden="1">
      <c r="A32" s="130">
        <v>2183</v>
      </c>
      <c r="B32" s="131" t="s">
        <v>680</v>
      </c>
      <c r="C32" s="131">
        <v>8</v>
      </c>
      <c r="D32" s="131">
        <v>1</v>
      </c>
      <c r="E32" s="56" t="s">
        <v>556</v>
      </c>
      <c r="F32" s="63"/>
      <c r="G32" s="159">
        <f t="shared" si="0"/>
        <v>0</v>
      </c>
      <c r="H32" s="159"/>
      <c r="I32" s="159"/>
    </row>
    <row r="33" spans="1:9" ht="24" hidden="1">
      <c r="A33" s="130">
        <v>2184</v>
      </c>
      <c r="B33" s="131" t="s">
        <v>680</v>
      </c>
      <c r="C33" s="131">
        <v>8</v>
      </c>
      <c r="D33" s="131">
        <v>1</v>
      </c>
      <c r="E33" s="56" t="s">
        <v>561</v>
      </c>
      <c r="F33" s="63"/>
      <c r="G33" s="159">
        <f t="shared" si="0"/>
        <v>0</v>
      </c>
      <c r="H33" s="159"/>
      <c r="I33" s="159"/>
    </row>
    <row r="34" spans="1:9" s="35" customFormat="1" ht="27" customHeight="1">
      <c r="A34" s="130">
        <v>2200</v>
      </c>
      <c r="B34" s="49" t="s">
        <v>681</v>
      </c>
      <c r="C34" s="49">
        <v>0</v>
      </c>
      <c r="D34" s="49">
        <v>0</v>
      </c>
      <c r="E34" s="138" t="s">
        <v>151</v>
      </c>
      <c r="F34" s="64" t="s">
        <v>931</v>
      </c>
      <c r="G34" s="159">
        <f t="shared" si="0"/>
        <v>1200</v>
      </c>
      <c r="H34" s="159">
        <f>SUM(H38+H43+H56)</f>
        <v>1200</v>
      </c>
      <c r="I34" s="159">
        <f>SUM(I38+I40+I43+I45)</f>
        <v>0</v>
      </c>
    </row>
    <row r="35" spans="1:9" ht="15.75" customHeight="1">
      <c r="A35" s="130">
        <v>2210</v>
      </c>
      <c r="B35" s="49" t="s">
        <v>681</v>
      </c>
      <c r="C35" s="131">
        <v>1</v>
      </c>
      <c r="D35" s="131">
        <v>0</v>
      </c>
      <c r="E35" s="57" t="s">
        <v>349</v>
      </c>
      <c r="F35" s="65" t="s">
        <v>932</v>
      </c>
      <c r="G35" s="159">
        <v>0</v>
      </c>
      <c r="H35" s="159">
        <v>0</v>
      </c>
      <c r="I35" s="159">
        <f>SUM(I36)</f>
        <v>0</v>
      </c>
    </row>
    <row r="36" spans="1:9" ht="0.75" customHeight="1" hidden="1">
      <c r="A36" s="130">
        <v>2211</v>
      </c>
      <c r="B36" s="131" t="s">
        <v>681</v>
      </c>
      <c r="C36" s="131">
        <v>1</v>
      </c>
      <c r="D36" s="131">
        <v>1</v>
      </c>
      <c r="E36" s="56" t="s">
        <v>933</v>
      </c>
      <c r="F36" s="63" t="s">
        <v>934</v>
      </c>
      <c r="G36" s="159">
        <f t="shared" si="0"/>
        <v>0</v>
      </c>
      <c r="H36" s="159"/>
      <c r="I36" s="159"/>
    </row>
    <row r="37" spans="1:9" ht="0.75" customHeight="1" hidden="1">
      <c r="A37" s="130"/>
      <c r="B37" s="131"/>
      <c r="C37" s="131"/>
      <c r="D37" s="131"/>
      <c r="E37" s="56"/>
      <c r="F37" s="63"/>
      <c r="G37" s="159"/>
      <c r="H37" s="159"/>
      <c r="I37" s="159"/>
    </row>
    <row r="38" spans="1:9" ht="18" customHeight="1">
      <c r="A38" s="130">
        <v>2220</v>
      </c>
      <c r="B38" s="49" t="s">
        <v>681</v>
      </c>
      <c r="C38" s="49">
        <v>2</v>
      </c>
      <c r="D38" s="49">
        <v>0</v>
      </c>
      <c r="E38" s="57" t="s">
        <v>350</v>
      </c>
      <c r="F38" s="65" t="s">
        <v>935</v>
      </c>
      <c r="G38" s="159">
        <f>SUM(H38:I38)</f>
        <v>1200</v>
      </c>
      <c r="H38" s="159">
        <v>1200</v>
      </c>
      <c r="I38" s="159">
        <v>0</v>
      </c>
    </row>
    <row r="39" spans="1:9" ht="0.75" customHeight="1" hidden="1">
      <c r="A39" s="130">
        <v>2221</v>
      </c>
      <c r="B39" s="131" t="s">
        <v>681</v>
      </c>
      <c r="C39" s="131">
        <v>2</v>
      </c>
      <c r="D39" s="131">
        <v>1</v>
      </c>
      <c r="E39" s="56" t="s">
        <v>936</v>
      </c>
      <c r="F39" s="63" t="s">
        <v>937</v>
      </c>
      <c r="G39" s="159">
        <f t="shared" si="0"/>
        <v>0</v>
      </c>
      <c r="H39" s="159"/>
      <c r="I39" s="159"/>
    </row>
    <row r="40" spans="1:9" ht="13.5" customHeight="1" hidden="1">
      <c r="A40" s="130">
        <v>2221</v>
      </c>
      <c r="B40" s="131" t="s">
        <v>681</v>
      </c>
      <c r="C40" s="131">
        <v>2</v>
      </c>
      <c r="D40" s="131">
        <v>1</v>
      </c>
      <c r="E40" s="56" t="s">
        <v>936</v>
      </c>
      <c r="F40" s="65" t="s">
        <v>938</v>
      </c>
      <c r="G40" s="159">
        <f t="shared" si="0"/>
        <v>150</v>
      </c>
      <c r="H40" s="159">
        <v>150</v>
      </c>
      <c r="I40" s="159">
        <f>SUM(I41)</f>
        <v>0</v>
      </c>
    </row>
    <row r="41" spans="1:9" ht="13.5" customHeight="1" hidden="1">
      <c r="A41" s="130">
        <v>2231</v>
      </c>
      <c r="B41" s="131" t="s">
        <v>681</v>
      </c>
      <c r="C41" s="131">
        <v>3</v>
      </c>
      <c r="D41" s="131">
        <v>1</v>
      </c>
      <c r="E41" s="56" t="s">
        <v>939</v>
      </c>
      <c r="F41" s="63" t="s">
        <v>940</v>
      </c>
      <c r="G41" s="159">
        <f t="shared" si="0"/>
        <v>0</v>
      </c>
      <c r="H41" s="159"/>
      <c r="I41" s="159"/>
    </row>
    <row r="42" spans="1:9" ht="13.5" customHeight="1" hidden="1">
      <c r="A42" s="130">
        <v>2230</v>
      </c>
      <c r="B42" s="49" t="s">
        <v>681</v>
      </c>
      <c r="C42" s="131">
        <v>3</v>
      </c>
      <c r="D42" s="131">
        <v>0</v>
      </c>
      <c r="E42" s="57" t="s">
        <v>351</v>
      </c>
      <c r="F42" s="65" t="s">
        <v>938</v>
      </c>
      <c r="G42" s="159">
        <f>SUM(H42:I42)</f>
        <v>0</v>
      </c>
      <c r="H42" s="159">
        <f>SUM(H43)</f>
        <v>0</v>
      </c>
      <c r="I42" s="159">
        <f>SUM(I43)</f>
        <v>0</v>
      </c>
    </row>
    <row r="43" spans="1:9" ht="36" customHeight="1" hidden="1">
      <c r="A43" s="130">
        <v>2240</v>
      </c>
      <c r="B43" s="49" t="s">
        <v>681</v>
      </c>
      <c r="C43" s="49">
        <v>4</v>
      </c>
      <c r="D43" s="49">
        <v>0</v>
      </c>
      <c r="E43" s="57" t="s">
        <v>356</v>
      </c>
      <c r="F43" s="58" t="s">
        <v>941</v>
      </c>
      <c r="G43" s="159">
        <f t="shared" si="0"/>
        <v>0</v>
      </c>
      <c r="H43" s="159">
        <f>SUM(H44)</f>
        <v>0</v>
      </c>
      <c r="I43" s="159">
        <f>SUM(I44)</f>
        <v>0</v>
      </c>
    </row>
    <row r="44" spans="1:9" ht="28.5" hidden="1">
      <c r="A44" s="130">
        <v>2241</v>
      </c>
      <c r="B44" s="131" t="s">
        <v>681</v>
      </c>
      <c r="C44" s="131">
        <v>4</v>
      </c>
      <c r="D44" s="131">
        <v>1</v>
      </c>
      <c r="E44" s="56" t="s">
        <v>356</v>
      </c>
      <c r="F44" s="63" t="s">
        <v>941</v>
      </c>
      <c r="G44" s="159">
        <f t="shared" si="0"/>
        <v>0</v>
      </c>
      <c r="H44" s="159"/>
      <c r="I44" s="159"/>
    </row>
    <row r="45" spans="1:9" ht="23.25" customHeight="1" hidden="1">
      <c r="A45" s="130">
        <v>2250</v>
      </c>
      <c r="B45" s="49" t="s">
        <v>681</v>
      </c>
      <c r="C45" s="49">
        <v>5</v>
      </c>
      <c r="D45" s="49">
        <v>0</v>
      </c>
      <c r="E45" s="57" t="s">
        <v>357</v>
      </c>
      <c r="F45" s="58" t="s">
        <v>943</v>
      </c>
      <c r="G45" s="159">
        <f>SUM(H45:I45)</f>
        <v>0</v>
      </c>
      <c r="H45" s="159">
        <v>0</v>
      </c>
      <c r="I45" s="159">
        <f>SUM(I47)</f>
        <v>0</v>
      </c>
    </row>
    <row r="46" spans="1:9" ht="0" customHeight="1" hidden="1">
      <c r="A46" s="130">
        <v>2251</v>
      </c>
      <c r="B46" s="131" t="s">
        <v>681</v>
      </c>
      <c r="C46" s="131">
        <v>5</v>
      </c>
      <c r="D46" s="131">
        <v>1</v>
      </c>
      <c r="E46" s="56" t="s">
        <v>942</v>
      </c>
      <c r="F46" s="63" t="s">
        <v>944</v>
      </c>
      <c r="G46" s="159">
        <f t="shared" si="0"/>
        <v>0</v>
      </c>
      <c r="H46" s="159"/>
      <c r="I46" s="159"/>
    </row>
    <row r="47" spans="1:9" s="35" customFormat="1" ht="52.5" customHeight="1">
      <c r="A47" s="130">
        <v>2300</v>
      </c>
      <c r="B47" s="49" t="s">
        <v>682</v>
      </c>
      <c r="C47" s="49">
        <v>0</v>
      </c>
      <c r="D47" s="49">
        <v>0</v>
      </c>
      <c r="E47" s="138" t="s">
        <v>150</v>
      </c>
      <c r="F47" s="64" t="s">
        <v>945</v>
      </c>
      <c r="G47" s="159">
        <f t="shared" si="0"/>
        <v>500</v>
      </c>
      <c r="H47" s="159">
        <f>SUM(H48+H52+H55+H58+H60+H62+H64)</f>
        <v>500</v>
      </c>
      <c r="I47" s="159">
        <f>SUM(I48+I52+I55+I58+I60+I62+I64)</f>
        <v>0</v>
      </c>
    </row>
    <row r="48" spans="1:9" ht="16.5" customHeight="1">
      <c r="A48" s="130">
        <v>2310</v>
      </c>
      <c r="B48" s="49" t="s">
        <v>682</v>
      </c>
      <c r="C48" s="49">
        <v>1</v>
      </c>
      <c r="D48" s="49">
        <v>0</v>
      </c>
      <c r="E48" s="57" t="s">
        <v>358</v>
      </c>
      <c r="F48" s="58" t="s">
        <v>947</v>
      </c>
      <c r="G48" s="159">
        <f t="shared" si="0"/>
        <v>0</v>
      </c>
      <c r="H48" s="159">
        <f>SUM(H49:H51)</f>
        <v>0</v>
      </c>
      <c r="I48" s="159">
        <f>SUM(I49:I51)</f>
        <v>0</v>
      </c>
    </row>
    <row r="49" spans="1:9" ht="21.75" customHeight="1" hidden="1">
      <c r="A49" s="130">
        <v>2311</v>
      </c>
      <c r="B49" s="131" t="s">
        <v>682</v>
      </c>
      <c r="C49" s="131">
        <v>1</v>
      </c>
      <c r="D49" s="131">
        <v>1</v>
      </c>
      <c r="E49" s="56" t="s">
        <v>946</v>
      </c>
      <c r="F49" s="63" t="s">
        <v>948</v>
      </c>
      <c r="G49" s="159">
        <f t="shared" si="0"/>
        <v>0</v>
      </c>
      <c r="H49" s="159"/>
      <c r="I49" s="159"/>
    </row>
    <row r="50" spans="1:9" ht="22.5" customHeight="1" hidden="1">
      <c r="A50" s="130">
        <v>2312</v>
      </c>
      <c r="B50" s="131" t="s">
        <v>682</v>
      </c>
      <c r="C50" s="131">
        <v>1</v>
      </c>
      <c r="D50" s="131">
        <v>2</v>
      </c>
      <c r="E50" s="56" t="s">
        <v>457</v>
      </c>
      <c r="F50" s="63"/>
      <c r="G50" s="159">
        <f t="shared" si="0"/>
        <v>0</v>
      </c>
      <c r="H50" s="159"/>
      <c r="I50" s="159"/>
    </row>
    <row r="51" spans="1:9" ht="1.5" customHeight="1" hidden="1">
      <c r="A51" s="130">
        <v>2313</v>
      </c>
      <c r="B51" s="131" t="s">
        <v>682</v>
      </c>
      <c r="C51" s="131">
        <v>1</v>
      </c>
      <c r="D51" s="131">
        <v>3</v>
      </c>
      <c r="E51" s="56" t="s">
        <v>458</v>
      </c>
      <c r="F51" s="63"/>
      <c r="G51" s="159">
        <f t="shared" si="0"/>
        <v>0</v>
      </c>
      <c r="H51" s="159"/>
      <c r="I51" s="159"/>
    </row>
    <row r="52" spans="1:9" ht="15.75" customHeight="1">
      <c r="A52" s="130">
        <v>2320</v>
      </c>
      <c r="B52" s="49" t="s">
        <v>682</v>
      </c>
      <c r="C52" s="49">
        <v>2</v>
      </c>
      <c r="D52" s="49">
        <v>0</v>
      </c>
      <c r="E52" s="57" t="s">
        <v>359</v>
      </c>
      <c r="F52" s="58" t="s">
        <v>949</v>
      </c>
      <c r="G52" s="159">
        <f t="shared" si="0"/>
        <v>500</v>
      </c>
      <c r="H52" s="159">
        <f>SUM(H54)</f>
        <v>500</v>
      </c>
      <c r="I52" s="159">
        <v>0</v>
      </c>
    </row>
    <row r="53" spans="1:9" ht="1.5" customHeight="1" hidden="1">
      <c r="A53" s="130">
        <v>2321</v>
      </c>
      <c r="B53" s="131" t="s">
        <v>682</v>
      </c>
      <c r="C53" s="131">
        <v>2</v>
      </c>
      <c r="D53" s="131">
        <v>1</v>
      </c>
      <c r="E53" s="56" t="s">
        <v>459</v>
      </c>
      <c r="F53" s="63" t="s">
        <v>950</v>
      </c>
      <c r="G53" s="159">
        <f t="shared" si="0"/>
        <v>0</v>
      </c>
      <c r="H53" s="159"/>
      <c r="I53" s="159"/>
    </row>
    <row r="54" spans="1:9" ht="14.25" customHeight="1">
      <c r="A54" s="130">
        <v>2221</v>
      </c>
      <c r="B54" s="131" t="s">
        <v>682</v>
      </c>
      <c r="C54" s="131">
        <v>2</v>
      </c>
      <c r="D54" s="131">
        <v>1</v>
      </c>
      <c r="E54" s="156" t="s">
        <v>793</v>
      </c>
      <c r="F54" s="63"/>
      <c r="G54" s="159">
        <f>SUM(H54+I54)</f>
        <v>500</v>
      </c>
      <c r="H54" s="159">
        <v>500</v>
      </c>
      <c r="I54" s="159">
        <v>0</v>
      </c>
    </row>
    <row r="55" spans="1:9" ht="0.75" customHeight="1" hidden="1">
      <c r="A55" s="130">
        <v>2330</v>
      </c>
      <c r="B55" s="49" t="s">
        <v>682</v>
      </c>
      <c r="C55" s="49">
        <v>3</v>
      </c>
      <c r="D55" s="49">
        <v>0</v>
      </c>
      <c r="E55" s="57" t="s">
        <v>360</v>
      </c>
      <c r="F55" s="58" t="s">
        <v>951</v>
      </c>
      <c r="G55" s="159">
        <f aca="true" t="shared" si="1" ref="G55:G107">SUM(H55:I55)</f>
        <v>0</v>
      </c>
      <c r="H55" s="159">
        <f>SUM(H56:H57)</f>
        <v>0</v>
      </c>
      <c r="I55" s="159">
        <f>SUM(I56:I57)</f>
        <v>0</v>
      </c>
    </row>
    <row r="56" spans="1:9" ht="15" hidden="1">
      <c r="A56" s="130">
        <v>2331</v>
      </c>
      <c r="B56" s="131" t="s">
        <v>682</v>
      </c>
      <c r="C56" s="131">
        <v>3</v>
      </c>
      <c r="D56" s="131">
        <v>1</v>
      </c>
      <c r="E56" s="56" t="s">
        <v>952</v>
      </c>
      <c r="F56" s="63" t="s">
        <v>953</v>
      </c>
      <c r="G56" s="159">
        <f t="shared" si="1"/>
        <v>0</v>
      </c>
      <c r="H56" s="159"/>
      <c r="I56" s="159"/>
    </row>
    <row r="57" spans="1:9" ht="15" hidden="1">
      <c r="A57" s="130">
        <v>2332</v>
      </c>
      <c r="B57" s="131" t="s">
        <v>682</v>
      </c>
      <c r="C57" s="131">
        <v>3</v>
      </c>
      <c r="D57" s="131">
        <v>2</v>
      </c>
      <c r="E57" s="56" t="s">
        <v>460</v>
      </c>
      <c r="F57" s="63"/>
      <c r="G57" s="159">
        <f t="shared" si="1"/>
        <v>0</v>
      </c>
      <c r="H57" s="159"/>
      <c r="I57" s="159"/>
    </row>
    <row r="58" spans="1:9" ht="14.25" customHeight="1" hidden="1">
      <c r="A58" s="130">
        <v>2340</v>
      </c>
      <c r="B58" s="49" t="s">
        <v>682</v>
      </c>
      <c r="C58" s="49">
        <v>4</v>
      </c>
      <c r="D58" s="49">
        <v>0</v>
      </c>
      <c r="E58" s="57" t="s">
        <v>361</v>
      </c>
      <c r="F58" s="63"/>
      <c r="G58" s="159">
        <f t="shared" si="1"/>
        <v>0</v>
      </c>
      <c r="H58" s="159">
        <f>SUM(H59)</f>
        <v>0</v>
      </c>
      <c r="I58" s="159">
        <f>SUM(I59)</f>
        <v>0</v>
      </c>
    </row>
    <row r="59" spans="1:9" ht="15" hidden="1">
      <c r="A59" s="130">
        <v>2341</v>
      </c>
      <c r="B59" s="131" t="s">
        <v>682</v>
      </c>
      <c r="C59" s="131">
        <v>4</v>
      </c>
      <c r="D59" s="131">
        <v>1</v>
      </c>
      <c r="E59" s="56" t="s">
        <v>461</v>
      </c>
      <c r="F59" s="63"/>
      <c r="G59" s="159">
        <f t="shared" si="1"/>
        <v>0</v>
      </c>
      <c r="H59" s="159"/>
      <c r="I59" s="159"/>
    </row>
    <row r="60" spans="1:9" ht="15" hidden="1">
      <c r="A60" s="130">
        <v>2350</v>
      </c>
      <c r="B60" s="49" t="s">
        <v>682</v>
      </c>
      <c r="C60" s="49">
        <v>5</v>
      </c>
      <c r="D60" s="49">
        <v>0</v>
      </c>
      <c r="E60" s="57" t="s">
        <v>362</v>
      </c>
      <c r="F60" s="58" t="s">
        <v>954</v>
      </c>
      <c r="G60" s="159">
        <f t="shared" si="1"/>
        <v>0</v>
      </c>
      <c r="H60" s="159">
        <f>SUM(H61)</f>
        <v>0</v>
      </c>
      <c r="I60" s="159">
        <f>SUM(I61)</f>
        <v>0</v>
      </c>
    </row>
    <row r="61" spans="1:9" ht="15" hidden="1">
      <c r="A61" s="130">
        <v>2351</v>
      </c>
      <c r="B61" s="131" t="s">
        <v>682</v>
      </c>
      <c r="C61" s="131">
        <v>5</v>
      </c>
      <c r="D61" s="131">
        <v>1</v>
      </c>
      <c r="E61" s="56" t="s">
        <v>955</v>
      </c>
      <c r="F61" s="63" t="s">
        <v>954</v>
      </c>
      <c r="G61" s="159">
        <f t="shared" si="1"/>
        <v>0</v>
      </c>
      <c r="H61" s="159"/>
      <c r="I61" s="159"/>
    </row>
    <row r="62" spans="1:9" ht="37.5" customHeight="1" hidden="1">
      <c r="A62" s="130">
        <v>2360</v>
      </c>
      <c r="B62" s="49" t="s">
        <v>682</v>
      </c>
      <c r="C62" s="49">
        <v>6</v>
      </c>
      <c r="D62" s="49">
        <v>0</v>
      </c>
      <c r="E62" s="57" t="s">
        <v>363</v>
      </c>
      <c r="F62" s="58" t="s">
        <v>956</v>
      </c>
      <c r="G62" s="159">
        <f t="shared" si="1"/>
        <v>0</v>
      </c>
      <c r="H62" s="159">
        <f>SUM(H63)</f>
        <v>0</v>
      </c>
      <c r="I62" s="159">
        <f>SUM(I63)</f>
        <v>0</v>
      </c>
    </row>
    <row r="63" spans="1:9" ht="1.5" customHeight="1" hidden="1">
      <c r="A63" s="130">
        <v>2361</v>
      </c>
      <c r="B63" s="131" t="s">
        <v>682</v>
      </c>
      <c r="C63" s="131">
        <v>6</v>
      </c>
      <c r="D63" s="131">
        <v>1</v>
      </c>
      <c r="E63" s="56" t="s">
        <v>579</v>
      </c>
      <c r="F63" s="63" t="s">
        <v>957</v>
      </c>
      <c r="G63" s="159">
        <f t="shared" si="1"/>
        <v>0</v>
      </c>
      <c r="H63" s="159"/>
      <c r="I63" s="159"/>
    </row>
    <row r="64" spans="1:9" ht="26.25" customHeight="1" hidden="1">
      <c r="A64" s="130">
        <v>2370</v>
      </c>
      <c r="B64" s="49" t="s">
        <v>682</v>
      </c>
      <c r="C64" s="49">
        <v>7</v>
      </c>
      <c r="D64" s="49">
        <v>0</v>
      </c>
      <c r="E64" s="57" t="s">
        <v>364</v>
      </c>
      <c r="F64" s="58" t="s">
        <v>958</v>
      </c>
      <c r="G64" s="159">
        <f t="shared" si="1"/>
        <v>0</v>
      </c>
      <c r="H64" s="159">
        <f>SUM(H65)</f>
        <v>0</v>
      </c>
      <c r="I64" s="159">
        <f>SUM(I65)</f>
        <v>0</v>
      </c>
    </row>
    <row r="65" spans="1:9" ht="0.75" customHeight="1" hidden="1">
      <c r="A65" s="130">
        <v>2371</v>
      </c>
      <c r="B65" s="131" t="s">
        <v>682</v>
      </c>
      <c r="C65" s="131">
        <v>7</v>
      </c>
      <c r="D65" s="131">
        <v>1</v>
      </c>
      <c r="E65" s="56" t="s">
        <v>580</v>
      </c>
      <c r="F65" s="63" t="s">
        <v>959</v>
      </c>
      <c r="G65" s="159">
        <f t="shared" si="1"/>
        <v>0</v>
      </c>
      <c r="H65" s="159"/>
      <c r="I65" s="159"/>
    </row>
    <row r="66" spans="1:9" s="35" customFormat="1" ht="51" customHeight="1">
      <c r="A66" s="130">
        <v>2400</v>
      </c>
      <c r="B66" s="49" t="s">
        <v>724</v>
      </c>
      <c r="C66" s="49">
        <v>0</v>
      </c>
      <c r="D66" s="49">
        <v>0</v>
      </c>
      <c r="E66" s="138" t="s">
        <v>152</v>
      </c>
      <c r="F66" s="64" t="s">
        <v>960</v>
      </c>
      <c r="G66" s="159">
        <f>SUM(H66:I66)</f>
        <v>44900</v>
      </c>
      <c r="H66" s="159">
        <f>SUM(H86+H88)</f>
        <v>3500</v>
      </c>
      <c r="I66" s="227">
        <f>SUM(I88+I89+I77+I76+I74)</f>
        <v>41400</v>
      </c>
    </row>
    <row r="67" spans="1:9" ht="28.5" customHeight="1" hidden="1">
      <c r="A67" s="130">
        <v>2410</v>
      </c>
      <c r="B67" s="49" t="s">
        <v>724</v>
      </c>
      <c r="C67" s="49">
        <v>1</v>
      </c>
      <c r="D67" s="49">
        <v>0</v>
      </c>
      <c r="E67" s="57" t="s">
        <v>365</v>
      </c>
      <c r="F67" s="58" t="s">
        <v>962</v>
      </c>
      <c r="G67" s="159">
        <f>SUM(G68:G69)</f>
        <v>0</v>
      </c>
      <c r="H67" s="159">
        <f>SUM(H68:H69)</f>
        <v>0</v>
      </c>
      <c r="I67" s="159">
        <f>SUM(I68:I69)</f>
        <v>0</v>
      </c>
    </row>
    <row r="68" spans="1:9" ht="25.5" customHeight="1" hidden="1">
      <c r="A68" s="130">
        <v>2411</v>
      </c>
      <c r="B68" s="131" t="s">
        <v>724</v>
      </c>
      <c r="C68" s="131">
        <v>1</v>
      </c>
      <c r="D68" s="131">
        <v>1</v>
      </c>
      <c r="E68" s="56" t="s">
        <v>963</v>
      </c>
      <c r="F68" s="59" t="s">
        <v>964</v>
      </c>
      <c r="G68" s="159"/>
      <c r="H68" s="159"/>
      <c r="I68" s="159"/>
    </row>
    <row r="69" spans="1:9" ht="28.5" hidden="1">
      <c r="A69" s="130">
        <v>2412</v>
      </c>
      <c r="B69" s="131" t="s">
        <v>724</v>
      </c>
      <c r="C69" s="131">
        <v>1</v>
      </c>
      <c r="D69" s="131">
        <v>2</v>
      </c>
      <c r="E69" s="56" t="s">
        <v>965</v>
      </c>
      <c r="F69" s="63" t="s">
        <v>966</v>
      </c>
      <c r="G69" s="159"/>
      <c r="H69" s="159"/>
      <c r="I69" s="159"/>
    </row>
    <row r="70" spans="1:9" ht="27.75" customHeight="1" hidden="1">
      <c r="A70" s="130">
        <v>2420</v>
      </c>
      <c r="B70" s="49" t="s">
        <v>724</v>
      </c>
      <c r="C70" s="49">
        <v>2</v>
      </c>
      <c r="D70" s="49">
        <v>0</v>
      </c>
      <c r="E70" s="57" t="s">
        <v>366</v>
      </c>
      <c r="F70" s="58" t="s">
        <v>967</v>
      </c>
      <c r="G70" s="159">
        <f>SUM(G71:G74)</f>
        <v>0</v>
      </c>
      <c r="H70" s="159">
        <f>SUM(H71:H74)</f>
        <v>0</v>
      </c>
      <c r="I70" s="159">
        <f>SUM(I71:I74)</f>
        <v>0</v>
      </c>
    </row>
    <row r="71" spans="1:9" ht="15.75" customHeight="1" hidden="1">
      <c r="A71" s="130">
        <v>2421</v>
      </c>
      <c r="B71" s="131" t="s">
        <v>724</v>
      </c>
      <c r="C71" s="131">
        <v>2</v>
      </c>
      <c r="D71" s="131">
        <v>1</v>
      </c>
      <c r="E71" s="56" t="s">
        <v>968</v>
      </c>
      <c r="F71" s="63" t="s">
        <v>969</v>
      </c>
      <c r="G71" s="159"/>
      <c r="H71" s="159"/>
      <c r="I71" s="159"/>
    </row>
    <row r="72" spans="1:9" ht="15.75" customHeight="1" hidden="1">
      <c r="A72" s="130">
        <v>2422</v>
      </c>
      <c r="B72" s="131" t="s">
        <v>724</v>
      </c>
      <c r="C72" s="131">
        <v>2</v>
      </c>
      <c r="D72" s="131">
        <v>2</v>
      </c>
      <c r="E72" s="56" t="s">
        <v>970</v>
      </c>
      <c r="F72" s="63" t="s">
        <v>971</v>
      </c>
      <c r="G72" s="159"/>
      <c r="H72" s="159"/>
      <c r="I72" s="159"/>
    </row>
    <row r="73" spans="1:9" ht="15.75" customHeight="1" hidden="1">
      <c r="A73" s="130">
        <v>2423</v>
      </c>
      <c r="B73" s="131" t="s">
        <v>724</v>
      </c>
      <c r="C73" s="131">
        <v>2</v>
      </c>
      <c r="D73" s="131">
        <v>3</v>
      </c>
      <c r="E73" s="56" t="s">
        <v>972</v>
      </c>
      <c r="F73" s="63" t="s">
        <v>973</v>
      </c>
      <c r="G73" s="159"/>
      <c r="H73" s="159"/>
      <c r="I73" s="159"/>
    </row>
    <row r="74" spans="1:9" ht="14.25" customHeight="1">
      <c r="A74" s="130">
        <v>2424</v>
      </c>
      <c r="B74" s="131" t="s">
        <v>724</v>
      </c>
      <c r="C74" s="131">
        <v>2</v>
      </c>
      <c r="D74" s="131">
        <v>4</v>
      </c>
      <c r="E74" s="56" t="s">
        <v>725</v>
      </c>
      <c r="F74" s="63"/>
      <c r="G74" s="159">
        <f>SUM(I74)</f>
        <v>0</v>
      </c>
      <c r="H74" s="159"/>
      <c r="I74" s="159">
        <v>0</v>
      </c>
    </row>
    <row r="75" spans="1:9" ht="15.75" customHeight="1">
      <c r="A75" s="130">
        <v>2430</v>
      </c>
      <c r="B75" s="49" t="s">
        <v>724</v>
      </c>
      <c r="C75" s="49">
        <v>3</v>
      </c>
      <c r="D75" s="49">
        <v>0</v>
      </c>
      <c r="E75" s="57" t="s">
        <v>367</v>
      </c>
      <c r="F75" s="58" t="s">
        <v>974</v>
      </c>
      <c r="G75" s="159">
        <v>0</v>
      </c>
      <c r="H75" s="159">
        <f>SUM(H76:H81)</f>
        <v>0</v>
      </c>
      <c r="I75" s="159">
        <v>0</v>
      </c>
    </row>
    <row r="76" spans="1:9" ht="15.75" customHeight="1">
      <c r="A76" s="130">
        <v>2431</v>
      </c>
      <c r="B76" s="131" t="s">
        <v>724</v>
      </c>
      <c r="C76" s="131">
        <v>3</v>
      </c>
      <c r="D76" s="131">
        <v>1</v>
      </c>
      <c r="E76" s="56" t="s">
        <v>975</v>
      </c>
      <c r="F76" s="63" t="s">
        <v>976</v>
      </c>
      <c r="G76" s="159">
        <f>SUM(I76)</f>
        <v>0</v>
      </c>
      <c r="H76" s="159">
        <v>0</v>
      </c>
      <c r="I76" s="159">
        <v>0</v>
      </c>
    </row>
    <row r="77" spans="1:9" ht="16.5" customHeight="1">
      <c r="A77" s="130">
        <v>2432</v>
      </c>
      <c r="B77" s="131" t="s">
        <v>724</v>
      </c>
      <c r="C77" s="131">
        <v>3</v>
      </c>
      <c r="D77" s="131">
        <v>2</v>
      </c>
      <c r="E77" s="56" t="s">
        <v>977</v>
      </c>
      <c r="F77" s="63" t="s">
        <v>978</v>
      </c>
      <c r="G77" s="159">
        <f>SUM(I77)</f>
        <v>32900</v>
      </c>
      <c r="H77" s="159">
        <v>0</v>
      </c>
      <c r="I77" s="159">
        <v>32900</v>
      </c>
    </row>
    <row r="78" spans="1:9" ht="14.25" customHeight="1">
      <c r="A78" s="130">
        <v>2433</v>
      </c>
      <c r="B78" s="131" t="s">
        <v>724</v>
      </c>
      <c r="C78" s="131">
        <v>3</v>
      </c>
      <c r="D78" s="131">
        <v>3</v>
      </c>
      <c r="E78" s="56" t="s">
        <v>979</v>
      </c>
      <c r="F78" s="63" t="s">
        <v>980</v>
      </c>
      <c r="G78" s="159">
        <f>SUM(I78)</f>
        <v>0</v>
      </c>
      <c r="H78" s="159">
        <v>0</v>
      </c>
      <c r="I78" s="159">
        <v>0</v>
      </c>
    </row>
    <row r="79" spans="1:9" ht="1.5" customHeight="1">
      <c r="A79" s="130">
        <v>2434</v>
      </c>
      <c r="B79" s="131" t="s">
        <v>724</v>
      </c>
      <c r="C79" s="131">
        <v>3</v>
      </c>
      <c r="D79" s="131">
        <v>4</v>
      </c>
      <c r="E79" s="56" t="s">
        <v>981</v>
      </c>
      <c r="F79" s="63" t="s">
        <v>982</v>
      </c>
      <c r="G79" s="159"/>
      <c r="H79" s="159"/>
      <c r="I79" s="159"/>
    </row>
    <row r="80" spans="1:9" ht="16.5" customHeight="1" hidden="1">
      <c r="A80" s="130">
        <v>2435</v>
      </c>
      <c r="B80" s="131" t="s">
        <v>724</v>
      </c>
      <c r="C80" s="131">
        <v>3</v>
      </c>
      <c r="D80" s="131">
        <v>5</v>
      </c>
      <c r="E80" s="56" t="s">
        <v>983</v>
      </c>
      <c r="F80" s="63" t="s">
        <v>984</v>
      </c>
      <c r="G80" s="159"/>
      <c r="H80" s="159"/>
      <c r="I80" s="159"/>
    </row>
    <row r="81" spans="1:9" ht="15.75" customHeight="1" hidden="1">
      <c r="A81" s="130">
        <v>2436</v>
      </c>
      <c r="B81" s="131" t="s">
        <v>724</v>
      </c>
      <c r="C81" s="131">
        <v>3</v>
      </c>
      <c r="D81" s="131">
        <v>6</v>
      </c>
      <c r="E81" s="56" t="s">
        <v>985</v>
      </c>
      <c r="F81" s="63" t="s">
        <v>986</v>
      </c>
      <c r="G81" s="159"/>
      <c r="H81" s="159"/>
      <c r="I81" s="159"/>
    </row>
    <row r="82" spans="1:9" ht="16.5" customHeight="1" hidden="1">
      <c r="A82" s="130">
        <v>2440</v>
      </c>
      <c r="B82" s="49" t="s">
        <v>724</v>
      </c>
      <c r="C82" s="49">
        <v>4</v>
      </c>
      <c r="D82" s="49">
        <v>0</v>
      </c>
      <c r="E82" s="57" t="s">
        <v>368</v>
      </c>
      <c r="F82" s="58" t="s">
        <v>987</v>
      </c>
      <c r="G82" s="159">
        <f>SUM(G83:G87)</f>
        <v>0</v>
      </c>
      <c r="H82" s="159">
        <f>SUM(H83:H87)</f>
        <v>0</v>
      </c>
      <c r="I82" s="159">
        <f>SUM(I83:I87)</f>
        <v>0</v>
      </c>
    </row>
    <row r="83" spans="1:9" ht="16.5" customHeight="1" hidden="1">
      <c r="A83" s="130">
        <v>2441</v>
      </c>
      <c r="B83" s="131" t="s">
        <v>724</v>
      </c>
      <c r="C83" s="131">
        <v>4</v>
      </c>
      <c r="D83" s="131">
        <v>1</v>
      </c>
      <c r="E83" s="56" t="s">
        <v>988</v>
      </c>
      <c r="F83" s="63" t="s">
        <v>989</v>
      </c>
      <c r="G83" s="159"/>
      <c r="H83" s="159"/>
      <c r="I83" s="159"/>
    </row>
    <row r="84" spans="1:9" ht="13.5" customHeight="1" hidden="1">
      <c r="A84" s="130">
        <v>2442</v>
      </c>
      <c r="B84" s="131" t="s">
        <v>724</v>
      </c>
      <c r="C84" s="131">
        <v>4</v>
      </c>
      <c r="D84" s="131">
        <v>2</v>
      </c>
      <c r="E84" s="56" t="s">
        <v>990</v>
      </c>
      <c r="F84" s="63" t="s">
        <v>991</v>
      </c>
      <c r="G84" s="159"/>
      <c r="H84" s="159"/>
      <c r="I84" s="159"/>
    </row>
    <row r="85" spans="1:9" ht="39" customHeight="1" hidden="1">
      <c r="A85" s="130">
        <v>2420</v>
      </c>
      <c r="B85" s="225" t="s">
        <v>724</v>
      </c>
      <c r="C85" s="131" t="s">
        <v>617</v>
      </c>
      <c r="D85" s="131" t="s">
        <v>615</v>
      </c>
      <c r="E85" s="226" t="s">
        <v>1034</v>
      </c>
      <c r="F85" s="63"/>
      <c r="G85" s="159"/>
      <c r="H85" s="159"/>
      <c r="I85" s="159"/>
    </row>
    <row r="86" spans="1:9" ht="15.75" customHeight="1">
      <c r="A86" s="130">
        <v>2421</v>
      </c>
      <c r="B86" s="131" t="s">
        <v>1036</v>
      </c>
      <c r="C86" s="131" t="s">
        <v>617</v>
      </c>
      <c r="D86" s="131" t="s">
        <v>616</v>
      </c>
      <c r="E86" s="226" t="s">
        <v>1035</v>
      </c>
      <c r="F86" s="63"/>
      <c r="G86" s="159">
        <f>SUM(H86:I86)</f>
        <v>0</v>
      </c>
      <c r="H86" s="159">
        <v>0</v>
      </c>
      <c r="I86" s="159">
        <v>0</v>
      </c>
    </row>
    <row r="87" spans="1:9" ht="18.75" customHeight="1">
      <c r="A87" s="130">
        <v>2443</v>
      </c>
      <c r="B87" s="131" t="s">
        <v>724</v>
      </c>
      <c r="C87" s="131">
        <v>4</v>
      </c>
      <c r="D87" s="131">
        <v>3</v>
      </c>
      <c r="E87" s="56" t="s">
        <v>992</v>
      </c>
      <c r="F87" s="63" t="s">
        <v>993</v>
      </c>
      <c r="G87" s="159"/>
      <c r="H87" s="159"/>
      <c r="I87" s="159"/>
    </row>
    <row r="88" spans="1:9" ht="15" customHeight="1">
      <c r="A88" s="130">
        <v>2450</v>
      </c>
      <c r="B88" s="49" t="s">
        <v>724</v>
      </c>
      <c r="C88" s="49">
        <v>5</v>
      </c>
      <c r="D88" s="49" t="s">
        <v>616</v>
      </c>
      <c r="E88" s="57" t="s">
        <v>369</v>
      </c>
      <c r="F88" s="65" t="s">
        <v>994</v>
      </c>
      <c r="G88" s="159">
        <f>SUM(H88:I88)</f>
        <v>562000</v>
      </c>
      <c r="H88" s="159">
        <v>3500</v>
      </c>
      <c r="I88" s="159">
        <v>558500</v>
      </c>
    </row>
    <row r="89" spans="1:9" ht="24.75" customHeight="1">
      <c r="A89" s="55">
        <v>2491</v>
      </c>
      <c r="B89" s="45" t="s">
        <v>724</v>
      </c>
      <c r="C89" s="21">
        <v>9</v>
      </c>
      <c r="D89" s="21">
        <v>1</v>
      </c>
      <c r="E89" s="56" t="s">
        <v>26</v>
      </c>
      <c r="F89" s="65" t="s">
        <v>994</v>
      </c>
      <c r="G89" s="220">
        <f>SUM(I89)</f>
        <v>-550000</v>
      </c>
      <c r="H89" s="163">
        <v>0</v>
      </c>
      <c r="I89" s="220">
        <v>-550000</v>
      </c>
    </row>
    <row r="90" spans="1:9" ht="0.75" customHeight="1">
      <c r="A90" s="130">
        <v>2451</v>
      </c>
      <c r="B90" s="131" t="s">
        <v>724</v>
      </c>
      <c r="C90" s="131">
        <v>5</v>
      </c>
      <c r="D90" s="131">
        <v>1</v>
      </c>
      <c r="E90" s="56" t="s">
        <v>995</v>
      </c>
      <c r="F90" s="63" t="s">
        <v>996</v>
      </c>
      <c r="G90" s="159">
        <f t="shared" si="1"/>
        <v>6800</v>
      </c>
      <c r="H90" s="159">
        <v>6800</v>
      </c>
      <c r="I90" s="163"/>
    </row>
    <row r="91" spans="1:9" ht="15" customHeight="1" hidden="1">
      <c r="A91" s="130">
        <v>2452</v>
      </c>
      <c r="B91" s="131" t="s">
        <v>724</v>
      </c>
      <c r="C91" s="131">
        <v>5</v>
      </c>
      <c r="D91" s="131">
        <v>2</v>
      </c>
      <c r="E91" s="56" t="s">
        <v>997</v>
      </c>
      <c r="F91" s="63" t="s">
        <v>998</v>
      </c>
      <c r="G91" s="159">
        <f t="shared" si="1"/>
        <v>0</v>
      </c>
      <c r="H91" s="159"/>
      <c r="I91" s="159">
        <v>0</v>
      </c>
    </row>
    <row r="92" spans="1:9" ht="15" customHeight="1" hidden="1">
      <c r="A92" s="130">
        <v>2453</v>
      </c>
      <c r="B92" s="131" t="s">
        <v>724</v>
      </c>
      <c r="C92" s="131">
        <v>5</v>
      </c>
      <c r="D92" s="131">
        <v>3</v>
      </c>
      <c r="E92" s="56" t="s">
        <v>999</v>
      </c>
      <c r="F92" s="63" t="s">
        <v>1000</v>
      </c>
      <c r="G92" s="159">
        <f t="shared" si="1"/>
        <v>0</v>
      </c>
      <c r="H92" s="159"/>
      <c r="I92" s="159"/>
    </row>
    <row r="93" spans="1:9" ht="15" customHeight="1" hidden="1">
      <c r="A93" s="130">
        <v>2454</v>
      </c>
      <c r="B93" s="131" t="s">
        <v>724</v>
      </c>
      <c r="C93" s="131">
        <v>5</v>
      </c>
      <c r="D93" s="131">
        <v>4</v>
      </c>
      <c r="E93" s="56" t="s">
        <v>1001</v>
      </c>
      <c r="F93" s="63" t="s">
        <v>1002</v>
      </c>
      <c r="G93" s="159">
        <f t="shared" si="1"/>
        <v>0</v>
      </c>
      <c r="H93" s="159"/>
      <c r="I93" s="159"/>
    </row>
    <row r="94" spans="1:9" ht="15" customHeight="1" hidden="1">
      <c r="A94" s="130">
        <v>2455</v>
      </c>
      <c r="B94" s="131" t="s">
        <v>724</v>
      </c>
      <c r="C94" s="131">
        <v>5</v>
      </c>
      <c r="D94" s="131">
        <v>5</v>
      </c>
      <c r="E94" s="56" t="s">
        <v>1003</v>
      </c>
      <c r="F94" s="63" t="s">
        <v>1004</v>
      </c>
      <c r="G94" s="159">
        <f t="shared" si="1"/>
        <v>0</v>
      </c>
      <c r="H94" s="159"/>
      <c r="I94" s="159"/>
    </row>
    <row r="95" spans="1:9" ht="13.5" customHeight="1" hidden="1">
      <c r="A95" s="130">
        <v>2460</v>
      </c>
      <c r="B95" s="49" t="s">
        <v>724</v>
      </c>
      <c r="C95" s="49">
        <v>6</v>
      </c>
      <c r="D95" s="49">
        <v>0</v>
      </c>
      <c r="E95" s="57" t="s">
        <v>370</v>
      </c>
      <c r="F95" s="58" t="s">
        <v>0</v>
      </c>
      <c r="G95" s="159">
        <f t="shared" si="1"/>
        <v>0</v>
      </c>
      <c r="H95" s="159">
        <f>SUM(H96)</f>
        <v>0</v>
      </c>
      <c r="I95" s="159"/>
    </row>
    <row r="96" spans="1:9" ht="0.75" customHeight="1" hidden="1">
      <c r="A96" s="130">
        <v>2461</v>
      </c>
      <c r="B96" s="131" t="s">
        <v>724</v>
      </c>
      <c r="C96" s="131">
        <v>6</v>
      </c>
      <c r="D96" s="131">
        <v>1</v>
      </c>
      <c r="E96" s="56" t="s">
        <v>1</v>
      </c>
      <c r="F96" s="63" t="s">
        <v>0</v>
      </c>
      <c r="G96" s="159">
        <f t="shared" si="1"/>
        <v>0</v>
      </c>
      <c r="H96" s="159"/>
      <c r="I96" s="159">
        <f>SUM(I97)</f>
        <v>0</v>
      </c>
    </row>
    <row r="97" spans="1:9" ht="13.5" customHeight="1" hidden="1">
      <c r="A97" s="130">
        <v>2470</v>
      </c>
      <c r="B97" s="49" t="s">
        <v>724</v>
      </c>
      <c r="C97" s="49">
        <v>7</v>
      </c>
      <c r="D97" s="49">
        <v>0</v>
      </c>
      <c r="E97" s="57" t="s">
        <v>371</v>
      </c>
      <c r="F97" s="65" t="s">
        <v>2</v>
      </c>
      <c r="G97" s="159">
        <f t="shared" si="1"/>
        <v>0</v>
      </c>
      <c r="H97" s="159">
        <f>SUM(H98:H101)</f>
        <v>0</v>
      </c>
      <c r="I97" s="159"/>
    </row>
    <row r="98" spans="1:9" ht="24.75" customHeight="1" hidden="1">
      <c r="A98" s="130">
        <v>2471</v>
      </c>
      <c r="B98" s="131" t="s">
        <v>724</v>
      </c>
      <c r="C98" s="131">
        <v>7</v>
      </c>
      <c r="D98" s="131">
        <v>1</v>
      </c>
      <c r="E98" s="56" t="s">
        <v>3</v>
      </c>
      <c r="F98" s="63" t="s">
        <v>4</v>
      </c>
      <c r="G98" s="159">
        <f t="shared" si="1"/>
        <v>0</v>
      </c>
      <c r="H98" s="159"/>
      <c r="I98" s="159">
        <f>SUM(I99:I102)</f>
        <v>0</v>
      </c>
    </row>
    <row r="99" spans="1:9" ht="16.5" customHeight="1" hidden="1">
      <c r="A99" s="130">
        <v>2472</v>
      </c>
      <c r="B99" s="131" t="s">
        <v>724</v>
      </c>
      <c r="C99" s="131">
        <v>7</v>
      </c>
      <c r="D99" s="131">
        <v>2</v>
      </c>
      <c r="E99" s="56" t="s">
        <v>5</v>
      </c>
      <c r="F99" s="66" t="s">
        <v>6</v>
      </c>
      <c r="G99" s="159">
        <f t="shared" si="1"/>
        <v>0</v>
      </c>
      <c r="H99" s="159"/>
      <c r="I99" s="159"/>
    </row>
    <row r="100" spans="1:9" ht="16.5" customHeight="1" hidden="1">
      <c r="A100" s="130">
        <v>2473</v>
      </c>
      <c r="B100" s="131" t="s">
        <v>724</v>
      </c>
      <c r="C100" s="131">
        <v>7</v>
      </c>
      <c r="D100" s="131">
        <v>3</v>
      </c>
      <c r="E100" s="56" t="s">
        <v>7</v>
      </c>
      <c r="F100" s="63" t="s">
        <v>8</v>
      </c>
      <c r="G100" s="159">
        <f t="shared" si="1"/>
        <v>0</v>
      </c>
      <c r="H100" s="159"/>
      <c r="I100" s="159"/>
    </row>
    <row r="101" spans="1:9" ht="16.5" customHeight="1" hidden="1">
      <c r="A101" s="130">
        <v>2474</v>
      </c>
      <c r="B101" s="131" t="s">
        <v>724</v>
      </c>
      <c r="C101" s="131">
        <v>7</v>
      </c>
      <c r="D101" s="131">
        <v>4</v>
      </c>
      <c r="E101" s="56" t="s">
        <v>9</v>
      </c>
      <c r="F101" s="59" t="s">
        <v>10</v>
      </c>
      <c r="G101" s="159">
        <f t="shared" si="1"/>
        <v>0</v>
      </c>
      <c r="H101" s="159"/>
      <c r="I101" s="159"/>
    </row>
    <row r="102" spans="1:9" ht="40.5" customHeight="1" hidden="1">
      <c r="A102" s="130">
        <v>2480</v>
      </c>
      <c r="B102" s="49" t="s">
        <v>724</v>
      </c>
      <c r="C102" s="49">
        <v>8</v>
      </c>
      <c r="D102" s="49">
        <v>0</v>
      </c>
      <c r="E102" s="57" t="s">
        <v>372</v>
      </c>
      <c r="F102" s="58" t="s">
        <v>11</v>
      </c>
      <c r="G102" s="159">
        <f t="shared" si="1"/>
        <v>0</v>
      </c>
      <c r="H102" s="159">
        <f>SUM(H103:H109)</f>
        <v>0</v>
      </c>
      <c r="I102" s="159"/>
    </row>
    <row r="103" spans="1:9" ht="38.25" customHeight="1" hidden="1">
      <c r="A103" s="130">
        <v>2481</v>
      </c>
      <c r="B103" s="131" t="s">
        <v>724</v>
      </c>
      <c r="C103" s="131">
        <v>8</v>
      </c>
      <c r="D103" s="131">
        <v>1</v>
      </c>
      <c r="E103" s="56" t="s">
        <v>12</v>
      </c>
      <c r="F103" s="63" t="s">
        <v>13</v>
      </c>
      <c r="G103" s="159">
        <f t="shared" si="1"/>
        <v>0</v>
      </c>
      <c r="H103" s="159"/>
      <c r="I103" s="159">
        <f>SUM(I104:I110)</f>
        <v>0</v>
      </c>
    </row>
    <row r="104" spans="1:9" ht="36.75" customHeight="1" hidden="1">
      <c r="A104" s="130">
        <v>2482</v>
      </c>
      <c r="B104" s="131" t="s">
        <v>724</v>
      </c>
      <c r="C104" s="131">
        <v>8</v>
      </c>
      <c r="D104" s="131">
        <v>2</v>
      </c>
      <c r="E104" s="56" t="s">
        <v>14</v>
      </c>
      <c r="F104" s="63" t="s">
        <v>15</v>
      </c>
      <c r="G104" s="159">
        <f t="shared" si="1"/>
        <v>0</v>
      </c>
      <c r="H104" s="159"/>
      <c r="I104" s="159"/>
    </row>
    <row r="105" spans="1:9" ht="28.5" hidden="1">
      <c r="A105" s="130">
        <v>2483</v>
      </c>
      <c r="B105" s="131" t="s">
        <v>724</v>
      </c>
      <c r="C105" s="131">
        <v>8</v>
      </c>
      <c r="D105" s="131">
        <v>3</v>
      </c>
      <c r="E105" s="56" t="s">
        <v>16</v>
      </c>
      <c r="F105" s="63" t="s">
        <v>17</v>
      </c>
      <c r="G105" s="159">
        <f t="shared" si="1"/>
        <v>0</v>
      </c>
      <c r="H105" s="159"/>
      <c r="I105" s="159"/>
    </row>
    <row r="106" spans="1:9" ht="36.75" customHeight="1" hidden="1">
      <c r="A106" s="130">
        <v>2484</v>
      </c>
      <c r="B106" s="131" t="s">
        <v>724</v>
      </c>
      <c r="C106" s="131">
        <v>8</v>
      </c>
      <c r="D106" s="131">
        <v>4</v>
      </c>
      <c r="E106" s="56" t="s">
        <v>18</v>
      </c>
      <c r="F106" s="63" t="s">
        <v>19</v>
      </c>
      <c r="G106" s="159">
        <f t="shared" si="1"/>
        <v>0</v>
      </c>
      <c r="H106" s="159"/>
      <c r="I106" s="159"/>
    </row>
    <row r="107" spans="1:9" ht="28.5" hidden="1">
      <c r="A107" s="130">
        <v>2485</v>
      </c>
      <c r="B107" s="131" t="s">
        <v>724</v>
      </c>
      <c r="C107" s="131">
        <v>8</v>
      </c>
      <c r="D107" s="131">
        <v>5</v>
      </c>
      <c r="E107" s="56" t="s">
        <v>20</v>
      </c>
      <c r="F107" s="63" t="s">
        <v>21</v>
      </c>
      <c r="G107" s="159">
        <f t="shared" si="1"/>
        <v>0</v>
      </c>
      <c r="H107" s="159"/>
      <c r="I107" s="159"/>
    </row>
    <row r="108" spans="1:9" ht="27" customHeight="1" hidden="1">
      <c r="A108" s="130">
        <v>2486</v>
      </c>
      <c r="B108" s="131" t="s">
        <v>724</v>
      </c>
      <c r="C108" s="131">
        <v>8</v>
      </c>
      <c r="D108" s="131">
        <v>6</v>
      </c>
      <c r="E108" s="56" t="s">
        <v>22</v>
      </c>
      <c r="F108" s="63" t="s">
        <v>23</v>
      </c>
      <c r="G108" s="159">
        <f aca="true" t="shared" si="2" ref="G108:G140">SUM(H108:I108)</f>
        <v>0</v>
      </c>
      <c r="H108" s="159"/>
      <c r="I108" s="159"/>
    </row>
    <row r="109" spans="1:9" ht="27" customHeight="1" hidden="1">
      <c r="A109" s="130">
        <v>2487</v>
      </c>
      <c r="B109" s="131" t="s">
        <v>724</v>
      </c>
      <c r="C109" s="131">
        <v>8</v>
      </c>
      <c r="D109" s="131">
        <v>7</v>
      </c>
      <c r="E109" s="56" t="s">
        <v>24</v>
      </c>
      <c r="F109" s="63" t="s">
        <v>25</v>
      </c>
      <c r="G109" s="159">
        <f t="shared" si="2"/>
        <v>0</v>
      </c>
      <c r="H109" s="159"/>
      <c r="I109" s="159"/>
    </row>
    <row r="110" spans="1:9" ht="27" customHeight="1" hidden="1">
      <c r="A110" s="130">
        <v>2490</v>
      </c>
      <c r="B110" s="49" t="s">
        <v>724</v>
      </c>
      <c r="C110" s="49">
        <v>9</v>
      </c>
      <c r="D110" s="49">
        <v>0</v>
      </c>
      <c r="E110" s="57" t="s">
        <v>373</v>
      </c>
      <c r="F110" s="58" t="s">
        <v>27</v>
      </c>
      <c r="G110" s="159">
        <f t="shared" si="2"/>
        <v>0</v>
      </c>
      <c r="H110" s="159">
        <f>SUM(H111)</f>
        <v>0</v>
      </c>
      <c r="I110" s="159"/>
    </row>
    <row r="111" spans="1:9" ht="27" customHeight="1" hidden="1">
      <c r="A111" s="130">
        <v>2491</v>
      </c>
      <c r="B111" s="131" t="s">
        <v>724</v>
      </c>
      <c r="C111" s="131">
        <v>9</v>
      </c>
      <c r="D111" s="131">
        <v>1</v>
      </c>
      <c r="E111" s="56" t="s">
        <v>26</v>
      </c>
      <c r="F111" s="63" t="s">
        <v>28</v>
      </c>
      <c r="G111" s="159">
        <f t="shared" si="2"/>
        <v>76000</v>
      </c>
      <c r="H111" s="159"/>
      <c r="I111" s="159">
        <f>SUM(I112)</f>
        <v>76000</v>
      </c>
    </row>
    <row r="112" spans="1:9" s="35" customFormat="1" ht="26.25" customHeight="1">
      <c r="A112" s="130">
        <v>2500</v>
      </c>
      <c r="B112" s="49" t="s">
        <v>726</v>
      </c>
      <c r="C112" s="49">
        <v>0</v>
      </c>
      <c r="D112" s="49">
        <v>0</v>
      </c>
      <c r="E112" s="138" t="s">
        <v>153</v>
      </c>
      <c r="F112" s="64" t="s">
        <v>29</v>
      </c>
      <c r="G112" s="159">
        <f t="shared" si="2"/>
        <v>159005</v>
      </c>
      <c r="H112" s="159">
        <f>SUM(H113+H116+H121)</f>
        <v>83005</v>
      </c>
      <c r="I112" s="159">
        <f>SUM(I113+I116+I121)</f>
        <v>76000</v>
      </c>
    </row>
    <row r="113" spans="1:9" ht="16.5" customHeight="1">
      <c r="A113" s="130">
        <v>2510</v>
      </c>
      <c r="B113" s="49" t="s">
        <v>726</v>
      </c>
      <c r="C113" s="49">
        <v>1</v>
      </c>
      <c r="D113" s="49">
        <v>0</v>
      </c>
      <c r="E113" s="57" t="s">
        <v>374</v>
      </c>
      <c r="F113" s="58" t="s">
        <v>31</v>
      </c>
      <c r="G113" s="159">
        <f t="shared" si="2"/>
        <v>72005</v>
      </c>
      <c r="H113" s="159">
        <f>SUM(H114)</f>
        <v>72005</v>
      </c>
      <c r="I113" s="159">
        <v>0</v>
      </c>
    </row>
    <row r="114" spans="1:9" ht="15.75" customHeight="1">
      <c r="A114" s="130">
        <v>2511</v>
      </c>
      <c r="B114" s="131" t="s">
        <v>726</v>
      </c>
      <c r="C114" s="131">
        <v>1</v>
      </c>
      <c r="D114" s="131">
        <v>1</v>
      </c>
      <c r="E114" s="56" t="s">
        <v>30</v>
      </c>
      <c r="F114" s="63" t="s">
        <v>32</v>
      </c>
      <c r="G114" s="159">
        <f t="shared" si="2"/>
        <v>72005</v>
      </c>
      <c r="H114" s="159">
        <v>72005</v>
      </c>
      <c r="I114" s="159">
        <v>0</v>
      </c>
    </row>
    <row r="115" spans="1:9" ht="1.5" customHeight="1" hidden="1">
      <c r="A115" s="130">
        <v>2520</v>
      </c>
      <c r="B115" s="49" t="s">
        <v>726</v>
      </c>
      <c r="C115" s="49">
        <v>2</v>
      </c>
      <c r="D115" s="49">
        <v>0</v>
      </c>
      <c r="E115" s="57" t="s">
        <v>375</v>
      </c>
      <c r="F115" s="58" t="s">
        <v>33</v>
      </c>
      <c r="G115" s="159">
        <f t="shared" si="2"/>
        <v>7500</v>
      </c>
      <c r="H115" s="159">
        <f>SUM(H116)</f>
        <v>7500</v>
      </c>
      <c r="I115" s="159">
        <v>0</v>
      </c>
    </row>
    <row r="116" spans="1:9" ht="20.25" customHeight="1">
      <c r="A116" s="130">
        <v>2521</v>
      </c>
      <c r="B116" s="131" t="s">
        <v>726</v>
      </c>
      <c r="C116" s="131">
        <v>2</v>
      </c>
      <c r="D116" s="131">
        <v>1</v>
      </c>
      <c r="E116" s="56" t="s">
        <v>34</v>
      </c>
      <c r="F116" s="63" t="s">
        <v>35</v>
      </c>
      <c r="G116" s="159">
        <f t="shared" si="2"/>
        <v>83500</v>
      </c>
      <c r="H116" s="159">
        <v>7500</v>
      </c>
      <c r="I116" s="159">
        <v>76000</v>
      </c>
    </row>
    <row r="117" spans="1:9" ht="24" customHeight="1" hidden="1">
      <c r="A117" s="130">
        <v>2530</v>
      </c>
      <c r="B117" s="49" t="s">
        <v>726</v>
      </c>
      <c r="C117" s="49">
        <v>3</v>
      </c>
      <c r="D117" s="49">
        <v>0</v>
      </c>
      <c r="E117" s="57" t="s">
        <v>376</v>
      </c>
      <c r="F117" s="58" t="s">
        <v>37</v>
      </c>
      <c r="G117" s="159">
        <f t="shared" si="2"/>
        <v>0</v>
      </c>
      <c r="H117" s="159">
        <f>SUM(H118)</f>
        <v>0</v>
      </c>
      <c r="I117" s="159"/>
    </row>
    <row r="118" spans="1:9" ht="14.25" customHeight="1" hidden="1">
      <c r="A118" s="130">
        <v>2531</v>
      </c>
      <c r="B118" s="131" t="s">
        <v>726</v>
      </c>
      <c r="C118" s="131">
        <v>3</v>
      </c>
      <c r="D118" s="131">
        <v>1</v>
      </c>
      <c r="E118" s="56" t="s">
        <v>36</v>
      </c>
      <c r="F118" s="63" t="s">
        <v>38</v>
      </c>
      <c r="G118" s="159">
        <f t="shared" si="2"/>
        <v>0</v>
      </c>
      <c r="H118" s="159"/>
      <c r="I118" s="159">
        <f>SUM(I119)</f>
        <v>0</v>
      </c>
    </row>
    <row r="119" spans="1:9" ht="18.75" customHeight="1" hidden="1">
      <c r="A119" s="130">
        <v>2540</v>
      </c>
      <c r="B119" s="49" t="s">
        <v>726</v>
      </c>
      <c r="C119" s="49">
        <v>4</v>
      </c>
      <c r="D119" s="49">
        <v>0</v>
      </c>
      <c r="E119" s="57" t="s">
        <v>377</v>
      </c>
      <c r="F119" s="58" t="s">
        <v>40</v>
      </c>
      <c r="G119" s="159">
        <f t="shared" si="2"/>
        <v>0</v>
      </c>
      <c r="H119" s="159">
        <f>SUM(H120)</f>
        <v>0</v>
      </c>
      <c r="I119" s="159"/>
    </row>
    <row r="120" spans="1:9" ht="19.5" customHeight="1" hidden="1">
      <c r="A120" s="130">
        <v>2541</v>
      </c>
      <c r="B120" s="131" t="s">
        <v>726</v>
      </c>
      <c r="C120" s="131">
        <v>4</v>
      </c>
      <c r="D120" s="131">
        <v>1</v>
      </c>
      <c r="E120" s="56" t="s">
        <v>39</v>
      </c>
      <c r="F120" s="63" t="s">
        <v>41</v>
      </c>
      <c r="G120" s="159">
        <f t="shared" si="2"/>
        <v>0</v>
      </c>
      <c r="H120" s="159"/>
      <c r="I120" s="159">
        <f>SUM(I121)</f>
        <v>0</v>
      </c>
    </row>
    <row r="121" spans="1:9" ht="25.5" customHeight="1">
      <c r="A121" s="130">
        <v>2550</v>
      </c>
      <c r="B121" s="49" t="s">
        <v>726</v>
      </c>
      <c r="C121" s="49">
        <v>5</v>
      </c>
      <c r="D121" s="49">
        <v>0</v>
      </c>
      <c r="E121" s="57" t="s">
        <v>378</v>
      </c>
      <c r="F121" s="58" t="s">
        <v>43</v>
      </c>
      <c r="G121" s="159">
        <f t="shared" si="2"/>
        <v>3500</v>
      </c>
      <c r="H121" s="159">
        <f>SUM(H122)</f>
        <v>3500</v>
      </c>
      <c r="I121" s="159">
        <f>SUM(I122)</f>
        <v>0</v>
      </c>
    </row>
    <row r="122" spans="1:9" ht="26.25" customHeight="1">
      <c r="A122" s="130">
        <v>2560</v>
      </c>
      <c r="B122" s="131" t="s">
        <v>726</v>
      </c>
      <c r="C122" s="131" t="s">
        <v>1030</v>
      </c>
      <c r="D122" s="131" t="s">
        <v>615</v>
      </c>
      <c r="E122" s="219" t="s">
        <v>1032</v>
      </c>
      <c r="F122" s="63" t="s">
        <v>44</v>
      </c>
      <c r="G122" s="159">
        <f t="shared" si="2"/>
        <v>3500</v>
      </c>
      <c r="H122" s="159">
        <f>SUM(H125)</f>
        <v>3500</v>
      </c>
      <c r="I122" s="159">
        <f>SUM(I125)</f>
        <v>0</v>
      </c>
    </row>
    <row r="123" spans="1:9" ht="27" customHeight="1" hidden="1">
      <c r="A123" s="130">
        <v>2560</v>
      </c>
      <c r="B123" s="49" t="s">
        <v>726</v>
      </c>
      <c r="C123" s="49">
        <v>6</v>
      </c>
      <c r="D123" s="49">
        <v>0</v>
      </c>
      <c r="E123" s="57" t="s">
        <v>379</v>
      </c>
      <c r="F123" s="58" t="s">
        <v>46</v>
      </c>
      <c r="G123" s="159">
        <f t="shared" si="2"/>
        <v>0</v>
      </c>
      <c r="H123" s="159">
        <f>SUM(H124)</f>
        <v>0</v>
      </c>
      <c r="I123" s="159">
        <v>0</v>
      </c>
    </row>
    <row r="124" spans="1:9" ht="27" customHeight="1" hidden="1">
      <c r="A124" s="130">
        <v>2561</v>
      </c>
      <c r="B124" s="131" t="s">
        <v>726</v>
      </c>
      <c r="C124" s="131">
        <v>6</v>
      </c>
      <c r="D124" s="131">
        <v>1</v>
      </c>
      <c r="E124" s="56" t="s">
        <v>45</v>
      </c>
      <c r="F124" s="63" t="s">
        <v>47</v>
      </c>
      <c r="G124" s="159">
        <f t="shared" si="2"/>
        <v>0</v>
      </c>
      <c r="H124" s="159"/>
      <c r="I124" s="159">
        <f>SUM(I125)</f>
        <v>0</v>
      </c>
    </row>
    <row r="125" spans="1:9" ht="27" customHeight="1">
      <c r="A125" s="130">
        <v>2561</v>
      </c>
      <c r="B125" s="131" t="s">
        <v>726</v>
      </c>
      <c r="C125" s="131" t="s">
        <v>1030</v>
      </c>
      <c r="D125" s="131" t="s">
        <v>616</v>
      </c>
      <c r="E125" s="219" t="s">
        <v>1031</v>
      </c>
      <c r="F125" s="63"/>
      <c r="G125" s="159">
        <f t="shared" si="2"/>
        <v>3500</v>
      </c>
      <c r="H125" s="159">
        <v>3500</v>
      </c>
      <c r="I125" s="159">
        <v>0</v>
      </c>
    </row>
    <row r="126" spans="1:9" s="35" customFormat="1" ht="27" customHeight="1">
      <c r="A126" s="130">
        <v>2600</v>
      </c>
      <c r="B126" s="49" t="s">
        <v>727</v>
      </c>
      <c r="C126" s="49">
        <v>0</v>
      </c>
      <c r="D126" s="49">
        <v>0</v>
      </c>
      <c r="E126" s="138" t="s">
        <v>148</v>
      </c>
      <c r="F126" s="64" t="s">
        <v>48</v>
      </c>
      <c r="G126" s="159">
        <f t="shared" si="2"/>
        <v>261250</v>
      </c>
      <c r="H126" s="159">
        <f>SUM(H127+H128+H129+H131+H135+H137+H139+H133)</f>
        <v>173250</v>
      </c>
      <c r="I126" s="159">
        <f>SUM(I133+I135+I139+I128)</f>
        <v>88000</v>
      </c>
    </row>
    <row r="127" spans="1:9" ht="13.5" customHeight="1">
      <c r="A127" s="130">
        <v>2610</v>
      </c>
      <c r="B127" s="49" t="s">
        <v>727</v>
      </c>
      <c r="C127" s="49">
        <v>1</v>
      </c>
      <c r="D127" s="49">
        <v>0</v>
      </c>
      <c r="E127" s="57" t="s">
        <v>380</v>
      </c>
      <c r="F127" s="58" t="s">
        <v>49</v>
      </c>
      <c r="G127" s="159">
        <f t="shared" si="2"/>
        <v>0</v>
      </c>
      <c r="H127" s="159">
        <v>0</v>
      </c>
      <c r="I127" s="159">
        <v>0</v>
      </c>
    </row>
    <row r="128" spans="1:9" ht="16.5" customHeight="1">
      <c r="A128" s="130">
        <v>2611</v>
      </c>
      <c r="B128" s="131" t="s">
        <v>727</v>
      </c>
      <c r="C128" s="131">
        <v>1</v>
      </c>
      <c r="D128" s="131">
        <v>1</v>
      </c>
      <c r="E128" s="56" t="s">
        <v>50</v>
      </c>
      <c r="F128" s="63" t="s">
        <v>51</v>
      </c>
      <c r="G128" s="159">
        <f t="shared" si="2"/>
        <v>61500</v>
      </c>
      <c r="H128" s="159">
        <v>1000</v>
      </c>
      <c r="I128" s="159">
        <v>60500</v>
      </c>
    </row>
    <row r="129" spans="1:9" ht="14.25" customHeight="1">
      <c r="A129" s="130">
        <v>2620</v>
      </c>
      <c r="B129" s="49" t="s">
        <v>727</v>
      </c>
      <c r="C129" s="49">
        <v>2</v>
      </c>
      <c r="D129" s="49">
        <v>0</v>
      </c>
      <c r="E129" s="57" t="s">
        <v>381</v>
      </c>
      <c r="F129" s="58" t="s">
        <v>53</v>
      </c>
      <c r="G129" s="159">
        <f t="shared" si="2"/>
        <v>0</v>
      </c>
      <c r="H129" s="159">
        <f>SUM(H130)</f>
        <v>0</v>
      </c>
      <c r="I129" s="159">
        <v>0</v>
      </c>
    </row>
    <row r="130" spans="1:9" ht="14.25" customHeight="1">
      <c r="A130" s="130">
        <v>2621</v>
      </c>
      <c r="B130" s="131" t="s">
        <v>727</v>
      </c>
      <c r="C130" s="131">
        <v>2</v>
      </c>
      <c r="D130" s="131">
        <v>1</v>
      </c>
      <c r="E130" s="56" t="s">
        <v>52</v>
      </c>
      <c r="F130" s="63" t="s">
        <v>54</v>
      </c>
      <c r="G130" s="159">
        <f t="shared" si="2"/>
        <v>0</v>
      </c>
      <c r="H130" s="159">
        <f>SUM(H131)</f>
        <v>0</v>
      </c>
      <c r="I130" s="159">
        <v>0</v>
      </c>
    </row>
    <row r="131" spans="1:9" ht="14.25" customHeight="1" hidden="1">
      <c r="A131" s="130">
        <v>2630</v>
      </c>
      <c r="B131" s="49" t="s">
        <v>727</v>
      </c>
      <c r="C131" s="49">
        <v>3</v>
      </c>
      <c r="D131" s="49">
        <v>0</v>
      </c>
      <c r="E131" s="57" t="s">
        <v>382</v>
      </c>
      <c r="F131" s="58" t="s">
        <v>55</v>
      </c>
      <c r="G131" s="159">
        <f t="shared" si="2"/>
        <v>1000</v>
      </c>
      <c r="H131" s="159">
        <f>SUM(H132)</f>
        <v>0</v>
      </c>
      <c r="I131" s="159">
        <v>1000</v>
      </c>
    </row>
    <row r="132" spans="1:9" ht="14.25" customHeight="1" hidden="1">
      <c r="A132" s="130">
        <v>2631</v>
      </c>
      <c r="B132" s="131" t="s">
        <v>727</v>
      </c>
      <c r="C132" s="131">
        <v>3</v>
      </c>
      <c r="D132" s="131">
        <v>1</v>
      </c>
      <c r="E132" s="56" t="s">
        <v>56</v>
      </c>
      <c r="F132" s="67" t="s">
        <v>57</v>
      </c>
      <c r="G132" s="159">
        <f t="shared" si="2"/>
        <v>27500</v>
      </c>
      <c r="H132" s="159"/>
      <c r="I132" s="159">
        <f>SUM(I135)</f>
        <v>27500</v>
      </c>
    </row>
    <row r="133" spans="1:9" ht="14.25" customHeight="1">
      <c r="A133" s="48">
        <v>2630</v>
      </c>
      <c r="B133" s="195" t="s">
        <v>727</v>
      </c>
      <c r="C133" s="195" t="s">
        <v>469</v>
      </c>
      <c r="D133" s="195" t="s">
        <v>616</v>
      </c>
      <c r="E133" s="57" t="s">
        <v>1040</v>
      </c>
      <c r="F133" s="57" t="s">
        <v>1040</v>
      </c>
      <c r="G133" s="159">
        <f>SUM(H133:I133)</f>
        <v>0</v>
      </c>
      <c r="H133" s="159">
        <v>0</v>
      </c>
      <c r="I133" s="159">
        <f>SUM(I134)</f>
        <v>0</v>
      </c>
    </row>
    <row r="134" spans="1:9" ht="14.25" customHeight="1">
      <c r="A134" s="48">
        <v>2631</v>
      </c>
      <c r="B134" s="183" t="s">
        <v>727</v>
      </c>
      <c r="C134" s="183" t="s">
        <v>469</v>
      </c>
      <c r="D134" s="183">
        <v>1</v>
      </c>
      <c r="E134" s="56" t="s">
        <v>1041</v>
      </c>
      <c r="F134" s="56" t="s">
        <v>1041</v>
      </c>
      <c r="G134" s="159">
        <f>SUM(H134:I134)</f>
        <v>0</v>
      </c>
      <c r="H134" s="159">
        <v>0</v>
      </c>
      <c r="I134" s="159">
        <v>0</v>
      </c>
    </row>
    <row r="135" spans="1:9" ht="14.25" customHeight="1">
      <c r="A135" s="130">
        <v>2640</v>
      </c>
      <c r="B135" s="49" t="s">
        <v>727</v>
      </c>
      <c r="C135" s="49">
        <v>4</v>
      </c>
      <c r="D135" s="49">
        <v>0</v>
      </c>
      <c r="E135" s="57" t="s">
        <v>383</v>
      </c>
      <c r="F135" s="58" t="s">
        <v>58</v>
      </c>
      <c r="G135" s="159">
        <f t="shared" si="2"/>
        <v>77000</v>
      </c>
      <c r="H135" s="159">
        <f>SUM(H136)</f>
        <v>49500</v>
      </c>
      <c r="I135" s="159">
        <f>SUM(I136)</f>
        <v>27500</v>
      </c>
    </row>
    <row r="136" spans="1:9" ht="16.5" customHeight="1">
      <c r="A136" s="130">
        <v>2641</v>
      </c>
      <c r="B136" s="131" t="s">
        <v>727</v>
      </c>
      <c r="C136" s="131">
        <v>4</v>
      </c>
      <c r="D136" s="131">
        <v>1</v>
      </c>
      <c r="E136" s="56" t="s">
        <v>59</v>
      </c>
      <c r="F136" s="63" t="s">
        <v>60</v>
      </c>
      <c r="G136" s="159">
        <f t="shared" si="2"/>
        <v>77000</v>
      </c>
      <c r="H136" s="159">
        <v>49500</v>
      </c>
      <c r="I136" s="159">
        <v>27500</v>
      </c>
    </row>
    <row r="137" spans="1:9" ht="38.25" customHeight="1" hidden="1">
      <c r="A137" s="130">
        <v>2650</v>
      </c>
      <c r="B137" s="49" t="s">
        <v>727</v>
      </c>
      <c r="C137" s="49">
        <v>5</v>
      </c>
      <c r="D137" s="49">
        <v>0</v>
      </c>
      <c r="E137" s="57" t="s">
        <v>384</v>
      </c>
      <c r="F137" s="58" t="s">
        <v>67</v>
      </c>
      <c r="G137" s="159">
        <f t="shared" si="2"/>
        <v>967.5</v>
      </c>
      <c r="H137" s="159">
        <f>SUM(H138)</f>
        <v>0</v>
      </c>
      <c r="I137" s="159">
        <v>967.5</v>
      </c>
    </row>
    <row r="138" spans="1:9" ht="39" customHeight="1" hidden="1">
      <c r="A138" s="130">
        <v>2651</v>
      </c>
      <c r="B138" s="131" t="s">
        <v>727</v>
      </c>
      <c r="C138" s="131">
        <v>5</v>
      </c>
      <c r="D138" s="131">
        <v>1</v>
      </c>
      <c r="E138" s="56" t="s">
        <v>66</v>
      </c>
      <c r="F138" s="63" t="s">
        <v>68</v>
      </c>
      <c r="G138" s="159">
        <f t="shared" si="2"/>
        <v>0</v>
      </c>
      <c r="H138" s="159"/>
      <c r="I138" s="159">
        <f>SUM(I139)</f>
        <v>0</v>
      </c>
    </row>
    <row r="139" spans="1:9" ht="12" customHeight="1">
      <c r="A139" s="130">
        <v>2660</v>
      </c>
      <c r="B139" s="49" t="s">
        <v>727</v>
      </c>
      <c r="C139" s="49">
        <v>6</v>
      </c>
      <c r="D139" s="49">
        <v>0</v>
      </c>
      <c r="E139" s="57" t="s">
        <v>385</v>
      </c>
      <c r="F139" s="65" t="s">
        <v>81</v>
      </c>
      <c r="G139" s="159">
        <f t="shared" si="2"/>
        <v>122750</v>
      </c>
      <c r="H139" s="159">
        <f>SUM(H140)</f>
        <v>122750</v>
      </c>
      <c r="I139" s="159">
        <f>SUM(I140)</f>
        <v>0</v>
      </c>
    </row>
    <row r="140" spans="1:9" ht="14.25" customHeight="1">
      <c r="A140" s="130">
        <v>2661</v>
      </c>
      <c r="B140" s="131" t="s">
        <v>727</v>
      </c>
      <c r="C140" s="131">
        <v>6</v>
      </c>
      <c r="D140" s="131">
        <v>1</v>
      </c>
      <c r="E140" s="56" t="s">
        <v>69</v>
      </c>
      <c r="F140" s="63" t="s">
        <v>82</v>
      </c>
      <c r="G140" s="159">
        <f t="shared" si="2"/>
        <v>122750</v>
      </c>
      <c r="H140" s="159">
        <v>122750</v>
      </c>
      <c r="I140" s="159">
        <v>0</v>
      </c>
    </row>
    <row r="141" spans="1:9" s="35" customFormat="1" ht="42" customHeight="1">
      <c r="A141" s="130">
        <v>2700</v>
      </c>
      <c r="B141" s="49" t="s">
        <v>728</v>
      </c>
      <c r="C141" s="49">
        <v>0</v>
      </c>
      <c r="D141" s="49">
        <v>0</v>
      </c>
      <c r="E141" s="138" t="s">
        <v>147</v>
      </c>
      <c r="F141" s="64" t="s">
        <v>83</v>
      </c>
      <c r="G141" s="159">
        <f aca="true" t="shared" si="3" ref="G141:G155">SUM(H141:I141)</f>
        <v>0</v>
      </c>
      <c r="H141" s="159">
        <f>SUM(H142+H146+H151+H156+H158+H160)</f>
        <v>0</v>
      </c>
      <c r="I141" s="159">
        <v>0</v>
      </c>
    </row>
    <row r="142" spans="1:9" ht="12.75" customHeight="1">
      <c r="A142" s="130">
        <v>2710</v>
      </c>
      <c r="B142" s="49" t="s">
        <v>728</v>
      </c>
      <c r="C142" s="49">
        <v>1</v>
      </c>
      <c r="D142" s="49">
        <v>0</v>
      </c>
      <c r="E142" s="57" t="s">
        <v>386</v>
      </c>
      <c r="F142" s="58" t="s">
        <v>84</v>
      </c>
      <c r="G142" s="159">
        <f t="shared" si="3"/>
        <v>0</v>
      </c>
      <c r="H142" s="159">
        <f>SUM(H143:H145)</f>
        <v>0</v>
      </c>
      <c r="I142" s="159">
        <v>0</v>
      </c>
    </row>
    <row r="143" spans="1:9" ht="0.75" customHeight="1" hidden="1">
      <c r="A143" s="130">
        <v>2711</v>
      </c>
      <c r="B143" s="131" t="s">
        <v>728</v>
      </c>
      <c r="C143" s="131">
        <v>1</v>
      </c>
      <c r="D143" s="131">
        <v>1</v>
      </c>
      <c r="E143" s="56" t="s">
        <v>85</v>
      </c>
      <c r="F143" s="63" t="s">
        <v>86</v>
      </c>
      <c r="G143" s="159">
        <f t="shared" si="3"/>
        <v>0</v>
      </c>
      <c r="H143" s="159"/>
      <c r="I143" s="159">
        <f>SUM(I144:I146)</f>
        <v>0</v>
      </c>
    </row>
    <row r="144" spans="1:9" ht="12" customHeight="1">
      <c r="A144" s="130">
        <v>2712</v>
      </c>
      <c r="B144" s="131" t="s">
        <v>728</v>
      </c>
      <c r="C144" s="131">
        <v>1</v>
      </c>
      <c r="D144" s="131">
        <v>2</v>
      </c>
      <c r="E144" s="56" t="s">
        <v>87</v>
      </c>
      <c r="F144" s="63" t="s">
        <v>88</v>
      </c>
      <c r="G144" s="159">
        <f t="shared" si="3"/>
        <v>0</v>
      </c>
      <c r="H144" s="159"/>
      <c r="I144" s="159"/>
    </row>
    <row r="145" spans="1:9" ht="13.5" customHeight="1">
      <c r="A145" s="130">
        <v>2713</v>
      </c>
      <c r="B145" s="131" t="s">
        <v>728</v>
      </c>
      <c r="C145" s="131">
        <v>1</v>
      </c>
      <c r="D145" s="131">
        <v>3</v>
      </c>
      <c r="E145" s="56" t="s">
        <v>462</v>
      </c>
      <c r="F145" s="63" t="s">
        <v>89</v>
      </c>
      <c r="G145" s="159">
        <f t="shared" si="3"/>
        <v>0</v>
      </c>
      <c r="H145" s="159">
        <v>0</v>
      </c>
      <c r="I145" s="159">
        <v>0</v>
      </c>
    </row>
    <row r="146" spans="1:9" ht="12.75" customHeight="1">
      <c r="A146" s="130">
        <v>2720</v>
      </c>
      <c r="B146" s="49" t="s">
        <v>728</v>
      </c>
      <c r="C146" s="49">
        <v>2</v>
      </c>
      <c r="D146" s="49">
        <v>0</v>
      </c>
      <c r="E146" s="57" t="s">
        <v>387</v>
      </c>
      <c r="F146" s="58" t="s">
        <v>90</v>
      </c>
      <c r="G146" s="159">
        <f t="shared" si="3"/>
        <v>0</v>
      </c>
      <c r="H146" s="159">
        <f>SUM(H147:H150)</f>
        <v>0</v>
      </c>
      <c r="I146" s="159">
        <f>SUM(I147)</f>
        <v>0</v>
      </c>
    </row>
    <row r="147" spans="1:9" ht="13.5" customHeight="1">
      <c r="A147" s="130">
        <v>2721</v>
      </c>
      <c r="B147" s="131" t="s">
        <v>728</v>
      </c>
      <c r="C147" s="131">
        <v>2</v>
      </c>
      <c r="D147" s="131">
        <v>1</v>
      </c>
      <c r="E147" s="56" t="s">
        <v>91</v>
      </c>
      <c r="F147" s="63" t="s">
        <v>92</v>
      </c>
      <c r="G147" s="159">
        <f t="shared" si="3"/>
        <v>0</v>
      </c>
      <c r="H147" s="159">
        <v>0</v>
      </c>
      <c r="I147" s="159">
        <v>0</v>
      </c>
    </row>
    <row r="148" spans="1:9" ht="12.75" customHeight="1">
      <c r="A148" s="130">
        <v>2722</v>
      </c>
      <c r="B148" s="131" t="s">
        <v>728</v>
      </c>
      <c r="C148" s="131">
        <v>2</v>
      </c>
      <c r="D148" s="131">
        <v>2</v>
      </c>
      <c r="E148" s="56" t="s">
        <v>93</v>
      </c>
      <c r="F148" s="63" t="s">
        <v>94</v>
      </c>
      <c r="G148" s="159">
        <f t="shared" si="3"/>
        <v>0</v>
      </c>
      <c r="H148" s="159">
        <f>SUM(I148:J148)</f>
        <v>0</v>
      </c>
      <c r="I148" s="159">
        <f aca="true" t="shared" si="4" ref="I148:I158">SUM(J148:K148)</f>
        <v>0</v>
      </c>
    </row>
    <row r="149" spans="1:9" ht="12" customHeight="1">
      <c r="A149" s="130">
        <v>2723</v>
      </c>
      <c r="B149" s="131" t="s">
        <v>728</v>
      </c>
      <c r="C149" s="131">
        <v>2</v>
      </c>
      <c r="D149" s="131">
        <v>3</v>
      </c>
      <c r="E149" s="56" t="s">
        <v>463</v>
      </c>
      <c r="F149" s="63" t="s">
        <v>95</v>
      </c>
      <c r="G149" s="159">
        <f t="shared" si="3"/>
        <v>0</v>
      </c>
      <c r="H149" s="159">
        <f>SUM(I149:J149)</f>
        <v>0</v>
      </c>
      <c r="I149" s="159">
        <f t="shared" si="4"/>
        <v>0</v>
      </c>
    </row>
    <row r="150" spans="1:9" ht="13.5" customHeight="1">
      <c r="A150" s="130">
        <v>2724</v>
      </c>
      <c r="B150" s="131" t="s">
        <v>728</v>
      </c>
      <c r="C150" s="131">
        <v>2</v>
      </c>
      <c r="D150" s="131">
        <v>4</v>
      </c>
      <c r="E150" s="56" t="s">
        <v>96</v>
      </c>
      <c r="F150" s="63" t="s">
        <v>97</v>
      </c>
      <c r="G150" s="159">
        <f t="shared" si="3"/>
        <v>0</v>
      </c>
      <c r="H150" s="159">
        <f>SUM(I150:J150)</f>
        <v>0</v>
      </c>
      <c r="I150" s="159">
        <f t="shared" si="4"/>
        <v>0</v>
      </c>
    </row>
    <row r="151" spans="1:9" ht="12.75" customHeight="1">
      <c r="A151" s="130">
        <v>2730</v>
      </c>
      <c r="B151" s="49" t="s">
        <v>728</v>
      </c>
      <c r="C151" s="49">
        <v>3</v>
      </c>
      <c r="D151" s="49">
        <v>0</v>
      </c>
      <c r="E151" s="57" t="s">
        <v>388</v>
      </c>
      <c r="F151" s="58" t="s">
        <v>100</v>
      </c>
      <c r="G151" s="159">
        <f t="shared" si="3"/>
        <v>0</v>
      </c>
      <c r="H151" s="159">
        <f>SUM(H152:H155)</f>
        <v>0</v>
      </c>
      <c r="I151" s="159">
        <f t="shared" si="4"/>
        <v>0</v>
      </c>
    </row>
    <row r="152" spans="1:9" ht="13.5" customHeight="1" hidden="1">
      <c r="A152" s="130">
        <v>2731</v>
      </c>
      <c r="B152" s="131" t="s">
        <v>728</v>
      </c>
      <c r="C152" s="131">
        <v>3</v>
      </c>
      <c r="D152" s="131">
        <v>1</v>
      </c>
      <c r="E152" s="56" t="s">
        <v>101</v>
      </c>
      <c r="F152" s="59" t="s">
        <v>102</v>
      </c>
      <c r="G152" s="159">
        <f t="shared" si="3"/>
        <v>0</v>
      </c>
      <c r="H152" s="159"/>
      <c r="I152" s="159">
        <f t="shared" si="4"/>
        <v>0</v>
      </c>
    </row>
    <row r="153" spans="1:9" ht="14.25" customHeight="1" hidden="1">
      <c r="A153" s="130">
        <v>2732</v>
      </c>
      <c r="B153" s="131" t="s">
        <v>728</v>
      </c>
      <c r="C153" s="131">
        <v>3</v>
      </c>
      <c r="D153" s="131">
        <v>2</v>
      </c>
      <c r="E153" s="56" t="s">
        <v>103</v>
      </c>
      <c r="F153" s="59" t="s">
        <v>104</v>
      </c>
      <c r="G153" s="159">
        <f t="shared" si="3"/>
        <v>0</v>
      </c>
      <c r="H153" s="159"/>
      <c r="I153" s="159">
        <f t="shared" si="4"/>
        <v>0</v>
      </c>
    </row>
    <row r="154" spans="1:9" ht="11.25" customHeight="1" hidden="1">
      <c r="A154" s="130">
        <v>2733</v>
      </c>
      <c r="B154" s="131" t="s">
        <v>728</v>
      </c>
      <c r="C154" s="131">
        <v>3</v>
      </c>
      <c r="D154" s="131">
        <v>3</v>
      </c>
      <c r="E154" s="56" t="s">
        <v>105</v>
      </c>
      <c r="F154" s="59" t="s">
        <v>106</v>
      </c>
      <c r="G154" s="159">
        <f t="shared" si="3"/>
        <v>0</v>
      </c>
      <c r="H154" s="159"/>
      <c r="I154" s="159">
        <f t="shared" si="4"/>
        <v>0</v>
      </c>
    </row>
    <row r="155" spans="1:9" ht="11.25" customHeight="1" hidden="1">
      <c r="A155" s="130">
        <v>2734</v>
      </c>
      <c r="B155" s="131" t="s">
        <v>728</v>
      </c>
      <c r="C155" s="131">
        <v>3</v>
      </c>
      <c r="D155" s="131">
        <v>4</v>
      </c>
      <c r="E155" s="56" t="s">
        <v>107</v>
      </c>
      <c r="F155" s="59" t="s">
        <v>108</v>
      </c>
      <c r="G155" s="159">
        <f t="shared" si="3"/>
        <v>0</v>
      </c>
      <c r="H155" s="159"/>
      <c r="I155" s="159">
        <f t="shared" si="4"/>
        <v>0</v>
      </c>
    </row>
    <row r="156" spans="1:9" ht="11.25" customHeight="1">
      <c r="A156" s="130">
        <v>2740</v>
      </c>
      <c r="B156" s="49" t="s">
        <v>728</v>
      </c>
      <c r="C156" s="49">
        <v>4</v>
      </c>
      <c r="D156" s="49">
        <v>0</v>
      </c>
      <c r="E156" s="57" t="s">
        <v>389</v>
      </c>
      <c r="F156" s="58" t="s">
        <v>110</v>
      </c>
      <c r="G156" s="159">
        <f aca="true" t="shared" si="5" ref="G156:H203">SUM(H156:I156)</f>
        <v>0</v>
      </c>
      <c r="H156" s="159">
        <f>SUM(H157)</f>
        <v>0</v>
      </c>
      <c r="I156" s="159">
        <f t="shared" si="4"/>
        <v>0</v>
      </c>
    </row>
    <row r="157" spans="1:9" ht="9.75" customHeight="1" hidden="1">
      <c r="A157" s="130">
        <v>2741</v>
      </c>
      <c r="B157" s="131" t="s">
        <v>728</v>
      </c>
      <c r="C157" s="131">
        <v>4</v>
      </c>
      <c r="D157" s="131">
        <v>1</v>
      </c>
      <c r="E157" s="56" t="s">
        <v>109</v>
      </c>
      <c r="F157" s="63" t="s">
        <v>111</v>
      </c>
      <c r="G157" s="159">
        <f t="shared" si="5"/>
        <v>0</v>
      </c>
      <c r="H157" s="159"/>
      <c r="I157" s="159">
        <f t="shared" si="4"/>
        <v>0</v>
      </c>
    </row>
    <row r="158" spans="1:9" ht="10.5" customHeight="1">
      <c r="A158" s="130">
        <v>2750</v>
      </c>
      <c r="B158" s="49" t="s">
        <v>728</v>
      </c>
      <c r="C158" s="49">
        <v>5</v>
      </c>
      <c r="D158" s="49">
        <v>0</v>
      </c>
      <c r="E158" s="57" t="s">
        <v>390</v>
      </c>
      <c r="F158" s="58" t="s">
        <v>113</v>
      </c>
      <c r="G158" s="159">
        <f t="shared" si="5"/>
        <v>0</v>
      </c>
      <c r="H158" s="159">
        <f>SUM(H159)</f>
        <v>0</v>
      </c>
      <c r="I158" s="159">
        <f t="shared" si="4"/>
        <v>0</v>
      </c>
    </row>
    <row r="159" spans="1:9" ht="24.75" customHeight="1">
      <c r="A159" s="130">
        <v>2751</v>
      </c>
      <c r="B159" s="131" t="s">
        <v>728</v>
      </c>
      <c r="C159" s="131">
        <v>5</v>
      </c>
      <c r="D159" s="131">
        <v>1</v>
      </c>
      <c r="E159" s="56" t="s">
        <v>112</v>
      </c>
      <c r="F159" s="63" t="s">
        <v>113</v>
      </c>
      <c r="G159" s="159">
        <f t="shared" si="5"/>
        <v>0</v>
      </c>
      <c r="H159" s="159">
        <f t="shared" si="5"/>
        <v>0</v>
      </c>
      <c r="I159" s="159">
        <f>SUM(I160)</f>
        <v>0</v>
      </c>
    </row>
    <row r="160" spans="1:9" ht="8.25" customHeight="1" hidden="1">
      <c r="A160" s="130">
        <v>2760</v>
      </c>
      <c r="B160" s="49" t="s">
        <v>728</v>
      </c>
      <c r="C160" s="49">
        <v>6</v>
      </c>
      <c r="D160" s="49">
        <v>0</v>
      </c>
      <c r="E160" s="57" t="s">
        <v>391</v>
      </c>
      <c r="F160" s="58" t="s">
        <v>115</v>
      </c>
      <c r="G160" s="159">
        <f t="shared" si="5"/>
        <v>0</v>
      </c>
      <c r="H160" s="159">
        <f>SUM(H161:H162)</f>
        <v>0</v>
      </c>
      <c r="I160" s="159"/>
    </row>
    <row r="161" spans="1:9" ht="9" customHeight="1" hidden="1">
      <c r="A161" s="130">
        <v>2761</v>
      </c>
      <c r="B161" s="131" t="s">
        <v>728</v>
      </c>
      <c r="C161" s="131">
        <v>6</v>
      </c>
      <c r="D161" s="131">
        <v>1</v>
      </c>
      <c r="E161" s="56" t="s">
        <v>729</v>
      </c>
      <c r="F161" s="58"/>
      <c r="G161" s="159">
        <f t="shared" si="5"/>
        <v>165000</v>
      </c>
      <c r="H161" s="159"/>
      <c r="I161" s="159">
        <f>SUM(I162:I163)</f>
        <v>165000</v>
      </c>
    </row>
    <row r="162" spans="1:9" ht="10.5" customHeight="1" hidden="1">
      <c r="A162" s="130">
        <v>2762</v>
      </c>
      <c r="B162" s="131" t="s">
        <v>728</v>
      </c>
      <c r="C162" s="131">
        <v>6</v>
      </c>
      <c r="D162" s="131">
        <v>2</v>
      </c>
      <c r="E162" s="56" t="s">
        <v>114</v>
      </c>
      <c r="F162" s="63" t="s">
        <v>116</v>
      </c>
      <c r="G162" s="159">
        <f t="shared" si="5"/>
        <v>0</v>
      </c>
      <c r="H162" s="159"/>
      <c r="I162" s="159"/>
    </row>
    <row r="163" spans="1:9" s="35" customFormat="1" ht="37.5" customHeight="1">
      <c r="A163" s="130">
        <v>2800</v>
      </c>
      <c r="B163" s="49" t="s">
        <v>730</v>
      </c>
      <c r="C163" s="49">
        <v>0</v>
      </c>
      <c r="D163" s="49">
        <v>0</v>
      </c>
      <c r="E163" s="139" t="s">
        <v>149</v>
      </c>
      <c r="F163" s="64" t="s">
        <v>117</v>
      </c>
      <c r="G163" s="159">
        <f t="shared" si="5"/>
        <v>237150</v>
      </c>
      <c r="H163" s="159">
        <f>SUM(H165+H166)</f>
        <v>72150</v>
      </c>
      <c r="I163" s="159">
        <f>SUM(I165+I166+I173+I178+I182+I184)</f>
        <v>165000</v>
      </c>
    </row>
    <row r="164" spans="1:9" ht="15" customHeight="1" hidden="1">
      <c r="A164" s="130">
        <v>2810</v>
      </c>
      <c r="B164" s="131" t="s">
        <v>730</v>
      </c>
      <c r="C164" s="131">
        <v>1</v>
      </c>
      <c r="D164" s="131">
        <v>0</v>
      </c>
      <c r="E164" s="57" t="s">
        <v>392</v>
      </c>
      <c r="F164" s="58" t="s">
        <v>119</v>
      </c>
      <c r="G164" s="159">
        <f t="shared" si="5"/>
        <v>6000</v>
      </c>
      <c r="H164" s="159">
        <f>SUM(H165)</f>
        <v>1000</v>
      </c>
      <c r="I164" s="159">
        <v>5000</v>
      </c>
    </row>
    <row r="165" spans="1:9" ht="11.25" customHeight="1">
      <c r="A165" s="130">
        <v>2811</v>
      </c>
      <c r="B165" s="131" t="s">
        <v>730</v>
      </c>
      <c r="C165" s="131">
        <v>1</v>
      </c>
      <c r="D165" s="131">
        <v>1</v>
      </c>
      <c r="E165" s="56" t="s">
        <v>118</v>
      </c>
      <c r="F165" s="63" t="s">
        <v>120</v>
      </c>
      <c r="G165" s="159">
        <f t="shared" si="5"/>
        <v>1000</v>
      </c>
      <c r="H165" s="159">
        <v>1000</v>
      </c>
      <c r="I165" s="159">
        <v>0</v>
      </c>
    </row>
    <row r="166" spans="1:9" ht="13.5" customHeight="1">
      <c r="A166" s="130">
        <v>2820</v>
      </c>
      <c r="B166" s="49" t="s">
        <v>730</v>
      </c>
      <c r="C166" s="49">
        <v>2</v>
      </c>
      <c r="D166" s="49">
        <v>0</v>
      </c>
      <c r="E166" s="57" t="s">
        <v>393</v>
      </c>
      <c r="F166" s="58" t="s">
        <v>121</v>
      </c>
      <c r="G166" s="159">
        <f t="shared" si="5"/>
        <v>236150</v>
      </c>
      <c r="H166" s="159">
        <f>SUM(H169:H170)</f>
        <v>71150</v>
      </c>
      <c r="I166" s="159">
        <f>SUM(I169:I170)</f>
        <v>165000</v>
      </c>
    </row>
    <row r="167" spans="1:9" ht="14.25" customHeight="1" hidden="1">
      <c r="A167" s="130">
        <v>2821</v>
      </c>
      <c r="B167" s="131" t="s">
        <v>730</v>
      </c>
      <c r="C167" s="131">
        <v>2</v>
      </c>
      <c r="D167" s="131">
        <v>1</v>
      </c>
      <c r="E167" s="56" t="s">
        <v>731</v>
      </c>
      <c r="F167" s="58"/>
      <c r="G167" s="159">
        <f t="shared" si="5"/>
        <v>165000</v>
      </c>
      <c r="H167" s="159"/>
      <c r="I167" s="159">
        <f>SUM(I168:I174)</f>
        <v>165000</v>
      </c>
    </row>
    <row r="168" spans="1:9" ht="14.25" customHeight="1" hidden="1">
      <c r="A168" s="130">
        <v>2822</v>
      </c>
      <c r="B168" s="131" t="s">
        <v>730</v>
      </c>
      <c r="C168" s="131">
        <v>2</v>
      </c>
      <c r="D168" s="131">
        <v>2</v>
      </c>
      <c r="E168" s="56" t="s">
        <v>732</v>
      </c>
      <c r="F168" s="58"/>
      <c r="G168" s="159">
        <f t="shared" si="5"/>
        <v>0</v>
      </c>
      <c r="H168" s="159"/>
      <c r="I168" s="159"/>
    </row>
    <row r="169" spans="1:9" ht="14.25" customHeight="1">
      <c r="A169" s="130">
        <v>2823</v>
      </c>
      <c r="B169" s="131" t="s">
        <v>730</v>
      </c>
      <c r="C169" s="131">
        <v>2</v>
      </c>
      <c r="D169" s="131">
        <v>3</v>
      </c>
      <c r="E169" s="56" t="s">
        <v>764</v>
      </c>
      <c r="F169" s="63" t="s">
        <v>122</v>
      </c>
      <c r="G169" s="159">
        <f t="shared" si="5"/>
        <v>220650</v>
      </c>
      <c r="H169" s="159">
        <v>55650</v>
      </c>
      <c r="I169" s="159">
        <v>165000</v>
      </c>
    </row>
    <row r="170" spans="1:9" ht="13.5" customHeight="1">
      <c r="A170" s="130">
        <v>2824</v>
      </c>
      <c r="B170" s="131" t="s">
        <v>730</v>
      </c>
      <c r="C170" s="131">
        <v>2</v>
      </c>
      <c r="D170" s="131">
        <v>4</v>
      </c>
      <c r="E170" s="56" t="s">
        <v>733</v>
      </c>
      <c r="F170" s="63"/>
      <c r="G170" s="159">
        <f t="shared" si="5"/>
        <v>15500</v>
      </c>
      <c r="H170" s="159">
        <v>15500</v>
      </c>
      <c r="I170" s="159">
        <v>0</v>
      </c>
    </row>
    <row r="171" spans="1:9" ht="14.25" customHeight="1" hidden="1">
      <c r="A171" s="130">
        <v>2825</v>
      </c>
      <c r="B171" s="131" t="s">
        <v>730</v>
      </c>
      <c r="C171" s="131">
        <v>2</v>
      </c>
      <c r="D171" s="131">
        <v>5</v>
      </c>
      <c r="E171" s="56" t="s">
        <v>734</v>
      </c>
      <c r="F171" s="63"/>
      <c r="G171" s="159">
        <f t="shared" si="5"/>
        <v>0</v>
      </c>
      <c r="H171" s="159"/>
      <c r="I171" s="159"/>
    </row>
    <row r="172" spans="1:9" ht="14.25" customHeight="1" hidden="1">
      <c r="A172" s="130">
        <v>2826</v>
      </c>
      <c r="B172" s="131" t="s">
        <v>730</v>
      </c>
      <c r="C172" s="131">
        <v>2</v>
      </c>
      <c r="D172" s="131">
        <v>6</v>
      </c>
      <c r="E172" s="56" t="s">
        <v>735</v>
      </c>
      <c r="F172" s="63"/>
      <c r="G172" s="159">
        <f t="shared" si="5"/>
        <v>0</v>
      </c>
      <c r="H172" s="159"/>
      <c r="I172" s="159"/>
    </row>
    <row r="173" spans="1:9" ht="24" customHeight="1">
      <c r="A173" s="130">
        <v>2827</v>
      </c>
      <c r="B173" s="131" t="s">
        <v>730</v>
      </c>
      <c r="C173" s="131">
        <v>2</v>
      </c>
      <c r="D173" s="131">
        <v>7</v>
      </c>
      <c r="E173" s="56" t="s">
        <v>736</v>
      </c>
      <c r="F173" s="63"/>
      <c r="G173" s="159">
        <f t="shared" si="5"/>
        <v>0</v>
      </c>
      <c r="H173" s="159">
        <v>0</v>
      </c>
      <c r="I173" s="159">
        <v>0</v>
      </c>
    </row>
    <row r="174" spans="1:11" ht="36" customHeight="1">
      <c r="A174" s="130">
        <v>2830</v>
      </c>
      <c r="B174" s="49" t="s">
        <v>730</v>
      </c>
      <c r="C174" s="49">
        <v>3</v>
      </c>
      <c r="D174" s="49">
        <v>0</v>
      </c>
      <c r="E174" s="57" t="s">
        <v>396</v>
      </c>
      <c r="F174" s="65" t="s">
        <v>123</v>
      </c>
      <c r="G174" s="159">
        <f t="shared" si="5"/>
        <v>0</v>
      </c>
      <c r="H174" s="159">
        <f>SUM(H175:H177)</f>
        <v>0</v>
      </c>
      <c r="I174" s="159">
        <f>SUM(I175:I177)</f>
        <v>0</v>
      </c>
      <c r="K174" s="9" t="s">
        <v>1014</v>
      </c>
    </row>
    <row r="175" spans="1:9" ht="15">
      <c r="A175" s="130">
        <v>2831</v>
      </c>
      <c r="B175" s="131" t="s">
        <v>730</v>
      </c>
      <c r="C175" s="131">
        <v>3</v>
      </c>
      <c r="D175" s="131">
        <v>1</v>
      </c>
      <c r="E175" s="56" t="s">
        <v>765</v>
      </c>
      <c r="F175" s="65"/>
      <c r="G175" s="159">
        <f t="shared" si="5"/>
        <v>0</v>
      </c>
      <c r="H175" s="159">
        <v>0</v>
      </c>
      <c r="I175" s="159">
        <f aca="true" t="shared" si="6" ref="I175:I180">SUM(I176:I178)</f>
        <v>0</v>
      </c>
    </row>
    <row r="176" spans="1:9" ht="15">
      <c r="A176" s="130">
        <v>2832</v>
      </c>
      <c r="B176" s="131" t="s">
        <v>730</v>
      </c>
      <c r="C176" s="131">
        <v>3</v>
      </c>
      <c r="D176" s="131">
        <v>2</v>
      </c>
      <c r="E176" s="56" t="s">
        <v>771</v>
      </c>
      <c r="F176" s="65"/>
      <c r="G176" s="159">
        <f t="shared" si="5"/>
        <v>0</v>
      </c>
      <c r="H176" s="159"/>
      <c r="I176" s="159">
        <f t="shared" si="6"/>
        <v>0</v>
      </c>
    </row>
    <row r="177" spans="1:9" ht="14.25" customHeight="1">
      <c r="A177" s="130">
        <v>2833</v>
      </c>
      <c r="B177" s="131" t="s">
        <v>730</v>
      </c>
      <c r="C177" s="131">
        <v>3</v>
      </c>
      <c r="D177" s="131">
        <v>3</v>
      </c>
      <c r="E177" s="56" t="s">
        <v>772</v>
      </c>
      <c r="F177" s="63" t="s">
        <v>124</v>
      </c>
      <c r="G177" s="159">
        <f t="shared" si="5"/>
        <v>0</v>
      </c>
      <c r="H177" s="159">
        <v>0</v>
      </c>
      <c r="I177" s="159">
        <f t="shared" si="6"/>
        <v>0</v>
      </c>
    </row>
    <row r="178" spans="1:9" ht="26.25" customHeight="1">
      <c r="A178" s="130">
        <v>2840</v>
      </c>
      <c r="B178" s="49" t="s">
        <v>730</v>
      </c>
      <c r="C178" s="49">
        <v>4</v>
      </c>
      <c r="D178" s="49">
        <v>0</v>
      </c>
      <c r="E178" s="57" t="s">
        <v>397</v>
      </c>
      <c r="F178" s="65" t="s">
        <v>125</v>
      </c>
      <c r="G178" s="159">
        <f t="shared" si="5"/>
        <v>0</v>
      </c>
      <c r="H178" s="159">
        <f>SUM(H179:H181)</f>
        <v>0</v>
      </c>
      <c r="I178" s="159">
        <f t="shared" si="6"/>
        <v>0</v>
      </c>
    </row>
    <row r="179" spans="1:9" ht="15">
      <c r="A179" s="130">
        <v>2841</v>
      </c>
      <c r="B179" s="131" t="s">
        <v>730</v>
      </c>
      <c r="C179" s="131">
        <v>4</v>
      </c>
      <c r="D179" s="131">
        <v>1</v>
      </c>
      <c r="E179" s="56" t="s">
        <v>774</v>
      </c>
      <c r="F179" s="65"/>
      <c r="G179" s="159">
        <f t="shared" si="5"/>
        <v>0</v>
      </c>
      <c r="H179" s="159">
        <v>0</v>
      </c>
      <c r="I179" s="159">
        <f t="shared" si="6"/>
        <v>0</v>
      </c>
    </row>
    <row r="180" spans="1:9" ht="24" customHeight="1">
      <c r="A180" s="130">
        <v>2842</v>
      </c>
      <c r="B180" s="131" t="s">
        <v>730</v>
      </c>
      <c r="C180" s="131">
        <v>4</v>
      </c>
      <c r="D180" s="131">
        <v>2</v>
      </c>
      <c r="E180" s="56" t="s">
        <v>775</v>
      </c>
      <c r="F180" s="65"/>
      <c r="G180" s="159">
        <f t="shared" si="5"/>
        <v>0</v>
      </c>
      <c r="H180" s="159">
        <v>0</v>
      </c>
      <c r="I180" s="159">
        <f t="shared" si="6"/>
        <v>0</v>
      </c>
    </row>
    <row r="181" spans="1:9" ht="16.5" customHeight="1" hidden="1">
      <c r="A181" s="130">
        <v>2843</v>
      </c>
      <c r="B181" s="131" t="s">
        <v>730</v>
      </c>
      <c r="C181" s="131">
        <v>4</v>
      </c>
      <c r="D181" s="131">
        <v>3</v>
      </c>
      <c r="E181" s="56" t="s">
        <v>773</v>
      </c>
      <c r="F181" s="63" t="s">
        <v>126</v>
      </c>
      <c r="G181" s="159">
        <f t="shared" si="5"/>
        <v>0</v>
      </c>
      <c r="H181" s="159"/>
      <c r="I181" s="159"/>
    </row>
    <row r="182" spans="1:9" ht="36.75" customHeight="1" hidden="1">
      <c r="A182" s="130">
        <v>2850</v>
      </c>
      <c r="B182" s="49" t="s">
        <v>730</v>
      </c>
      <c r="C182" s="49">
        <v>5</v>
      </c>
      <c r="D182" s="49">
        <v>0</v>
      </c>
      <c r="E182" s="68" t="s">
        <v>411</v>
      </c>
      <c r="F182" s="65" t="s">
        <v>128</v>
      </c>
      <c r="G182" s="159">
        <f t="shared" si="5"/>
        <v>0</v>
      </c>
      <c r="H182" s="159">
        <f>SUM(H183)</f>
        <v>0</v>
      </c>
      <c r="I182" s="159"/>
    </row>
    <row r="183" spans="1:9" ht="26.25" customHeight="1" hidden="1">
      <c r="A183" s="130">
        <v>2851</v>
      </c>
      <c r="B183" s="49" t="s">
        <v>730</v>
      </c>
      <c r="C183" s="49">
        <v>5</v>
      </c>
      <c r="D183" s="49">
        <v>1</v>
      </c>
      <c r="E183" s="69" t="s">
        <v>127</v>
      </c>
      <c r="F183" s="63" t="s">
        <v>129</v>
      </c>
      <c r="G183" s="159">
        <f t="shared" si="5"/>
        <v>0</v>
      </c>
      <c r="H183" s="159"/>
      <c r="I183" s="159">
        <f>SUM(I184)</f>
        <v>0</v>
      </c>
    </row>
    <row r="184" spans="1:9" ht="26.25" customHeight="1" hidden="1">
      <c r="A184" s="130">
        <v>2860</v>
      </c>
      <c r="B184" s="49" t="s">
        <v>730</v>
      </c>
      <c r="C184" s="49">
        <v>6</v>
      </c>
      <c r="D184" s="49">
        <v>0</v>
      </c>
      <c r="E184" s="68" t="s">
        <v>412</v>
      </c>
      <c r="F184" s="65" t="s">
        <v>258</v>
      </c>
      <c r="G184" s="159">
        <f t="shared" si="5"/>
        <v>0</v>
      </c>
      <c r="H184" s="159">
        <f>SUM(H185)</f>
        <v>0</v>
      </c>
      <c r="I184" s="159"/>
    </row>
    <row r="185" spans="1:9" ht="26.25" customHeight="1" hidden="1">
      <c r="A185" s="130">
        <v>2861</v>
      </c>
      <c r="B185" s="131" t="s">
        <v>730</v>
      </c>
      <c r="C185" s="131">
        <v>6</v>
      </c>
      <c r="D185" s="131">
        <v>1</v>
      </c>
      <c r="E185" s="69" t="s">
        <v>130</v>
      </c>
      <c r="F185" s="63" t="s">
        <v>259</v>
      </c>
      <c r="G185" s="159">
        <f t="shared" si="5"/>
        <v>117900</v>
      </c>
      <c r="H185" s="159"/>
      <c r="I185" s="159">
        <f>SUM(I186)</f>
        <v>117900</v>
      </c>
    </row>
    <row r="186" spans="1:9" s="35" customFormat="1" ht="31.5" customHeight="1">
      <c r="A186" s="130">
        <v>2900</v>
      </c>
      <c r="B186" s="49" t="s">
        <v>737</v>
      </c>
      <c r="C186" s="49">
        <v>0</v>
      </c>
      <c r="D186" s="49">
        <v>0</v>
      </c>
      <c r="E186" s="139" t="s">
        <v>413</v>
      </c>
      <c r="F186" s="64" t="s">
        <v>260</v>
      </c>
      <c r="G186" s="159">
        <f t="shared" si="5"/>
        <v>656672</v>
      </c>
      <c r="H186" s="159">
        <f>SUM(H187+H200)</f>
        <v>538772</v>
      </c>
      <c r="I186" s="159">
        <f>SUM(I187+I191+I194+I197+I200+I203+I205+I207)</f>
        <v>117900</v>
      </c>
    </row>
    <row r="187" spans="1:9" ht="24.75" customHeight="1">
      <c r="A187" s="130">
        <v>2910</v>
      </c>
      <c r="B187" s="49" t="s">
        <v>737</v>
      </c>
      <c r="C187" s="49">
        <v>1</v>
      </c>
      <c r="D187" s="49">
        <v>0</v>
      </c>
      <c r="E187" s="57" t="s">
        <v>414</v>
      </c>
      <c r="F187" s="58" t="s">
        <v>261</v>
      </c>
      <c r="G187" s="159">
        <f t="shared" si="5"/>
        <v>395372</v>
      </c>
      <c r="H187" s="159">
        <f>SUM(H188:H189)</f>
        <v>365972</v>
      </c>
      <c r="I187" s="159">
        <f>SUM(I188)</f>
        <v>29400</v>
      </c>
    </row>
    <row r="188" spans="1:9" ht="15" customHeight="1">
      <c r="A188" s="130">
        <v>2911</v>
      </c>
      <c r="B188" s="131" t="s">
        <v>737</v>
      </c>
      <c r="C188" s="131">
        <v>1</v>
      </c>
      <c r="D188" s="131">
        <v>1</v>
      </c>
      <c r="E188" s="56" t="s">
        <v>262</v>
      </c>
      <c r="F188" s="63" t="s">
        <v>263</v>
      </c>
      <c r="G188" s="159">
        <f t="shared" si="5"/>
        <v>395372</v>
      </c>
      <c r="H188" s="159">
        <v>365972</v>
      </c>
      <c r="I188" s="159">
        <v>29400</v>
      </c>
    </row>
    <row r="189" spans="1:9" ht="15.75" customHeight="1">
      <c r="A189" s="130">
        <v>2912</v>
      </c>
      <c r="B189" s="131" t="s">
        <v>737</v>
      </c>
      <c r="C189" s="131">
        <v>1</v>
      </c>
      <c r="D189" s="131" t="s">
        <v>617</v>
      </c>
      <c r="E189" s="56" t="s">
        <v>1027</v>
      </c>
      <c r="F189" s="63" t="s">
        <v>263</v>
      </c>
      <c r="G189" s="159">
        <f t="shared" si="5"/>
        <v>0</v>
      </c>
      <c r="H189" s="159">
        <v>0</v>
      </c>
      <c r="I189" s="159">
        <v>0</v>
      </c>
    </row>
    <row r="190" spans="1:9" ht="2.25" customHeight="1" hidden="1">
      <c r="A190" s="130">
        <v>2912</v>
      </c>
      <c r="B190" s="131" t="s">
        <v>737</v>
      </c>
      <c r="C190" s="131">
        <v>1</v>
      </c>
      <c r="D190" s="131">
        <v>2</v>
      </c>
      <c r="E190" s="56" t="s">
        <v>738</v>
      </c>
      <c r="F190" s="63" t="s">
        <v>264</v>
      </c>
      <c r="G190" s="159">
        <f t="shared" si="5"/>
        <v>0</v>
      </c>
      <c r="H190" s="159">
        <v>0</v>
      </c>
      <c r="I190" s="159">
        <v>0</v>
      </c>
    </row>
    <row r="191" spans="1:9" ht="15" customHeight="1" hidden="1">
      <c r="A191" s="130">
        <v>2920</v>
      </c>
      <c r="B191" s="49" t="s">
        <v>737</v>
      </c>
      <c r="C191" s="49">
        <v>2</v>
      </c>
      <c r="D191" s="49">
        <v>0</v>
      </c>
      <c r="E191" s="57" t="s">
        <v>415</v>
      </c>
      <c r="F191" s="58" t="s">
        <v>265</v>
      </c>
      <c r="G191" s="159">
        <f t="shared" si="5"/>
        <v>0</v>
      </c>
      <c r="H191" s="159">
        <f>SUM(H192:H193)</f>
        <v>0</v>
      </c>
      <c r="I191" s="159">
        <f>SUM(J190:K190)</f>
        <v>0</v>
      </c>
    </row>
    <row r="192" spans="1:9" ht="18.75" customHeight="1" hidden="1">
      <c r="A192" s="130">
        <v>2921</v>
      </c>
      <c r="B192" s="131" t="s">
        <v>737</v>
      </c>
      <c r="C192" s="131">
        <v>2</v>
      </c>
      <c r="D192" s="131">
        <v>1</v>
      </c>
      <c r="E192" s="56" t="s">
        <v>739</v>
      </c>
      <c r="F192" s="63" t="s">
        <v>266</v>
      </c>
      <c r="G192" s="159">
        <f t="shared" si="5"/>
        <v>0</v>
      </c>
      <c r="H192" s="159">
        <f>SUM(I192:J192)</f>
        <v>0</v>
      </c>
      <c r="I192" s="159">
        <f>SUM(I193:I194)</f>
        <v>0</v>
      </c>
    </row>
    <row r="193" spans="1:9" ht="18.75" customHeight="1" hidden="1">
      <c r="A193" s="130">
        <v>2922</v>
      </c>
      <c r="B193" s="131" t="s">
        <v>737</v>
      </c>
      <c r="C193" s="131">
        <v>2</v>
      </c>
      <c r="D193" s="131">
        <v>2</v>
      </c>
      <c r="E193" s="56" t="s">
        <v>740</v>
      </c>
      <c r="F193" s="63" t="s">
        <v>267</v>
      </c>
      <c r="G193" s="159">
        <f t="shared" si="5"/>
        <v>0</v>
      </c>
      <c r="H193" s="159">
        <v>0</v>
      </c>
      <c r="I193" s="159">
        <f>SUM(J192:K192)</f>
        <v>0</v>
      </c>
    </row>
    <row r="194" spans="1:9" ht="39" customHeight="1" hidden="1">
      <c r="A194" s="130">
        <v>2930</v>
      </c>
      <c r="B194" s="49" t="s">
        <v>737</v>
      </c>
      <c r="C194" s="49">
        <v>3</v>
      </c>
      <c r="D194" s="49">
        <v>0</v>
      </c>
      <c r="E194" s="57" t="s">
        <v>416</v>
      </c>
      <c r="F194" s="58" t="s">
        <v>268</v>
      </c>
      <c r="G194" s="159">
        <f t="shared" si="5"/>
        <v>0</v>
      </c>
      <c r="H194" s="159">
        <f>SUM(H195:H196)</f>
        <v>0</v>
      </c>
      <c r="I194" s="159">
        <f>SUM(J193:K193)</f>
        <v>0</v>
      </c>
    </row>
    <row r="195" spans="1:9" ht="27" customHeight="1" hidden="1">
      <c r="A195" s="130">
        <v>2931</v>
      </c>
      <c r="B195" s="131" t="s">
        <v>737</v>
      </c>
      <c r="C195" s="131">
        <v>3</v>
      </c>
      <c r="D195" s="131">
        <v>1</v>
      </c>
      <c r="E195" s="56" t="s">
        <v>741</v>
      </c>
      <c r="F195" s="63" t="s">
        <v>269</v>
      </c>
      <c r="G195" s="159">
        <f t="shared" si="5"/>
        <v>0</v>
      </c>
      <c r="H195" s="159">
        <f>SUM(I195:J195)</f>
        <v>0</v>
      </c>
      <c r="I195" s="159">
        <f>SUM(I196:I197)</f>
        <v>0</v>
      </c>
    </row>
    <row r="196" spans="1:9" ht="15" hidden="1">
      <c r="A196" s="130">
        <v>2932</v>
      </c>
      <c r="B196" s="131" t="s">
        <v>737</v>
      </c>
      <c r="C196" s="131">
        <v>3</v>
      </c>
      <c r="D196" s="131">
        <v>2</v>
      </c>
      <c r="E196" s="56" t="s">
        <v>742</v>
      </c>
      <c r="F196" s="63"/>
      <c r="G196" s="159">
        <f t="shared" si="5"/>
        <v>0</v>
      </c>
      <c r="H196" s="159">
        <f>SUM(I196:J196)</f>
        <v>0</v>
      </c>
      <c r="I196" s="159">
        <f>SUM(J195:K195)</f>
        <v>0</v>
      </c>
    </row>
    <row r="197" spans="1:9" ht="16.5" customHeight="1" hidden="1">
      <c r="A197" s="130">
        <v>2940</v>
      </c>
      <c r="B197" s="49" t="s">
        <v>737</v>
      </c>
      <c r="C197" s="49">
        <v>4</v>
      </c>
      <c r="D197" s="49">
        <v>0</v>
      </c>
      <c r="E197" s="57" t="s">
        <v>417</v>
      </c>
      <c r="F197" s="58" t="s">
        <v>270</v>
      </c>
      <c r="G197" s="159">
        <f t="shared" si="5"/>
        <v>88500</v>
      </c>
      <c r="H197" s="159">
        <f>SUM(H198:H199)</f>
        <v>88500</v>
      </c>
      <c r="I197" s="159">
        <f>SUM(J196:K196)</f>
        <v>0</v>
      </c>
    </row>
    <row r="198" spans="1:9" ht="16.5" customHeight="1" hidden="1">
      <c r="A198" s="130">
        <v>2941</v>
      </c>
      <c r="B198" s="131" t="s">
        <v>737</v>
      </c>
      <c r="C198" s="131">
        <v>4</v>
      </c>
      <c r="D198" s="131">
        <v>1</v>
      </c>
      <c r="E198" s="56" t="s">
        <v>743</v>
      </c>
      <c r="F198" s="63" t="s">
        <v>271</v>
      </c>
      <c r="G198" s="159">
        <f t="shared" si="5"/>
        <v>177000</v>
      </c>
      <c r="H198" s="159">
        <f>SUM(I198:J198)</f>
        <v>88500</v>
      </c>
      <c r="I198" s="159">
        <f>SUM(I199:I200)</f>
        <v>88500</v>
      </c>
    </row>
    <row r="199" spans="1:9" ht="16.5" customHeight="1" hidden="1">
      <c r="A199" s="130">
        <v>2942</v>
      </c>
      <c r="B199" s="131" t="s">
        <v>737</v>
      </c>
      <c r="C199" s="131">
        <v>4</v>
      </c>
      <c r="D199" s="131">
        <v>2</v>
      </c>
      <c r="E199" s="56" t="s">
        <v>744</v>
      </c>
      <c r="F199" s="63" t="s">
        <v>272</v>
      </c>
      <c r="G199" s="159">
        <f t="shared" si="5"/>
        <v>0</v>
      </c>
      <c r="H199" s="159">
        <f>SUM(I199:J199)</f>
        <v>0</v>
      </c>
      <c r="I199" s="159">
        <f>SUM(J198:K198)</f>
        <v>0</v>
      </c>
    </row>
    <row r="200" spans="1:9" ht="27.75" customHeight="1">
      <c r="A200" s="130">
        <v>2950</v>
      </c>
      <c r="B200" s="49" t="s">
        <v>737</v>
      </c>
      <c r="C200" s="49">
        <v>5</v>
      </c>
      <c r="D200" s="49">
        <v>0</v>
      </c>
      <c r="E200" s="57" t="s">
        <v>418</v>
      </c>
      <c r="F200" s="58" t="s">
        <v>273</v>
      </c>
      <c r="G200" s="159">
        <f t="shared" si="5"/>
        <v>261300</v>
      </c>
      <c r="H200" s="159">
        <f>SUM(H201:H202)</f>
        <v>172800</v>
      </c>
      <c r="I200" s="159">
        <f>SUM(I201:I202)</f>
        <v>88500</v>
      </c>
    </row>
    <row r="201" spans="1:9" ht="15.75" customHeight="1">
      <c r="A201" s="130">
        <v>2951</v>
      </c>
      <c r="B201" s="131" t="s">
        <v>737</v>
      </c>
      <c r="C201" s="131">
        <v>5</v>
      </c>
      <c r="D201" s="131">
        <v>1</v>
      </c>
      <c r="E201" s="56" t="s">
        <v>745</v>
      </c>
      <c r="F201" s="58"/>
      <c r="G201" s="159">
        <f t="shared" si="5"/>
        <v>261300</v>
      </c>
      <c r="H201" s="159">
        <v>172800</v>
      </c>
      <c r="I201" s="159">
        <v>88500</v>
      </c>
    </row>
    <row r="202" spans="1:9" ht="12" customHeight="1" hidden="1">
      <c r="A202" s="130">
        <v>2952</v>
      </c>
      <c r="B202" s="131" t="s">
        <v>737</v>
      </c>
      <c r="C202" s="131">
        <v>5</v>
      </c>
      <c r="D202" s="131">
        <v>2</v>
      </c>
      <c r="E202" s="56" t="s">
        <v>746</v>
      </c>
      <c r="F202" s="63" t="s">
        <v>274</v>
      </c>
      <c r="G202" s="159">
        <f t="shared" si="5"/>
        <v>0</v>
      </c>
      <c r="H202" s="159">
        <v>0</v>
      </c>
      <c r="I202" s="159">
        <v>0</v>
      </c>
    </row>
    <row r="203" spans="1:9" ht="26.25" customHeight="1" hidden="1">
      <c r="A203" s="130">
        <v>2960</v>
      </c>
      <c r="B203" s="49" t="s">
        <v>737</v>
      </c>
      <c r="C203" s="49">
        <v>6</v>
      </c>
      <c r="D203" s="49">
        <v>0</v>
      </c>
      <c r="E203" s="57" t="s">
        <v>419</v>
      </c>
      <c r="F203" s="58" t="s">
        <v>276</v>
      </c>
      <c r="G203" s="159">
        <f t="shared" si="5"/>
        <v>0</v>
      </c>
      <c r="H203" s="159">
        <f>SUM(H204)</f>
        <v>0</v>
      </c>
      <c r="I203" s="159">
        <v>0</v>
      </c>
    </row>
    <row r="204" spans="1:9" ht="24.75" customHeight="1" hidden="1">
      <c r="A204" s="130">
        <v>2961</v>
      </c>
      <c r="B204" s="131" t="s">
        <v>737</v>
      </c>
      <c r="C204" s="131">
        <v>6</v>
      </c>
      <c r="D204" s="131">
        <v>1</v>
      </c>
      <c r="E204" s="56" t="s">
        <v>275</v>
      </c>
      <c r="F204" s="63" t="s">
        <v>277</v>
      </c>
      <c r="G204" s="159">
        <f aca="true" t="shared" si="7" ref="G204:G229">SUM(H204:I204)</f>
        <v>0</v>
      </c>
      <c r="H204" s="159">
        <f>SUM(I204:J204)</f>
        <v>0</v>
      </c>
      <c r="I204" s="159">
        <f>SUM(I205)</f>
        <v>0</v>
      </c>
    </row>
    <row r="205" spans="1:9" ht="26.25" customHeight="1" hidden="1">
      <c r="A205" s="130">
        <v>2970</v>
      </c>
      <c r="B205" s="49" t="s">
        <v>737</v>
      </c>
      <c r="C205" s="49">
        <v>7</v>
      </c>
      <c r="D205" s="49">
        <v>0</v>
      </c>
      <c r="E205" s="57" t="s">
        <v>420</v>
      </c>
      <c r="F205" s="58" t="s">
        <v>279</v>
      </c>
      <c r="G205" s="159">
        <f t="shared" si="7"/>
        <v>0</v>
      </c>
      <c r="H205" s="159">
        <f>SUM(H206)</f>
        <v>0</v>
      </c>
      <c r="I205" s="159">
        <f>SUM(J204:K204)</f>
        <v>0</v>
      </c>
    </row>
    <row r="206" spans="1:9" ht="26.25" customHeight="1" hidden="1">
      <c r="A206" s="130">
        <v>2971</v>
      </c>
      <c r="B206" s="131" t="s">
        <v>737</v>
      </c>
      <c r="C206" s="131">
        <v>7</v>
      </c>
      <c r="D206" s="131">
        <v>1</v>
      </c>
      <c r="E206" s="56" t="s">
        <v>278</v>
      </c>
      <c r="F206" s="63" t="s">
        <v>279</v>
      </c>
      <c r="G206" s="159">
        <f t="shared" si="7"/>
        <v>0</v>
      </c>
      <c r="H206" s="159">
        <f>SUM(I206:J206)</f>
        <v>0</v>
      </c>
      <c r="I206" s="159">
        <f>SUM(I207)</f>
        <v>0</v>
      </c>
    </row>
    <row r="207" spans="1:9" ht="17.25" customHeight="1" hidden="1">
      <c r="A207" s="130">
        <v>2980</v>
      </c>
      <c r="B207" s="49" t="s">
        <v>737</v>
      </c>
      <c r="C207" s="49">
        <v>8</v>
      </c>
      <c r="D207" s="49">
        <v>0</v>
      </c>
      <c r="E207" s="57" t="s">
        <v>421</v>
      </c>
      <c r="F207" s="58" t="s">
        <v>281</v>
      </c>
      <c r="G207" s="159">
        <f t="shared" si="7"/>
        <v>0</v>
      </c>
      <c r="H207" s="159">
        <f>SUM(H208)</f>
        <v>0</v>
      </c>
      <c r="I207" s="159">
        <f>SUM(J206:K206)</f>
        <v>0</v>
      </c>
    </row>
    <row r="208" spans="1:9" ht="20.25" customHeight="1" hidden="1">
      <c r="A208" s="130">
        <v>2981</v>
      </c>
      <c r="B208" s="131" t="s">
        <v>737</v>
      </c>
      <c r="C208" s="131">
        <v>8</v>
      </c>
      <c r="D208" s="131">
        <v>1</v>
      </c>
      <c r="E208" s="56" t="s">
        <v>280</v>
      </c>
      <c r="F208" s="63" t="s">
        <v>282</v>
      </c>
      <c r="G208" s="159">
        <f t="shared" si="7"/>
        <v>0</v>
      </c>
      <c r="H208" s="159">
        <f>SUM(I208:J208)</f>
        <v>0</v>
      </c>
      <c r="I208" s="159">
        <f>SUM(I209)</f>
        <v>0</v>
      </c>
    </row>
    <row r="209" spans="1:9" s="35" customFormat="1" ht="39.75" customHeight="1">
      <c r="A209" s="130">
        <v>3000</v>
      </c>
      <c r="B209" s="49" t="s">
        <v>747</v>
      </c>
      <c r="C209" s="49">
        <v>0</v>
      </c>
      <c r="D209" s="49">
        <v>0</v>
      </c>
      <c r="E209" s="139" t="s">
        <v>422</v>
      </c>
      <c r="F209" s="64" t="s">
        <v>283</v>
      </c>
      <c r="G209" s="197">
        <f t="shared" si="7"/>
        <v>28000</v>
      </c>
      <c r="H209" s="159">
        <f>SUM(H224)</f>
        <v>28000</v>
      </c>
      <c r="I209" s="159">
        <f>SUM(J208:K208)</f>
        <v>0</v>
      </c>
    </row>
    <row r="210" spans="1:9" ht="0.75" customHeight="1">
      <c r="A210" s="130">
        <v>3010</v>
      </c>
      <c r="B210" s="49" t="s">
        <v>747</v>
      </c>
      <c r="C210" s="49">
        <v>1</v>
      </c>
      <c r="D210" s="49">
        <v>0</v>
      </c>
      <c r="E210" s="57" t="s">
        <v>423</v>
      </c>
      <c r="F210" s="58" t="s">
        <v>284</v>
      </c>
      <c r="G210" s="159">
        <f t="shared" si="7"/>
        <v>0</v>
      </c>
      <c r="H210" s="159">
        <f>SUM(H211:H212)</f>
        <v>0</v>
      </c>
      <c r="I210" s="159">
        <f>SUM(I211+I214+I216+I218+I220+I222+I224+I226+I228)</f>
        <v>0</v>
      </c>
    </row>
    <row r="211" spans="1:9" ht="15.75" customHeight="1" hidden="1">
      <c r="A211" s="130">
        <v>3011</v>
      </c>
      <c r="B211" s="131" t="s">
        <v>747</v>
      </c>
      <c r="C211" s="131">
        <v>1</v>
      </c>
      <c r="D211" s="131">
        <v>1</v>
      </c>
      <c r="E211" s="56" t="s">
        <v>287</v>
      </c>
      <c r="F211" s="63" t="s">
        <v>288</v>
      </c>
      <c r="G211" s="159">
        <f t="shared" si="7"/>
        <v>0</v>
      </c>
      <c r="H211" s="159">
        <f>SUM(I211:J211)</f>
        <v>0</v>
      </c>
      <c r="I211" s="159">
        <f>SUM(I212:I213)</f>
        <v>0</v>
      </c>
    </row>
    <row r="212" spans="1:9" ht="15.75" customHeight="1" hidden="1">
      <c r="A212" s="130">
        <v>3012</v>
      </c>
      <c r="B212" s="131" t="s">
        <v>747</v>
      </c>
      <c r="C212" s="131">
        <v>1</v>
      </c>
      <c r="D212" s="131">
        <v>2</v>
      </c>
      <c r="E212" s="56" t="s">
        <v>289</v>
      </c>
      <c r="F212" s="63" t="s">
        <v>290</v>
      </c>
      <c r="G212" s="159">
        <f t="shared" si="7"/>
        <v>0</v>
      </c>
      <c r="H212" s="159">
        <f>SUM(I212:J212)</f>
        <v>0</v>
      </c>
      <c r="I212" s="159">
        <f>SUM(J211:K211)</f>
        <v>0</v>
      </c>
    </row>
    <row r="213" spans="1:9" ht="15.75" customHeight="1" hidden="1">
      <c r="A213" s="130">
        <v>3020</v>
      </c>
      <c r="B213" s="49" t="s">
        <v>747</v>
      </c>
      <c r="C213" s="49">
        <v>2</v>
      </c>
      <c r="D213" s="49">
        <v>0</v>
      </c>
      <c r="E213" s="57" t="s">
        <v>424</v>
      </c>
      <c r="F213" s="58" t="s">
        <v>292</v>
      </c>
      <c r="G213" s="159">
        <f t="shared" si="7"/>
        <v>0</v>
      </c>
      <c r="H213" s="159">
        <f>SUM(H214)</f>
        <v>0</v>
      </c>
      <c r="I213" s="159">
        <f>SUM(J212:K212)</f>
        <v>0</v>
      </c>
    </row>
    <row r="214" spans="1:9" ht="15.75" customHeight="1" hidden="1">
      <c r="A214" s="130">
        <v>3021</v>
      </c>
      <c r="B214" s="131" t="s">
        <v>747</v>
      </c>
      <c r="C214" s="131">
        <v>2</v>
      </c>
      <c r="D214" s="131">
        <v>1</v>
      </c>
      <c r="E214" s="56" t="s">
        <v>291</v>
      </c>
      <c r="F214" s="63" t="s">
        <v>293</v>
      </c>
      <c r="G214" s="159">
        <f t="shared" si="7"/>
        <v>0</v>
      </c>
      <c r="H214" s="159"/>
      <c r="I214" s="159">
        <f>SUM(I215)</f>
        <v>0</v>
      </c>
    </row>
    <row r="215" spans="1:9" ht="15.75" customHeight="1" hidden="1">
      <c r="A215" s="130">
        <v>3030</v>
      </c>
      <c r="B215" s="49" t="s">
        <v>747</v>
      </c>
      <c r="C215" s="49">
        <v>3</v>
      </c>
      <c r="D215" s="49">
        <v>0</v>
      </c>
      <c r="E215" s="57" t="s">
        <v>425</v>
      </c>
      <c r="F215" s="58" t="s">
        <v>295</v>
      </c>
      <c r="G215" s="159">
        <f t="shared" si="7"/>
        <v>0</v>
      </c>
      <c r="H215" s="159">
        <f>SUM(H216)</f>
        <v>0</v>
      </c>
      <c r="I215" s="159"/>
    </row>
    <row r="216" spans="1:9" s="16" customFormat="1" ht="15.75" customHeight="1" hidden="1">
      <c r="A216" s="130">
        <v>3031</v>
      </c>
      <c r="B216" s="131" t="s">
        <v>747</v>
      </c>
      <c r="C216" s="131">
        <v>3</v>
      </c>
      <c r="D216" s="131" t="s">
        <v>616</v>
      </c>
      <c r="E216" s="56" t="s">
        <v>294</v>
      </c>
      <c r="F216" s="58"/>
      <c r="G216" s="159">
        <f t="shared" si="7"/>
        <v>0</v>
      </c>
      <c r="H216" s="162"/>
      <c r="I216" s="159">
        <f>SUM(I217)</f>
        <v>0</v>
      </c>
    </row>
    <row r="217" spans="1:9" ht="15.75" customHeight="1" hidden="1">
      <c r="A217" s="130">
        <v>3040</v>
      </c>
      <c r="B217" s="49" t="s">
        <v>747</v>
      </c>
      <c r="C217" s="49">
        <v>4</v>
      </c>
      <c r="D217" s="49">
        <v>0</v>
      </c>
      <c r="E217" s="57" t="s">
        <v>426</v>
      </c>
      <c r="F217" s="58" t="s">
        <v>297</v>
      </c>
      <c r="G217" s="159">
        <f t="shared" si="7"/>
        <v>0</v>
      </c>
      <c r="H217" s="159">
        <f>SUM(H218)</f>
        <v>0</v>
      </c>
      <c r="I217" s="162"/>
    </row>
    <row r="218" spans="1:9" ht="15.75" customHeight="1" hidden="1">
      <c r="A218" s="130">
        <v>3041</v>
      </c>
      <c r="B218" s="131" t="s">
        <v>747</v>
      </c>
      <c r="C218" s="131">
        <v>4</v>
      </c>
      <c r="D218" s="131">
        <v>1</v>
      </c>
      <c r="E218" s="56" t="s">
        <v>296</v>
      </c>
      <c r="F218" s="63" t="s">
        <v>298</v>
      </c>
      <c r="G218" s="159">
        <f t="shared" si="7"/>
        <v>0</v>
      </c>
      <c r="H218" s="159"/>
      <c r="I218" s="159">
        <f>SUM(I219)</f>
        <v>0</v>
      </c>
    </row>
    <row r="219" spans="1:9" ht="15.75" customHeight="1" hidden="1">
      <c r="A219" s="130">
        <v>3050</v>
      </c>
      <c r="B219" s="49" t="s">
        <v>747</v>
      </c>
      <c r="C219" s="49">
        <v>5</v>
      </c>
      <c r="D219" s="49">
        <v>0</v>
      </c>
      <c r="E219" s="57" t="s">
        <v>427</v>
      </c>
      <c r="F219" s="58" t="s">
        <v>300</v>
      </c>
      <c r="G219" s="159">
        <f t="shared" si="7"/>
        <v>0</v>
      </c>
      <c r="H219" s="159">
        <f>SUM(H220)</f>
        <v>0</v>
      </c>
      <c r="I219" s="159"/>
    </row>
    <row r="220" spans="1:9" ht="15.75" customHeight="1" hidden="1">
      <c r="A220" s="130">
        <v>3051</v>
      </c>
      <c r="B220" s="131" t="s">
        <v>747</v>
      </c>
      <c r="C220" s="131">
        <v>5</v>
      </c>
      <c r="D220" s="131">
        <v>1</v>
      </c>
      <c r="E220" s="56" t="s">
        <v>299</v>
      </c>
      <c r="F220" s="63" t="s">
        <v>300</v>
      </c>
      <c r="G220" s="159">
        <f t="shared" si="7"/>
        <v>0</v>
      </c>
      <c r="H220" s="159"/>
      <c r="I220" s="159">
        <f>SUM(I221)</f>
        <v>0</v>
      </c>
    </row>
    <row r="221" spans="1:9" ht="15.75" customHeight="1" hidden="1">
      <c r="A221" s="130">
        <v>3060</v>
      </c>
      <c r="B221" s="49" t="s">
        <v>747</v>
      </c>
      <c r="C221" s="49">
        <v>6</v>
      </c>
      <c r="D221" s="49">
        <v>0</v>
      </c>
      <c r="E221" s="57" t="s">
        <v>428</v>
      </c>
      <c r="F221" s="58" t="s">
        <v>302</v>
      </c>
      <c r="G221" s="159">
        <f t="shared" si="7"/>
        <v>0</v>
      </c>
      <c r="H221" s="159">
        <f>SUM(H222)</f>
        <v>0</v>
      </c>
      <c r="I221" s="159"/>
    </row>
    <row r="222" spans="1:9" ht="15.75" customHeight="1" hidden="1">
      <c r="A222" s="130">
        <v>3061</v>
      </c>
      <c r="B222" s="131" t="s">
        <v>747</v>
      </c>
      <c r="C222" s="131">
        <v>6</v>
      </c>
      <c r="D222" s="131">
        <v>1</v>
      </c>
      <c r="E222" s="56" t="s">
        <v>301</v>
      </c>
      <c r="F222" s="63" t="s">
        <v>302</v>
      </c>
      <c r="G222" s="159">
        <f t="shared" si="7"/>
        <v>0</v>
      </c>
      <c r="H222" s="159"/>
      <c r="I222" s="159">
        <f>SUM(I223)</f>
        <v>0</v>
      </c>
    </row>
    <row r="223" spans="1:9" ht="14.25" customHeight="1">
      <c r="A223" s="130">
        <v>3070</v>
      </c>
      <c r="B223" s="49" t="s">
        <v>747</v>
      </c>
      <c r="C223" s="49">
        <v>7</v>
      </c>
      <c r="D223" s="49">
        <v>0</v>
      </c>
      <c r="E223" s="57" t="s">
        <v>429</v>
      </c>
      <c r="F223" s="58" t="s">
        <v>304</v>
      </c>
      <c r="G223" s="159">
        <f t="shared" si="7"/>
        <v>28000</v>
      </c>
      <c r="H223" s="159">
        <f>SUM(H224)</f>
        <v>28000</v>
      </c>
      <c r="I223" s="159"/>
    </row>
    <row r="224" spans="1:9" ht="25.5" customHeight="1">
      <c r="A224" s="130">
        <v>3071</v>
      </c>
      <c r="B224" s="131" t="s">
        <v>747</v>
      </c>
      <c r="C224" s="131">
        <v>7</v>
      </c>
      <c r="D224" s="131">
        <v>1</v>
      </c>
      <c r="E224" s="56" t="s">
        <v>303</v>
      </c>
      <c r="F224" s="63" t="s">
        <v>306</v>
      </c>
      <c r="G224" s="159">
        <f t="shared" si="7"/>
        <v>28000</v>
      </c>
      <c r="H224" s="159">
        <v>28000</v>
      </c>
      <c r="I224" s="159">
        <f>SUM(I225)</f>
        <v>0</v>
      </c>
    </row>
    <row r="225" spans="1:9" ht="35.25" customHeight="1">
      <c r="A225" s="130">
        <v>3080</v>
      </c>
      <c r="B225" s="49" t="s">
        <v>747</v>
      </c>
      <c r="C225" s="49">
        <v>8</v>
      </c>
      <c r="D225" s="49">
        <v>0</v>
      </c>
      <c r="E225" s="57" t="s">
        <v>430</v>
      </c>
      <c r="F225" s="58" t="s">
        <v>307</v>
      </c>
      <c r="G225" s="159">
        <f t="shared" si="7"/>
        <v>0</v>
      </c>
      <c r="H225" s="159">
        <f>SUM(H226)</f>
        <v>0</v>
      </c>
      <c r="I225" s="159"/>
    </row>
    <row r="226" spans="1:9" ht="36" customHeight="1">
      <c r="A226" s="130">
        <v>3081</v>
      </c>
      <c r="B226" s="131" t="s">
        <v>747</v>
      </c>
      <c r="C226" s="131">
        <v>8</v>
      </c>
      <c r="D226" s="131">
        <v>1</v>
      </c>
      <c r="E226" s="56" t="s">
        <v>431</v>
      </c>
      <c r="F226" s="63" t="s">
        <v>308</v>
      </c>
      <c r="G226" s="159">
        <f t="shared" si="7"/>
        <v>0</v>
      </c>
      <c r="H226" s="159"/>
      <c r="I226" s="159">
        <f>SUM(I227)</f>
        <v>0</v>
      </c>
    </row>
    <row r="227" spans="1:9" ht="24" customHeight="1">
      <c r="A227" s="130">
        <v>3090</v>
      </c>
      <c r="B227" s="49" t="s">
        <v>747</v>
      </c>
      <c r="C227" s="49">
        <v>9</v>
      </c>
      <c r="D227" s="49">
        <v>0</v>
      </c>
      <c r="E227" s="57" t="s">
        <v>432</v>
      </c>
      <c r="F227" s="58" t="s">
        <v>310</v>
      </c>
      <c r="G227" s="159">
        <f t="shared" si="7"/>
        <v>0</v>
      </c>
      <c r="H227" s="159">
        <f>SUM(H228:H229)</f>
        <v>0</v>
      </c>
      <c r="I227" s="159"/>
    </row>
    <row r="228" spans="1:9" ht="13.5" customHeight="1">
      <c r="A228" s="130">
        <v>3091</v>
      </c>
      <c r="B228" s="131" t="s">
        <v>747</v>
      </c>
      <c r="C228" s="131">
        <v>9</v>
      </c>
      <c r="D228" s="131">
        <v>1</v>
      </c>
      <c r="E228" s="56" t="s">
        <v>309</v>
      </c>
      <c r="F228" s="63" t="s">
        <v>311</v>
      </c>
      <c r="G228" s="159">
        <f t="shared" si="7"/>
        <v>0</v>
      </c>
      <c r="H228" s="159"/>
      <c r="I228" s="159">
        <f>SUM(I229:I230)</f>
        <v>0</v>
      </c>
    </row>
    <row r="229" spans="1:9" ht="24.75" customHeight="1">
      <c r="A229" s="130">
        <v>3092</v>
      </c>
      <c r="B229" s="131" t="s">
        <v>747</v>
      </c>
      <c r="C229" s="131">
        <v>9</v>
      </c>
      <c r="D229" s="131">
        <v>2</v>
      </c>
      <c r="E229" s="56" t="s">
        <v>766</v>
      </c>
      <c r="F229" s="63"/>
      <c r="G229" s="159">
        <f t="shared" si="7"/>
        <v>0</v>
      </c>
      <c r="H229" s="159"/>
      <c r="I229" s="159"/>
    </row>
    <row r="230" spans="1:9" s="35" customFormat="1" ht="27" customHeight="1">
      <c r="A230" s="130">
        <v>3100</v>
      </c>
      <c r="B230" s="49" t="s">
        <v>748</v>
      </c>
      <c r="C230" s="49">
        <v>0</v>
      </c>
      <c r="D230" s="49">
        <v>0</v>
      </c>
      <c r="E230" s="145" t="s">
        <v>898</v>
      </c>
      <c r="F230" s="71"/>
      <c r="G230" s="159">
        <f aca="true" t="shared" si="8" ref="G230:H233">SUM(G231)</f>
        <v>0</v>
      </c>
      <c r="H230" s="159">
        <f t="shared" si="8"/>
        <v>271862</v>
      </c>
      <c r="I230" s="159">
        <f>SUM(I231:I233)</f>
        <v>0</v>
      </c>
    </row>
    <row r="231" spans="1:9" ht="0.75" customHeight="1">
      <c r="A231" s="130">
        <v>3110</v>
      </c>
      <c r="B231" s="132" t="s">
        <v>748</v>
      </c>
      <c r="C231" s="132">
        <v>1</v>
      </c>
      <c r="D231" s="132">
        <v>0</v>
      </c>
      <c r="E231" s="68" t="s">
        <v>433</v>
      </c>
      <c r="F231" s="63"/>
      <c r="G231" s="221">
        <f t="shared" si="8"/>
        <v>0</v>
      </c>
      <c r="H231" s="221">
        <f t="shared" si="8"/>
        <v>271862</v>
      </c>
      <c r="I231" s="200">
        <v>0</v>
      </c>
    </row>
    <row r="232" spans="1:9" ht="15" hidden="1">
      <c r="A232" s="130">
        <v>3112</v>
      </c>
      <c r="B232" s="132" t="s">
        <v>748</v>
      </c>
      <c r="C232" s="132">
        <v>1</v>
      </c>
      <c r="D232" s="132">
        <v>2</v>
      </c>
      <c r="E232" s="69" t="s">
        <v>464</v>
      </c>
      <c r="F232" s="63"/>
      <c r="G232" s="221">
        <f t="shared" si="8"/>
        <v>0</v>
      </c>
      <c r="H232" s="221">
        <f t="shared" si="8"/>
        <v>271862</v>
      </c>
      <c r="I232" s="159">
        <v>0</v>
      </c>
    </row>
    <row r="233" spans="1:9" ht="25.5" customHeight="1">
      <c r="A233" s="204">
        <v>3110</v>
      </c>
      <c r="B233" s="205">
        <v>11</v>
      </c>
      <c r="C233" s="209">
        <v>1</v>
      </c>
      <c r="D233" s="206">
        <v>0</v>
      </c>
      <c r="E233" s="69" t="s">
        <v>1028</v>
      </c>
      <c r="F233" s="207">
        <v>7934.9</v>
      </c>
      <c r="G233" s="221">
        <f t="shared" si="8"/>
        <v>0</v>
      </c>
      <c r="H233" s="221">
        <f t="shared" si="8"/>
        <v>271862</v>
      </c>
      <c r="I233" s="159">
        <v>0</v>
      </c>
    </row>
    <row r="234" spans="1:9" ht="17.25" customHeight="1">
      <c r="A234" s="204">
        <v>3112</v>
      </c>
      <c r="B234" s="205">
        <v>11</v>
      </c>
      <c r="C234" s="209">
        <v>1</v>
      </c>
      <c r="D234" s="206">
        <v>2</v>
      </c>
      <c r="E234" s="208" t="s">
        <v>1029</v>
      </c>
      <c r="F234" s="207">
        <v>7934.9</v>
      </c>
      <c r="G234" s="229">
        <v>0</v>
      </c>
      <c r="H234" s="229">
        <v>271862</v>
      </c>
      <c r="I234" s="159">
        <f>SUM(I235:I237)</f>
        <v>0</v>
      </c>
    </row>
    <row r="235" spans="2:4" ht="15">
      <c r="B235" s="22"/>
      <c r="C235" s="23"/>
      <c r="D235" s="24"/>
    </row>
  </sheetData>
  <sheetProtection/>
  <mergeCells count="11"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78740157480315" right="0.275590551181102" top="0.393700787401575" bottom="0.590551181102362" header="0.15748031496063" footer="0.236220472440945"/>
  <pageSetup firstPageNumber="7" useFirstPageNumber="1" fitToHeight="0" fitToWidth="1" horizontalDpi="600" verticalDpi="600" orientation="portrait" paperSize="9" scale="8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9"/>
  <sheetViews>
    <sheetView showGridLines="0" zoomScale="120" zoomScaleNormal="120" zoomScalePageLayoutView="110" workbookViewId="0" topLeftCell="A1">
      <selection activeCell="H5" sqref="H5"/>
    </sheetView>
  </sheetViews>
  <sheetFormatPr defaultColWidth="9.140625" defaultRowHeight="12.75"/>
  <cols>
    <col min="1" max="1" width="5.8515625" style="1" customWidth="1"/>
    <col min="2" max="2" width="39.28125" style="1" customWidth="1"/>
    <col min="3" max="3" width="6.28125" style="26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33" customFormat="1" ht="12.75">
      <c r="A1" s="390" t="s">
        <v>1086</v>
      </c>
      <c r="B1" s="390"/>
      <c r="C1" s="390"/>
      <c r="D1" s="390"/>
      <c r="E1" s="390"/>
      <c r="F1" s="390"/>
    </row>
    <row r="2" spans="1:6" ht="33.75" customHeight="1">
      <c r="A2" s="391" t="s">
        <v>636</v>
      </c>
      <c r="B2" s="391"/>
      <c r="C2" s="391"/>
      <c r="D2" s="391"/>
      <c r="E2" s="391"/>
      <c r="F2" s="391"/>
    </row>
    <row r="3" spans="1:3" ht="0.75" customHeight="1">
      <c r="A3" s="37" t="s">
        <v>316</v>
      </c>
      <c r="B3" s="37"/>
      <c r="C3" s="37"/>
    </row>
    <row r="4" spans="5:10" ht="12.75">
      <c r="E4" s="380" t="s">
        <v>634</v>
      </c>
      <c r="F4" s="380"/>
      <c r="J4" s="32"/>
    </row>
    <row r="5" spans="1:10" ht="27" customHeight="1">
      <c r="A5" s="392" t="s">
        <v>637</v>
      </c>
      <c r="B5" s="127" t="s">
        <v>466</v>
      </c>
      <c r="C5" s="127"/>
      <c r="D5" s="394" t="s">
        <v>638</v>
      </c>
      <c r="E5" s="393" t="s">
        <v>550</v>
      </c>
      <c r="F5" s="393"/>
      <c r="J5" s="32"/>
    </row>
    <row r="6" spans="1:10" ht="12.75">
      <c r="A6" s="392"/>
      <c r="B6" s="127" t="s">
        <v>467</v>
      </c>
      <c r="C6" s="90" t="s">
        <v>468</v>
      </c>
      <c r="D6" s="395"/>
      <c r="E6" s="128" t="s">
        <v>628</v>
      </c>
      <c r="F6" s="128" t="s">
        <v>629</v>
      </c>
      <c r="J6" s="32"/>
    </row>
    <row r="7" spans="1:10" ht="12.75">
      <c r="A7" s="75">
        <v>1</v>
      </c>
      <c r="B7" s="75">
        <v>2</v>
      </c>
      <c r="C7" s="75" t="s">
        <v>469</v>
      </c>
      <c r="D7" s="75">
        <v>4</v>
      </c>
      <c r="E7" s="75">
        <v>5</v>
      </c>
      <c r="F7" s="75">
        <v>6</v>
      </c>
      <c r="J7" s="32"/>
    </row>
    <row r="8" spans="1:23" ht="15.75" customHeight="1">
      <c r="A8" s="84">
        <v>4000</v>
      </c>
      <c r="B8" s="135" t="s">
        <v>339</v>
      </c>
      <c r="C8" s="85"/>
      <c r="D8" s="163">
        <f>SUM(E8+F8)</f>
        <v>2056707</v>
      </c>
      <c r="E8" s="163">
        <f>SUM(E9)</f>
        <v>1481707</v>
      </c>
      <c r="F8" s="163">
        <f>SUM(F130+F157)</f>
        <v>575000</v>
      </c>
      <c r="G8" s="4"/>
      <c r="H8" s="4"/>
      <c r="I8" s="4"/>
      <c r="J8" s="23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>
      <c r="A9" s="84">
        <v>4050</v>
      </c>
      <c r="B9" s="138" t="s">
        <v>340</v>
      </c>
      <c r="C9" s="86" t="s">
        <v>887</v>
      </c>
      <c r="D9" s="163">
        <f>SUM(E9)</f>
        <v>1481707</v>
      </c>
      <c r="E9" s="163">
        <f>SUM(E10+E19+E66+E73+E98+E109)</f>
        <v>1481707</v>
      </c>
      <c r="F9" s="163">
        <v>0</v>
      </c>
      <c r="G9" s="4"/>
      <c r="H9" s="4"/>
      <c r="I9" s="4"/>
      <c r="J9" s="23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5.5" customHeight="1">
      <c r="A10" s="87">
        <v>4100</v>
      </c>
      <c r="B10" s="144" t="s">
        <v>176</v>
      </c>
      <c r="C10" s="88" t="s">
        <v>887</v>
      </c>
      <c r="D10" s="163">
        <f aca="true" t="shared" si="0" ref="D10:D57">SUM(E10:F10)</f>
        <v>381568</v>
      </c>
      <c r="E10" s="163">
        <f>SUM(E11+E15+E17)</f>
        <v>381568</v>
      </c>
      <c r="F10" s="163">
        <f>SUM(F17)</f>
        <v>0</v>
      </c>
      <c r="G10" s="4"/>
      <c r="H10" s="4"/>
      <c r="I10" s="4"/>
      <c r="J10" s="23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5.5" customHeight="1">
      <c r="A11" s="87">
        <v>4110</v>
      </c>
      <c r="B11" s="138" t="s">
        <v>155</v>
      </c>
      <c r="C11" s="88" t="s">
        <v>887</v>
      </c>
      <c r="D11" s="163">
        <f t="shared" si="0"/>
        <v>381568</v>
      </c>
      <c r="E11" s="163">
        <f>SUM(E12:E14)</f>
        <v>381568</v>
      </c>
      <c r="F11" s="342" t="s">
        <v>896</v>
      </c>
      <c r="G11" s="4"/>
      <c r="H11" s="4"/>
      <c r="I11" s="4"/>
      <c r="J11" s="23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>
      <c r="A12" s="87">
        <v>4111</v>
      </c>
      <c r="B12" s="89" t="s">
        <v>470</v>
      </c>
      <c r="C12" s="90" t="s">
        <v>750</v>
      </c>
      <c r="D12" s="163">
        <f t="shared" si="0"/>
        <v>336068</v>
      </c>
      <c r="E12" s="163">
        <v>336068</v>
      </c>
      <c r="F12" s="342" t="s">
        <v>896</v>
      </c>
      <c r="G12" s="236"/>
      <c r="H12" s="4"/>
      <c r="I12" s="4"/>
      <c r="J12" s="4"/>
      <c r="K12" s="4"/>
      <c r="L12" s="4"/>
      <c r="M12" s="237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24">
      <c r="A13" s="87">
        <v>4112</v>
      </c>
      <c r="B13" s="89" t="s">
        <v>471</v>
      </c>
      <c r="C13" s="91" t="s">
        <v>751</v>
      </c>
      <c r="D13" s="163">
        <f>SUM(E13:F13)</f>
        <v>45500</v>
      </c>
      <c r="E13" s="163">
        <v>45500</v>
      </c>
      <c r="F13" s="342" t="s">
        <v>896</v>
      </c>
      <c r="G13" s="236"/>
      <c r="H13" s="4"/>
      <c r="I13" s="4"/>
      <c r="J13" s="4"/>
      <c r="K13" s="4"/>
      <c r="L13" s="4"/>
      <c r="M13" s="237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87">
        <v>4114</v>
      </c>
      <c r="B14" s="89" t="s">
        <v>472</v>
      </c>
      <c r="C14" s="91" t="s">
        <v>749</v>
      </c>
      <c r="D14" s="163">
        <f t="shared" si="0"/>
        <v>0</v>
      </c>
      <c r="E14" s="163">
        <v>0</v>
      </c>
      <c r="F14" s="342" t="s">
        <v>896</v>
      </c>
      <c r="G14" s="236"/>
      <c r="H14" s="4"/>
      <c r="I14" s="4"/>
      <c r="J14" s="4"/>
      <c r="K14" s="4"/>
      <c r="L14" s="4"/>
      <c r="M14" s="237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4" customHeight="1">
      <c r="A15" s="87">
        <v>4120</v>
      </c>
      <c r="B15" s="92" t="s">
        <v>175</v>
      </c>
      <c r="C15" s="88" t="s">
        <v>887</v>
      </c>
      <c r="D15" s="163">
        <f t="shared" si="0"/>
        <v>0</v>
      </c>
      <c r="E15" s="163">
        <f>SUM(E16)</f>
        <v>0</v>
      </c>
      <c r="F15" s="342" t="s">
        <v>896</v>
      </c>
      <c r="G15" s="236"/>
      <c r="H15" s="4"/>
      <c r="I15" s="4"/>
      <c r="J15" s="4"/>
      <c r="K15" s="4"/>
      <c r="L15" s="4"/>
      <c r="M15" s="237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6.5" customHeight="1">
      <c r="A16" s="87">
        <v>4121</v>
      </c>
      <c r="B16" s="336" t="s">
        <v>473</v>
      </c>
      <c r="C16" s="91" t="s">
        <v>752</v>
      </c>
      <c r="D16" s="163">
        <f t="shared" si="0"/>
        <v>0</v>
      </c>
      <c r="E16" s="163">
        <v>0</v>
      </c>
      <c r="F16" s="342" t="s">
        <v>896</v>
      </c>
      <c r="G16" s="2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5.5" customHeight="1">
      <c r="A17" s="87">
        <v>4130</v>
      </c>
      <c r="B17" s="92" t="s">
        <v>174</v>
      </c>
      <c r="C17" s="88" t="s">
        <v>887</v>
      </c>
      <c r="D17" s="163">
        <f t="shared" si="0"/>
        <v>0</v>
      </c>
      <c r="E17" s="163">
        <f>SUM(E18)</f>
        <v>0</v>
      </c>
      <c r="F17" s="163">
        <f>SUM(F18)</f>
        <v>0</v>
      </c>
      <c r="G17" s="2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87">
        <v>4131</v>
      </c>
      <c r="B18" s="92" t="s">
        <v>753</v>
      </c>
      <c r="C18" s="90" t="s">
        <v>754</v>
      </c>
      <c r="D18" s="163">
        <f t="shared" si="0"/>
        <v>0</v>
      </c>
      <c r="E18" s="163">
        <v>0</v>
      </c>
      <c r="F18" s="163">
        <v>0</v>
      </c>
      <c r="G18" s="2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6.25" customHeight="1">
      <c r="A19" s="87">
        <v>4200</v>
      </c>
      <c r="B19" s="138" t="s">
        <v>317</v>
      </c>
      <c r="C19" s="88" t="s">
        <v>887</v>
      </c>
      <c r="D19" s="163">
        <f t="shared" si="0"/>
        <v>201835</v>
      </c>
      <c r="E19" s="163">
        <f>SUM(E20+E28+E32+E41+E43+E46)</f>
        <v>201835</v>
      </c>
      <c r="F19" s="342" t="s">
        <v>896</v>
      </c>
      <c r="G19" s="2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33.75" customHeight="1">
      <c r="A20" s="87">
        <v>4210</v>
      </c>
      <c r="B20" s="357" t="s">
        <v>318</v>
      </c>
      <c r="C20" s="88" t="s">
        <v>887</v>
      </c>
      <c r="D20" s="163">
        <f>SUM(D21:D27)</f>
        <v>87270</v>
      </c>
      <c r="E20" s="163">
        <f>SUM(E21:E27)</f>
        <v>87270</v>
      </c>
      <c r="F20" s="342" t="s">
        <v>896</v>
      </c>
      <c r="G20" s="2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2.5" customHeight="1">
      <c r="A21" s="87">
        <v>4211</v>
      </c>
      <c r="B21" s="89" t="s">
        <v>755</v>
      </c>
      <c r="C21" s="91" t="s">
        <v>756</v>
      </c>
      <c r="D21" s="160">
        <f t="shared" si="0"/>
        <v>850</v>
      </c>
      <c r="E21" s="160">
        <v>850</v>
      </c>
      <c r="F21" s="342" t="s">
        <v>896</v>
      </c>
      <c r="G21" s="236"/>
      <c r="H21" s="4"/>
      <c r="I21" s="4"/>
      <c r="J21" s="4"/>
      <c r="K21" s="4"/>
      <c r="L21" s="4"/>
      <c r="M21" s="237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87">
        <v>4212</v>
      </c>
      <c r="B22" s="92" t="s">
        <v>512</v>
      </c>
      <c r="C22" s="91" t="s">
        <v>757</v>
      </c>
      <c r="D22" s="163">
        <f t="shared" si="0"/>
        <v>45600</v>
      </c>
      <c r="E22" s="163">
        <v>45600</v>
      </c>
      <c r="F22" s="342" t="s">
        <v>896</v>
      </c>
      <c r="G22" s="236"/>
      <c r="H22" s="4"/>
      <c r="I22" s="4"/>
      <c r="J22" s="4"/>
      <c r="K22" s="4"/>
      <c r="L22" s="4"/>
      <c r="M22" s="237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87">
        <v>4213</v>
      </c>
      <c r="B23" s="89" t="s">
        <v>474</v>
      </c>
      <c r="C23" s="91" t="s">
        <v>758</v>
      </c>
      <c r="D23" s="163">
        <f t="shared" si="0"/>
        <v>36400</v>
      </c>
      <c r="E23" s="163">
        <v>36400</v>
      </c>
      <c r="F23" s="342" t="s">
        <v>896</v>
      </c>
      <c r="G23" s="236"/>
      <c r="H23" s="4"/>
      <c r="I23" s="4"/>
      <c r="J23" s="4"/>
      <c r="K23" s="4"/>
      <c r="L23" s="4"/>
      <c r="M23" s="237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87">
        <v>4214</v>
      </c>
      <c r="B24" s="89" t="s">
        <v>475</v>
      </c>
      <c r="C24" s="91" t="s">
        <v>759</v>
      </c>
      <c r="D24" s="163">
        <f t="shared" si="0"/>
        <v>2600</v>
      </c>
      <c r="E24" s="163">
        <v>2600</v>
      </c>
      <c r="F24" s="342" t="s">
        <v>896</v>
      </c>
      <c r="G24" s="236"/>
      <c r="H24" s="4"/>
      <c r="I24" s="4"/>
      <c r="J24" s="4"/>
      <c r="K24" s="4"/>
      <c r="L24" s="4"/>
      <c r="M24" s="237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87">
        <v>4215</v>
      </c>
      <c r="B25" s="89" t="s">
        <v>476</v>
      </c>
      <c r="C25" s="91" t="s">
        <v>760</v>
      </c>
      <c r="D25" s="163">
        <f t="shared" si="0"/>
        <v>820</v>
      </c>
      <c r="E25" s="163">
        <v>820</v>
      </c>
      <c r="F25" s="342" t="s">
        <v>896</v>
      </c>
      <c r="G25" s="236"/>
      <c r="H25" s="4"/>
      <c r="I25" s="4"/>
      <c r="J25" s="4"/>
      <c r="K25" s="4"/>
      <c r="L25" s="4"/>
      <c r="M25" s="237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87">
        <v>4216</v>
      </c>
      <c r="B26" s="89" t="s">
        <v>477</v>
      </c>
      <c r="C26" s="91" t="s">
        <v>761</v>
      </c>
      <c r="D26" s="163">
        <f t="shared" si="0"/>
        <v>1000</v>
      </c>
      <c r="E26" s="163">
        <v>1000</v>
      </c>
      <c r="F26" s="342" t="s">
        <v>896</v>
      </c>
      <c r="G26" s="236"/>
      <c r="H26" s="4"/>
      <c r="I26" s="4"/>
      <c r="J26" s="4"/>
      <c r="K26" s="4"/>
      <c r="L26" s="4"/>
      <c r="M26" s="237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87">
        <v>4217</v>
      </c>
      <c r="B27" s="89" t="s">
        <v>478</v>
      </c>
      <c r="C27" s="91" t="s">
        <v>762</v>
      </c>
      <c r="D27" s="163">
        <f t="shared" si="0"/>
        <v>0</v>
      </c>
      <c r="E27" s="163">
        <v>0</v>
      </c>
      <c r="F27" s="342" t="s">
        <v>896</v>
      </c>
      <c r="G27" s="236"/>
      <c r="H27" s="4"/>
      <c r="I27" s="4"/>
      <c r="J27" s="4"/>
      <c r="K27" s="4"/>
      <c r="L27" s="4"/>
      <c r="M27" s="237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4.75" customHeight="1">
      <c r="A28" s="87">
        <v>4220</v>
      </c>
      <c r="B28" s="92" t="s">
        <v>707</v>
      </c>
      <c r="C28" s="88" t="s">
        <v>887</v>
      </c>
      <c r="D28" s="163">
        <f t="shared" si="0"/>
        <v>2500</v>
      </c>
      <c r="E28" s="163">
        <f>SUM(E29:E31)</f>
        <v>2500</v>
      </c>
      <c r="F28" s="342" t="s">
        <v>896</v>
      </c>
      <c r="G28" s="23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87">
        <v>4221</v>
      </c>
      <c r="B29" s="89" t="s">
        <v>479</v>
      </c>
      <c r="C29" s="93">
        <v>4221</v>
      </c>
      <c r="D29" s="163">
        <f t="shared" si="0"/>
        <v>500</v>
      </c>
      <c r="E29" s="163">
        <v>500</v>
      </c>
      <c r="F29" s="342" t="s">
        <v>896</v>
      </c>
      <c r="G29" s="236"/>
      <c r="H29" s="4"/>
      <c r="I29" s="4"/>
      <c r="J29" s="4"/>
      <c r="K29" s="4"/>
      <c r="L29" s="4"/>
      <c r="M29" s="237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3.5" customHeight="1">
      <c r="A30" s="87">
        <v>4222</v>
      </c>
      <c r="B30" s="89" t="s">
        <v>480</v>
      </c>
      <c r="C30" s="91" t="s">
        <v>849</v>
      </c>
      <c r="D30" s="163">
        <f t="shared" si="0"/>
        <v>0</v>
      </c>
      <c r="E30" s="163">
        <v>0</v>
      </c>
      <c r="F30" s="342" t="s">
        <v>896</v>
      </c>
      <c r="G30" s="23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87">
        <v>4223</v>
      </c>
      <c r="B31" s="89" t="s">
        <v>481</v>
      </c>
      <c r="C31" s="91" t="s">
        <v>850</v>
      </c>
      <c r="D31" s="163">
        <f t="shared" si="0"/>
        <v>2000</v>
      </c>
      <c r="E31" s="163">
        <v>2000</v>
      </c>
      <c r="F31" s="342" t="s">
        <v>896</v>
      </c>
      <c r="G31" s="23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24.75" customHeight="1">
      <c r="A32" s="87">
        <v>4230</v>
      </c>
      <c r="B32" s="92" t="s">
        <v>319</v>
      </c>
      <c r="C32" s="88" t="s">
        <v>887</v>
      </c>
      <c r="D32" s="163">
        <f t="shared" si="0"/>
        <v>20900</v>
      </c>
      <c r="E32" s="163">
        <f>SUM(E33:E40)</f>
        <v>20900</v>
      </c>
      <c r="F32" s="342" t="s">
        <v>896</v>
      </c>
      <c r="G32" s="23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87">
        <v>4231</v>
      </c>
      <c r="B33" s="89" t="s">
        <v>482</v>
      </c>
      <c r="C33" s="91" t="s">
        <v>851</v>
      </c>
      <c r="D33" s="163">
        <f t="shared" si="0"/>
        <v>0</v>
      </c>
      <c r="E33" s="163">
        <v>0</v>
      </c>
      <c r="F33" s="342" t="s">
        <v>896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87">
        <v>4232</v>
      </c>
      <c r="B34" s="89" t="s">
        <v>483</v>
      </c>
      <c r="C34" s="91" t="s">
        <v>852</v>
      </c>
      <c r="D34" s="163">
        <f t="shared" si="0"/>
        <v>4600</v>
      </c>
      <c r="E34" s="163">
        <v>4600</v>
      </c>
      <c r="F34" s="342" t="s">
        <v>896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4">
      <c r="A35" s="87">
        <v>4233</v>
      </c>
      <c r="B35" s="89" t="s">
        <v>484</v>
      </c>
      <c r="C35" s="91" t="s">
        <v>853</v>
      </c>
      <c r="D35" s="163">
        <f t="shared" si="0"/>
        <v>800</v>
      </c>
      <c r="E35" s="163">
        <v>800</v>
      </c>
      <c r="F35" s="342" t="s">
        <v>896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87">
        <v>4234</v>
      </c>
      <c r="B36" s="89" t="s">
        <v>485</v>
      </c>
      <c r="C36" s="91" t="s">
        <v>854</v>
      </c>
      <c r="D36" s="163">
        <f>SUM(E36)</f>
        <v>1000</v>
      </c>
      <c r="E36" s="163">
        <v>1000</v>
      </c>
      <c r="F36" s="342" t="s">
        <v>896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87">
        <v>4235</v>
      </c>
      <c r="B37" s="94" t="s">
        <v>486</v>
      </c>
      <c r="C37" s="70">
        <v>4235</v>
      </c>
      <c r="D37" s="163">
        <f t="shared" si="0"/>
        <v>0</v>
      </c>
      <c r="E37" s="163">
        <v>0</v>
      </c>
      <c r="F37" s="342" t="s">
        <v>896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22.5" customHeight="1">
      <c r="A38" s="87">
        <v>4236</v>
      </c>
      <c r="B38" s="89" t="s">
        <v>487</v>
      </c>
      <c r="C38" s="91" t="s">
        <v>855</v>
      </c>
      <c r="D38" s="163">
        <f t="shared" si="0"/>
        <v>0</v>
      </c>
      <c r="E38" s="163">
        <v>0</v>
      </c>
      <c r="F38" s="342" t="s">
        <v>896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87">
        <v>4237</v>
      </c>
      <c r="B39" s="89" t="s">
        <v>488</v>
      </c>
      <c r="C39" s="91" t="s">
        <v>856</v>
      </c>
      <c r="D39" s="163">
        <f t="shared" si="0"/>
        <v>3000</v>
      </c>
      <c r="E39" s="163">
        <v>3000</v>
      </c>
      <c r="F39" s="342" t="s">
        <v>896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87">
        <v>4238</v>
      </c>
      <c r="B40" s="89" t="s">
        <v>489</v>
      </c>
      <c r="C40" s="91" t="s">
        <v>857</v>
      </c>
      <c r="D40" s="163">
        <f t="shared" si="0"/>
        <v>11500</v>
      </c>
      <c r="E40" s="163">
        <v>11500</v>
      </c>
      <c r="F40" s="342" t="s">
        <v>896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4" customHeight="1">
      <c r="A41" s="87">
        <v>4240</v>
      </c>
      <c r="B41" s="92" t="s">
        <v>158</v>
      </c>
      <c r="C41" s="88" t="s">
        <v>887</v>
      </c>
      <c r="D41" s="163">
        <f t="shared" si="0"/>
        <v>13200</v>
      </c>
      <c r="E41" s="163">
        <f>SUM(E42)</f>
        <v>13200</v>
      </c>
      <c r="F41" s="342" t="s">
        <v>896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87">
        <v>4241</v>
      </c>
      <c r="B42" s="89" t="s">
        <v>490</v>
      </c>
      <c r="C42" s="91" t="s">
        <v>858</v>
      </c>
      <c r="D42" s="163">
        <f t="shared" si="0"/>
        <v>13200</v>
      </c>
      <c r="E42" s="163">
        <v>13200</v>
      </c>
      <c r="F42" s="342" t="s">
        <v>896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4" customHeight="1">
      <c r="A43" s="87">
        <v>4250</v>
      </c>
      <c r="B43" s="92" t="s">
        <v>156</v>
      </c>
      <c r="C43" s="88" t="s">
        <v>887</v>
      </c>
      <c r="D43" s="163">
        <f t="shared" si="0"/>
        <v>25200</v>
      </c>
      <c r="E43" s="163">
        <f>SUM(E44:E45)</f>
        <v>25200</v>
      </c>
      <c r="F43" s="342" t="s">
        <v>896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4">
      <c r="A44" s="87">
        <v>4251</v>
      </c>
      <c r="B44" s="89" t="s">
        <v>491</v>
      </c>
      <c r="C44" s="91" t="s">
        <v>859</v>
      </c>
      <c r="D44" s="163">
        <f t="shared" si="0"/>
        <v>17500</v>
      </c>
      <c r="E44" s="163">
        <v>17500</v>
      </c>
      <c r="F44" s="342" t="s">
        <v>896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4">
      <c r="A45" s="87">
        <v>4252</v>
      </c>
      <c r="B45" s="89" t="s">
        <v>492</v>
      </c>
      <c r="C45" s="91" t="s">
        <v>860</v>
      </c>
      <c r="D45" s="163">
        <f t="shared" si="0"/>
        <v>7700</v>
      </c>
      <c r="E45" s="163">
        <v>7700</v>
      </c>
      <c r="F45" s="342" t="s">
        <v>896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>
      <c r="A46" s="87">
        <v>4260</v>
      </c>
      <c r="B46" s="92" t="s">
        <v>320</v>
      </c>
      <c r="C46" s="88" t="s">
        <v>887</v>
      </c>
      <c r="D46" s="163">
        <f t="shared" si="0"/>
        <v>52765</v>
      </c>
      <c r="E46" s="163">
        <f>SUM(E47:E54)</f>
        <v>52765</v>
      </c>
      <c r="F46" s="342" t="s">
        <v>896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87">
        <v>4261</v>
      </c>
      <c r="B47" s="89" t="s">
        <v>498</v>
      </c>
      <c r="C47" s="91" t="s">
        <v>861</v>
      </c>
      <c r="D47" s="163">
        <f t="shared" si="0"/>
        <v>4450</v>
      </c>
      <c r="E47" s="163">
        <v>4450</v>
      </c>
      <c r="F47" s="342" t="s">
        <v>896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87">
        <v>4262</v>
      </c>
      <c r="B48" s="89" t="s">
        <v>499</v>
      </c>
      <c r="C48" s="91" t="s">
        <v>862</v>
      </c>
      <c r="D48" s="163">
        <f t="shared" si="0"/>
        <v>0</v>
      </c>
      <c r="E48" s="163">
        <v>0</v>
      </c>
      <c r="F48" s="342" t="s">
        <v>896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4" customHeight="1">
      <c r="A49" s="87">
        <v>4263</v>
      </c>
      <c r="B49" s="89" t="s">
        <v>767</v>
      </c>
      <c r="C49" s="91" t="s">
        <v>863</v>
      </c>
      <c r="D49" s="163">
        <f t="shared" si="0"/>
        <v>0</v>
      </c>
      <c r="E49" s="163">
        <v>0</v>
      </c>
      <c r="F49" s="342" t="s">
        <v>896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87">
        <v>4264</v>
      </c>
      <c r="B50" s="95" t="s">
        <v>500</v>
      </c>
      <c r="C50" s="91" t="s">
        <v>864</v>
      </c>
      <c r="D50" s="163">
        <f t="shared" si="0"/>
        <v>35760</v>
      </c>
      <c r="E50" s="163">
        <v>35760</v>
      </c>
      <c r="F50" s="342" t="s">
        <v>896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4">
      <c r="A51" s="87">
        <v>4265</v>
      </c>
      <c r="B51" s="95" t="s">
        <v>501</v>
      </c>
      <c r="C51" s="91" t="s">
        <v>865</v>
      </c>
      <c r="D51" s="163">
        <f t="shared" si="0"/>
        <v>0</v>
      </c>
      <c r="E51" s="163">
        <v>0</v>
      </c>
      <c r="F51" s="342" t="s">
        <v>896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87">
        <v>4266</v>
      </c>
      <c r="B52" s="95" t="s">
        <v>502</v>
      </c>
      <c r="C52" s="91" t="s">
        <v>866</v>
      </c>
      <c r="D52" s="163">
        <f t="shared" si="0"/>
        <v>0</v>
      </c>
      <c r="E52" s="163">
        <v>0</v>
      </c>
      <c r="F52" s="342" t="s">
        <v>896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87">
        <v>4267</v>
      </c>
      <c r="B53" s="95" t="s">
        <v>503</v>
      </c>
      <c r="C53" s="91" t="s">
        <v>867</v>
      </c>
      <c r="D53" s="163">
        <f>SUM(E53)</f>
        <v>2000</v>
      </c>
      <c r="E53" s="163">
        <v>2000</v>
      </c>
      <c r="F53" s="342" t="s">
        <v>896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87">
        <v>4268</v>
      </c>
      <c r="B54" s="95" t="s">
        <v>504</v>
      </c>
      <c r="C54" s="91" t="s">
        <v>868</v>
      </c>
      <c r="D54" s="163">
        <f t="shared" si="0"/>
        <v>10555</v>
      </c>
      <c r="E54" s="163">
        <v>10555</v>
      </c>
      <c r="F54" s="342" t="s">
        <v>896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 customHeight="1">
      <c r="A55" s="87">
        <v>4300</v>
      </c>
      <c r="B55" s="96" t="s">
        <v>159</v>
      </c>
      <c r="C55" s="88" t="s">
        <v>887</v>
      </c>
      <c r="D55" s="163">
        <f t="shared" si="0"/>
        <v>0</v>
      </c>
      <c r="E55" s="163">
        <f>SUM(E57:E58)</f>
        <v>0</v>
      </c>
      <c r="F55" s="342" t="s">
        <v>896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>
      <c r="A56" s="87">
        <v>4310</v>
      </c>
      <c r="B56" s="96" t="s">
        <v>708</v>
      </c>
      <c r="C56" s="88" t="s">
        <v>887</v>
      </c>
      <c r="D56" s="163">
        <f t="shared" si="0"/>
        <v>0</v>
      </c>
      <c r="E56" s="163">
        <f aca="true" t="shared" si="1" ref="E56:E61">SUM(E57:E58)</f>
        <v>0</v>
      </c>
      <c r="F56" s="16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87">
        <v>4311</v>
      </c>
      <c r="B57" s="95" t="s">
        <v>505</v>
      </c>
      <c r="C57" s="91" t="s">
        <v>869</v>
      </c>
      <c r="D57" s="163">
        <f t="shared" si="0"/>
        <v>0</v>
      </c>
      <c r="E57" s="163">
        <f t="shared" si="1"/>
        <v>0</v>
      </c>
      <c r="F57" s="342" t="s">
        <v>896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>
      <c r="A58" s="87">
        <v>4312</v>
      </c>
      <c r="B58" s="95" t="s">
        <v>506</v>
      </c>
      <c r="C58" s="91" t="s">
        <v>870</v>
      </c>
      <c r="D58" s="163">
        <f aca="true" t="shared" si="2" ref="D58:E104">SUM(E58:F58)</f>
        <v>0</v>
      </c>
      <c r="E58" s="163">
        <f t="shared" si="1"/>
        <v>0</v>
      </c>
      <c r="F58" s="342" t="s">
        <v>896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>
      <c r="A59" s="87">
        <v>4320</v>
      </c>
      <c r="B59" s="96" t="s">
        <v>709</v>
      </c>
      <c r="C59" s="88" t="s">
        <v>887</v>
      </c>
      <c r="D59" s="163">
        <f t="shared" si="2"/>
        <v>0</v>
      </c>
      <c r="E59" s="163">
        <f t="shared" si="1"/>
        <v>0</v>
      </c>
      <c r="F59" s="34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4.25" customHeight="1">
      <c r="A60" s="87">
        <v>4321</v>
      </c>
      <c r="B60" s="95" t="s">
        <v>507</v>
      </c>
      <c r="C60" s="91" t="s">
        <v>871</v>
      </c>
      <c r="D60" s="163">
        <f t="shared" si="2"/>
        <v>0</v>
      </c>
      <c r="E60" s="163">
        <f t="shared" si="1"/>
        <v>0</v>
      </c>
      <c r="F60" s="342" t="s">
        <v>896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4.25" customHeight="1">
      <c r="A61" s="87">
        <v>4322</v>
      </c>
      <c r="B61" s="95" t="s">
        <v>508</v>
      </c>
      <c r="C61" s="91" t="s">
        <v>872</v>
      </c>
      <c r="D61" s="163">
        <f t="shared" si="2"/>
        <v>0</v>
      </c>
      <c r="E61" s="163">
        <f t="shared" si="1"/>
        <v>0</v>
      </c>
      <c r="F61" s="342" t="s">
        <v>896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24.75" customHeight="1">
      <c r="A62" s="87">
        <v>4330</v>
      </c>
      <c r="B62" s="96" t="s">
        <v>160</v>
      </c>
      <c r="C62" s="88" t="s">
        <v>887</v>
      </c>
      <c r="D62" s="163">
        <f t="shared" si="2"/>
        <v>0</v>
      </c>
      <c r="E62" s="163">
        <f>SUM(E63:E65)</f>
        <v>0</v>
      </c>
      <c r="F62" s="342" t="s">
        <v>896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2.75">
      <c r="A63" s="87">
        <v>4331</v>
      </c>
      <c r="B63" s="95" t="s">
        <v>509</v>
      </c>
      <c r="C63" s="91" t="s">
        <v>873</v>
      </c>
      <c r="D63" s="163">
        <f t="shared" si="2"/>
        <v>0</v>
      </c>
      <c r="E63" s="163">
        <v>0</v>
      </c>
      <c r="F63" s="342" t="s">
        <v>896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87">
        <v>4332</v>
      </c>
      <c r="B64" s="95" t="s">
        <v>510</v>
      </c>
      <c r="C64" s="91" t="s">
        <v>874</v>
      </c>
      <c r="D64" s="163">
        <f t="shared" si="2"/>
        <v>0</v>
      </c>
      <c r="E64" s="163">
        <v>0</v>
      </c>
      <c r="F64" s="342" t="s">
        <v>896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87">
        <v>4333</v>
      </c>
      <c r="B65" s="95" t="s">
        <v>511</v>
      </c>
      <c r="C65" s="91" t="s">
        <v>875</v>
      </c>
      <c r="D65" s="163">
        <f t="shared" si="2"/>
        <v>0</v>
      </c>
      <c r="E65" s="163">
        <v>0</v>
      </c>
      <c r="F65" s="342" t="s">
        <v>896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>
      <c r="A66" s="87">
        <v>4400</v>
      </c>
      <c r="B66" s="95" t="s">
        <v>710</v>
      </c>
      <c r="C66" s="88" t="s">
        <v>887</v>
      </c>
      <c r="D66" s="163">
        <f t="shared" si="2"/>
        <v>0</v>
      </c>
      <c r="E66" s="163">
        <f>SUM(E67+E70)</f>
        <v>0</v>
      </c>
      <c r="F66" s="342" t="s">
        <v>896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24.75" customHeight="1">
      <c r="A67" s="87">
        <v>4410</v>
      </c>
      <c r="B67" s="96" t="s">
        <v>321</v>
      </c>
      <c r="C67" s="88" t="s">
        <v>887</v>
      </c>
      <c r="D67" s="163">
        <f t="shared" si="2"/>
        <v>0</v>
      </c>
      <c r="E67" s="163">
        <f>SUM(E68:E69)</f>
        <v>0</v>
      </c>
      <c r="F67" s="163"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26.25" customHeight="1">
      <c r="A68" s="87">
        <v>4411</v>
      </c>
      <c r="B68" s="95" t="s">
        <v>513</v>
      </c>
      <c r="C68" s="91" t="s">
        <v>876</v>
      </c>
      <c r="D68" s="163">
        <f t="shared" si="2"/>
        <v>0</v>
      </c>
      <c r="E68" s="163">
        <v>0</v>
      </c>
      <c r="F68" s="342" t="s">
        <v>896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24">
      <c r="A69" s="87">
        <v>4412</v>
      </c>
      <c r="B69" s="95" t="s">
        <v>545</v>
      </c>
      <c r="C69" s="91" t="s">
        <v>877</v>
      </c>
      <c r="D69" s="163">
        <f t="shared" si="2"/>
        <v>0</v>
      </c>
      <c r="E69" s="163">
        <v>0</v>
      </c>
      <c r="F69" s="342" t="s">
        <v>896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26.25" customHeight="1">
      <c r="A70" s="87">
        <v>4420</v>
      </c>
      <c r="B70" s="96" t="s">
        <v>711</v>
      </c>
      <c r="C70" s="88" t="s">
        <v>887</v>
      </c>
      <c r="D70" s="163">
        <f t="shared" si="2"/>
        <v>0</v>
      </c>
      <c r="E70" s="163">
        <f>SUM(E71:E72)</f>
        <v>0</v>
      </c>
      <c r="F70" s="163">
        <v>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25.5" customHeight="1">
      <c r="A71" s="87">
        <v>4421</v>
      </c>
      <c r="B71" s="95" t="s">
        <v>613</v>
      </c>
      <c r="C71" s="91" t="s">
        <v>878</v>
      </c>
      <c r="D71" s="163">
        <f t="shared" si="2"/>
        <v>0</v>
      </c>
      <c r="E71" s="163">
        <v>0</v>
      </c>
      <c r="F71" s="342" t="s">
        <v>896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25.5" customHeight="1">
      <c r="A72" s="87">
        <v>4422</v>
      </c>
      <c r="B72" s="95" t="s">
        <v>646</v>
      </c>
      <c r="C72" s="91" t="s">
        <v>879</v>
      </c>
      <c r="D72" s="163">
        <f t="shared" si="2"/>
        <v>0</v>
      </c>
      <c r="E72" s="163">
        <v>0</v>
      </c>
      <c r="F72" s="342" t="s">
        <v>896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3.5" customHeight="1">
      <c r="A73" s="87">
        <v>4500</v>
      </c>
      <c r="B73" s="95" t="s">
        <v>322</v>
      </c>
      <c r="C73" s="88" t="s">
        <v>887</v>
      </c>
      <c r="D73" s="163">
        <f t="shared" si="2"/>
        <v>593572</v>
      </c>
      <c r="E73" s="163">
        <f>SUM(D80)</f>
        <v>593572</v>
      </c>
      <c r="F73" s="342" t="s">
        <v>896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24.75" customHeight="1">
      <c r="A74" s="87">
        <v>4510</v>
      </c>
      <c r="B74" s="95" t="s">
        <v>712</v>
      </c>
      <c r="C74" s="88" t="s">
        <v>887</v>
      </c>
      <c r="D74" s="163">
        <f t="shared" si="2"/>
        <v>0</v>
      </c>
      <c r="E74" s="163">
        <f>SUM(E75:E76)</f>
        <v>0</v>
      </c>
      <c r="F74" s="16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24">
      <c r="A75" s="87">
        <v>4511</v>
      </c>
      <c r="B75" s="97" t="s">
        <v>591</v>
      </c>
      <c r="C75" s="91" t="s">
        <v>880</v>
      </c>
      <c r="D75" s="163">
        <f t="shared" si="2"/>
        <v>0</v>
      </c>
      <c r="E75" s="163">
        <f t="shared" si="2"/>
        <v>0</v>
      </c>
      <c r="F75" s="342" t="s">
        <v>896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24">
      <c r="A76" s="87">
        <v>4512</v>
      </c>
      <c r="B76" s="95" t="s">
        <v>647</v>
      </c>
      <c r="C76" s="91" t="s">
        <v>881</v>
      </c>
      <c r="D76" s="163">
        <f t="shared" si="2"/>
        <v>0</v>
      </c>
      <c r="E76" s="163">
        <f t="shared" si="2"/>
        <v>0</v>
      </c>
      <c r="F76" s="342" t="s">
        <v>896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24.75" customHeight="1">
      <c r="A77" s="87">
        <v>4520</v>
      </c>
      <c r="B77" s="95" t="s">
        <v>323</v>
      </c>
      <c r="C77" s="88" t="s">
        <v>887</v>
      </c>
      <c r="D77" s="163">
        <f t="shared" si="2"/>
        <v>0</v>
      </c>
      <c r="E77" s="163">
        <f t="shared" si="2"/>
        <v>0</v>
      </c>
      <c r="F77" s="34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24">
      <c r="A78" s="87">
        <v>4521</v>
      </c>
      <c r="B78" s="95" t="s">
        <v>592</v>
      </c>
      <c r="C78" s="91" t="s">
        <v>882</v>
      </c>
      <c r="D78" s="163">
        <f t="shared" si="2"/>
        <v>0</v>
      </c>
      <c r="E78" s="163">
        <f t="shared" si="2"/>
        <v>0</v>
      </c>
      <c r="F78" s="342" t="s">
        <v>896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24">
      <c r="A79" s="87">
        <v>4522</v>
      </c>
      <c r="B79" s="95" t="s">
        <v>614</v>
      </c>
      <c r="C79" s="91" t="s">
        <v>883</v>
      </c>
      <c r="D79" s="163">
        <f t="shared" si="2"/>
        <v>0</v>
      </c>
      <c r="E79" s="163">
        <f t="shared" si="2"/>
        <v>0</v>
      </c>
      <c r="F79" s="342" t="s">
        <v>896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24.75" customHeight="1">
      <c r="A80" s="87">
        <v>4530</v>
      </c>
      <c r="B80" s="96" t="s">
        <v>161</v>
      </c>
      <c r="C80" s="88" t="s">
        <v>887</v>
      </c>
      <c r="D80" s="163">
        <f t="shared" si="2"/>
        <v>593572</v>
      </c>
      <c r="E80" s="163">
        <f>SUM(E81:E83)</f>
        <v>593572</v>
      </c>
      <c r="F80" s="163">
        <f>SUM(F81:F83)</f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36">
      <c r="A81" s="87">
        <v>4531</v>
      </c>
      <c r="B81" s="98" t="s">
        <v>593</v>
      </c>
      <c r="C81" s="90" t="s">
        <v>777</v>
      </c>
      <c r="D81" s="163">
        <f t="shared" si="2"/>
        <v>593572</v>
      </c>
      <c r="E81" s="163">
        <v>593572</v>
      </c>
      <c r="F81" s="163">
        <v>0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36">
      <c r="A82" s="87">
        <v>4532</v>
      </c>
      <c r="B82" s="98" t="s">
        <v>603</v>
      </c>
      <c r="C82" s="91" t="s">
        <v>778</v>
      </c>
      <c r="D82" s="163">
        <f t="shared" si="2"/>
        <v>0</v>
      </c>
      <c r="E82" s="163">
        <v>0</v>
      </c>
      <c r="F82" s="163"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4.25" customHeight="1">
      <c r="A83" s="87">
        <v>4533</v>
      </c>
      <c r="B83" s="98" t="s">
        <v>324</v>
      </c>
      <c r="C83" s="91" t="s">
        <v>779</v>
      </c>
      <c r="D83" s="163">
        <f t="shared" si="2"/>
        <v>0</v>
      </c>
      <c r="E83" s="163">
        <v>0</v>
      </c>
      <c r="F83" s="163">
        <f>SUM(F84+F87+F88)</f>
        <v>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4.25" customHeight="1">
      <c r="A84" s="87">
        <v>4534</v>
      </c>
      <c r="B84" s="99" t="s">
        <v>162</v>
      </c>
      <c r="C84" s="91"/>
      <c r="D84" s="163">
        <f t="shared" si="2"/>
        <v>0</v>
      </c>
      <c r="E84" s="163">
        <f>SUM(E85:E86)</f>
        <v>0</v>
      </c>
      <c r="F84" s="163">
        <f>SUM(F85:F86)</f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24">
      <c r="A85" s="100">
        <v>4535</v>
      </c>
      <c r="B85" s="99" t="s">
        <v>562</v>
      </c>
      <c r="C85" s="91"/>
      <c r="D85" s="163">
        <f t="shared" si="2"/>
        <v>0</v>
      </c>
      <c r="E85" s="163">
        <v>0</v>
      </c>
      <c r="F85" s="163">
        <v>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>
      <c r="A86" s="87">
        <v>4536</v>
      </c>
      <c r="B86" s="99" t="s">
        <v>563</v>
      </c>
      <c r="C86" s="91"/>
      <c r="D86" s="163">
        <f t="shared" si="2"/>
        <v>0</v>
      </c>
      <c r="E86" s="163">
        <v>0</v>
      </c>
      <c r="F86" s="163">
        <v>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>
      <c r="A87" s="87">
        <v>4537</v>
      </c>
      <c r="B87" s="99" t="s">
        <v>564</v>
      </c>
      <c r="C87" s="91"/>
      <c r="D87" s="163">
        <f t="shared" si="2"/>
        <v>0</v>
      </c>
      <c r="E87" s="163">
        <v>0</v>
      </c>
      <c r="F87" s="163"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>
      <c r="A88" s="87">
        <v>4538</v>
      </c>
      <c r="B88" s="99" t="s">
        <v>566</v>
      </c>
      <c r="C88" s="91"/>
      <c r="D88" s="163">
        <f t="shared" si="2"/>
        <v>0</v>
      </c>
      <c r="E88" s="163">
        <v>0</v>
      </c>
      <c r="F88" s="163"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24" customHeight="1">
      <c r="A89" s="87">
        <v>4540</v>
      </c>
      <c r="B89" s="96" t="s">
        <v>326</v>
      </c>
      <c r="C89" s="88" t="s">
        <v>887</v>
      </c>
      <c r="D89" s="163">
        <f t="shared" si="2"/>
        <v>0</v>
      </c>
      <c r="E89" s="163">
        <v>0</v>
      </c>
      <c r="F89" s="163">
        <f>SUM(F90:F92)</f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24">
      <c r="A90" s="87">
        <v>4541</v>
      </c>
      <c r="B90" s="98" t="s">
        <v>780</v>
      </c>
      <c r="C90" s="91" t="s">
        <v>782</v>
      </c>
      <c r="D90" s="163">
        <f t="shared" si="2"/>
        <v>0</v>
      </c>
      <c r="E90" s="342" t="s">
        <v>896</v>
      </c>
      <c r="F90" s="163"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26.25" customHeight="1">
      <c r="A91" s="87">
        <v>4542</v>
      </c>
      <c r="B91" s="98" t="s">
        <v>781</v>
      </c>
      <c r="C91" s="91" t="s">
        <v>783</v>
      </c>
      <c r="D91" s="163">
        <f t="shared" si="2"/>
        <v>0</v>
      </c>
      <c r="E91" s="342" t="s">
        <v>896</v>
      </c>
      <c r="F91" s="163"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3.5" customHeight="1">
      <c r="A92" s="87">
        <v>4543</v>
      </c>
      <c r="B92" s="98" t="s">
        <v>327</v>
      </c>
      <c r="C92" s="91" t="s">
        <v>784</v>
      </c>
      <c r="D92" s="163">
        <f t="shared" si="2"/>
        <v>0</v>
      </c>
      <c r="E92" s="342" t="s">
        <v>896</v>
      </c>
      <c r="F92" s="163">
        <f>SUM(F93+F96+F97)</f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4.25" customHeight="1">
      <c r="A93" s="87">
        <v>4544</v>
      </c>
      <c r="B93" s="99" t="s">
        <v>163</v>
      </c>
      <c r="C93" s="91"/>
      <c r="D93" s="163">
        <f t="shared" si="2"/>
        <v>0</v>
      </c>
      <c r="E93" s="163">
        <f>SUM(E94:E95)</f>
        <v>0</v>
      </c>
      <c r="F93" s="163">
        <f>SUM(F94:F95)</f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24">
      <c r="A94" s="100">
        <v>4545</v>
      </c>
      <c r="B94" s="99" t="s">
        <v>562</v>
      </c>
      <c r="C94" s="91"/>
      <c r="D94" s="163">
        <f t="shared" si="2"/>
        <v>0</v>
      </c>
      <c r="E94" s="163">
        <f aca="true" t="shared" si="3" ref="E94:F97">SUM(F94:G94)</f>
        <v>0</v>
      </c>
      <c r="F94" s="163">
        <f t="shared" si="3"/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>
      <c r="A95" s="87">
        <v>4546</v>
      </c>
      <c r="B95" s="99" t="s">
        <v>565</v>
      </c>
      <c r="C95" s="91"/>
      <c r="D95" s="163">
        <f t="shared" si="2"/>
        <v>0</v>
      </c>
      <c r="E95" s="163">
        <f t="shared" si="3"/>
        <v>0</v>
      </c>
      <c r="F95" s="163">
        <f t="shared" si="3"/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>
      <c r="A96" s="87">
        <v>4547</v>
      </c>
      <c r="B96" s="99" t="s">
        <v>564</v>
      </c>
      <c r="C96" s="91"/>
      <c r="D96" s="163">
        <f t="shared" si="2"/>
        <v>0</v>
      </c>
      <c r="E96" s="163">
        <f t="shared" si="3"/>
        <v>0</v>
      </c>
      <c r="F96" s="163">
        <f t="shared" si="3"/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>
      <c r="A97" s="87">
        <v>4548</v>
      </c>
      <c r="B97" s="99" t="s">
        <v>566</v>
      </c>
      <c r="C97" s="91"/>
      <c r="D97" s="163">
        <f t="shared" si="2"/>
        <v>0</v>
      </c>
      <c r="E97" s="163">
        <f t="shared" si="3"/>
        <v>0</v>
      </c>
      <c r="F97" s="163">
        <f t="shared" si="3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24" customHeight="1">
      <c r="A98" s="87">
        <v>4600</v>
      </c>
      <c r="B98" s="96" t="s">
        <v>717</v>
      </c>
      <c r="C98" s="88" t="s">
        <v>887</v>
      </c>
      <c r="D98" s="163">
        <f t="shared" si="2"/>
        <v>28000</v>
      </c>
      <c r="E98" s="163">
        <f>SUM(E99+E102+E107)</f>
        <v>28000</v>
      </c>
      <c r="F98" s="342" t="s">
        <v>896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24">
      <c r="A99" s="84">
        <v>4610</v>
      </c>
      <c r="B99" s="101" t="s">
        <v>328</v>
      </c>
      <c r="C99" s="85"/>
      <c r="D99" s="163">
        <f t="shared" si="2"/>
        <v>0</v>
      </c>
      <c r="E99" s="163">
        <f>SUM(E100:E101)</f>
        <v>0</v>
      </c>
      <c r="F99" s="342" t="s">
        <v>897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26.25" customHeight="1">
      <c r="A100" s="84">
        <v>4610</v>
      </c>
      <c r="B100" s="46" t="s">
        <v>450</v>
      </c>
      <c r="C100" s="85" t="s">
        <v>449</v>
      </c>
      <c r="D100" s="163">
        <f t="shared" si="2"/>
        <v>0</v>
      </c>
      <c r="E100" s="163">
        <v>0</v>
      </c>
      <c r="F100" s="342" t="s">
        <v>896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26.25" customHeight="1">
      <c r="A101" s="84">
        <v>4620</v>
      </c>
      <c r="B101" s="102" t="s">
        <v>620</v>
      </c>
      <c r="C101" s="85" t="s">
        <v>619</v>
      </c>
      <c r="D101" s="163">
        <f t="shared" si="2"/>
        <v>0</v>
      </c>
      <c r="E101" s="163">
        <v>0</v>
      </c>
      <c r="F101" s="342" t="s">
        <v>896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24.75" customHeight="1">
      <c r="A102" s="87">
        <v>4630</v>
      </c>
      <c r="B102" s="96" t="s">
        <v>713</v>
      </c>
      <c r="C102" s="88" t="s">
        <v>887</v>
      </c>
      <c r="D102" s="163">
        <f t="shared" si="2"/>
        <v>28000</v>
      </c>
      <c r="E102" s="163">
        <f>SUM(E103:E106)</f>
        <v>28000</v>
      </c>
      <c r="F102" s="342" t="s">
        <v>896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7.25" customHeight="1">
      <c r="A103" s="87">
        <v>4631</v>
      </c>
      <c r="B103" s="95" t="s">
        <v>789</v>
      </c>
      <c r="C103" s="91" t="s">
        <v>785</v>
      </c>
      <c r="D103" s="163">
        <f t="shared" si="2"/>
        <v>6500</v>
      </c>
      <c r="E103" s="163">
        <v>6500</v>
      </c>
      <c r="F103" s="342" t="s">
        <v>896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24">
      <c r="A104" s="87">
        <v>4632</v>
      </c>
      <c r="B104" s="89" t="s">
        <v>790</v>
      </c>
      <c r="C104" s="91" t="s">
        <v>786</v>
      </c>
      <c r="D104" s="163">
        <f t="shared" si="2"/>
        <v>1500</v>
      </c>
      <c r="E104" s="163">
        <v>1500</v>
      </c>
      <c r="F104" s="342" t="s">
        <v>896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>
      <c r="A105" s="87">
        <v>4633</v>
      </c>
      <c r="B105" s="95" t="s">
        <v>791</v>
      </c>
      <c r="C105" s="91" t="s">
        <v>787</v>
      </c>
      <c r="D105" s="163">
        <f aca="true" t="shared" si="4" ref="D105:D152">SUM(E105:F105)</f>
        <v>0</v>
      </c>
      <c r="E105" s="163"/>
      <c r="F105" s="342" t="s">
        <v>896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>
      <c r="A106" s="87">
        <v>4634</v>
      </c>
      <c r="B106" s="95" t="s">
        <v>792</v>
      </c>
      <c r="C106" s="91" t="s">
        <v>788</v>
      </c>
      <c r="D106" s="163">
        <f t="shared" si="4"/>
        <v>20000</v>
      </c>
      <c r="E106" s="163">
        <v>20000</v>
      </c>
      <c r="F106" s="342" t="s">
        <v>896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>
      <c r="A107" s="87">
        <v>4640</v>
      </c>
      <c r="B107" s="96" t="s">
        <v>164</v>
      </c>
      <c r="C107" s="88" t="s">
        <v>887</v>
      </c>
      <c r="D107" s="163">
        <f t="shared" si="4"/>
        <v>0</v>
      </c>
      <c r="E107" s="163">
        <f>SUM(E108)</f>
        <v>0</v>
      </c>
      <c r="F107" s="342" t="s">
        <v>896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>
      <c r="A108" s="87">
        <v>4641</v>
      </c>
      <c r="B108" s="95" t="s">
        <v>794</v>
      </c>
      <c r="C108" s="91" t="s">
        <v>795</v>
      </c>
      <c r="D108" s="163">
        <f t="shared" si="4"/>
        <v>0</v>
      </c>
      <c r="E108" s="163">
        <v>0</v>
      </c>
      <c r="F108" s="342" t="s">
        <v>896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32.25" customHeight="1">
      <c r="A109" s="84">
        <v>4700</v>
      </c>
      <c r="B109" s="92" t="s">
        <v>329</v>
      </c>
      <c r="C109" s="88" t="s">
        <v>887</v>
      </c>
      <c r="D109" s="163">
        <f>SUM(D113,D127,D110)</f>
        <v>4870</v>
      </c>
      <c r="E109" s="163">
        <f>SUM(E113,E127,E110)</f>
        <v>276732</v>
      </c>
      <c r="F109" s="163"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25.5" customHeight="1">
      <c r="A110" s="87">
        <v>4710</v>
      </c>
      <c r="B110" s="92" t="s">
        <v>165</v>
      </c>
      <c r="C110" s="88" t="s">
        <v>887</v>
      </c>
      <c r="D110" s="163">
        <f t="shared" si="4"/>
        <v>1000</v>
      </c>
      <c r="E110" s="163">
        <f>SUM(E111:E112)</f>
        <v>1000</v>
      </c>
      <c r="F110" s="342" t="s">
        <v>896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38.25" customHeight="1">
      <c r="A111" s="87">
        <v>4711</v>
      </c>
      <c r="B111" s="89" t="s">
        <v>451</v>
      </c>
      <c r="C111" s="91" t="s">
        <v>796</v>
      </c>
      <c r="D111" s="163">
        <f t="shared" si="4"/>
        <v>0</v>
      </c>
      <c r="E111" s="163">
        <v>0</v>
      </c>
      <c r="F111" s="342" t="s">
        <v>896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24">
      <c r="A112" s="87">
        <v>4712</v>
      </c>
      <c r="B112" s="95" t="s">
        <v>812</v>
      </c>
      <c r="C112" s="91" t="s">
        <v>797</v>
      </c>
      <c r="D112" s="163">
        <f t="shared" si="4"/>
        <v>1000</v>
      </c>
      <c r="E112" s="163">
        <v>1000</v>
      </c>
      <c r="F112" s="342" t="s">
        <v>896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37.5" customHeight="1">
      <c r="A113" s="87">
        <v>4720</v>
      </c>
      <c r="B113" s="96" t="s">
        <v>330</v>
      </c>
      <c r="C113" s="88" t="s">
        <v>618</v>
      </c>
      <c r="D113" s="163">
        <f t="shared" si="4"/>
        <v>3870</v>
      </c>
      <c r="E113" s="163">
        <f>SUM(E115:E116)</f>
        <v>3870</v>
      </c>
      <c r="F113" s="342" t="s">
        <v>896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>
      <c r="A114" s="87">
        <v>4721</v>
      </c>
      <c r="B114" s="95" t="s">
        <v>648</v>
      </c>
      <c r="C114" s="91" t="s">
        <v>813</v>
      </c>
      <c r="D114" s="163">
        <f t="shared" si="4"/>
        <v>0</v>
      </c>
      <c r="E114" s="163"/>
      <c r="F114" s="342" t="s">
        <v>896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>
      <c r="A115" s="87">
        <v>4722</v>
      </c>
      <c r="B115" s="95" t="s">
        <v>649</v>
      </c>
      <c r="C115" s="103">
        <v>4822</v>
      </c>
      <c r="D115" s="163">
        <f t="shared" si="4"/>
        <v>370</v>
      </c>
      <c r="E115" s="163">
        <v>370</v>
      </c>
      <c r="F115" s="342" t="s">
        <v>896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>
      <c r="A116" s="87">
        <v>4723</v>
      </c>
      <c r="B116" s="95" t="s">
        <v>816</v>
      </c>
      <c r="C116" s="91" t="s">
        <v>814</v>
      </c>
      <c r="D116" s="163">
        <f t="shared" si="4"/>
        <v>3500</v>
      </c>
      <c r="E116" s="163">
        <v>3500</v>
      </c>
      <c r="F116" s="342" t="s">
        <v>896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24">
      <c r="A117" s="87">
        <v>4724</v>
      </c>
      <c r="B117" s="95" t="s">
        <v>817</v>
      </c>
      <c r="C117" s="91" t="s">
        <v>815</v>
      </c>
      <c r="D117" s="163">
        <f t="shared" si="4"/>
        <v>0</v>
      </c>
      <c r="E117" s="163">
        <v>0</v>
      </c>
      <c r="F117" s="342" t="s">
        <v>896</v>
      </c>
      <c r="G117" s="4"/>
      <c r="H117" s="4"/>
      <c r="I117" s="4"/>
      <c r="J117" s="23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25.5" customHeight="1">
      <c r="A118" s="87">
        <v>4730</v>
      </c>
      <c r="B118" s="96" t="s">
        <v>166</v>
      </c>
      <c r="C118" s="88" t="s">
        <v>887</v>
      </c>
      <c r="D118" s="163">
        <f t="shared" si="4"/>
        <v>0</v>
      </c>
      <c r="E118" s="163">
        <f>SUM(E119)</f>
        <v>0</v>
      </c>
      <c r="F118" s="342" t="s">
        <v>896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4">
      <c r="A119" s="87">
        <v>4731</v>
      </c>
      <c r="B119" s="97" t="s">
        <v>776</v>
      </c>
      <c r="C119" s="91" t="s">
        <v>818</v>
      </c>
      <c r="D119" s="163">
        <f t="shared" si="4"/>
        <v>0</v>
      </c>
      <c r="E119" s="163">
        <v>0</v>
      </c>
      <c r="F119" s="342" t="s">
        <v>896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36.75" customHeight="1">
      <c r="A120" s="87">
        <v>4740</v>
      </c>
      <c r="B120" s="104" t="s">
        <v>331</v>
      </c>
      <c r="C120" s="88" t="s">
        <v>887</v>
      </c>
      <c r="D120" s="163">
        <f t="shared" si="4"/>
        <v>0</v>
      </c>
      <c r="E120" s="163">
        <f>SUM(E121:E122)</f>
        <v>0</v>
      </c>
      <c r="F120" s="342" t="s">
        <v>896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6.25" customHeight="1">
      <c r="A121" s="87">
        <v>4741</v>
      </c>
      <c r="B121" s="95" t="s">
        <v>650</v>
      </c>
      <c r="C121" s="91" t="s">
        <v>819</v>
      </c>
      <c r="D121" s="163">
        <f t="shared" si="4"/>
        <v>0</v>
      </c>
      <c r="E121" s="163">
        <v>0</v>
      </c>
      <c r="F121" s="342" t="s">
        <v>896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4">
      <c r="A122" s="87">
        <v>4742</v>
      </c>
      <c r="B122" s="95" t="s">
        <v>821</v>
      </c>
      <c r="C122" s="91" t="s">
        <v>820</v>
      </c>
      <c r="D122" s="163">
        <f t="shared" si="4"/>
        <v>0</v>
      </c>
      <c r="E122" s="163">
        <v>0</v>
      </c>
      <c r="F122" s="342" t="s">
        <v>896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48.75" customHeight="1">
      <c r="A123" s="87">
        <v>4750</v>
      </c>
      <c r="B123" s="96" t="s">
        <v>167</v>
      </c>
      <c r="C123" s="88" t="s">
        <v>887</v>
      </c>
      <c r="D123" s="163">
        <f t="shared" si="4"/>
        <v>0</v>
      </c>
      <c r="E123" s="163">
        <f>SUM(E124)</f>
        <v>0</v>
      </c>
      <c r="F123" s="342" t="s">
        <v>896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36.75" customHeight="1">
      <c r="A124" s="87">
        <v>4751</v>
      </c>
      <c r="B124" s="95" t="s">
        <v>822</v>
      </c>
      <c r="C124" s="91" t="s">
        <v>823</v>
      </c>
      <c r="D124" s="163">
        <f t="shared" si="4"/>
        <v>0</v>
      </c>
      <c r="E124" s="163">
        <v>0</v>
      </c>
      <c r="F124" s="342" t="s">
        <v>896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22.5" customHeight="1">
      <c r="A125" s="87">
        <v>4760</v>
      </c>
      <c r="B125" s="104" t="s">
        <v>168</v>
      </c>
      <c r="C125" s="88" t="s">
        <v>887</v>
      </c>
      <c r="D125" s="163">
        <f t="shared" si="4"/>
        <v>0</v>
      </c>
      <c r="E125" s="163">
        <f>SUM(E126)</f>
        <v>0</v>
      </c>
      <c r="F125" s="342" t="s">
        <v>896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" customHeight="1">
      <c r="A126" s="87">
        <v>4761</v>
      </c>
      <c r="B126" s="95" t="s">
        <v>825</v>
      </c>
      <c r="C126" s="91" t="s">
        <v>824</v>
      </c>
      <c r="D126" s="163">
        <f t="shared" si="4"/>
        <v>0</v>
      </c>
      <c r="E126" s="163">
        <v>0</v>
      </c>
      <c r="F126" s="342" t="s">
        <v>896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4.25" customHeight="1">
      <c r="A127" s="84">
        <v>4770</v>
      </c>
      <c r="B127" s="96" t="s">
        <v>169</v>
      </c>
      <c r="C127" s="88" t="s">
        <v>887</v>
      </c>
      <c r="D127" s="159">
        <f>SUM(D128)</f>
        <v>0</v>
      </c>
      <c r="E127" s="159">
        <f>SUM(E128)</f>
        <v>271862</v>
      </c>
      <c r="F127" s="163">
        <f>SUM(F128)</f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" customHeight="1">
      <c r="A128" s="84">
        <v>4771</v>
      </c>
      <c r="B128" s="95" t="s">
        <v>70</v>
      </c>
      <c r="C128" s="91" t="s">
        <v>826</v>
      </c>
      <c r="D128" s="229">
        <v>0</v>
      </c>
      <c r="E128" s="229">
        <v>271862</v>
      </c>
      <c r="F128" s="163"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5" ht="27" customHeight="1">
      <c r="A129" s="84">
        <v>4772</v>
      </c>
      <c r="B129" s="97" t="s">
        <v>71</v>
      </c>
      <c r="C129" s="88" t="s">
        <v>887</v>
      </c>
      <c r="D129" s="160">
        <f t="shared" si="4"/>
        <v>6102.7</v>
      </c>
      <c r="E129" s="197">
        <v>6102.7</v>
      </c>
      <c r="F129" s="163"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133" customFormat="1" ht="48" customHeight="1">
      <c r="A130" s="87">
        <v>5000</v>
      </c>
      <c r="B130" s="140" t="s">
        <v>332</v>
      </c>
      <c r="C130" s="88" t="s">
        <v>887</v>
      </c>
      <c r="D130" s="160">
        <f t="shared" si="4"/>
        <v>1125000</v>
      </c>
      <c r="E130" s="341" t="s">
        <v>896</v>
      </c>
      <c r="F130" s="198">
        <f>SUM(F131++H138+I133+H138+F150+F152)</f>
        <v>1125000</v>
      </c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</row>
    <row r="131" spans="1:25" ht="13.5" customHeight="1">
      <c r="A131" s="87">
        <v>5100</v>
      </c>
      <c r="B131" s="95" t="s">
        <v>170</v>
      </c>
      <c r="C131" s="88" t="s">
        <v>887</v>
      </c>
      <c r="D131" s="163">
        <f t="shared" si="4"/>
        <v>1125000</v>
      </c>
      <c r="E131" s="342" t="s">
        <v>896</v>
      </c>
      <c r="F131" s="163">
        <f>SUM(F132+F136+F140)</f>
        <v>1125000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4.25" customHeight="1">
      <c r="A132" s="87">
        <v>5110</v>
      </c>
      <c r="B132" s="96" t="s">
        <v>171</v>
      </c>
      <c r="C132" s="88" t="s">
        <v>887</v>
      </c>
      <c r="D132" s="163">
        <f t="shared" si="4"/>
        <v>1087400</v>
      </c>
      <c r="E132" s="342"/>
      <c r="F132" s="163">
        <f>SUM(F133:F135)</f>
        <v>1087400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>
      <c r="A133" s="87">
        <v>5111</v>
      </c>
      <c r="B133" s="95" t="s">
        <v>610</v>
      </c>
      <c r="C133" s="105" t="s">
        <v>827</v>
      </c>
      <c r="D133" s="163">
        <f t="shared" si="4"/>
        <v>0</v>
      </c>
      <c r="E133" s="342" t="s">
        <v>896</v>
      </c>
      <c r="F133" s="163">
        <v>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87">
        <v>5112</v>
      </c>
      <c r="B134" s="95" t="s">
        <v>611</v>
      </c>
      <c r="C134" s="105" t="s">
        <v>828</v>
      </c>
      <c r="D134" s="163">
        <f t="shared" si="4"/>
        <v>231400</v>
      </c>
      <c r="E134" s="342" t="s">
        <v>896</v>
      </c>
      <c r="F134" s="163">
        <v>231400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24">
      <c r="A135" s="87">
        <v>5113</v>
      </c>
      <c r="B135" s="95" t="s">
        <v>612</v>
      </c>
      <c r="C135" s="91" t="s">
        <v>829</v>
      </c>
      <c r="D135" s="160">
        <f t="shared" si="4"/>
        <v>856000</v>
      </c>
      <c r="E135" s="341" t="s">
        <v>896</v>
      </c>
      <c r="F135" s="160">
        <v>856000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 customHeight="1">
      <c r="A136" s="87">
        <v>5120</v>
      </c>
      <c r="B136" s="96" t="s">
        <v>333</v>
      </c>
      <c r="C136" s="88" t="s">
        <v>887</v>
      </c>
      <c r="D136" s="163">
        <f t="shared" si="4"/>
        <v>20200</v>
      </c>
      <c r="E136" s="163"/>
      <c r="F136" s="163">
        <f>SUM(F137:F139)</f>
        <v>20200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>
      <c r="A137" s="87">
        <v>5121</v>
      </c>
      <c r="B137" s="95" t="s">
        <v>607</v>
      </c>
      <c r="C137" s="105" t="s">
        <v>830</v>
      </c>
      <c r="D137" s="163">
        <f t="shared" si="4"/>
        <v>0</v>
      </c>
      <c r="E137" s="342" t="s">
        <v>896</v>
      </c>
      <c r="F137" s="163">
        <v>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87">
        <v>5122</v>
      </c>
      <c r="B138" s="95" t="s">
        <v>608</v>
      </c>
      <c r="C138" s="105" t="s">
        <v>831</v>
      </c>
      <c r="D138" s="163">
        <f t="shared" si="4"/>
        <v>19000</v>
      </c>
      <c r="E138" s="342" t="s">
        <v>896</v>
      </c>
      <c r="F138" s="163">
        <v>19000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87">
        <v>5123</v>
      </c>
      <c r="B139" s="95" t="s">
        <v>609</v>
      </c>
      <c r="C139" s="105" t="s">
        <v>832</v>
      </c>
      <c r="D139" s="163">
        <f t="shared" si="4"/>
        <v>1200</v>
      </c>
      <c r="E139" s="342" t="s">
        <v>896</v>
      </c>
      <c r="F139" s="163">
        <v>1200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 customHeight="1">
      <c r="A140" s="87">
        <v>5130</v>
      </c>
      <c r="B140" s="96" t="s">
        <v>714</v>
      </c>
      <c r="C140" s="88" t="s">
        <v>887</v>
      </c>
      <c r="D140" s="163">
        <f t="shared" si="4"/>
        <v>17400</v>
      </c>
      <c r="E140" s="163"/>
      <c r="F140" s="163">
        <f>SUM(F141:F144)</f>
        <v>17400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>
      <c r="A141" s="87">
        <v>5131</v>
      </c>
      <c r="B141" s="95" t="s">
        <v>835</v>
      </c>
      <c r="C141" s="105" t="s">
        <v>833</v>
      </c>
      <c r="D141" s="163">
        <f t="shared" si="4"/>
        <v>0</v>
      </c>
      <c r="E141" s="342" t="s">
        <v>896</v>
      </c>
      <c r="F141" s="163">
        <v>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87">
        <v>5132</v>
      </c>
      <c r="B142" s="95" t="s">
        <v>604</v>
      </c>
      <c r="C142" s="105" t="s">
        <v>834</v>
      </c>
      <c r="D142" s="163">
        <f t="shared" si="4"/>
        <v>0</v>
      </c>
      <c r="E142" s="342" t="s">
        <v>896</v>
      </c>
      <c r="F142" s="163">
        <v>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3.5" customHeight="1">
      <c r="A143" s="87">
        <v>5133</v>
      </c>
      <c r="B143" s="95" t="s">
        <v>605</v>
      </c>
      <c r="C143" s="105" t="s">
        <v>841</v>
      </c>
      <c r="D143" s="163">
        <f t="shared" si="4"/>
        <v>0</v>
      </c>
      <c r="E143" s="342"/>
      <c r="F143" s="163">
        <v>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>
      <c r="A144" s="87">
        <v>5134</v>
      </c>
      <c r="B144" s="95" t="s">
        <v>606</v>
      </c>
      <c r="C144" s="105" t="s">
        <v>842</v>
      </c>
      <c r="D144" s="163">
        <f t="shared" si="4"/>
        <v>17400</v>
      </c>
      <c r="E144" s="342"/>
      <c r="F144" s="163">
        <v>17400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3.5" customHeight="1">
      <c r="A145" s="87">
        <v>5200</v>
      </c>
      <c r="B145" s="96" t="s">
        <v>334</v>
      </c>
      <c r="C145" s="88" t="s">
        <v>887</v>
      </c>
      <c r="D145" s="163">
        <f t="shared" si="4"/>
        <v>0</v>
      </c>
      <c r="E145" s="342" t="s">
        <v>896</v>
      </c>
      <c r="F145" s="163">
        <f>SUM(F146:F149)</f>
        <v>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4">
      <c r="A146" s="87">
        <v>5211</v>
      </c>
      <c r="B146" s="95" t="s">
        <v>621</v>
      </c>
      <c r="C146" s="105" t="s">
        <v>836</v>
      </c>
      <c r="D146" s="163">
        <f t="shared" si="4"/>
        <v>0</v>
      </c>
      <c r="E146" s="342" t="s">
        <v>896</v>
      </c>
      <c r="F146" s="16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87">
        <v>5221</v>
      </c>
      <c r="B147" s="95" t="s">
        <v>622</v>
      </c>
      <c r="C147" s="105" t="s">
        <v>837</v>
      </c>
      <c r="D147" s="163">
        <f t="shared" si="4"/>
        <v>0</v>
      </c>
      <c r="E147" s="342" t="s">
        <v>896</v>
      </c>
      <c r="F147" s="16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4.25" customHeight="1">
      <c r="A148" s="87">
        <v>5231</v>
      </c>
      <c r="B148" s="95" t="s">
        <v>623</v>
      </c>
      <c r="C148" s="105" t="s">
        <v>838</v>
      </c>
      <c r="D148" s="163">
        <f t="shared" si="4"/>
        <v>0</v>
      </c>
      <c r="E148" s="342" t="s">
        <v>896</v>
      </c>
      <c r="F148" s="16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4.25" customHeight="1">
      <c r="A149" s="87">
        <v>5241</v>
      </c>
      <c r="B149" s="95" t="s">
        <v>840</v>
      </c>
      <c r="C149" s="105" t="s">
        <v>839</v>
      </c>
      <c r="D149" s="163">
        <f t="shared" si="4"/>
        <v>0</v>
      </c>
      <c r="E149" s="342" t="s">
        <v>896</v>
      </c>
      <c r="F149" s="16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3.5" customHeight="1">
      <c r="A150" s="87">
        <v>5300</v>
      </c>
      <c r="B150" s="96" t="s">
        <v>715</v>
      </c>
      <c r="C150" s="88" t="s">
        <v>887</v>
      </c>
      <c r="D150" s="163">
        <f t="shared" si="4"/>
        <v>0</v>
      </c>
      <c r="E150" s="342" t="s">
        <v>896</v>
      </c>
      <c r="F150" s="163">
        <f>SUM(F151)</f>
        <v>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>
      <c r="A151" s="87">
        <v>5311</v>
      </c>
      <c r="B151" s="95" t="s">
        <v>651</v>
      </c>
      <c r="C151" s="105" t="s">
        <v>843</v>
      </c>
      <c r="D151" s="163">
        <f t="shared" si="4"/>
        <v>0</v>
      </c>
      <c r="E151" s="342" t="s">
        <v>896</v>
      </c>
      <c r="F151" s="16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4.25" customHeight="1">
      <c r="A152" s="87">
        <v>5400</v>
      </c>
      <c r="B152" s="96" t="s">
        <v>335</v>
      </c>
      <c r="C152" s="88" t="s">
        <v>887</v>
      </c>
      <c r="D152" s="163">
        <f t="shared" si="4"/>
        <v>0</v>
      </c>
      <c r="E152" s="342" t="s">
        <v>896</v>
      </c>
      <c r="F152" s="163">
        <f>SUM(F153:F156)</f>
        <v>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>
      <c r="A153" s="87">
        <v>5411</v>
      </c>
      <c r="B153" s="95" t="s">
        <v>652</v>
      </c>
      <c r="C153" s="105" t="s">
        <v>844</v>
      </c>
      <c r="D153" s="163">
        <f aca="true" t="shared" si="5" ref="D153:D174">SUM(E153:F153)</f>
        <v>0</v>
      </c>
      <c r="E153" s="342" t="s">
        <v>896</v>
      </c>
      <c r="F153" s="16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87">
        <v>5421</v>
      </c>
      <c r="B154" s="95" t="s">
        <v>653</v>
      </c>
      <c r="C154" s="105" t="s">
        <v>845</v>
      </c>
      <c r="D154" s="163">
        <f t="shared" si="5"/>
        <v>0</v>
      </c>
      <c r="E154" s="342" t="s">
        <v>896</v>
      </c>
      <c r="F154" s="16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87">
        <v>5431</v>
      </c>
      <c r="B155" s="95" t="s">
        <v>847</v>
      </c>
      <c r="C155" s="105" t="s">
        <v>846</v>
      </c>
      <c r="D155" s="163">
        <f t="shared" si="5"/>
        <v>0</v>
      </c>
      <c r="E155" s="342" t="s">
        <v>896</v>
      </c>
      <c r="F155" s="16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>
      <c r="A156" s="87">
        <v>5441</v>
      </c>
      <c r="B156" s="106" t="s">
        <v>770</v>
      </c>
      <c r="C156" s="105" t="s">
        <v>848</v>
      </c>
      <c r="D156" s="163">
        <f t="shared" si="5"/>
        <v>0</v>
      </c>
      <c r="E156" s="342" t="s">
        <v>896</v>
      </c>
      <c r="F156" s="16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32" customFormat="1" ht="30.75" customHeight="1">
      <c r="A157" s="107" t="s">
        <v>434</v>
      </c>
      <c r="B157" s="141" t="s">
        <v>336</v>
      </c>
      <c r="C157" s="108" t="s">
        <v>887</v>
      </c>
      <c r="D157" s="164">
        <f t="shared" si="5"/>
        <v>-550000</v>
      </c>
      <c r="E157" s="341" t="s">
        <v>886</v>
      </c>
      <c r="F157" s="163">
        <f>SUM(F158,F162,F168,F170)</f>
        <v>-550000</v>
      </c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</row>
    <row r="158" spans="1:25" ht="31.5" customHeight="1">
      <c r="A158" s="109" t="s">
        <v>435</v>
      </c>
      <c r="B158" s="141" t="s">
        <v>337</v>
      </c>
      <c r="C158" s="110" t="s">
        <v>887</v>
      </c>
      <c r="D158" s="164">
        <f t="shared" si="5"/>
        <v>0</v>
      </c>
      <c r="E158" s="341" t="s">
        <v>886</v>
      </c>
      <c r="F158" s="163">
        <f>SUM(F159:F161)</f>
        <v>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>
      <c r="A159" s="109" t="s">
        <v>436</v>
      </c>
      <c r="B159" s="142" t="s">
        <v>661</v>
      </c>
      <c r="C159" s="111" t="s">
        <v>655</v>
      </c>
      <c r="D159" s="164">
        <f>SUM(E159:F159)</f>
        <v>0</v>
      </c>
      <c r="E159" s="160"/>
      <c r="F159" s="164">
        <v>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20" customFormat="1" ht="15" customHeight="1">
      <c r="A160" s="109" t="s">
        <v>437</v>
      </c>
      <c r="B160" s="142" t="s">
        <v>660</v>
      </c>
      <c r="C160" s="111" t="s">
        <v>656</v>
      </c>
      <c r="D160" s="164">
        <v>0</v>
      </c>
      <c r="E160" s="343"/>
      <c r="F160" s="164">
        <v>0</v>
      </c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</row>
    <row r="161" spans="1:25" ht="25.5">
      <c r="A161" s="112" t="s">
        <v>438</v>
      </c>
      <c r="B161" s="142" t="s">
        <v>663</v>
      </c>
      <c r="C161" s="111" t="s">
        <v>657</v>
      </c>
      <c r="D161" s="164">
        <f t="shared" si="5"/>
        <v>0</v>
      </c>
      <c r="E161" s="341" t="s">
        <v>886</v>
      </c>
      <c r="F161" s="16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32.25" customHeight="1">
      <c r="A162" s="112" t="s">
        <v>439</v>
      </c>
      <c r="B162" s="141" t="s">
        <v>172</v>
      </c>
      <c r="C162" s="110" t="s">
        <v>887</v>
      </c>
      <c r="D162" s="164">
        <f t="shared" si="5"/>
        <v>0</v>
      </c>
      <c r="E162" s="341" t="s">
        <v>886</v>
      </c>
      <c r="F162" s="163">
        <f>SUM(F163:F164)</f>
        <v>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25.5">
      <c r="A163" s="112" t="s">
        <v>440</v>
      </c>
      <c r="B163" s="142" t="s">
        <v>645</v>
      </c>
      <c r="C163" s="113" t="s">
        <v>664</v>
      </c>
      <c r="D163" s="164">
        <f t="shared" si="5"/>
        <v>0</v>
      </c>
      <c r="E163" s="341" t="s">
        <v>886</v>
      </c>
      <c r="F163" s="16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 customHeight="1">
      <c r="A164" s="112" t="s">
        <v>441</v>
      </c>
      <c r="B164" s="142" t="s">
        <v>173</v>
      </c>
      <c r="C164" s="110" t="s">
        <v>887</v>
      </c>
      <c r="D164" s="164">
        <f t="shared" si="5"/>
        <v>0</v>
      </c>
      <c r="E164" s="341" t="s">
        <v>886</v>
      </c>
      <c r="F164" s="163">
        <f>SUM(F165:F167)</f>
        <v>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4.25" customHeight="1">
      <c r="A165" s="112" t="s">
        <v>442</v>
      </c>
      <c r="B165" s="147" t="s">
        <v>642</v>
      </c>
      <c r="C165" s="111" t="s">
        <v>668</v>
      </c>
      <c r="D165" s="164">
        <f t="shared" si="5"/>
        <v>0</v>
      </c>
      <c r="E165" s="160"/>
      <c r="F165" s="16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5.5">
      <c r="A166" s="114" t="s">
        <v>443</v>
      </c>
      <c r="B166" s="147" t="s">
        <v>641</v>
      </c>
      <c r="C166" s="113" t="s">
        <v>669</v>
      </c>
      <c r="D166" s="164">
        <f t="shared" si="5"/>
        <v>0</v>
      </c>
      <c r="E166" s="341" t="s">
        <v>886</v>
      </c>
      <c r="F166" s="16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5.5">
      <c r="A167" s="112" t="s">
        <v>444</v>
      </c>
      <c r="B167" s="148" t="s">
        <v>640</v>
      </c>
      <c r="C167" s="113" t="s">
        <v>670</v>
      </c>
      <c r="D167" s="164">
        <f t="shared" si="5"/>
        <v>0</v>
      </c>
      <c r="E167" s="341" t="s">
        <v>886</v>
      </c>
      <c r="F167" s="16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9.25" customHeight="1">
      <c r="A168" s="112" t="s">
        <v>445</v>
      </c>
      <c r="B168" s="143" t="s">
        <v>716</v>
      </c>
      <c r="C168" s="110" t="s">
        <v>887</v>
      </c>
      <c r="D168" s="164">
        <f t="shared" si="5"/>
        <v>0</v>
      </c>
      <c r="E168" s="341" t="s">
        <v>886</v>
      </c>
      <c r="F168" s="163">
        <f>SUM(F169)</f>
        <v>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5.5">
      <c r="A169" s="114" t="s">
        <v>446</v>
      </c>
      <c r="B169" s="142" t="s">
        <v>643</v>
      </c>
      <c r="C169" s="115" t="s">
        <v>672</v>
      </c>
      <c r="D169" s="164">
        <f t="shared" si="5"/>
        <v>0</v>
      </c>
      <c r="E169" s="341" t="s">
        <v>886</v>
      </c>
      <c r="F169" s="16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30.75" customHeight="1">
      <c r="A170" s="112" t="s">
        <v>447</v>
      </c>
      <c r="B170" s="143" t="s">
        <v>338</v>
      </c>
      <c r="C170" s="110" t="s">
        <v>887</v>
      </c>
      <c r="D170" s="164">
        <f t="shared" si="5"/>
        <v>-550000</v>
      </c>
      <c r="E170" s="342" t="s">
        <v>886</v>
      </c>
      <c r="F170" s="163">
        <f>SUM(F171:F174)</f>
        <v>-550000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>
      <c r="A171" s="112" t="s">
        <v>448</v>
      </c>
      <c r="B171" s="142" t="s">
        <v>673</v>
      </c>
      <c r="C171" s="111" t="s">
        <v>676</v>
      </c>
      <c r="D171" s="164">
        <f t="shared" si="5"/>
        <v>-550000</v>
      </c>
      <c r="E171" s="342" t="s">
        <v>886</v>
      </c>
      <c r="F171" s="164">
        <v>-550000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3.5" customHeight="1">
      <c r="A172" s="114" t="s">
        <v>453</v>
      </c>
      <c r="B172" s="142" t="s">
        <v>674</v>
      </c>
      <c r="C172" s="115" t="s">
        <v>677</v>
      </c>
      <c r="D172" s="164">
        <f t="shared" si="5"/>
        <v>0</v>
      </c>
      <c r="E172" s="342" t="s">
        <v>886</v>
      </c>
      <c r="F172" s="16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6.25" customHeight="1">
      <c r="A173" s="112" t="s">
        <v>454</v>
      </c>
      <c r="B173" s="142" t="s">
        <v>675</v>
      </c>
      <c r="C173" s="113" t="s">
        <v>678</v>
      </c>
      <c r="D173" s="164">
        <f t="shared" si="5"/>
        <v>0</v>
      </c>
      <c r="E173" s="342" t="s">
        <v>886</v>
      </c>
      <c r="F173" s="16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5.5">
      <c r="A174" s="112" t="s">
        <v>455</v>
      </c>
      <c r="B174" s="142" t="s">
        <v>644</v>
      </c>
      <c r="C174" s="113" t="s">
        <v>679</v>
      </c>
      <c r="D174" s="164">
        <f t="shared" si="5"/>
        <v>0</v>
      </c>
      <c r="E174" s="342" t="s">
        <v>886</v>
      </c>
      <c r="F174" s="16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5" s="4" customFormat="1" ht="12.75">
      <c r="A175" s="18"/>
      <c r="B175" s="19"/>
      <c r="C175" s="25"/>
      <c r="E175" s="134"/>
    </row>
    <row r="176" s="4" customFormat="1" ht="12.75">
      <c r="C176" s="34"/>
    </row>
    <row r="177" s="4" customFormat="1" ht="12.75">
      <c r="C177" s="34"/>
    </row>
    <row r="178" s="4" customFormat="1" ht="12.75">
      <c r="C178" s="34"/>
    </row>
    <row r="179" s="4" customFormat="1" ht="12.75">
      <c r="C179" s="34"/>
    </row>
    <row r="180" s="4" customFormat="1" ht="12.75">
      <c r="C180" s="34"/>
    </row>
    <row r="181" s="4" customFormat="1" ht="12.75">
      <c r="C181" s="34"/>
    </row>
    <row r="182" s="4" customFormat="1" ht="12.75">
      <c r="C182" s="34"/>
    </row>
    <row r="183" s="4" customFormat="1" ht="12.75">
      <c r="C183" s="34"/>
    </row>
    <row r="184" s="4" customFormat="1" ht="12.75">
      <c r="C184" s="34"/>
    </row>
    <row r="185" s="4" customFormat="1" ht="12.75">
      <c r="C185" s="34"/>
    </row>
    <row r="186" s="4" customFormat="1" ht="12.75">
      <c r="C186" s="34"/>
    </row>
    <row r="187" s="4" customFormat="1" ht="12.75">
      <c r="C187" s="34"/>
    </row>
    <row r="188" s="4" customFormat="1" ht="12.75">
      <c r="C188" s="34"/>
    </row>
    <row r="189" s="4" customFormat="1" ht="12.75">
      <c r="C189" s="34"/>
    </row>
    <row r="190" s="4" customFormat="1" ht="12.75">
      <c r="C190" s="34"/>
    </row>
    <row r="191" s="4" customFormat="1" ht="12.75">
      <c r="C191" s="34"/>
    </row>
    <row r="192" s="4" customFormat="1" ht="12.75">
      <c r="C192" s="34"/>
    </row>
    <row r="193" s="4" customFormat="1" ht="12.75">
      <c r="C193" s="34"/>
    </row>
    <row r="194" s="4" customFormat="1" ht="12.75">
      <c r="C194" s="34"/>
    </row>
    <row r="195" s="4" customFormat="1" ht="12.75">
      <c r="C195" s="34"/>
    </row>
    <row r="196" s="4" customFormat="1" ht="12.75">
      <c r="C196" s="34"/>
    </row>
    <row r="197" s="4" customFormat="1" ht="12.75">
      <c r="C197" s="34"/>
    </row>
    <row r="198" s="4" customFormat="1" ht="12.75">
      <c r="C198" s="34"/>
    </row>
    <row r="199" s="4" customFormat="1" ht="12.75">
      <c r="C199" s="34"/>
    </row>
    <row r="200" s="4" customFormat="1" ht="12.75">
      <c r="C200" s="34"/>
    </row>
    <row r="201" s="4" customFormat="1" ht="12.75">
      <c r="C201" s="34"/>
    </row>
    <row r="202" s="4" customFormat="1" ht="12.75">
      <c r="C202" s="34"/>
    </row>
    <row r="203" s="4" customFormat="1" ht="12.75">
      <c r="C203" s="34"/>
    </row>
    <row r="204" s="4" customFormat="1" ht="12.75">
      <c r="C204" s="34"/>
    </row>
    <row r="205" s="4" customFormat="1" ht="12.75">
      <c r="C205" s="34"/>
    </row>
    <row r="206" s="4" customFormat="1" ht="12.75">
      <c r="C206" s="34"/>
    </row>
    <row r="207" s="4" customFormat="1" ht="12.75">
      <c r="C207" s="34"/>
    </row>
    <row r="208" s="4" customFormat="1" ht="12.75">
      <c r="C208" s="34"/>
    </row>
    <row r="209" s="4" customFormat="1" ht="12.75">
      <c r="C209" s="34"/>
    </row>
    <row r="210" s="4" customFormat="1" ht="12.75">
      <c r="C210" s="34"/>
    </row>
    <row r="211" s="4" customFormat="1" ht="12.75">
      <c r="C211" s="34"/>
    </row>
    <row r="212" s="4" customFormat="1" ht="12.75">
      <c r="C212" s="34"/>
    </row>
    <row r="213" s="4" customFormat="1" ht="12.75">
      <c r="C213" s="34"/>
    </row>
    <row r="214" s="4" customFormat="1" ht="12.75">
      <c r="C214" s="34"/>
    </row>
    <row r="215" s="4" customFormat="1" ht="12.75">
      <c r="C215" s="34"/>
    </row>
    <row r="216" s="4" customFormat="1" ht="12.75">
      <c r="C216" s="34"/>
    </row>
    <row r="217" s="4" customFormat="1" ht="12.75">
      <c r="C217" s="34"/>
    </row>
    <row r="218" s="4" customFormat="1" ht="12.75">
      <c r="C218" s="34"/>
    </row>
    <row r="219" s="4" customFormat="1" ht="12.75">
      <c r="C219" s="34"/>
    </row>
    <row r="220" s="4" customFormat="1" ht="12.75">
      <c r="C220" s="34"/>
    </row>
    <row r="221" s="4" customFormat="1" ht="12.75">
      <c r="C221" s="34"/>
    </row>
    <row r="222" s="4" customFormat="1" ht="12.75">
      <c r="C222" s="34"/>
    </row>
    <row r="223" s="4" customFormat="1" ht="12.75">
      <c r="C223" s="34"/>
    </row>
    <row r="224" s="4" customFormat="1" ht="12.75">
      <c r="C224" s="34"/>
    </row>
    <row r="225" s="4" customFormat="1" ht="12.75">
      <c r="C225" s="34"/>
    </row>
    <row r="226" s="4" customFormat="1" ht="12.75">
      <c r="C226" s="34"/>
    </row>
    <row r="227" s="4" customFormat="1" ht="12.75">
      <c r="C227" s="34"/>
    </row>
    <row r="228" s="4" customFormat="1" ht="12.75">
      <c r="C228" s="34"/>
    </row>
    <row r="229" s="4" customFormat="1" ht="12.75">
      <c r="C229" s="34"/>
    </row>
    <row r="230" s="4" customFormat="1" ht="12.75">
      <c r="C230" s="34"/>
    </row>
    <row r="231" s="4" customFormat="1" ht="12.75">
      <c r="C231" s="34"/>
    </row>
    <row r="232" s="4" customFormat="1" ht="12.75">
      <c r="C232" s="34"/>
    </row>
    <row r="233" s="4" customFormat="1" ht="12.75">
      <c r="C233" s="34"/>
    </row>
    <row r="234" s="4" customFormat="1" ht="12.75">
      <c r="C234" s="34"/>
    </row>
    <row r="235" s="4" customFormat="1" ht="12.75">
      <c r="C235" s="34"/>
    </row>
    <row r="236" s="4" customFormat="1" ht="12.75">
      <c r="C236" s="34"/>
    </row>
    <row r="237" s="4" customFormat="1" ht="12.75">
      <c r="C237" s="34"/>
    </row>
    <row r="238" s="4" customFormat="1" ht="12.75">
      <c r="C238" s="34"/>
    </row>
    <row r="239" s="4" customFormat="1" ht="12.75">
      <c r="C239" s="34"/>
    </row>
    <row r="240" s="4" customFormat="1" ht="12.75">
      <c r="C240" s="34"/>
    </row>
    <row r="241" s="4" customFormat="1" ht="12.75">
      <c r="C241" s="34"/>
    </row>
    <row r="242" s="4" customFormat="1" ht="12.75">
      <c r="C242" s="34"/>
    </row>
    <row r="243" s="4" customFormat="1" ht="12.75">
      <c r="C243" s="34"/>
    </row>
    <row r="244" s="4" customFormat="1" ht="12.75">
      <c r="C244" s="34"/>
    </row>
    <row r="245" s="4" customFormat="1" ht="12.75">
      <c r="C245" s="34"/>
    </row>
    <row r="246" s="4" customFormat="1" ht="12.75">
      <c r="C246" s="34"/>
    </row>
    <row r="247" s="4" customFormat="1" ht="12.75">
      <c r="C247" s="34"/>
    </row>
    <row r="248" s="4" customFormat="1" ht="12.75">
      <c r="C248" s="34"/>
    </row>
    <row r="249" s="4" customFormat="1" ht="12.75">
      <c r="C249" s="34"/>
    </row>
    <row r="250" s="4" customFormat="1" ht="12.75">
      <c r="C250" s="34"/>
    </row>
    <row r="251" s="4" customFormat="1" ht="12.75">
      <c r="C251" s="34"/>
    </row>
    <row r="252" s="4" customFormat="1" ht="12.75">
      <c r="C252" s="34"/>
    </row>
    <row r="253" s="4" customFormat="1" ht="12.75">
      <c r="C253" s="34"/>
    </row>
    <row r="254" s="4" customFormat="1" ht="12.75">
      <c r="C254" s="34"/>
    </row>
    <row r="255" s="4" customFormat="1" ht="12.75">
      <c r="C255" s="34"/>
    </row>
    <row r="256" s="4" customFormat="1" ht="12.75">
      <c r="C256" s="34"/>
    </row>
    <row r="257" s="4" customFormat="1" ht="12.75">
      <c r="C257" s="34"/>
    </row>
    <row r="258" s="4" customFormat="1" ht="12.75">
      <c r="C258" s="34"/>
    </row>
    <row r="259" s="4" customFormat="1" ht="12.75">
      <c r="C259" s="34"/>
    </row>
    <row r="260" s="4" customFormat="1" ht="12.75">
      <c r="C260" s="34"/>
    </row>
    <row r="261" s="4" customFormat="1" ht="12.75">
      <c r="C261" s="34"/>
    </row>
    <row r="262" s="4" customFormat="1" ht="12.75">
      <c r="C262" s="34"/>
    </row>
    <row r="263" s="4" customFormat="1" ht="12.75">
      <c r="C263" s="34"/>
    </row>
    <row r="264" s="4" customFormat="1" ht="12.75">
      <c r="C264" s="34"/>
    </row>
    <row r="265" s="4" customFormat="1" ht="12.75">
      <c r="C265" s="34"/>
    </row>
    <row r="266" s="4" customFormat="1" ht="12.75">
      <c r="C266" s="34"/>
    </row>
    <row r="267" s="4" customFormat="1" ht="12.75">
      <c r="C267" s="34"/>
    </row>
    <row r="268" s="4" customFormat="1" ht="12.75">
      <c r="C268" s="34"/>
    </row>
    <row r="269" s="4" customFormat="1" ht="12.75">
      <c r="C269" s="34"/>
    </row>
    <row r="270" s="4" customFormat="1" ht="12.75">
      <c r="C270" s="34"/>
    </row>
    <row r="271" s="4" customFormat="1" ht="12.75">
      <c r="C271" s="34"/>
    </row>
    <row r="272" s="4" customFormat="1" ht="12.75">
      <c r="C272" s="34"/>
    </row>
    <row r="273" s="4" customFormat="1" ht="12.75">
      <c r="C273" s="34"/>
    </row>
    <row r="274" s="4" customFormat="1" ht="12.75">
      <c r="C274" s="34"/>
    </row>
    <row r="275" s="4" customFormat="1" ht="12.75">
      <c r="C275" s="34"/>
    </row>
    <row r="276" s="4" customFormat="1" ht="12.75">
      <c r="C276" s="34"/>
    </row>
    <row r="277" s="4" customFormat="1" ht="12.75">
      <c r="C277" s="34"/>
    </row>
    <row r="278" s="4" customFormat="1" ht="12.75">
      <c r="C278" s="34"/>
    </row>
    <row r="279" s="4" customFormat="1" ht="12.75">
      <c r="C279" s="34"/>
    </row>
    <row r="280" s="4" customFormat="1" ht="12.75">
      <c r="C280" s="34"/>
    </row>
    <row r="281" s="4" customFormat="1" ht="12.75">
      <c r="C281" s="34"/>
    </row>
    <row r="282" s="4" customFormat="1" ht="12.75">
      <c r="C282" s="34"/>
    </row>
    <row r="283" s="4" customFormat="1" ht="12.75">
      <c r="C283" s="34"/>
    </row>
    <row r="284" s="4" customFormat="1" ht="12.75">
      <c r="C284" s="34"/>
    </row>
    <row r="285" s="4" customFormat="1" ht="12.75">
      <c r="C285" s="34"/>
    </row>
    <row r="286" s="4" customFormat="1" ht="12.75">
      <c r="C286" s="34"/>
    </row>
    <row r="287" s="4" customFormat="1" ht="12.75">
      <c r="C287" s="34"/>
    </row>
    <row r="288" s="4" customFormat="1" ht="12.75">
      <c r="C288" s="34"/>
    </row>
    <row r="289" s="4" customFormat="1" ht="12.75">
      <c r="C289" s="34"/>
    </row>
    <row r="290" s="4" customFormat="1" ht="12.75">
      <c r="C290" s="34"/>
    </row>
    <row r="291" s="4" customFormat="1" ht="12.75">
      <c r="C291" s="34"/>
    </row>
    <row r="292" s="4" customFormat="1" ht="12.75">
      <c r="C292" s="34"/>
    </row>
    <row r="293" s="4" customFormat="1" ht="12.75">
      <c r="C293" s="34"/>
    </row>
    <row r="294" s="4" customFormat="1" ht="12.75">
      <c r="C294" s="34"/>
    </row>
    <row r="295" s="4" customFormat="1" ht="12.75">
      <c r="C295" s="34"/>
    </row>
    <row r="296" s="4" customFormat="1" ht="12.75">
      <c r="C296" s="34"/>
    </row>
    <row r="297" s="4" customFormat="1" ht="12.75">
      <c r="C297" s="34"/>
    </row>
    <row r="298" s="4" customFormat="1" ht="12.75">
      <c r="C298" s="34"/>
    </row>
    <row r="299" s="4" customFormat="1" ht="12.75">
      <c r="C299" s="34"/>
    </row>
    <row r="300" s="4" customFormat="1" ht="12.75">
      <c r="C300" s="34"/>
    </row>
    <row r="301" s="4" customFormat="1" ht="12.75">
      <c r="C301" s="34"/>
    </row>
    <row r="302" s="4" customFormat="1" ht="12.75">
      <c r="C302" s="34"/>
    </row>
    <row r="303" s="4" customFormat="1" ht="12.75">
      <c r="C303" s="34"/>
    </row>
    <row r="304" s="4" customFormat="1" ht="12.75">
      <c r="C304" s="34"/>
    </row>
    <row r="305" s="4" customFormat="1" ht="12.75">
      <c r="C305" s="34"/>
    </row>
    <row r="306" s="4" customFormat="1" ht="12.75">
      <c r="C306" s="34"/>
    </row>
    <row r="307" s="4" customFormat="1" ht="12.75">
      <c r="C307" s="34"/>
    </row>
    <row r="308" s="4" customFormat="1" ht="12.75">
      <c r="C308" s="34"/>
    </row>
    <row r="309" s="4" customFormat="1" ht="12.75">
      <c r="C309" s="34"/>
    </row>
    <row r="310" s="4" customFormat="1" ht="12.75">
      <c r="C310" s="34"/>
    </row>
    <row r="311" s="4" customFormat="1" ht="12.75">
      <c r="C311" s="34"/>
    </row>
    <row r="312" s="4" customFormat="1" ht="12.75">
      <c r="C312" s="34"/>
    </row>
    <row r="313" s="4" customFormat="1" ht="12.75">
      <c r="C313" s="34"/>
    </row>
    <row r="314" s="4" customFormat="1" ht="12.75">
      <c r="C314" s="34"/>
    </row>
    <row r="315" s="4" customFormat="1" ht="12.75">
      <c r="C315" s="34"/>
    </row>
    <row r="316" s="4" customFormat="1" ht="12.75">
      <c r="C316" s="34"/>
    </row>
    <row r="317" s="4" customFormat="1" ht="12.75">
      <c r="C317" s="34"/>
    </row>
    <row r="318" s="4" customFormat="1" ht="12.75">
      <c r="C318" s="34"/>
    </row>
    <row r="319" s="4" customFormat="1" ht="12.75">
      <c r="C319" s="34"/>
    </row>
    <row r="320" s="4" customFormat="1" ht="12.75">
      <c r="C320" s="34"/>
    </row>
    <row r="321" s="4" customFormat="1" ht="12.75">
      <c r="C321" s="34"/>
    </row>
    <row r="322" s="4" customFormat="1" ht="12.75">
      <c r="C322" s="34"/>
    </row>
    <row r="323" s="4" customFormat="1" ht="12.75">
      <c r="C323" s="34"/>
    </row>
    <row r="324" s="4" customFormat="1" ht="12.75">
      <c r="C324" s="34"/>
    </row>
    <row r="325" s="4" customFormat="1" ht="12.75">
      <c r="C325" s="34"/>
    </row>
    <row r="326" s="4" customFormat="1" ht="12.75">
      <c r="C326" s="34"/>
    </row>
    <row r="327" s="4" customFormat="1" ht="12.75">
      <c r="C327" s="34"/>
    </row>
    <row r="328" s="4" customFormat="1" ht="12.75">
      <c r="C328" s="34"/>
    </row>
    <row r="329" s="4" customFormat="1" ht="12.75">
      <c r="C329" s="34"/>
    </row>
    <row r="330" s="4" customFormat="1" ht="12.75">
      <c r="C330" s="34"/>
    </row>
    <row r="331" s="4" customFormat="1" ht="12.75">
      <c r="C331" s="34"/>
    </row>
    <row r="332" s="4" customFormat="1" ht="12.75">
      <c r="C332" s="34"/>
    </row>
    <row r="333" s="4" customFormat="1" ht="12.75">
      <c r="C333" s="34"/>
    </row>
    <row r="334" s="4" customFormat="1" ht="12.75">
      <c r="C334" s="34"/>
    </row>
    <row r="335" s="4" customFormat="1" ht="12.75">
      <c r="C335" s="34"/>
    </row>
    <row r="336" s="4" customFormat="1" ht="12.75">
      <c r="C336" s="34"/>
    </row>
    <row r="337" s="4" customFormat="1" ht="12.75">
      <c r="C337" s="34"/>
    </row>
    <row r="338" s="4" customFormat="1" ht="12.75">
      <c r="C338" s="34"/>
    </row>
    <row r="339" s="4" customFormat="1" ht="12.75">
      <c r="C339" s="34"/>
    </row>
    <row r="340" s="4" customFormat="1" ht="12.75">
      <c r="C340" s="34"/>
    </row>
    <row r="341" s="4" customFormat="1" ht="12.75">
      <c r="C341" s="34"/>
    </row>
    <row r="342" s="4" customFormat="1" ht="12.75">
      <c r="C342" s="34"/>
    </row>
    <row r="343" s="4" customFormat="1" ht="12.75">
      <c r="C343" s="34"/>
    </row>
    <row r="344" s="4" customFormat="1" ht="12.75">
      <c r="C344" s="34"/>
    </row>
    <row r="345" s="4" customFormat="1" ht="12.75">
      <c r="C345" s="34"/>
    </row>
    <row r="346" s="4" customFormat="1" ht="12.75">
      <c r="C346" s="34"/>
    </row>
    <row r="347" s="4" customFormat="1" ht="12.75">
      <c r="C347" s="34"/>
    </row>
    <row r="348" s="4" customFormat="1" ht="12.75">
      <c r="C348" s="34"/>
    </row>
    <row r="349" s="4" customFormat="1" ht="12.75">
      <c r="C349" s="34"/>
    </row>
    <row r="350" s="4" customFormat="1" ht="12.75">
      <c r="C350" s="34"/>
    </row>
    <row r="351" s="4" customFormat="1" ht="12.75">
      <c r="C351" s="34"/>
    </row>
    <row r="352" s="4" customFormat="1" ht="12.75">
      <c r="C352" s="34"/>
    </row>
    <row r="353" s="4" customFormat="1" ht="12.75">
      <c r="C353" s="34"/>
    </row>
    <row r="354" s="4" customFormat="1" ht="12.75">
      <c r="C354" s="34"/>
    </row>
    <row r="355" s="4" customFormat="1" ht="12.75">
      <c r="C355" s="34"/>
    </row>
    <row r="356" s="4" customFormat="1" ht="12.75">
      <c r="C356" s="34"/>
    </row>
    <row r="357" s="4" customFormat="1" ht="12.75">
      <c r="C357" s="34"/>
    </row>
    <row r="358" s="4" customFormat="1" ht="12.75">
      <c r="C358" s="34"/>
    </row>
    <row r="359" s="4" customFormat="1" ht="12.75">
      <c r="C359" s="34"/>
    </row>
    <row r="360" s="4" customFormat="1" ht="12.75">
      <c r="C360" s="34"/>
    </row>
    <row r="361" s="4" customFormat="1" ht="12.75">
      <c r="C361" s="34"/>
    </row>
    <row r="362" s="4" customFormat="1" ht="12.75">
      <c r="C362" s="34"/>
    </row>
    <row r="363" s="4" customFormat="1" ht="12.75">
      <c r="C363" s="34"/>
    </row>
    <row r="364" s="4" customFormat="1" ht="12.75">
      <c r="C364" s="34"/>
    </row>
    <row r="365" s="4" customFormat="1" ht="12.75">
      <c r="C365" s="34"/>
    </row>
    <row r="366" s="4" customFormat="1" ht="12.75">
      <c r="C366" s="34"/>
    </row>
    <row r="367" s="4" customFormat="1" ht="12.75">
      <c r="C367" s="34"/>
    </row>
    <row r="368" s="4" customFormat="1" ht="12.75">
      <c r="C368" s="34"/>
    </row>
    <row r="369" s="4" customFormat="1" ht="12.75">
      <c r="C369" s="34"/>
    </row>
    <row r="370" s="4" customFormat="1" ht="12.75">
      <c r="C370" s="34"/>
    </row>
    <row r="371" s="4" customFormat="1" ht="12.75">
      <c r="C371" s="34"/>
    </row>
    <row r="372" s="4" customFormat="1" ht="12.75">
      <c r="C372" s="34"/>
    </row>
    <row r="373" s="4" customFormat="1" ht="12.75">
      <c r="C373" s="34"/>
    </row>
    <row r="374" s="4" customFormat="1" ht="12.75">
      <c r="C374" s="34"/>
    </row>
    <row r="375" s="4" customFormat="1" ht="12.75">
      <c r="C375" s="34"/>
    </row>
    <row r="376" s="4" customFormat="1" ht="12.75">
      <c r="C376" s="34"/>
    </row>
    <row r="377" s="4" customFormat="1" ht="12.75">
      <c r="C377" s="34"/>
    </row>
    <row r="378" s="4" customFormat="1" ht="12.75">
      <c r="C378" s="34"/>
    </row>
    <row r="379" s="4" customFormat="1" ht="12.75">
      <c r="C379" s="34"/>
    </row>
    <row r="380" s="4" customFormat="1" ht="12.75">
      <c r="C380" s="34"/>
    </row>
    <row r="381" s="4" customFormat="1" ht="12.75">
      <c r="C381" s="34"/>
    </row>
    <row r="382" s="4" customFormat="1" ht="12.75">
      <c r="C382" s="34"/>
    </row>
    <row r="383" s="4" customFormat="1" ht="12.75">
      <c r="C383" s="34"/>
    </row>
    <row r="384" s="4" customFormat="1" ht="12.75">
      <c r="C384" s="34"/>
    </row>
    <row r="385" s="4" customFormat="1" ht="12.75">
      <c r="C385" s="34"/>
    </row>
    <row r="386" s="4" customFormat="1" ht="12.75">
      <c r="C386" s="34"/>
    </row>
    <row r="387" s="4" customFormat="1" ht="12.75">
      <c r="C387" s="34"/>
    </row>
    <row r="388" s="4" customFormat="1" ht="12.75">
      <c r="C388" s="34"/>
    </row>
    <row r="389" s="4" customFormat="1" ht="12.75">
      <c r="C389" s="34"/>
    </row>
    <row r="390" s="4" customFormat="1" ht="12.75">
      <c r="C390" s="34"/>
    </row>
    <row r="391" s="4" customFormat="1" ht="12.75">
      <c r="C391" s="34"/>
    </row>
    <row r="392" s="4" customFormat="1" ht="12.75">
      <c r="C392" s="34"/>
    </row>
    <row r="393" s="4" customFormat="1" ht="12.75">
      <c r="C393" s="34"/>
    </row>
    <row r="394" s="4" customFormat="1" ht="12.75">
      <c r="C394" s="34"/>
    </row>
    <row r="395" s="4" customFormat="1" ht="12.75">
      <c r="C395" s="34"/>
    </row>
    <row r="396" s="4" customFormat="1" ht="12.75">
      <c r="C396" s="34"/>
    </row>
    <row r="397" s="4" customFormat="1" ht="12.75">
      <c r="C397" s="34"/>
    </row>
    <row r="398" s="4" customFormat="1" ht="12.75">
      <c r="C398" s="34"/>
    </row>
    <row r="399" s="4" customFormat="1" ht="12.75">
      <c r="C399" s="34"/>
    </row>
    <row r="400" s="4" customFormat="1" ht="12.75">
      <c r="C400" s="34"/>
    </row>
    <row r="401" s="4" customFormat="1" ht="12.75">
      <c r="C401" s="34"/>
    </row>
    <row r="402" s="4" customFormat="1" ht="12.75">
      <c r="C402" s="34"/>
    </row>
    <row r="403" s="4" customFormat="1" ht="12.75">
      <c r="C403" s="34"/>
    </row>
    <row r="404" s="4" customFormat="1" ht="12.75">
      <c r="C404" s="34"/>
    </row>
    <row r="405" s="4" customFormat="1" ht="12.75">
      <c r="C405" s="34"/>
    </row>
    <row r="406" s="4" customFormat="1" ht="12.75">
      <c r="C406" s="34"/>
    </row>
    <row r="407" s="4" customFormat="1" ht="12.75">
      <c r="C407" s="34"/>
    </row>
    <row r="408" s="4" customFormat="1" ht="12.75">
      <c r="C408" s="34"/>
    </row>
    <row r="409" s="4" customFormat="1" ht="12.75">
      <c r="C409" s="34"/>
    </row>
    <row r="410" s="4" customFormat="1" ht="12.75">
      <c r="C410" s="34"/>
    </row>
    <row r="411" s="4" customFormat="1" ht="12.75">
      <c r="C411" s="34"/>
    </row>
    <row r="412" s="4" customFormat="1" ht="12.75">
      <c r="C412" s="34"/>
    </row>
    <row r="413" s="4" customFormat="1" ht="12.75">
      <c r="C413" s="34"/>
    </row>
    <row r="414" s="4" customFormat="1" ht="12.75">
      <c r="C414" s="34"/>
    </row>
    <row r="415" s="4" customFormat="1" ht="12.75">
      <c r="C415" s="34"/>
    </row>
    <row r="416" s="4" customFormat="1" ht="12.75">
      <c r="C416" s="34"/>
    </row>
    <row r="417" s="4" customFormat="1" ht="12.75">
      <c r="C417" s="34"/>
    </row>
    <row r="418" s="4" customFormat="1" ht="12.75">
      <c r="C418" s="34"/>
    </row>
    <row r="419" s="4" customFormat="1" ht="12.75">
      <c r="C419" s="34"/>
    </row>
    <row r="420" s="4" customFormat="1" ht="12.75">
      <c r="C420" s="34"/>
    </row>
    <row r="421" s="4" customFormat="1" ht="12.75">
      <c r="C421" s="34"/>
    </row>
    <row r="422" s="4" customFormat="1" ht="12.75">
      <c r="C422" s="34"/>
    </row>
    <row r="423" s="4" customFormat="1" ht="12.75">
      <c r="C423" s="34"/>
    </row>
    <row r="424" s="4" customFormat="1" ht="12.75">
      <c r="C424" s="34"/>
    </row>
    <row r="425" s="4" customFormat="1" ht="12.75">
      <c r="C425" s="34"/>
    </row>
    <row r="426" s="4" customFormat="1" ht="12.75">
      <c r="C426" s="34"/>
    </row>
    <row r="427" s="4" customFormat="1" ht="12.75">
      <c r="C427" s="34"/>
    </row>
    <row r="428" s="4" customFormat="1" ht="12.75">
      <c r="C428" s="34"/>
    </row>
    <row r="429" s="4" customFormat="1" ht="12.75">
      <c r="C429" s="34"/>
    </row>
    <row r="430" s="4" customFormat="1" ht="12.75">
      <c r="C430" s="34"/>
    </row>
    <row r="431" s="4" customFormat="1" ht="12.75">
      <c r="C431" s="34"/>
    </row>
    <row r="432" s="4" customFormat="1" ht="12.75">
      <c r="C432" s="34"/>
    </row>
    <row r="433" s="4" customFormat="1" ht="12.75">
      <c r="C433" s="34"/>
    </row>
    <row r="434" s="4" customFormat="1" ht="12.75">
      <c r="C434" s="34"/>
    </row>
    <row r="435" s="4" customFormat="1" ht="12.75">
      <c r="C435" s="34"/>
    </row>
    <row r="436" s="4" customFormat="1" ht="12.75">
      <c r="C436" s="34"/>
    </row>
    <row r="437" s="4" customFormat="1" ht="12.75">
      <c r="C437" s="34"/>
    </row>
    <row r="438" s="4" customFormat="1" ht="12.75">
      <c r="C438" s="34"/>
    </row>
    <row r="439" s="4" customFormat="1" ht="12.75">
      <c r="C439" s="34"/>
    </row>
    <row r="440" s="4" customFormat="1" ht="12.75">
      <c r="C440" s="34"/>
    </row>
    <row r="441" s="4" customFormat="1" ht="12.75">
      <c r="C441" s="34"/>
    </row>
    <row r="442" s="4" customFormat="1" ht="12.75">
      <c r="C442" s="34"/>
    </row>
    <row r="443" s="4" customFormat="1" ht="12.75">
      <c r="C443" s="34"/>
    </row>
    <row r="444" s="4" customFormat="1" ht="12.75">
      <c r="C444" s="34"/>
    </row>
    <row r="445" s="4" customFormat="1" ht="12.75">
      <c r="C445" s="34"/>
    </row>
    <row r="446" s="4" customFormat="1" ht="12.75">
      <c r="C446" s="34"/>
    </row>
    <row r="447" s="4" customFormat="1" ht="12.75">
      <c r="C447" s="34"/>
    </row>
    <row r="448" s="4" customFormat="1" ht="12.75">
      <c r="C448" s="34"/>
    </row>
    <row r="449" s="4" customFormat="1" ht="12.75">
      <c r="C449" s="3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5" right="0.275590551181102" top="0.393700787401575" bottom="0.590551181102362" header="0.15748031496063" footer="0.236220472440945"/>
  <pageSetup firstPageNumber="14" useFirstPageNumber="1"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6"/>
  <sheetViews>
    <sheetView showGridLines="0" zoomScale="120" zoomScaleNormal="120" zoomScalePageLayoutView="0" workbookViewId="0" topLeftCell="A1">
      <selection activeCell="H11" sqref="H11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2.140625" style="1" customWidth="1"/>
    <col min="5" max="5" width="12.421875" style="1" customWidth="1"/>
    <col min="6" max="6" width="10.57421875" style="1" customWidth="1"/>
    <col min="7" max="16384" width="9.140625" style="1" customWidth="1"/>
  </cols>
  <sheetData>
    <row r="1" spans="1:5" ht="12.75">
      <c r="A1" s="369" t="s">
        <v>1087</v>
      </c>
      <c r="B1" s="369"/>
      <c r="C1" s="369"/>
      <c r="D1" s="369"/>
      <c r="E1" s="369"/>
    </row>
    <row r="3" spans="1:5" ht="29.25" customHeight="1">
      <c r="A3" s="391" t="s">
        <v>639</v>
      </c>
      <c r="B3" s="391"/>
      <c r="C3" s="391"/>
      <c r="D3" s="391"/>
      <c r="E3" s="391"/>
    </row>
    <row r="4" ht="12.75">
      <c r="E4" s="5" t="s">
        <v>892</v>
      </c>
    </row>
    <row r="5" spans="1:5" ht="30" customHeight="1">
      <c r="A5" s="396" t="s">
        <v>567</v>
      </c>
      <c r="B5" s="396"/>
      <c r="C5" s="397" t="s">
        <v>590</v>
      </c>
      <c r="D5" s="400" t="s">
        <v>550</v>
      </c>
      <c r="E5" s="400"/>
    </row>
    <row r="6" spans="1:5" ht="25.5">
      <c r="A6" s="396"/>
      <c r="B6" s="396"/>
      <c r="C6" s="398"/>
      <c r="D6" s="73" t="s">
        <v>578</v>
      </c>
      <c r="E6" s="73" t="s">
        <v>452</v>
      </c>
    </row>
    <row r="7" spans="1:5" ht="12.75">
      <c r="A7" s="75">
        <v>1</v>
      </c>
      <c r="B7" s="75">
        <v>2</v>
      </c>
      <c r="C7" s="75">
        <v>3</v>
      </c>
      <c r="D7" s="75">
        <v>4</v>
      </c>
      <c r="E7" s="75">
        <v>5</v>
      </c>
    </row>
    <row r="8" spans="1:5" ht="27.75" customHeight="1">
      <c r="A8" s="76">
        <v>8000</v>
      </c>
      <c r="B8" s="77" t="s">
        <v>496</v>
      </c>
      <c r="C8" s="160">
        <f>SUM(E8+D8)</f>
        <v>0</v>
      </c>
      <c r="D8" s="160">
        <v>0</v>
      </c>
      <c r="E8" s="160">
        <v>0</v>
      </c>
    </row>
    <row r="11" spans="1:6" ht="15.75">
      <c r="A11" s="399" t="s">
        <v>1088</v>
      </c>
      <c r="B11" s="399"/>
      <c r="C11" s="399"/>
      <c r="D11" s="399"/>
      <c r="E11" s="399"/>
      <c r="F11" s="399"/>
    </row>
    <row r="12" ht="15.75">
      <c r="B12" s="2"/>
    </row>
    <row r="13" spans="1:6" ht="30" customHeight="1">
      <c r="A13" s="391" t="s">
        <v>497</v>
      </c>
      <c r="B13" s="391"/>
      <c r="C13" s="391"/>
      <c r="D13" s="391"/>
      <c r="E13" s="391"/>
      <c r="F13" s="391"/>
    </row>
    <row r="14" ht="14.25" customHeight="1">
      <c r="E14" s="5" t="s">
        <v>634</v>
      </c>
    </row>
    <row r="15" spans="1:6" ht="51" customHeight="1">
      <c r="A15" s="401" t="s">
        <v>465</v>
      </c>
      <c r="B15" s="79" t="s">
        <v>466</v>
      </c>
      <c r="C15" s="79"/>
      <c r="D15" s="397" t="s">
        <v>638</v>
      </c>
      <c r="E15" s="74" t="s">
        <v>768</v>
      </c>
      <c r="F15" s="74"/>
    </row>
    <row r="16" spans="1:9" ht="25.5">
      <c r="A16" s="402"/>
      <c r="B16" s="72" t="s">
        <v>467</v>
      </c>
      <c r="C16" s="80" t="s">
        <v>468</v>
      </c>
      <c r="D16" s="385"/>
      <c r="E16" s="73" t="s">
        <v>628</v>
      </c>
      <c r="F16" s="73" t="s">
        <v>629</v>
      </c>
      <c r="I16" s="1" t="s">
        <v>1033</v>
      </c>
    </row>
    <row r="17" spans="1:6" ht="12.75">
      <c r="A17" s="75">
        <v>1</v>
      </c>
      <c r="B17" s="75">
        <v>2</v>
      </c>
      <c r="C17" s="75" t="s">
        <v>469</v>
      </c>
      <c r="D17" s="75">
        <v>4</v>
      </c>
      <c r="E17" s="75">
        <v>5</v>
      </c>
      <c r="F17" s="75">
        <v>6</v>
      </c>
    </row>
    <row r="18" spans="1:6" s="3" customFormat="1" ht="39.75" customHeight="1">
      <c r="A18" s="76">
        <v>8010</v>
      </c>
      <c r="B18" s="149" t="s">
        <v>594</v>
      </c>
      <c r="C18" s="81"/>
      <c r="D18" s="198">
        <f>SUM(E18+F18)</f>
        <v>0</v>
      </c>
      <c r="E18" s="198">
        <f>SUM(E19)</f>
        <v>0</v>
      </c>
      <c r="F18" s="198">
        <f>SUM(F19)</f>
        <v>0</v>
      </c>
    </row>
    <row r="19" spans="1:6" ht="29.25" customHeight="1">
      <c r="A19" s="76">
        <v>8100</v>
      </c>
      <c r="B19" s="149" t="s">
        <v>595</v>
      </c>
      <c r="C19" s="78"/>
      <c r="D19" s="337">
        <f aca="true" t="shared" si="0" ref="D19:D31">SUM(E19:F19)</f>
        <v>0</v>
      </c>
      <c r="E19" s="198">
        <f>SUM(E20+E39)</f>
        <v>0</v>
      </c>
      <c r="F19" s="198">
        <f>SUM(F20+F39)</f>
        <v>0</v>
      </c>
    </row>
    <row r="20" spans="1:6" ht="12" customHeight="1">
      <c r="A20" s="82">
        <v>8110</v>
      </c>
      <c r="B20" s="150" t="s">
        <v>596</v>
      </c>
      <c r="C20" s="78"/>
      <c r="D20" s="211">
        <f t="shared" si="0"/>
        <v>0</v>
      </c>
      <c r="E20" s="215">
        <f>E24</f>
        <v>0</v>
      </c>
      <c r="F20" s="215">
        <f>F21+F24</f>
        <v>0</v>
      </c>
    </row>
    <row r="21" spans="1:6" ht="36" customHeight="1">
      <c r="A21" s="82">
        <v>8111</v>
      </c>
      <c r="B21" s="151" t="s">
        <v>719</v>
      </c>
      <c r="C21" s="78"/>
      <c r="D21" s="211">
        <f t="shared" si="0"/>
        <v>0</v>
      </c>
      <c r="E21" s="216" t="s">
        <v>654</v>
      </c>
      <c r="F21" s="210"/>
    </row>
    <row r="22" spans="1:6" ht="12.75" customHeight="1">
      <c r="A22" s="82">
        <v>8112</v>
      </c>
      <c r="B22" s="152" t="s">
        <v>554</v>
      </c>
      <c r="C22" s="83" t="s">
        <v>581</v>
      </c>
      <c r="D22" s="211">
        <f t="shared" si="0"/>
        <v>0</v>
      </c>
      <c r="E22" s="216" t="s">
        <v>654</v>
      </c>
      <c r="F22" s="210"/>
    </row>
    <row r="23" spans="1:6" ht="12.75">
      <c r="A23" s="82">
        <v>8113</v>
      </c>
      <c r="B23" s="152" t="s">
        <v>551</v>
      </c>
      <c r="C23" s="83" t="s">
        <v>582</v>
      </c>
      <c r="D23" s="211">
        <f t="shared" si="0"/>
        <v>0</v>
      </c>
      <c r="E23" s="216" t="s">
        <v>654</v>
      </c>
      <c r="F23" s="210"/>
    </row>
    <row r="24" spans="1:6" s="28" customFormat="1" ht="24" customHeight="1">
      <c r="A24" s="82">
        <v>8120</v>
      </c>
      <c r="B24" s="151" t="s">
        <v>597</v>
      </c>
      <c r="C24" s="83"/>
      <c r="D24" s="211">
        <f t="shared" si="0"/>
        <v>0</v>
      </c>
      <c r="E24" s="215">
        <f>E32</f>
        <v>0</v>
      </c>
      <c r="F24" s="215">
        <f>F25+F32</f>
        <v>0</v>
      </c>
    </row>
    <row r="25" spans="1:6" s="28" customFormat="1" ht="12.75">
      <c r="A25" s="82">
        <v>8121</v>
      </c>
      <c r="B25" s="151" t="s">
        <v>720</v>
      </c>
      <c r="C25" s="83"/>
      <c r="D25" s="211">
        <f t="shared" si="0"/>
        <v>0</v>
      </c>
      <c r="E25" s="216" t="s">
        <v>654</v>
      </c>
      <c r="F25" s="212"/>
    </row>
    <row r="26" spans="1:6" s="28" customFormat="1" ht="12.75">
      <c r="A26" s="76">
        <v>8122</v>
      </c>
      <c r="B26" s="150" t="s">
        <v>721</v>
      </c>
      <c r="C26" s="83" t="s">
        <v>583</v>
      </c>
      <c r="D26" s="211">
        <f t="shared" si="0"/>
        <v>0</v>
      </c>
      <c r="E26" s="216" t="s">
        <v>654</v>
      </c>
      <c r="F26" s="212"/>
    </row>
    <row r="27" spans="1:6" s="28" customFormat="1" ht="12.75">
      <c r="A27" s="76">
        <v>8123</v>
      </c>
      <c r="B27" s="153" t="s">
        <v>568</v>
      </c>
      <c r="C27" s="83"/>
      <c r="D27" s="211">
        <f t="shared" si="0"/>
        <v>0</v>
      </c>
      <c r="E27" s="216" t="s">
        <v>654</v>
      </c>
      <c r="F27" s="212"/>
    </row>
    <row r="28" spans="1:6" s="28" customFormat="1" ht="12.75">
      <c r="A28" s="76">
        <v>8124</v>
      </c>
      <c r="B28" s="153" t="s">
        <v>570</v>
      </c>
      <c r="C28" s="83"/>
      <c r="D28" s="211">
        <f t="shared" si="0"/>
        <v>0</v>
      </c>
      <c r="E28" s="216" t="s">
        <v>654</v>
      </c>
      <c r="F28" s="212"/>
    </row>
    <row r="29" spans="1:6" s="28" customFormat="1" ht="24">
      <c r="A29" s="76">
        <v>8130</v>
      </c>
      <c r="B29" s="150" t="s">
        <v>722</v>
      </c>
      <c r="C29" s="83" t="s">
        <v>584</v>
      </c>
      <c r="D29" s="211">
        <f t="shared" si="0"/>
        <v>0</v>
      </c>
      <c r="E29" s="216" t="s">
        <v>654</v>
      </c>
      <c r="F29" s="212"/>
    </row>
    <row r="30" spans="1:6" s="28" customFormat="1" ht="12.75">
      <c r="A30" s="76">
        <v>8131</v>
      </c>
      <c r="B30" s="153" t="s">
        <v>574</v>
      </c>
      <c r="C30" s="83"/>
      <c r="D30" s="211">
        <f t="shared" si="0"/>
        <v>0</v>
      </c>
      <c r="E30" s="216" t="s">
        <v>654</v>
      </c>
      <c r="F30" s="212"/>
    </row>
    <row r="31" spans="1:6" s="28" customFormat="1" ht="12.75">
      <c r="A31" s="76">
        <v>8132</v>
      </c>
      <c r="B31" s="153" t="s">
        <v>572</v>
      </c>
      <c r="C31" s="83"/>
      <c r="D31" s="211">
        <f t="shared" si="0"/>
        <v>0</v>
      </c>
      <c r="E31" s="216" t="s">
        <v>654</v>
      </c>
      <c r="F31" s="212"/>
    </row>
    <row r="32" spans="1:6" ht="12.75">
      <c r="A32" s="76">
        <v>8140</v>
      </c>
      <c r="B32" s="150" t="s">
        <v>72</v>
      </c>
      <c r="C32" s="83"/>
      <c r="D32" s="210">
        <f>SUM(E32:F32)</f>
        <v>0</v>
      </c>
      <c r="E32" s="215">
        <f>SUM(E33)</f>
        <v>0</v>
      </c>
      <c r="F32" s="215">
        <f>SUM(F33)</f>
        <v>0</v>
      </c>
    </row>
    <row r="33" spans="1:6" ht="24">
      <c r="A33" s="76">
        <v>8141</v>
      </c>
      <c r="B33" s="150" t="s">
        <v>78</v>
      </c>
      <c r="C33" s="83" t="s">
        <v>583</v>
      </c>
      <c r="D33" s="210">
        <f aca="true" t="shared" si="1" ref="D33:D69">SUM(E33:F33)</f>
        <v>0</v>
      </c>
      <c r="E33" s="215">
        <f>SUM(E34:E35)</f>
        <v>0</v>
      </c>
      <c r="F33" s="215">
        <f>SUM(F34:F35)</f>
        <v>0</v>
      </c>
    </row>
    <row r="34" spans="1:6" ht="12.75">
      <c r="A34" s="76">
        <v>8142</v>
      </c>
      <c r="B34" s="153" t="s">
        <v>575</v>
      </c>
      <c r="C34" s="91"/>
      <c r="D34" s="210">
        <f t="shared" si="1"/>
        <v>0</v>
      </c>
      <c r="E34" s="217"/>
      <c r="F34" s="216" t="s">
        <v>654</v>
      </c>
    </row>
    <row r="35" spans="1:6" ht="12.75">
      <c r="A35" s="76">
        <v>8143</v>
      </c>
      <c r="B35" s="153" t="s">
        <v>576</v>
      </c>
      <c r="C35" s="91"/>
      <c r="D35" s="210">
        <f t="shared" si="1"/>
        <v>0</v>
      </c>
      <c r="E35" s="217"/>
      <c r="F35" s="212"/>
    </row>
    <row r="36" spans="1:6" ht="24">
      <c r="A36" s="76">
        <v>8150</v>
      </c>
      <c r="B36" s="150" t="s">
        <v>73</v>
      </c>
      <c r="C36" s="116" t="s">
        <v>584</v>
      </c>
      <c r="D36" s="210">
        <f t="shared" si="1"/>
        <v>0</v>
      </c>
      <c r="E36" s="215">
        <f>-SUM(E37:E38)</f>
        <v>0</v>
      </c>
      <c r="F36" s="215">
        <f>F38</f>
        <v>0</v>
      </c>
    </row>
    <row r="37" spans="1:6" ht="12.75">
      <c r="A37" s="76">
        <v>8151</v>
      </c>
      <c r="B37" s="153" t="s">
        <v>574</v>
      </c>
      <c r="C37" s="116"/>
      <c r="D37" s="210">
        <f t="shared" si="1"/>
        <v>0</v>
      </c>
      <c r="E37" s="217"/>
      <c r="F37" s="165" t="s">
        <v>897</v>
      </c>
    </row>
    <row r="38" spans="1:6" ht="12.75">
      <c r="A38" s="76">
        <v>8152</v>
      </c>
      <c r="B38" s="153" t="s">
        <v>573</v>
      </c>
      <c r="C38" s="116"/>
      <c r="D38" s="210">
        <f t="shared" si="1"/>
        <v>0</v>
      </c>
      <c r="E38" s="217"/>
      <c r="F38" s="212"/>
    </row>
    <row r="39" spans="1:6" ht="50.25" customHeight="1">
      <c r="A39" s="76">
        <v>8160</v>
      </c>
      <c r="B39" s="150" t="s">
        <v>598</v>
      </c>
      <c r="C39" s="116"/>
      <c r="D39" s="210">
        <f>SUM(E39:F39)</f>
        <v>0</v>
      </c>
      <c r="E39" s="210">
        <f>SUM(E47)</f>
        <v>0</v>
      </c>
      <c r="F39" s="210">
        <f>SUM(F47)</f>
        <v>0</v>
      </c>
    </row>
    <row r="40" spans="1:6" ht="27" customHeight="1">
      <c r="A40" s="76">
        <v>8161</v>
      </c>
      <c r="B40" s="151" t="s">
        <v>74</v>
      </c>
      <c r="C40" s="116"/>
      <c r="D40" s="210">
        <f t="shared" si="1"/>
        <v>0</v>
      </c>
      <c r="E40" s="218" t="s">
        <v>654</v>
      </c>
      <c r="F40" s="210">
        <f>SUM(F41:F43)</f>
        <v>0</v>
      </c>
    </row>
    <row r="41" spans="1:6" ht="36" customHeight="1">
      <c r="A41" s="76">
        <v>8162</v>
      </c>
      <c r="B41" s="153" t="s">
        <v>547</v>
      </c>
      <c r="C41" s="116" t="s">
        <v>585</v>
      </c>
      <c r="D41" s="210">
        <f t="shared" si="1"/>
        <v>0</v>
      </c>
      <c r="E41" s="216" t="s">
        <v>654</v>
      </c>
      <c r="F41" s="210"/>
    </row>
    <row r="42" spans="1:6" ht="106.5" customHeight="1">
      <c r="A42" s="117">
        <v>8163</v>
      </c>
      <c r="B42" s="153" t="s">
        <v>546</v>
      </c>
      <c r="C42" s="116" t="s">
        <v>585</v>
      </c>
      <c r="D42" s="210">
        <f t="shared" si="1"/>
        <v>0</v>
      </c>
      <c r="E42" s="218" t="s">
        <v>654</v>
      </c>
      <c r="F42" s="211"/>
    </row>
    <row r="43" spans="1:6" ht="24">
      <c r="A43" s="76">
        <v>8164</v>
      </c>
      <c r="B43" s="153" t="s">
        <v>548</v>
      </c>
      <c r="C43" s="116" t="s">
        <v>586</v>
      </c>
      <c r="D43" s="210">
        <f t="shared" si="1"/>
        <v>0</v>
      </c>
      <c r="E43" s="216" t="s">
        <v>654</v>
      </c>
      <c r="F43" s="210"/>
    </row>
    <row r="44" spans="1:6" ht="12.75">
      <c r="A44" s="76">
        <v>8170</v>
      </c>
      <c r="B44" s="151" t="s">
        <v>75</v>
      </c>
      <c r="C44" s="116"/>
      <c r="D44" s="210">
        <f t="shared" si="1"/>
        <v>0</v>
      </c>
      <c r="E44" s="215">
        <f>SUM(E45:E46)</f>
        <v>0</v>
      </c>
      <c r="F44" s="215">
        <f>SUM(F45:F46)</f>
        <v>0</v>
      </c>
    </row>
    <row r="45" spans="1:6" ht="36">
      <c r="A45" s="76">
        <v>8171</v>
      </c>
      <c r="B45" s="153" t="s">
        <v>552</v>
      </c>
      <c r="C45" s="116" t="s">
        <v>587</v>
      </c>
      <c r="D45" s="210">
        <f t="shared" si="1"/>
        <v>0</v>
      </c>
      <c r="E45" s="215"/>
      <c r="F45" s="210"/>
    </row>
    <row r="46" spans="1:6" ht="14.25" customHeight="1">
      <c r="A46" s="76">
        <v>8172</v>
      </c>
      <c r="B46" s="152" t="s">
        <v>553</v>
      </c>
      <c r="C46" s="116" t="s">
        <v>588</v>
      </c>
      <c r="D46" s="210">
        <f t="shared" si="1"/>
        <v>0</v>
      </c>
      <c r="E46" s="215"/>
      <c r="F46" s="210"/>
    </row>
    <row r="47" spans="1:9" ht="50.25" customHeight="1">
      <c r="A47" s="118">
        <v>8190</v>
      </c>
      <c r="B47" s="151" t="s">
        <v>353</v>
      </c>
      <c r="C47" s="76"/>
      <c r="D47" s="210">
        <f>SUM(E47:F47)</f>
        <v>0</v>
      </c>
      <c r="E47" s="210">
        <f>SUM(E48-E50)</f>
        <v>0</v>
      </c>
      <c r="F47" s="210">
        <f>SUM(F51)</f>
        <v>0</v>
      </c>
      <c r="I47" s="247"/>
    </row>
    <row r="48" spans="1:6" ht="36" customHeight="1">
      <c r="A48" s="117">
        <v>8191</v>
      </c>
      <c r="B48" s="154" t="s">
        <v>76</v>
      </c>
      <c r="C48" s="119">
        <v>9320</v>
      </c>
      <c r="D48" s="215">
        <v>0</v>
      </c>
      <c r="E48" s="215">
        <f>SUM(E49:E50)</f>
        <v>0</v>
      </c>
      <c r="F48" s="213" t="s">
        <v>897</v>
      </c>
    </row>
    <row r="49" spans="1:6" ht="62.25" customHeight="1">
      <c r="A49" s="117">
        <v>8192</v>
      </c>
      <c r="B49" s="153" t="s">
        <v>549</v>
      </c>
      <c r="C49" s="76"/>
      <c r="D49" s="210">
        <v>0</v>
      </c>
      <c r="E49" s="163">
        <v>0</v>
      </c>
      <c r="F49" s="216" t="s">
        <v>654</v>
      </c>
    </row>
    <row r="50" spans="1:6" ht="37.5" customHeight="1">
      <c r="A50" s="117">
        <v>8193</v>
      </c>
      <c r="B50" s="153" t="s">
        <v>718</v>
      </c>
      <c r="C50" s="76"/>
      <c r="D50" s="215">
        <v>0</v>
      </c>
      <c r="E50" s="163">
        <v>0</v>
      </c>
      <c r="F50" s="216" t="s">
        <v>897</v>
      </c>
    </row>
    <row r="51" spans="1:6" ht="35.25" customHeight="1">
      <c r="A51" s="117">
        <v>8194</v>
      </c>
      <c r="B51" s="153" t="s">
        <v>177</v>
      </c>
      <c r="C51" s="120">
        <v>9330</v>
      </c>
      <c r="D51" s="215" t="s">
        <v>1039</v>
      </c>
      <c r="E51" s="340" t="s">
        <v>654</v>
      </c>
      <c r="F51" s="215">
        <f>SUM(F52:F53)</f>
        <v>0</v>
      </c>
    </row>
    <row r="52" spans="1:6" ht="40.5" customHeight="1">
      <c r="A52" s="117">
        <v>8195</v>
      </c>
      <c r="B52" s="153" t="s">
        <v>495</v>
      </c>
      <c r="C52" s="120"/>
      <c r="D52" s="210">
        <f>SUM(F52)</f>
        <v>0</v>
      </c>
      <c r="E52" s="340" t="s">
        <v>654</v>
      </c>
      <c r="F52" s="210">
        <v>0</v>
      </c>
    </row>
    <row r="53" spans="1:6" ht="48" customHeight="1">
      <c r="A53" s="117">
        <v>8196</v>
      </c>
      <c r="B53" s="153" t="s">
        <v>352</v>
      </c>
      <c r="C53" s="120"/>
      <c r="D53" s="215">
        <f>SUM(F53)</f>
        <v>0</v>
      </c>
      <c r="E53" s="340" t="s">
        <v>654</v>
      </c>
      <c r="F53" s="215">
        <v>0</v>
      </c>
    </row>
    <row r="54" spans="1:6" ht="41.25" customHeight="1">
      <c r="A54" s="117">
        <v>8197</v>
      </c>
      <c r="B54" s="151" t="s">
        <v>493</v>
      </c>
      <c r="C54" s="121"/>
      <c r="D54" s="210">
        <f t="shared" si="1"/>
        <v>0</v>
      </c>
      <c r="E54" s="340" t="s">
        <v>654</v>
      </c>
      <c r="F54" s="339" t="s">
        <v>654</v>
      </c>
    </row>
    <row r="55" spans="1:6" ht="49.5" customHeight="1">
      <c r="A55" s="117">
        <v>8198</v>
      </c>
      <c r="B55" s="151" t="s">
        <v>494</v>
      </c>
      <c r="C55" s="121"/>
      <c r="D55" s="210"/>
      <c r="E55" s="215"/>
      <c r="F55" s="215"/>
    </row>
    <row r="56" spans="1:6" ht="56.25" customHeight="1">
      <c r="A56" s="117">
        <v>8199</v>
      </c>
      <c r="B56" s="151" t="s">
        <v>599</v>
      </c>
      <c r="C56" s="121"/>
      <c r="D56" s="210">
        <v>0</v>
      </c>
      <c r="E56" s="215">
        <v>0</v>
      </c>
      <c r="F56" s="215"/>
    </row>
    <row r="57" spans="1:6" ht="36" customHeight="1">
      <c r="A57" s="117" t="s">
        <v>456</v>
      </c>
      <c r="B57" s="153" t="s">
        <v>77</v>
      </c>
      <c r="C57" s="121"/>
      <c r="D57" s="210">
        <f t="shared" si="1"/>
        <v>0</v>
      </c>
      <c r="E57" s="216" t="s">
        <v>654</v>
      </c>
      <c r="F57" s="210">
        <v>0</v>
      </c>
    </row>
    <row r="58" spans="1:6" ht="12" customHeight="1">
      <c r="A58" s="82">
        <v>8200</v>
      </c>
      <c r="B58" s="149" t="s">
        <v>600</v>
      </c>
      <c r="C58" s="76"/>
      <c r="D58" s="210">
        <f t="shared" si="1"/>
        <v>0</v>
      </c>
      <c r="E58" s="210">
        <f>SUM(E59)</f>
        <v>0</v>
      </c>
      <c r="F58" s="210">
        <f>SUM(F59)</f>
        <v>0</v>
      </c>
    </row>
    <row r="59" spans="1:6" ht="13.5" customHeight="1">
      <c r="A59" s="82">
        <v>8210</v>
      </c>
      <c r="B59" s="155" t="s">
        <v>601</v>
      </c>
      <c r="C59" s="76"/>
      <c r="D59" s="210">
        <f t="shared" si="1"/>
        <v>0</v>
      </c>
      <c r="E59" s="210">
        <f>E63</f>
        <v>0</v>
      </c>
      <c r="F59" s="210">
        <f>SUM(F60+F63)</f>
        <v>0</v>
      </c>
    </row>
    <row r="60" spans="1:6" ht="36">
      <c r="A60" s="82">
        <v>8211</v>
      </c>
      <c r="B60" s="151" t="s">
        <v>80</v>
      </c>
      <c r="C60" s="76"/>
      <c r="D60" s="210">
        <f t="shared" si="1"/>
        <v>0</v>
      </c>
      <c r="E60" s="216" t="s">
        <v>654</v>
      </c>
      <c r="F60" s="210">
        <f>SUM(F61:F62)</f>
        <v>0</v>
      </c>
    </row>
    <row r="61" spans="1:6" ht="12.75">
      <c r="A61" s="82">
        <v>8212</v>
      </c>
      <c r="B61" s="152" t="s">
        <v>554</v>
      </c>
      <c r="C61" s="116" t="s">
        <v>557</v>
      </c>
      <c r="D61" s="210">
        <f t="shared" si="1"/>
        <v>0</v>
      </c>
      <c r="E61" s="216" t="s">
        <v>654</v>
      </c>
      <c r="F61" s="210"/>
    </row>
    <row r="62" spans="1:6" ht="12.75">
      <c r="A62" s="82">
        <v>8213</v>
      </c>
      <c r="B62" s="152" t="s">
        <v>551</v>
      </c>
      <c r="C62" s="116" t="s">
        <v>558</v>
      </c>
      <c r="D62" s="210">
        <f t="shared" si="1"/>
        <v>0</v>
      </c>
      <c r="E62" s="216" t="s">
        <v>654</v>
      </c>
      <c r="F62" s="210"/>
    </row>
    <row r="63" spans="1:6" ht="24.75" customHeight="1">
      <c r="A63" s="82">
        <v>8220</v>
      </c>
      <c r="B63" s="151" t="s">
        <v>602</v>
      </c>
      <c r="C63" s="122"/>
      <c r="D63" s="210">
        <f t="shared" si="1"/>
        <v>0</v>
      </c>
      <c r="E63" s="214"/>
      <c r="F63" s="210">
        <f>SUM(F64+F67)</f>
        <v>0</v>
      </c>
    </row>
    <row r="64" spans="1:6" ht="12.75">
      <c r="A64" s="82">
        <v>8221</v>
      </c>
      <c r="B64" s="151" t="s">
        <v>79</v>
      </c>
      <c r="C64" s="122"/>
      <c r="D64" s="210">
        <f t="shared" si="1"/>
        <v>0</v>
      </c>
      <c r="E64" s="216" t="s">
        <v>654</v>
      </c>
      <c r="F64" s="214"/>
    </row>
    <row r="65" spans="1:6" ht="12.75">
      <c r="A65" s="76">
        <v>8222</v>
      </c>
      <c r="B65" s="153" t="s">
        <v>569</v>
      </c>
      <c r="C65" s="116" t="s">
        <v>559</v>
      </c>
      <c r="D65" s="210">
        <f t="shared" si="1"/>
        <v>0</v>
      </c>
      <c r="E65" s="216" t="s">
        <v>654</v>
      </c>
      <c r="F65" s="214"/>
    </row>
    <row r="66" spans="1:6" ht="24">
      <c r="A66" s="76">
        <v>8230</v>
      </c>
      <c r="B66" s="153" t="s">
        <v>571</v>
      </c>
      <c r="C66" s="116" t="s">
        <v>560</v>
      </c>
      <c r="D66" s="210">
        <f t="shared" si="1"/>
        <v>0</v>
      </c>
      <c r="E66" s="216" t="s">
        <v>654</v>
      </c>
      <c r="F66" s="214"/>
    </row>
    <row r="67" spans="1:6" ht="12.75">
      <c r="A67" s="76">
        <v>8240</v>
      </c>
      <c r="B67" s="151" t="s">
        <v>72</v>
      </c>
      <c r="C67" s="122"/>
      <c r="D67" s="210">
        <f t="shared" si="1"/>
        <v>0</v>
      </c>
      <c r="E67" s="214"/>
      <c r="F67" s="214"/>
    </row>
    <row r="68" spans="1:6" ht="12.75">
      <c r="A68" s="76">
        <v>8241</v>
      </c>
      <c r="B68" s="153" t="s">
        <v>589</v>
      </c>
      <c r="C68" s="116" t="s">
        <v>559</v>
      </c>
      <c r="D68" s="210">
        <f t="shared" si="1"/>
        <v>0</v>
      </c>
      <c r="E68" s="214"/>
      <c r="F68" s="214"/>
    </row>
    <row r="69" spans="1:6" ht="24">
      <c r="A69" s="76">
        <v>8250</v>
      </c>
      <c r="B69" s="153" t="s">
        <v>577</v>
      </c>
      <c r="C69" s="116" t="s">
        <v>560</v>
      </c>
      <c r="D69" s="210">
        <f t="shared" si="1"/>
        <v>0</v>
      </c>
      <c r="E69" s="217"/>
      <c r="F69" s="212"/>
    </row>
    <row r="70" spans="2:3" ht="12.75">
      <c r="B70" s="34"/>
      <c r="C70" s="4"/>
    </row>
    <row r="71" spans="2:3" ht="12.75">
      <c r="B71" s="34"/>
      <c r="C71" s="4"/>
    </row>
    <row r="72" spans="2:3" ht="12.75">
      <c r="B72" s="34"/>
      <c r="C72" s="4"/>
    </row>
    <row r="73" spans="2:3" ht="12.75">
      <c r="B73" s="34"/>
      <c r="C73" s="4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5" right="0.275590551181102" top="0.393700787401575" bottom="0.590551181102362" header="0.196850393700787" footer="0.15748031496063"/>
  <pageSetup firstPageNumber="21" useFirstPageNumber="1" fitToHeight="0" fitToWidth="1" horizontalDpi="600" verticalDpi="600" orientation="portrait" paperSize="9" scale="77" r:id="rId1"/>
  <headerFooter alignWithMargins="0">
    <oddFooter>&amp;RԲյուջե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681"/>
  <sheetViews>
    <sheetView showGridLines="0" zoomScale="90" zoomScaleNormal="90" zoomScalePageLayoutView="70" workbookViewId="0" topLeftCell="A1">
      <selection activeCell="K5" sqref="K5"/>
    </sheetView>
  </sheetViews>
  <sheetFormatPr defaultColWidth="9.140625" defaultRowHeight="12.75"/>
  <cols>
    <col min="1" max="1" width="7.7109375" style="248" customWidth="1"/>
    <col min="2" max="2" width="6.421875" style="308" customWidth="1"/>
    <col min="3" max="3" width="6.421875" style="309" customWidth="1"/>
    <col min="4" max="4" width="6.8515625" style="310" customWidth="1"/>
    <col min="5" max="5" width="8.7109375" style="310" customWidth="1"/>
    <col min="6" max="6" width="52.57421875" style="307" customWidth="1"/>
    <col min="7" max="7" width="15.28125" style="248" customWidth="1"/>
    <col min="8" max="8" width="16.57421875" style="248" customWidth="1"/>
    <col min="9" max="9" width="15.00390625" style="248" customWidth="1"/>
    <col min="10" max="16384" width="9.140625" style="248" customWidth="1"/>
  </cols>
  <sheetData>
    <row r="1" spans="1:9" ht="18">
      <c r="A1" s="409" t="s">
        <v>1089</v>
      </c>
      <c r="B1" s="409"/>
      <c r="C1" s="409"/>
      <c r="D1" s="409"/>
      <c r="E1" s="409"/>
      <c r="F1" s="409"/>
      <c r="G1" s="409"/>
      <c r="H1" s="409"/>
      <c r="I1" s="409"/>
    </row>
    <row r="2" spans="1:9" ht="36" customHeight="1">
      <c r="A2" s="410" t="s">
        <v>1060</v>
      </c>
      <c r="B2" s="410"/>
      <c r="C2" s="410"/>
      <c r="D2" s="410"/>
      <c r="E2" s="410"/>
      <c r="F2" s="410"/>
      <c r="G2" s="410"/>
      <c r="H2" s="410"/>
      <c r="I2" s="410"/>
    </row>
    <row r="3" spans="1:6" ht="3.75" customHeight="1">
      <c r="A3" s="248" t="s">
        <v>1061</v>
      </c>
      <c r="B3" s="249"/>
      <c r="C3" s="250"/>
      <c r="D3" s="250"/>
      <c r="E3" s="250"/>
      <c r="F3" s="251"/>
    </row>
    <row r="4" spans="2:9" ht="18">
      <c r="B4" s="249"/>
      <c r="C4" s="250"/>
      <c r="D4" s="250"/>
      <c r="E4" s="250"/>
      <c r="F4" s="252"/>
      <c r="H4" s="411" t="s">
        <v>634</v>
      </c>
      <c r="I4" s="411"/>
    </row>
    <row r="5" spans="1:9" s="255" customFormat="1" ht="18" customHeight="1">
      <c r="A5" s="403" t="s">
        <v>630</v>
      </c>
      <c r="B5" s="405" t="s">
        <v>312</v>
      </c>
      <c r="C5" s="407" t="s">
        <v>894</v>
      </c>
      <c r="D5" s="407" t="s">
        <v>895</v>
      </c>
      <c r="E5" s="407" t="s">
        <v>529</v>
      </c>
      <c r="F5" s="412" t="s">
        <v>137</v>
      </c>
      <c r="G5" s="403" t="s">
        <v>635</v>
      </c>
      <c r="H5" s="408" t="s">
        <v>769</v>
      </c>
      <c r="I5" s="408"/>
    </row>
    <row r="6" spans="1:9" s="257" customFormat="1" ht="95.25" customHeight="1">
      <c r="A6" s="403"/>
      <c r="B6" s="406"/>
      <c r="C6" s="406"/>
      <c r="D6" s="406"/>
      <c r="E6" s="406"/>
      <c r="F6" s="412"/>
      <c r="G6" s="404"/>
      <c r="H6" s="256" t="s">
        <v>884</v>
      </c>
      <c r="I6" s="256" t="s">
        <v>885</v>
      </c>
    </row>
    <row r="7" spans="1:9" s="259" customFormat="1" ht="21" customHeight="1">
      <c r="A7" s="258">
        <v>1</v>
      </c>
      <c r="B7" s="258">
        <v>2</v>
      </c>
      <c r="C7" s="258">
        <v>3</v>
      </c>
      <c r="D7" s="258">
        <v>4</v>
      </c>
      <c r="E7" s="258">
        <v>5</v>
      </c>
      <c r="F7" s="258">
        <v>6</v>
      </c>
      <c r="G7" s="258" t="s">
        <v>530</v>
      </c>
      <c r="H7" s="258" t="s">
        <v>531</v>
      </c>
      <c r="I7" s="258" t="s">
        <v>532</v>
      </c>
    </row>
    <row r="8" spans="1:9" s="264" customFormat="1" ht="78" customHeight="1">
      <c r="A8" s="260">
        <v>2000</v>
      </c>
      <c r="B8" s="282" t="s">
        <v>896</v>
      </c>
      <c r="C8" s="324" t="s">
        <v>897</v>
      </c>
      <c r="D8" s="324" t="s">
        <v>897</v>
      </c>
      <c r="E8" s="261"/>
      <c r="F8" s="262" t="s">
        <v>1062</v>
      </c>
      <c r="G8" s="263">
        <f>SUM(I8+H8)</f>
        <v>2056707</v>
      </c>
      <c r="H8" s="263">
        <f>SUM(H9+H186+H191+H200+H282+H309+H475+H550+H673+H625)</f>
        <v>1481707</v>
      </c>
      <c r="I8" s="263">
        <f>SUM(I9+I186+I191+I200+I282+I309+I475+I550+I673+I625)</f>
        <v>575000</v>
      </c>
    </row>
    <row r="9" spans="1:9" s="268" customFormat="1" ht="80.25" customHeight="1">
      <c r="A9" s="254">
        <v>2100</v>
      </c>
      <c r="B9" s="272" t="s">
        <v>680</v>
      </c>
      <c r="C9" s="273">
        <v>0</v>
      </c>
      <c r="D9" s="273">
        <v>0</v>
      </c>
      <c r="E9" s="266"/>
      <c r="F9" s="262" t="s">
        <v>1063</v>
      </c>
      <c r="G9" s="267">
        <f aca="true" t="shared" si="0" ref="G9:G90">SUM(H9:I9)</f>
        <v>396168</v>
      </c>
      <c r="H9" s="267">
        <f>SUM(H10+H173)</f>
        <v>309468</v>
      </c>
      <c r="I9" s="267">
        <f>SUM(I10+I173)</f>
        <v>86700</v>
      </c>
    </row>
    <row r="10" spans="1:12" s="271" customFormat="1" ht="60" customHeight="1">
      <c r="A10" s="269">
        <v>2110</v>
      </c>
      <c r="B10" s="272" t="s">
        <v>680</v>
      </c>
      <c r="C10" s="273">
        <v>1</v>
      </c>
      <c r="D10" s="273">
        <v>0</v>
      </c>
      <c r="E10" s="266"/>
      <c r="F10" s="270" t="s">
        <v>341</v>
      </c>
      <c r="G10" s="267">
        <f t="shared" si="0"/>
        <v>363968</v>
      </c>
      <c r="H10" s="263">
        <f>SUM(H11)</f>
        <v>293968</v>
      </c>
      <c r="I10" s="263">
        <f>SUM(I11)</f>
        <v>70000</v>
      </c>
      <c r="L10" s="263"/>
    </row>
    <row r="11" spans="1:9" ht="45" customHeight="1">
      <c r="A11" s="269">
        <v>2111</v>
      </c>
      <c r="B11" s="272" t="s">
        <v>680</v>
      </c>
      <c r="C11" s="273">
        <v>1</v>
      </c>
      <c r="D11" s="273">
        <v>1</v>
      </c>
      <c r="E11" s="273"/>
      <c r="F11" s="274" t="s">
        <v>313</v>
      </c>
      <c r="G11" s="267">
        <f t="shared" si="0"/>
        <v>363968</v>
      </c>
      <c r="H11" s="267">
        <f>SUM(H13:H38)</f>
        <v>293968</v>
      </c>
      <c r="I11" s="267">
        <f>SUM(I13:I38)</f>
        <v>70000</v>
      </c>
    </row>
    <row r="12" spans="1:9" ht="36" customHeight="1">
      <c r="A12" s="269"/>
      <c r="B12" s="272"/>
      <c r="C12" s="273"/>
      <c r="D12" s="273"/>
      <c r="E12" s="273"/>
      <c r="F12" s="274" t="s">
        <v>624</v>
      </c>
      <c r="G12" s="267"/>
      <c r="H12" s="267"/>
      <c r="I12" s="267"/>
    </row>
    <row r="13" spans="1:9" ht="36.75" customHeight="1">
      <c r="A13" s="269"/>
      <c r="B13" s="272"/>
      <c r="C13" s="273"/>
      <c r="D13" s="273"/>
      <c r="E13" s="254">
        <v>4111</v>
      </c>
      <c r="F13" s="276" t="s">
        <v>470</v>
      </c>
      <c r="G13" s="267">
        <f t="shared" si="0"/>
        <v>211568</v>
      </c>
      <c r="H13" s="267">
        <v>211568</v>
      </c>
      <c r="I13" s="277">
        <v>0</v>
      </c>
    </row>
    <row r="14" spans="1:9" ht="39" customHeight="1">
      <c r="A14" s="269"/>
      <c r="B14" s="272"/>
      <c r="C14" s="273"/>
      <c r="D14" s="273"/>
      <c r="E14" s="279">
        <v>4112</v>
      </c>
      <c r="F14" s="276" t="s">
        <v>471</v>
      </c>
      <c r="G14" s="267">
        <f>SUM(H14:I14)</f>
        <v>45500</v>
      </c>
      <c r="H14" s="267">
        <v>45500</v>
      </c>
      <c r="I14" s="277">
        <v>0</v>
      </c>
    </row>
    <row r="15" spans="1:9" s="349" customFormat="1" ht="22.5" customHeight="1">
      <c r="A15" s="345"/>
      <c r="B15" s="346"/>
      <c r="C15" s="347"/>
      <c r="D15" s="347"/>
      <c r="E15" s="355">
        <v>4115</v>
      </c>
      <c r="F15" s="348" t="s">
        <v>472</v>
      </c>
      <c r="G15" s="296">
        <f t="shared" si="0"/>
        <v>0</v>
      </c>
      <c r="H15" s="296">
        <v>0</v>
      </c>
      <c r="I15" s="356">
        <v>0</v>
      </c>
    </row>
    <row r="16" spans="1:9" ht="32.25" customHeight="1">
      <c r="A16" s="269"/>
      <c r="B16" s="272"/>
      <c r="C16" s="273"/>
      <c r="D16" s="273"/>
      <c r="E16" s="254">
        <v>4131</v>
      </c>
      <c r="F16" s="276" t="s">
        <v>753</v>
      </c>
      <c r="G16" s="267">
        <f aca="true" t="shared" si="1" ref="G16:G22">SUM(H16:I16)</f>
        <v>0</v>
      </c>
      <c r="H16" s="267">
        <v>0</v>
      </c>
      <c r="I16" s="277">
        <v>0</v>
      </c>
    </row>
    <row r="17" spans="1:9" ht="36" customHeight="1">
      <c r="A17" s="269"/>
      <c r="B17" s="272"/>
      <c r="C17" s="273"/>
      <c r="D17" s="273"/>
      <c r="E17" s="254">
        <v>4211</v>
      </c>
      <c r="F17" s="276" t="s">
        <v>755</v>
      </c>
      <c r="G17" s="267">
        <f>SUM(H17:I17)</f>
        <v>0</v>
      </c>
      <c r="H17" s="267">
        <v>0</v>
      </c>
      <c r="I17" s="277">
        <v>0</v>
      </c>
    </row>
    <row r="18" spans="1:9" ht="22.5" customHeight="1">
      <c r="A18" s="269"/>
      <c r="B18" s="272"/>
      <c r="C18" s="273"/>
      <c r="D18" s="273"/>
      <c r="E18" s="254">
        <v>4212</v>
      </c>
      <c r="F18" s="276" t="s">
        <v>1064</v>
      </c>
      <c r="G18" s="267">
        <f t="shared" si="1"/>
        <v>2600</v>
      </c>
      <c r="H18" s="267">
        <v>2600</v>
      </c>
      <c r="I18" s="277">
        <v>0</v>
      </c>
    </row>
    <row r="19" spans="1:9" ht="22.5" customHeight="1">
      <c r="A19" s="269"/>
      <c r="B19" s="272"/>
      <c r="C19" s="273"/>
      <c r="D19" s="273"/>
      <c r="E19" s="279">
        <v>4213</v>
      </c>
      <c r="F19" s="276" t="s">
        <v>474</v>
      </c>
      <c r="G19" s="267">
        <f t="shared" si="1"/>
        <v>500</v>
      </c>
      <c r="H19" s="267">
        <v>500</v>
      </c>
      <c r="I19" s="277">
        <v>0</v>
      </c>
    </row>
    <row r="20" spans="1:9" ht="22.5" customHeight="1">
      <c r="A20" s="269"/>
      <c r="B20" s="272"/>
      <c r="C20" s="273"/>
      <c r="D20" s="273"/>
      <c r="E20" s="254">
        <v>4214</v>
      </c>
      <c r="F20" s="276" t="s">
        <v>475</v>
      </c>
      <c r="G20" s="267">
        <f t="shared" si="1"/>
        <v>2500</v>
      </c>
      <c r="H20" s="267">
        <v>2500</v>
      </c>
      <c r="I20" s="277">
        <v>0</v>
      </c>
    </row>
    <row r="21" spans="1:9" ht="22.5" customHeight="1">
      <c r="A21" s="269"/>
      <c r="B21" s="272"/>
      <c r="C21" s="273"/>
      <c r="D21" s="273"/>
      <c r="E21" s="279">
        <v>4215</v>
      </c>
      <c r="F21" s="276" t="s">
        <v>476</v>
      </c>
      <c r="G21" s="267">
        <f t="shared" si="1"/>
        <v>500</v>
      </c>
      <c r="H21" s="267">
        <v>500</v>
      </c>
      <c r="I21" s="277">
        <v>0</v>
      </c>
    </row>
    <row r="22" spans="1:9" ht="22.5" customHeight="1">
      <c r="A22" s="269"/>
      <c r="B22" s="272"/>
      <c r="C22" s="273"/>
      <c r="D22" s="273"/>
      <c r="E22" s="279">
        <v>4221</v>
      </c>
      <c r="F22" s="276" t="s">
        <v>479</v>
      </c>
      <c r="G22" s="267">
        <f t="shared" si="1"/>
        <v>500</v>
      </c>
      <c r="H22" s="267">
        <v>500</v>
      </c>
      <c r="I22" s="277">
        <v>0</v>
      </c>
    </row>
    <row r="23" spans="1:9" ht="22.5" customHeight="1">
      <c r="A23" s="269"/>
      <c r="B23" s="272"/>
      <c r="C23" s="273"/>
      <c r="D23" s="273"/>
      <c r="E23" s="279">
        <v>4232</v>
      </c>
      <c r="F23" s="276" t="s">
        <v>691</v>
      </c>
      <c r="G23" s="267">
        <f>SUM(H23:I23)</f>
        <v>4500</v>
      </c>
      <c r="H23" s="267">
        <v>4500</v>
      </c>
      <c r="I23" s="277">
        <v>0</v>
      </c>
    </row>
    <row r="24" spans="1:9" ht="36" customHeight="1">
      <c r="A24" s="269"/>
      <c r="B24" s="272"/>
      <c r="C24" s="273"/>
      <c r="D24" s="273"/>
      <c r="E24" s="282" t="s">
        <v>853</v>
      </c>
      <c r="F24" s="276" t="s">
        <v>484</v>
      </c>
      <c r="G24" s="267">
        <f aca="true" t="shared" si="2" ref="G24:G36">SUM(H24:I24)</f>
        <v>800</v>
      </c>
      <c r="H24" s="267">
        <v>800</v>
      </c>
      <c r="I24" s="277">
        <v>0</v>
      </c>
    </row>
    <row r="25" spans="1:9" ht="22.5" customHeight="1">
      <c r="A25" s="269"/>
      <c r="B25" s="272"/>
      <c r="C25" s="273"/>
      <c r="D25" s="273"/>
      <c r="E25" s="279">
        <v>4234</v>
      </c>
      <c r="F25" s="276" t="s">
        <v>689</v>
      </c>
      <c r="G25" s="267">
        <f t="shared" si="2"/>
        <v>1000</v>
      </c>
      <c r="H25" s="267">
        <v>1000</v>
      </c>
      <c r="I25" s="277">
        <v>0</v>
      </c>
    </row>
    <row r="26" spans="1:9" ht="22.5" customHeight="1">
      <c r="A26" s="269"/>
      <c r="B26" s="272"/>
      <c r="C26" s="273"/>
      <c r="D26" s="273"/>
      <c r="E26" s="279">
        <v>4237</v>
      </c>
      <c r="F26" s="276" t="s">
        <v>488</v>
      </c>
      <c r="G26" s="267">
        <f t="shared" si="2"/>
        <v>500</v>
      </c>
      <c r="H26" s="267">
        <v>500</v>
      </c>
      <c r="I26" s="277"/>
    </row>
    <row r="27" spans="1:9" ht="24.75" customHeight="1">
      <c r="A27" s="269"/>
      <c r="B27" s="272"/>
      <c r="C27" s="273"/>
      <c r="D27" s="273"/>
      <c r="E27" s="279">
        <v>4239</v>
      </c>
      <c r="F27" s="276" t="s">
        <v>687</v>
      </c>
      <c r="G27" s="267">
        <f t="shared" si="2"/>
        <v>1000</v>
      </c>
      <c r="H27" s="267">
        <v>1000</v>
      </c>
      <c r="I27" s="277">
        <v>0</v>
      </c>
    </row>
    <row r="28" spans="1:9" ht="22.5" customHeight="1">
      <c r="A28" s="269"/>
      <c r="B28" s="272"/>
      <c r="C28" s="273"/>
      <c r="D28" s="273"/>
      <c r="E28" s="279">
        <v>4241</v>
      </c>
      <c r="F28" s="276" t="s">
        <v>490</v>
      </c>
      <c r="G28" s="267">
        <f t="shared" si="2"/>
        <v>4500</v>
      </c>
      <c r="H28" s="267">
        <v>4500</v>
      </c>
      <c r="I28" s="277">
        <v>0</v>
      </c>
    </row>
    <row r="29" spans="1:9" ht="35.25" customHeight="1">
      <c r="A29" s="269"/>
      <c r="B29" s="272"/>
      <c r="C29" s="273"/>
      <c r="D29" s="273"/>
      <c r="E29" s="279">
        <v>4251</v>
      </c>
      <c r="F29" s="276" t="s">
        <v>491</v>
      </c>
      <c r="G29" s="267">
        <f t="shared" si="2"/>
        <v>1500</v>
      </c>
      <c r="H29" s="267">
        <v>1500</v>
      </c>
      <c r="I29" s="277">
        <v>0</v>
      </c>
    </row>
    <row r="30" spans="1:9" ht="36" customHeight="1">
      <c r="A30" s="269"/>
      <c r="B30" s="272"/>
      <c r="C30" s="273"/>
      <c r="D30" s="273"/>
      <c r="E30" s="279">
        <v>4252</v>
      </c>
      <c r="F30" s="276" t="s">
        <v>492</v>
      </c>
      <c r="G30" s="267">
        <f t="shared" si="2"/>
        <v>2500</v>
      </c>
      <c r="H30" s="267">
        <v>2500</v>
      </c>
      <c r="I30" s="277">
        <v>0</v>
      </c>
    </row>
    <row r="31" spans="1:9" ht="22.5" customHeight="1">
      <c r="A31" s="269"/>
      <c r="B31" s="272"/>
      <c r="C31" s="273"/>
      <c r="D31" s="273"/>
      <c r="E31" s="254">
        <v>4261</v>
      </c>
      <c r="F31" s="276" t="s">
        <v>498</v>
      </c>
      <c r="G31" s="267">
        <f t="shared" si="2"/>
        <v>1500</v>
      </c>
      <c r="H31" s="267">
        <v>1500</v>
      </c>
      <c r="I31" s="277">
        <v>0</v>
      </c>
    </row>
    <row r="32" spans="1:9" ht="22.5" customHeight="1">
      <c r="A32" s="269"/>
      <c r="B32" s="272"/>
      <c r="C32" s="273"/>
      <c r="D32" s="273"/>
      <c r="E32" s="254">
        <v>4264</v>
      </c>
      <c r="F32" s="276" t="s">
        <v>500</v>
      </c>
      <c r="G32" s="267">
        <f t="shared" si="2"/>
        <v>10000</v>
      </c>
      <c r="H32" s="267">
        <v>10000</v>
      </c>
      <c r="I32" s="277">
        <v>0</v>
      </c>
    </row>
    <row r="33" spans="1:9" ht="23.25" customHeight="1">
      <c r="A33" s="269"/>
      <c r="B33" s="272"/>
      <c r="C33" s="273"/>
      <c r="D33" s="273"/>
      <c r="E33" s="279">
        <v>4267</v>
      </c>
      <c r="F33" s="276" t="s">
        <v>503</v>
      </c>
      <c r="G33" s="267">
        <f t="shared" si="2"/>
        <v>1000</v>
      </c>
      <c r="H33" s="267">
        <v>1000</v>
      </c>
      <c r="I33" s="277">
        <v>0</v>
      </c>
    </row>
    <row r="34" spans="1:9" ht="22.5" customHeight="1">
      <c r="A34" s="269"/>
      <c r="B34" s="272"/>
      <c r="C34" s="273"/>
      <c r="D34" s="273"/>
      <c r="E34" s="279">
        <v>4269</v>
      </c>
      <c r="F34" s="276" t="s">
        <v>688</v>
      </c>
      <c r="G34" s="267">
        <v>1000</v>
      </c>
      <c r="H34" s="267">
        <v>1000</v>
      </c>
      <c r="I34" s="277">
        <v>0</v>
      </c>
    </row>
    <row r="35" spans="1:9" ht="22.5" customHeight="1">
      <c r="A35" s="269"/>
      <c r="B35" s="272"/>
      <c r="C35" s="273"/>
      <c r="D35" s="273"/>
      <c r="E35" s="279">
        <v>4823</v>
      </c>
      <c r="F35" s="276" t="s">
        <v>816</v>
      </c>
      <c r="G35" s="267">
        <f>SUM(H35:I35)</f>
        <v>500</v>
      </c>
      <c r="H35" s="267">
        <v>500</v>
      </c>
      <c r="I35" s="277">
        <v>0</v>
      </c>
    </row>
    <row r="36" spans="1:9" ht="34.5" customHeight="1">
      <c r="A36" s="269"/>
      <c r="B36" s="272"/>
      <c r="C36" s="273"/>
      <c r="D36" s="273"/>
      <c r="E36" s="279">
        <v>5113</v>
      </c>
      <c r="F36" s="276" t="s">
        <v>612</v>
      </c>
      <c r="G36" s="267">
        <f t="shared" si="2"/>
        <v>65000</v>
      </c>
      <c r="H36" s="267">
        <v>0</v>
      </c>
      <c r="I36" s="277">
        <v>65000</v>
      </c>
    </row>
    <row r="37" spans="1:9" ht="24" customHeight="1">
      <c r="A37" s="269"/>
      <c r="B37" s="272"/>
      <c r="C37" s="273"/>
      <c r="D37" s="273"/>
      <c r="E37" s="279">
        <v>5122</v>
      </c>
      <c r="F37" s="276" t="s">
        <v>608</v>
      </c>
      <c r="G37" s="267">
        <f>SUM(H37:I37)</f>
        <v>4500</v>
      </c>
      <c r="H37" s="267">
        <v>0</v>
      </c>
      <c r="I37" s="267">
        <v>4500</v>
      </c>
    </row>
    <row r="38" spans="1:9" ht="22.5" customHeight="1">
      <c r="A38" s="269"/>
      <c r="B38" s="272"/>
      <c r="C38" s="273"/>
      <c r="D38" s="273"/>
      <c r="E38" s="279">
        <v>5134</v>
      </c>
      <c r="F38" s="276" t="s">
        <v>606</v>
      </c>
      <c r="G38" s="267">
        <f t="shared" si="0"/>
        <v>500</v>
      </c>
      <c r="H38" s="267">
        <v>0</v>
      </c>
      <c r="I38" s="267">
        <v>500</v>
      </c>
    </row>
    <row r="39" spans="1:9" ht="8.25" customHeight="1" hidden="1">
      <c r="A39" s="269"/>
      <c r="B39" s="272"/>
      <c r="C39" s="273"/>
      <c r="D39" s="273"/>
      <c r="E39" s="273"/>
      <c r="F39" s="274" t="s">
        <v>624</v>
      </c>
      <c r="G39" s="267">
        <f t="shared" si="0"/>
        <v>0</v>
      </c>
      <c r="H39" s="267"/>
      <c r="I39" s="267"/>
    </row>
    <row r="40" spans="1:9" ht="9.75" customHeight="1" hidden="1">
      <c r="A40" s="269"/>
      <c r="B40" s="272"/>
      <c r="C40" s="273"/>
      <c r="D40" s="273"/>
      <c r="E40" s="273"/>
      <c r="F40" s="274" t="s">
        <v>625</v>
      </c>
      <c r="G40" s="267">
        <f t="shared" si="0"/>
        <v>0</v>
      </c>
      <c r="H40" s="267"/>
      <c r="I40" s="267"/>
    </row>
    <row r="41" spans="1:9" ht="11.25" customHeight="1" hidden="1">
      <c r="A41" s="269"/>
      <c r="B41" s="272"/>
      <c r="C41" s="273"/>
      <c r="D41" s="273"/>
      <c r="E41" s="273"/>
      <c r="F41" s="274" t="s">
        <v>625</v>
      </c>
      <c r="G41" s="267">
        <f t="shared" si="0"/>
        <v>0</v>
      </c>
      <c r="H41" s="267"/>
      <c r="I41" s="267"/>
    </row>
    <row r="42" spans="1:9" ht="8.25" customHeight="1" hidden="1">
      <c r="A42" s="269">
        <v>2113</v>
      </c>
      <c r="B42" s="272" t="s">
        <v>680</v>
      </c>
      <c r="C42" s="273">
        <v>1</v>
      </c>
      <c r="D42" s="273">
        <v>3</v>
      </c>
      <c r="E42" s="273"/>
      <c r="F42" s="274" t="s">
        <v>905</v>
      </c>
      <c r="G42" s="267">
        <f t="shared" si="0"/>
        <v>0</v>
      </c>
      <c r="H42" s="267">
        <f>SUM(H44:H45)</f>
        <v>0</v>
      </c>
      <c r="I42" s="267">
        <f>SUM(I44:I45)</f>
        <v>0</v>
      </c>
    </row>
    <row r="43" spans="1:9" ht="9.75" customHeight="1" hidden="1">
      <c r="A43" s="269"/>
      <c r="B43" s="272"/>
      <c r="C43" s="273"/>
      <c r="D43" s="273"/>
      <c r="E43" s="273"/>
      <c r="F43" s="274" t="s">
        <v>624</v>
      </c>
      <c r="G43" s="267">
        <f t="shared" si="0"/>
        <v>0</v>
      </c>
      <c r="H43" s="267"/>
      <c r="I43" s="267"/>
    </row>
    <row r="44" spans="1:9" ht="6" customHeight="1" hidden="1">
      <c r="A44" s="269"/>
      <c r="B44" s="272"/>
      <c r="C44" s="273"/>
      <c r="D44" s="273"/>
      <c r="E44" s="273"/>
      <c r="F44" s="274" t="s">
        <v>625</v>
      </c>
      <c r="G44" s="267">
        <f t="shared" si="0"/>
        <v>0</v>
      </c>
      <c r="H44" s="267"/>
      <c r="I44" s="267"/>
    </row>
    <row r="45" spans="1:9" ht="6" customHeight="1" hidden="1">
      <c r="A45" s="269"/>
      <c r="B45" s="272"/>
      <c r="C45" s="273"/>
      <c r="D45" s="273"/>
      <c r="E45" s="273"/>
      <c r="F45" s="274" t="s">
        <v>625</v>
      </c>
      <c r="G45" s="267">
        <f t="shared" si="0"/>
        <v>0</v>
      </c>
      <c r="H45" s="267"/>
      <c r="I45" s="267"/>
    </row>
    <row r="46" spans="1:9" ht="6" customHeight="1" hidden="1">
      <c r="A46" s="269">
        <v>2120</v>
      </c>
      <c r="B46" s="265" t="s">
        <v>680</v>
      </c>
      <c r="C46" s="266">
        <v>2</v>
      </c>
      <c r="D46" s="266">
        <v>0</v>
      </c>
      <c r="E46" s="266"/>
      <c r="F46" s="270" t="s">
        <v>342</v>
      </c>
      <c r="G46" s="267">
        <f t="shared" si="0"/>
        <v>0</v>
      </c>
      <c r="H46" s="267">
        <f>SUM(H47+H51)</f>
        <v>0</v>
      </c>
      <c r="I46" s="267">
        <f>SUM(I47+I51)</f>
        <v>0</v>
      </c>
    </row>
    <row r="47" spans="1:9" ht="5.25" customHeight="1" hidden="1">
      <c r="A47" s="269">
        <v>2121</v>
      </c>
      <c r="B47" s="272" t="s">
        <v>680</v>
      </c>
      <c r="C47" s="273">
        <v>2</v>
      </c>
      <c r="D47" s="273">
        <v>1</v>
      </c>
      <c r="E47" s="273"/>
      <c r="F47" s="280" t="s">
        <v>314</v>
      </c>
      <c r="G47" s="267">
        <f t="shared" si="0"/>
        <v>0</v>
      </c>
      <c r="H47" s="267">
        <f>SUM(H49:H50)</f>
        <v>0</v>
      </c>
      <c r="I47" s="267">
        <f>SUM(I49:I50)</f>
        <v>0</v>
      </c>
    </row>
    <row r="48" spans="1:9" ht="4.5" customHeight="1" hidden="1">
      <c r="A48" s="269"/>
      <c r="B48" s="272"/>
      <c r="C48" s="273"/>
      <c r="D48" s="273"/>
      <c r="E48" s="273"/>
      <c r="F48" s="274" t="s">
        <v>624</v>
      </c>
      <c r="G48" s="267">
        <f t="shared" si="0"/>
        <v>0</v>
      </c>
      <c r="H48" s="267"/>
      <c r="I48" s="267"/>
    </row>
    <row r="49" spans="1:9" ht="3.75" customHeight="1" hidden="1">
      <c r="A49" s="269"/>
      <c r="B49" s="272"/>
      <c r="C49" s="273"/>
      <c r="D49" s="273"/>
      <c r="E49" s="273"/>
      <c r="F49" s="274" t="s">
        <v>625</v>
      </c>
      <c r="G49" s="267">
        <f t="shared" si="0"/>
        <v>0</v>
      </c>
      <c r="H49" s="267"/>
      <c r="I49" s="267"/>
    </row>
    <row r="50" spans="1:9" ht="6" customHeight="1" hidden="1">
      <c r="A50" s="269"/>
      <c r="B50" s="272"/>
      <c r="C50" s="273"/>
      <c r="D50" s="273"/>
      <c r="E50" s="273"/>
      <c r="F50" s="274" t="s">
        <v>625</v>
      </c>
      <c r="G50" s="267">
        <f t="shared" si="0"/>
        <v>0</v>
      </c>
      <c r="H50" s="267"/>
      <c r="I50" s="267"/>
    </row>
    <row r="51" spans="1:9" ht="41.25" customHeight="1" hidden="1">
      <c r="A51" s="269">
        <v>2122</v>
      </c>
      <c r="B51" s="272" t="s">
        <v>680</v>
      </c>
      <c r="C51" s="273">
        <v>2</v>
      </c>
      <c r="D51" s="273">
        <v>2</v>
      </c>
      <c r="E51" s="273"/>
      <c r="F51" s="274" t="s">
        <v>911</v>
      </c>
      <c r="G51" s="267">
        <f t="shared" si="0"/>
        <v>0</v>
      </c>
      <c r="H51" s="267">
        <v>0</v>
      </c>
      <c r="I51" s="267">
        <v>0</v>
      </c>
    </row>
    <row r="52" spans="1:9" ht="20.25" customHeight="1" hidden="1">
      <c r="A52" s="269"/>
      <c r="B52" s="272"/>
      <c r="C52" s="273"/>
      <c r="D52" s="273"/>
      <c r="E52" s="273"/>
      <c r="F52" s="274" t="s">
        <v>624</v>
      </c>
      <c r="G52" s="267">
        <f t="shared" si="0"/>
        <v>0</v>
      </c>
      <c r="H52" s="267"/>
      <c r="I52" s="267"/>
    </row>
    <row r="53" spans="1:9" ht="24" customHeight="1" hidden="1">
      <c r="A53" s="269"/>
      <c r="B53" s="272"/>
      <c r="C53" s="273"/>
      <c r="D53" s="273"/>
      <c r="E53" s="273"/>
      <c r="F53" s="274" t="s">
        <v>625</v>
      </c>
      <c r="G53" s="267">
        <f t="shared" si="0"/>
        <v>0</v>
      </c>
      <c r="H53" s="267"/>
      <c r="I53" s="267"/>
    </row>
    <row r="54" spans="1:9" ht="24" customHeight="1" hidden="1">
      <c r="A54" s="269"/>
      <c r="B54" s="272"/>
      <c r="C54" s="273"/>
      <c r="D54" s="273"/>
      <c r="E54" s="279"/>
      <c r="F54" s="281"/>
      <c r="G54" s="267">
        <f t="shared" si="0"/>
        <v>0</v>
      </c>
      <c r="H54" s="267"/>
      <c r="I54" s="267"/>
    </row>
    <row r="55" spans="1:9" ht="36" customHeight="1" hidden="1">
      <c r="A55" s="269">
        <v>2130</v>
      </c>
      <c r="B55" s="272" t="s">
        <v>680</v>
      </c>
      <c r="C55" s="273">
        <v>3</v>
      </c>
      <c r="D55" s="273">
        <v>0</v>
      </c>
      <c r="E55" s="266"/>
      <c r="F55" s="274" t="s">
        <v>343</v>
      </c>
      <c r="G55" s="267">
        <f t="shared" si="0"/>
        <v>0</v>
      </c>
      <c r="H55" s="277">
        <v>0</v>
      </c>
      <c r="I55" s="277">
        <v>0</v>
      </c>
    </row>
    <row r="56" spans="1:9" ht="36" customHeight="1" hidden="1">
      <c r="A56" s="269">
        <v>2133</v>
      </c>
      <c r="B56" s="272" t="s">
        <v>680</v>
      </c>
      <c r="C56" s="273">
        <v>3</v>
      </c>
      <c r="D56" s="273">
        <v>3</v>
      </c>
      <c r="E56" s="273"/>
      <c r="F56" s="274" t="s">
        <v>690</v>
      </c>
      <c r="G56" s="267">
        <f t="shared" si="0"/>
        <v>0</v>
      </c>
      <c r="H56" s="267">
        <v>0</v>
      </c>
      <c r="I56" s="267">
        <v>0</v>
      </c>
    </row>
    <row r="57" spans="1:9" ht="40.5" customHeight="1" hidden="1">
      <c r="A57" s="269"/>
      <c r="B57" s="272"/>
      <c r="C57" s="273"/>
      <c r="D57" s="273"/>
      <c r="E57" s="273"/>
      <c r="F57" s="274" t="s">
        <v>624</v>
      </c>
      <c r="G57" s="267">
        <f t="shared" si="0"/>
        <v>0</v>
      </c>
      <c r="H57" s="267">
        <v>0</v>
      </c>
      <c r="I57" s="267">
        <v>0</v>
      </c>
    </row>
    <row r="58" spans="1:9" ht="21.75" customHeight="1" hidden="1">
      <c r="A58" s="269"/>
      <c r="B58" s="272"/>
      <c r="C58" s="273"/>
      <c r="D58" s="273"/>
      <c r="E58" s="279">
        <v>4231</v>
      </c>
      <c r="F58" s="274" t="s">
        <v>482</v>
      </c>
      <c r="G58" s="267">
        <f>SUM(H58:I58)</f>
        <v>0</v>
      </c>
      <c r="H58" s="267">
        <v>0</v>
      </c>
      <c r="I58" s="267">
        <v>0</v>
      </c>
    </row>
    <row r="59" spans="1:9" ht="25.5" customHeight="1" hidden="1">
      <c r="A59" s="269"/>
      <c r="B59" s="272"/>
      <c r="C59" s="273"/>
      <c r="D59" s="273"/>
      <c r="E59" s="279">
        <v>4232</v>
      </c>
      <c r="F59" s="274" t="s">
        <v>691</v>
      </c>
      <c r="G59" s="267">
        <f>SUM(H59:I59)</f>
        <v>0</v>
      </c>
      <c r="H59" s="267">
        <v>0</v>
      </c>
      <c r="I59" s="267">
        <v>0</v>
      </c>
    </row>
    <row r="60" spans="1:9" ht="27.75" customHeight="1" hidden="1">
      <c r="A60" s="269"/>
      <c r="B60" s="272"/>
      <c r="C60" s="273"/>
      <c r="D60" s="273"/>
      <c r="E60" s="279">
        <v>4235</v>
      </c>
      <c r="F60" s="274" t="s">
        <v>486</v>
      </c>
      <c r="G60" s="267">
        <f t="shared" si="0"/>
        <v>0</v>
      </c>
      <c r="H60" s="263">
        <v>0</v>
      </c>
      <c r="I60" s="267">
        <v>0</v>
      </c>
    </row>
    <row r="61" spans="1:9" ht="15" customHeight="1" hidden="1">
      <c r="A61" s="269"/>
      <c r="B61" s="272"/>
      <c r="C61" s="273"/>
      <c r="D61" s="273"/>
      <c r="E61" s="279"/>
      <c r="F61" s="274"/>
      <c r="G61" s="267"/>
      <c r="H61" s="267"/>
      <c r="I61" s="267"/>
    </row>
    <row r="62" spans="1:9" ht="15" customHeight="1" hidden="1">
      <c r="A62" s="269"/>
      <c r="B62" s="272"/>
      <c r="C62" s="273"/>
      <c r="D62" s="273"/>
      <c r="E62" s="273"/>
      <c r="F62" s="274"/>
      <c r="G62" s="267"/>
      <c r="H62" s="267"/>
      <c r="I62" s="267"/>
    </row>
    <row r="63" spans="1:9" ht="14.25" customHeight="1" hidden="1">
      <c r="A63" s="269">
        <v>2132</v>
      </c>
      <c r="B63" s="272" t="s">
        <v>680</v>
      </c>
      <c r="C63" s="273">
        <v>3</v>
      </c>
      <c r="D63" s="273">
        <v>2</v>
      </c>
      <c r="E63" s="273"/>
      <c r="F63" s="274" t="s">
        <v>916</v>
      </c>
      <c r="G63" s="267">
        <f t="shared" si="0"/>
        <v>0</v>
      </c>
      <c r="H63" s="267">
        <f>SUM(H65:H66)</f>
        <v>0</v>
      </c>
      <c r="I63" s="267">
        <f>SUM(I65:I66)</f>
        <v>0</v>
      </c>
    </row>
    <row r="64" spans="1:9" ht="36" customHeight="1" hidden="1">
      <c r="A64" s="269"/>
      <c r="B64" s="272"/>
      <c r="C64" s="273"/>
      <c r="D64" s="273"/>
      <c r="E64" s="273"/>
      <c r="F64" s="274" t="s">
        <v>624</v>
      </c>
      <c r="G64" s="267">
        <f t="shared" si="0"/>
        <v>0</v>
      </c>
      <c r="H64" s="267"/>
      <c r="I64" s="267"/>
    </row>
    <row r="65" spans="1:9" ht="15" customHeight="1" hidden="1">
      <c r="A65" s="269"/>
      <c r="B65" s="272"/>
      <c r="C65" s="273"/>
      <c r="D65" s="273"/>
      <c r="E65" s="273"/>
      <c r="F65" s="274" t="s">
        <v>625</v>
      </c>
      <c r="G65" s="267">
        <f t="shared" si="0"/>
        <v>0</v>
      </c>
      <c r="H65" s="267"/>
      <c r="I65" s="267"/>
    </row>
    <row r="66" spans="1:9" ht="15" customHeight="1" hidden="1">
      <c r="A66" s="269"/>
      <c r="B66" s="272"/>
      <c r="C66" s="273"/>
      <c r="D66" s="273"/>
      <c r="E66" s="273"/>
      <c r="F66" s="274" t="s">
        <v>625</v>
      </c>
      <c r="G66" s="267">
        <f t="shared" si="0"/>
        <v>0</v>
      </c>
      <c r="H66" s="267"/>
      <c r="I66" s="267"/>
    </row>
    <row r="67" spans="1:9" ht="264" customHeight="1" hidden="1">
      <c r="A67" s="269">
        <v>2133</v>
      </c>
      <c r="B67" s="272" t="s">
        <v>680</v>
      </c>
      <c r="C67" s="273">
        <v>3</v>
      </c>
      <c r="D67" s="273">
        <v>3</v>
      </c>
      <c r="E67" s="273"/>
      <c r="F67" s="274" t="s">
        <v>918</v>
      </c>
      <c r="G67" s="267">
        <f t="shared" si="0"/>
        <v>0</v>
      </c>
      <c r="H67" s="267">
        <f>SUM(H69:H70)</f>
        <v>0</v>
      </c>
      <c r="I67" s="267">
        <f>SUM(I69:I70)</f>
        <v>0</v>
      </c>
    </row>
    <row r="68" spans="1:9" ht="36" customHeight="1" hidden="1">
      <c r="A68" s="269"/>
      <c r="B68" s="272"/>
      <c r="C68" s="273"/>
      <c r="D68" s="273"/>
      <c r="E68" s="273"/>
      <c r="F68" s="274" t="s">
        <v>624</v>
      </c>
      <c r="G68" s="267">
        <f t="shared" si="0"/>
        <v>0</v>
      </c>
      <c r="H68" s="267"/>
      <c r="I68" s="267"/>
    </row>
    <row r="69" spans="1:9" ht="15" customHeight="1" hidden="1">
      <c r="A69" s="269"/>
      <c r="B69" s="272"/>
      <c r="C69" s="273"/>
      <c r="D69" s="273"/>
      <c r="E69" s="273"/>
      <c r="F69" s="274" t="s">
        <v>625</v>
      </c>
      <c r="G69" s="267">
        <f t="shared" si="0"/>
        <v>0</v>
      </c>
      <c r="H69" s="267"/>
      <c r="I69" s="267"/>
    </row>
    <row r="70" spans="1:9" ht="15" customHeight="1" hidden="1">
      <c r="A70" s="269"/>
      <c r="B70" s="272"/>
      <c r="C70" s="273"/>
      <c r="D70" s="273"/>
      <c r="E70" s="273"/>
      <c r="F70" s="274" t="s">
        <v>625</v>
      </c>
      <c r="G70" s="267">
        <f t="shared" si="0"/>
        <v>0</v>
      </c>
      <c r="H70" s="267"/>
      <c r="I70" s="267"/>
    </row>
    <row r="71" spans="1:9" ht="24.75" customHeight="1" hidden="1">
      <c r="A71" s="269">
        <v>2140</v>
      </c>
      <c r="B71" s="265" t="s">
        <v>680</v>
      </c>
      <c r="C71" s="266">
        <v>4</v>
      </c>
      <c r="D71" s="266">
        <v>0</v>
      </c>
      <c r="E71" s="266"/>
      <c r="F71" s="274" t="s">
        <v>344</v>
      </c>
      <c r="G71" s="267">
        <f t="shared" si="0"/>
        <v>0</v>
      </c>
      <c r="H71" s="267">
        <f>SUM(H72)</f>
        <v>0</v>
      </c>
      <c r="I71" s="267">
        <f>SUM(I72)</f>
        <v>0</v>
      </c>
    </row>
    <row r="72" spans="1:9" ht="168" customHeight="1" hidden="1">
      <c r="A72" s="269">
        <v>2141</v>
      </c>
      <c r="B72" s="272" t="s">
        <v>680</v>
      </c>
      <c r="C72" s="273">
        <v>4</v>
      </c>
      <c r="D72" s="273">
        <v>1</v>
      </c>
      <c r="E72" s="273"/>
      <c r="F72" s="274" t="s">
        <v>921</v>
      </c>
      <c r="G72" s="267">
        <f t="shared" si="0"/>
        <v>0</v>
      </c>
      <c r="H72" s="267">
        <f>SUM(H74:H75)</f>
        <v>0</v>
      </c>
      <c r="I72" s="267">
        <f>SUM(I74:I75)</f>
        <v>0</v>
      </c>
    </row>
    <row r="73" spans="1:9" ht="36" customHeight="1" hidden="1">
      <c r="A73" s="269"/>
      <c r="B73" s="272"/>
      <c r="C73" s="273"/>
      <c r="D73" s="273"/>
      <c r="E73" s="273"/>
      <c r="F73" s="274" t="s">
        <v>624</v>
      </c>
      <c r="G73" s="267">
        <f t="shared" si="0"/>
        <v>0</v>
      </c>
      <c r="H73" s="267"/>
      <c r="I73" s="267"/>
    </row>
    <row r="74" spans="1:9" ht="15" customHeight="1" hidden="1">
      <c r="A74" s="269"/>
      <c r="B74" s="272"/>
      <c r="C74" s="273"/>
      <c r="D74" s="273"/>
      <c r="E74" s="273"/>
      <c r="F74" s="274" t="s">
        <v>625</v>
      </c>
      <c r="G74" s="267">
        <f t="shared" si="0"/>
        <v>0</v>
      </c>
      <c r="H74" s="267"/>
      <c r="I74" s="267"/>
    </row>
    <row r="75" spans="1:9" ht="15" customHeight="1" hidden="1">
      <c r="A75" s="269"/>
      <c r="B75" s="272"/>
      <c r="C75" s="273"/>
      <c r="D75" s="273"/>
      <c r="E75" s="273"/>
      <c r="F75" s="274" t="s">
        <v>625</v>
      </c>
      <c r="G75" s="267">
        <f t="shared" si="0"/>
        <v>0</v>
      </c>
      <c r="H75" s="267"/>
      <c r="I75" s="267"/>
    </row>
    <row r="76" spans="1:9" ht="324" customHeight="1" hidden="1">
      <c r="A76" s="269">
        <v>2150</v>
      </c>
      <c r="B76" s="265" t="s">
        <v>680</v>
      </c>
      <c r="C76" s="266">
        <v>5</v>
      </c>
      <c r="D76" s="266">
        <v>0</v>
      </c>
      <c r="E76" s="266"/>
      <c r="F76" s="274" t="s">
        <v>345</v>
      </c>
      <c r="G76" s="267">
        <f t="shared" si="0"/>
        <v>0</v>
      </c>
      <c r="H76" s="267">
        <f>SUM(H77)</f>
        <v>0</v>
      </c>
      <c r="I76" s="267">
        <f>SUM(I77)</f>
        <v>0</v>
      </c>
    </row>
    <row r="77" spans="1:9" ht="25.5" customHeight="1" hidden="1">
      <c r="A77" s="269">
        <v>2151</v>
      </c>
      <c r="B77" s="272" t="s">
        <v>680</v>
      </c>
      <c r="C77" s="273">
        <v>5</v>
      </c>
      <c r="D77" s="273">
        <v>1</v>
      </c>
      <c r="E77" s="273"/>
      <c r="F77" s="274" t="s">
        <v>924</v>
      </c>
      <c r="G77" s="267">
        <f t="shared" si="0"/>
        <v>0</v>
      </c>
      <c r="H77" s="267">
        <f>SUM(H79:H80)</f>
        <v>0</v>
      </c>
      <c r="I77" s="267">
        <f>SUM(I79:I80)</f>
        <v>0</v>
      </c>
    </row>
    <row r="78" spans="1:9" ht="36" customHeight="1" hidden="1">
      <c r="A78" s="269"/>
      <c r="B78" s="272"/>
      <c r="C78" s="273"/>
      <c r="D78" s="273"/>
      <c r="E78" s="273"/>
      <c r="F78" s="274" t="s">
        <v>624</v>
      </c>
      <c r="G78" s="267">
        <f t="shared" si="0"/>
        <v>0</v>
      </c>
      <c r="H78" s="267"/>
      <c r="I78" s="267"/>
    </row>
    <row r="79" spans="1:9" ht="15" customHeight="1" hidden="1">
      <c r="A79" s="269"/>
      <c r="B79" s="272"/>
      <c r="C79" s="273"/>
      <c r="D79" s="273"/>
      <c r="E79" s="273"/>
      <c r="F79" s="274" t="s">
        <v>625</v>
      </c>
      <c r="G79" s="267">
        <f t="shared" si="0"/>
        <v>0</v>
      </c>
      <c r="H79" s="267"/>
      <c r="I79" s="267"/>
    </row>
    <row r="80" spans="1:9" ht="15" customHeight="1" hidden="1">
      <c r="A80" s="269"/>
      <c r="B80" s="272"/>
      <c r="C80" s="273"/>
      <c r="D80" s="273"/>
      <c r="E80" s="273"/>
      <c r="F80" s="274" t="s">
        <v>625</v>
      </c>
      <c r="G80" s="267">
        <f t="shared" si="0"/>
        <v>0</v>
      </c>
      <c r="H80" s="267"/>
      <c r="I80" s="267"/>
    </row>
    <row r="81" spans="1:9" ht="409.5" customHeight="1" hidden="1">
      <c r="A81" s="269">
        <v>2160</v>
      </c>
      <c r="B81" s="265" t="s">
        <v>680</v>
      </c>
      <c r="C81" s="266">
        <v>6</v>
      </c>
      <c r="D81" s="266">
        <v>0</v>
      </c>
      <c r="E81" s="266"/>
      <c r="F81" s="274" t="s">
        <v>178</v>
      </c>
      <c r="G81" s="267">
        <f t="shared" si="0"/>
        <v>0</v>
      </c>
      <c r="H81" s="267">
        <f>SUM(H82)</f>
        <v>0</v>
      </c>
      <c r="I81" s="267">
        <f>SUM(I82)</f>
        <v>0</v>
      </c>
    </row>
    <row r="82" spans="1:9" ht="409.5" customHeight="1" hidden="1">
      <c r="A82" s="269">
        <v>2161</v>
      </c>
      <c r="B82" s="272" t="s">
        <v>680</v>
      </c>
      <c r="C82" s="273">
        <v>6</v>
      </c>
      <c r="D82" s="273">
        <v>1</v>
      </c>
      <c r="E82" s="273"/>
      <c r="F82" s="274" t="s">
        <v>927</v>
      </c>
      <c r="G82" s="267">
        <f t="shared" si="0"/>
        <v>0</v>
      </c>
      <c r="H82" s="267">
        <f>SUM(H84:H85)</f>
        <v>0</v>
      </c>
      <c r="I82" s="267">
        <f>SUM(I84:I85)</f>
        <v>0</v>
      </c>
    </row>
    <row r="83" spans="1:9" ht="36" customHeight="1" hidden="1">
      <c r="A83" s="269"/>
      <c r="B83" s="272"/>
      <c r="C83" s="273"/>
      <c r="D83" s="273"/>
      <c r="E83" s="273"/>
      <c r="F83" s="274" t="s">
        <v>624</v>
      </c>
      <c r="G83" s="267">
        <f t="shared" si="0"/>
        <v>0</v>
      </c>
      <c r="H83" s="267"/>
      <c r="I83" s="267"/>
    </row>
    <row r="84" spans="1:9" ht="15" customHeight="1" hidden="1">
      <c r="A84" s="269"/>
      <c r="B84" s="272"/>
      <c r="C84" s="273"/>
      <c r="D84" s="273"/>
      <c r="E84" s="273"/>
      <c r="F84" s="274" t="s">
        <v>625</v>
      </c>
      <c r="G84" s="267">
        <f t="shared" si="0"/>
        <v>0</v>
      </c>
      <c r="H84" s="267"/>
      <c r="I84" s="267"/>
    </row>
    <row r="85" spans="1:9" ht="15" customHeight="1" hidden="1">
      <c r="A85" s="269"/>
      <c r="B85" s="272"/>
      <c r="C85" s="273"/>
      <c r="D85" s="273"/>
      <c r="E85" s="273"/>
      <c r="F85" s="274" t="s">
        <v>625</v>
      </c>
      <c r="G85" s="267">
        <f t="shared" si="0"/>
        <v>0</v>
      </c>
      <c r="H85" s="267"/>
      <c r="I85" s="267"/>
    </row>
    <row r="86" spans="1:9" ht="24" customHeight="1" hidden="1">
      <c r="A86" s="269">
        <v>2170</v>
      </c>
      <c r="B86" s="265" t="s">
        <v>680</v>
      </c>
      <c r="C86" s="266">
        <v>7</v>
      </c>
      <c r="D86" s="266">
        <v>0</v>
      </c>
      <c r="E86" s="266"/>
      <c r="F86" s="274" t="s">
        <v>347</v>
      </c>
      <c r="G86" s="267">
        <f t="shared" si="0"/>
        <v>0</v>
      </c>
      <c r="H86" s="267">
        <f>SUM(H87)</f>
        <v>0</v>
      </c>
      <c r="I86" s="267">
        <f>SUM(I87)</f>
        <v>0</v>
      </c>
    </row>
    <row r="87" spans="1:9" ht="15" customHeight="1" hidden="1">
      <c r="A87" s="269">
        <v>2171</v>
      </c>
      <c r="B87" s="272" t="s">
        <v>680</v>
      </c>
      <c r="C87" s="273">
        <v>7</v>
      </c>
      <c r="D87" s="273">
        <v>1</v>
      </c>
      <c r="E87" s="273"/>
      <c r="F87" s="274" t="s">
        <v>763</v>
      </c>
      <c r="G87" s="267">
        <f t="shared" si="0"/>
        <v>0</v>
      </c>
      <c r="H87" s="267">
        <f>SUM(H89:H90)</f>
        <v>0</v>
      </c>
      <c r="I87" s="267">
        <f>SUM(I89:I90)</f>
        <v>0</v>
      </c>
    </row>
    <row r="88" spans="1:9" ht="36" customHeight="1" hidden="1">
      <c r="A88" s="269"/>
      <c r="B88" s="272"/>
      <c r="C88" s="273"/>
      <c r="D88" s="273"/>
      <c r="E88" s="273"/>
      <c r="F88" s="274" t="s">
        <v>624</v>
      </c>
      <c r="G88" s="267">
        <f t="shared" si="0"/>
        <v>0</v>
      </c>
      <c r="H88" s="267"/>
      <c r="I88" s="267"/>
    </row>
    <row r="89" spans="1:9" ht="15" customHeight="1" hidden="1">
      <c r="A89" s="269"/>
      <c r="B89" s="272"/>
      <c r="C89" s="273"/>
      <c r="D89" s="273"/>
      <c r="E89" s="273"/>
      <c r="F89" s="274" t="s">
        <v>625</v>
      </c>
      <c r="G89" s="267">
        <f t="shared" si="0"/>
        <v>0</v>
      </c>
      <c r="H89" s="267"/>
      <c r="I89" s="267"/>
    </row>
    <row r="90" spans="1:9" ht="15" customHeight="1" hidden="1">
      <c r="A90" s="269"/>
      <c r="B90" s="272"/>
      <c r="C90" s="273"/>
      <c r="D90" s="273"/>
      <c r="E90" s="273"/>
      <c r="F90" s="274" t="s">
        <v>625</v>
      </c>
      <c r="G90" s="267">
        <f t="shared" si="0"/>
        <v>0</v>
      </c>
      <c r="H90" s="267"/>
      <c r="I90" s="267"/>
    </row>
    <row r="91" spans="1:9" ht="36" customHeight="1" hidden="1">
      <c r="A91" s="269">
        <v>2180</v>
      </c>
      <c r="B91" s="265" t="s">
        <v>680</v>
      </c>
      <c r="C91" s="266">
        <v>8</v>
      </c>
      <c r="D91" s="266">
        <v>0</v>
      </c>
      <c r="E91" s="266"/>
      <c r="F91" s="274" t="s">
        <v>348</v>
      </c>
      <c r="G91" s="267">
        <f aca="true" t="shared" si="3" ref="G91:G142">SUM(H91:I91)</f>
        <v>0</v>
      </c>
      <c r="H91" s="267">
        <f>SUM(H92+H95)</f>
        <v>0</v>
      </c>
      <c r="I91" s="267">
        <f>SUM(I92+I95)</f>
        <v>0</v>
      </c>
    </row>
    <row r="92" spans="1:9" ht="409.5" customHeight="1" hidden="1">
      <c r="A92" s="269">
        <v>2181</v>
      </c>
      <c r="B92" s="272" t="s">
        <v>680</v>
      </c>
      <c r="C92" s="273">
        <v>8</v>
      </c>
      <c r="D92" s="273">
        <v>1</v>
      </c>
      <c r="E92" s="273"/>
      <c r="F92" s="274" t="s">
        <v>348</v>
      </c>
      <c r="G92" s="267">
        <f t="shared" si="3"/>
        <v>0</v>
      </c>
      <c r="H92" s="267">
        <f>SUM(H93:H94)</f>
        <v>0</v>
      </c>
      <c r="I92" s="267">
        <f>SUM(I93:I94)</f>
        <v>0</v>
      </c>
    </row>
    <row r="93" spans="1:9" ht="15" customHeight="1" hidden="1">
      <c r="A93" s="269">
        <v>2182</v>
      </c>
      <c r="B93" s="272" t="s">
        <v>680</v>
      </c>
      <c r="C93" s="273">
        <v>8</v>
      </c>
      <c r="D93" s="273">
        <v>1</v>
      </c>
      <c r="E93" s="273"/>
      <c r="F93" s="274" t="s">
        <v>555</v>
      </c>
      <c r="G93" s="267">
        <f t="shared" si="3"/>
        <v>0</v>
      </c>
      <c r="H93" s="267"/>
      <c r="I93" s="267"/>
    </row>
    <row r="94" spans="1:9" ht="14.25" customHeight="1" hidden="1">
      <c r="A94" s="269">
        <v>2183</v>
      </c>
      <c r="B94" s="272" t="s">
        <v>680</v>
      </c>
      <c r="C94" s="273">
        <v>8</v>
      </c>
      <c r="D94" s="273">
        <v>1</v>
      </c>
      <c r="E94" s="273"/>
      <c r="F94" s="274" t="s">
        <v>556</v>
      </c>
      <c r="G94" s="267">
        <f t="shared" si="3"/>
        <v>0</v>
      </c>
      <c r="H94" s="267"/>
      <c r="I94" s="267"/>
    </row>
    <row r="95" spans="1:9" ht="24" customHeight="1" hidden="1">
      <c r="A95" s="269">
        <v>2184</v>
      </c>
      <c r="B95" s="272" t="s">
        <v>680</v>
      </c>
      <c r="C95" s="273">
        <v>8</v>
      </c>
      <c r="D95" s="273">
        <v>1</v>
      </c>
      <c r="E95" s="273"/>
      <c r="F95" s="274" t="s">
        <v>561</v>
      </c>
      <c r="G95" s="267">
        <f t="shared" si="3"/>
        <v>0</v>
      </c>
      <c r="H95" s="267">
        <f>SUM(H97:H98)</f>
        <v>0</v>
      </c>
      <c r="I95" s="267">
        <f>SUM(I97:I98)</f>
        <v>0</v>
      </c>
    </row>
    <row r="96" spans="1:9" ht="36" customHeight="1" hidden="1">
      <c r="A96" s="269"/>
      <c r="B96" s="272"/>
      <c r="C96" s="273"/>
      <c r="D96" s="273"/>
      <c r="E96" s="273"/>
      <c r="F96" s="274" t="s">
        <v>624</v>
      </c>
      <c r="G96" s="267">
        <f t="shared" si="3"/>
        <v>0</v>
      </c>
      <c r="H96" s="267"/>
      <c r="I96" s="267"/>
    </row>
    <row r="97" spans="1:9" ht="15" customHeight="1" hidden="1">
      <c r="A97" s="269"/>
      <c r="B97" s="272"/>
      <c r="C97" s="273"/>
      <c r="D97" s="273"/>
      <c r="E97" s="273"/>
      <c r="F97" s="274" t="s">
        <v>625</v>
      </c>
      <c r="G97" s="267">
        <f t="shared" si="3"/>
        <v>0</v>
      </c>
      <c r="H97" s="267"/>
      <c r="I97" s="267"/>
    </row>
    <row r="98" spans="1:9" ht="15" customHeight="1" hidden="1">
      <c r="A98" s="269"/>
      <c r="B98" s="272"/>
      <c r="C98" s="273"/>
      <c r="D98" s="273"/>
      <c r="E98" s="273"/>
      <c r="F98" s="274" t="s">
        <v>625</v>
      </c>
      <c r="G98" s="267">
        <f t="shared" si="3"/>
        <v>0</v>
      </c>
      <c r="H98" s="267"/>
      <c r="I98" s="267"/>
    </row>
    <row r="99" spans="1:9" ht="15" customHeight="1" hidden="1">
      <c r="A99" s="269">
        <v>2185</v>
      </c>
      <c r="B99" s="272" t="s">
        <v>727</v>
      </c>
      <c r="C99" s="273">
        <v>8</v>
      </c>
      <c r="D99" s="273">
        <v>1</v>
      </c>
      <c r="E99" s="273"/>
      <c r="F99" s="274"/>
      <c r="G99" s="267">
        <f t="shared" si="3"/>
        <v>0</v>
      </c>
      <c r="H99" s="267"/>
      <c r="I99" s="267"/>
    </row>
    <row r="100" spans="1:9" s="268" customFormat="1" ht="15.75" customHeight="1" hidden="1">
      <c r="A100" s="254">
        <v>2200</v>
      </c>
      <c r="B100" s="265" t="s">
        <v>681</v>
      </c>
      <c r="C100" s="266">
        <v>0</v>
      </c>
      <c r="D100" s="266">
        <v>0</v>
      </c>
      <c r="E100" s="266"/>
      <c r="F100" s="274" t="s">
        <v>1065</v>
      </c>
      <c r="G100" s="267">
        <f t="shared" si="3"/>
        <v>0</v>
      </c>
      <c r="H100" s="267">
        <f>SUM(H101,H106,H111,H116,H118)</f>
        <v>0</v>
      </c>
      <c r="I100" s="267">
        <f>SUM(I101,I106,I111,I116,I118)</f>
        <v>0</v>
      </c>
    </row>
    <row r="101" spans="1:9" ht="192" customHeight="1" hidden="1">
      <c r="A101" s="269">
        <v>2210</v>
      </c>
      <c r="B101" s="265" t="s">
        <v>681</v>
      </c>
      <c r="C101" s="273">
        <v>1</v>
      </c>
      <c r="D101" s="273">
        <v>0</v>
      </c>
      <c r="E101" s="273"/>
      <c r="F101" s="274" t="s">
        <v>349</v>
      </c>
      <c r="G101" s="267">
        <f t="shared" si="3"/>
        <v>0</v>
      </c>
      <c r="H101" s="267">
        <f>SUM(H102)</f>
        <v>0</v>
      </c>
      <c r="I101" s="267">
        <f>SUM(I102)</f>
        <v>0</v>
      </c>
    </row>
    <row r="102" spans="1:9" ht="192" customHeight="1" hidden="1">
      <c r="A102" s="269">
        <v>2211</v>
      </c>
      <c r="B102" s="272" t="s">
        <v>681</v>
      </c>
      <c r="C102" s="273">
        <v>1</v>
      </c>
      <c r="D102" s="273">
        <v>1</v>
      </c>
      <c r="E102" s="273"/>
      <c r="F102" s="274" t="s">
        <v>933</v>
      </c>
      <c r="G102" s="267">
        <f t="shared" si="3"/>
        <v>0</v>
      </c>
      <c r="H102" s="267">
        <f>SUM(H104:H105)</f>
        <v>0</v>
      </c>
      <c r="I102" s="267">
        <f>SUM(I104:I105)</f>
        <v>0</v>
      </c>
    </row>
    <row r="103" spans="1:9" ht="36" customHeight="1" hidden="1">
      <c r="A103" s="269"/>
      <c r="B103" s="272"/>
      <c r="C103" s="273"/>
      <c r="D103" s="273"/>
      <c r="E103" s="273"/>
      <c r="F103" s="274" t="s">
        <v>624</v>
      </c>
      <c r="G103" s="267">
        <f t="shared" si="3"/>
        <v>0</v>
      </c>
      <c r="H103" s="267"/>
      <c r="I103" s="267"/>
    </row>
    <row r="104" spans="1:9" ht="15" customHeight="1" hidden="1">
      <c r="A104" s="269"/>
      <c r="B104" s="272"/>
      <c r="C104" s="273"/>
      <c r="D104" s="273"/>
      <c r="E104" s="273"/>
      <c r="F104" s="274" t="s">
        <v>625</v>
      </c>
      <c r="G104" s="267">
        <f t="shared" si="3"/>
        <v>0</v>
      </c>
      <c r="H104" s="267"/>
      <c r="I104" s="267"/>
    </row>
    <row r="105" spans="1:9" ht="15" customHeight="1" hidden="1">
      <c r="A105" s="269"/>
      <c r="B105" s="272"/>
      <c r="C105" s="273"/>
      <c r="D105" s="273"/>
      <c r="E105" s="273"/>
      <c r="F105" s="274" t="s">
        <v>625</v>
      </c>
      <c r="G105" s="267">
        <f t="shared" si="3"/>
        <v>0</v>
      </c>
      <c r="H105" s="267"/>
      <c r="I105" s="267"/>
    </row>
    <row r="106" spans="1:9" ht="156" customHeight="1" hidden="1">
      <c r="A106" s="269">
        <v>2220</v>
      </c>
      <c r="B106" s="265" t="s">
        <v>681</v>
      </c>
      <c r="C106" s="266">
        <v>2</v>
      </c>
      <c r="D106" s="266">
        <v>0</v>
      </c>
      <c r="E106" s="266"/>
      <c r="F106" s="274" t="s">
        <v>350</v>
      </c>
      <c r="G106" s="267">
        <f t="shared" si="3"/>
        <v>0</v>
      </c>
      <c r="H106" s="267">
        <f>SUM(H107)</f>
        <v>0</v>
      </c>
      <c r="I106" s="267">
        <f>SUM(I107)</f>
        <v>0</v>
      </c>
    </row>
    <row r="107" spans="1:9" ht="156" customHeight="1" hidden="1">
      <c r="A107" s="269">
        <v>2221</v>
      </c>
      <c r="B107" s="272" t="s">
        <v>681</v>
      </c>
      <c r="C107" s="273">
        <v>2</v>
      </c>
      <c r="D107" s="273">
        <v>1</v>
      </c>
      <c r="E107" s="273"/>
      <c r="F107" s="274" t="s">
        <v>936</v>
      </c>
      <c r="G107" s="267">
        <f t="shared" si="3"/>
        <v>0</v>
      </c>
      <c r="H107" s="267">
        <f>SUM(H109:H110)</f>
        <v>0</v>
      </c>
      <c r="I107" s="267">
        <f>SUM(I109:I110)</f>
        <v>0</v>
      </c>
    </row>
    <row r="108" spans="1:9" ht="36" customHeight="1" hidden="1">
      <c r="A108" s="269"/>
      <c r="B108" s="272"/>
      <c r="C108" s="273"/>
      <c r="D108" s="273"/>
      <c r="E108" s="273"/>
      <c r="F108" s="274" t="s">
        <v>624</v>
      </c>
      <c r="G108" s="267">
        <f t="shared" si="3"/>
        <v>0</v>
      </c>
      <c r="H108" s="267"/>
      <c r="I108" s="267"/>
    </row>
    <row r="109" spans="1:9" ht="15" customHeight="1" hidden="1">
      <c r="A109" s="269"/>
      <c r="B109" s="272"/>
      <c r="C109" s="273"/>
      <c r="D109" s="273"/>
      <c r="E109" s="273"/>
      <c r="F109" s="274" t="s">
        <v>625</v>
      </c>
      <c r="G109" s="267">
        <f t="shared" si="3"/>
        <v>0</v>
      </c>
      <c r="H109" s="267"/>
      <c r="I109" s="267"/>
    </row>
    <row r="110" spans="1:9" ht="15" customHeight="1" hidden="1">
      <c r="A110" s="269"/>
      <c r="B110" s="272"/>
      <c r="C110" s="273"/>
      <c r="D110" s="273"/>
      <c r="E110" s="273"/>
      <c r="F110" s="274" t="s">
        <v>625</v>
      </c>
      <c r="G110" s="267">
        <f t="shared" si="3"/>
        <v>0</v>
      </c>
      <c r="H110" s="267"/>
      <c r="I110" s="267"/>
    </row>
    <row r="111" spans="1:9" ht="240" customHeight="1" hidden="1">
      <c r="A111" s="269">
        <v>2230</v>
      </c>
      <c r="B111" s="265" t="s">
        <v>681</v>
      </c>
      <c r="C111" s="273">
        <v>3</v>
      </c>
      <c r="D111" s="273">
        <v>0</v>
      </c>
      <c r="E111" s="273"/>
      <c r="F111" s="274" t="s">
        <v>351</v>
      </c>
      <c r="G111" s="267">
        <f t="shared" si="3"/>
        <v>0</v>
      </c>
      <c r="H111" s="267">
        <f>SUM(H112)</f>
        <v>0</v>
      </c>
      <c r="I111" s="267">
        <f>SUM(I112)</f>
        <v>0</v>
      </c>
    </row>
    <row r="112" spans="1:9" ht="240" customHeight="1" hidden="1">
      <c r="A112" s="269">
        <v>2231</v>
      </c>
      <c r="B112" s="272" t="s">
        <v>681</v>
      </c>
      <c r="C112" s="273">
        <v>3</v>
      </c>
      <c r="D112" s="273">
        <v>1</v>
      </c>
      <c r="E112" s="273"/>
      <c r="F112" s="274" t="s">
        <v>939</v>
      </c>
      <c r="G112" s="267">
        <f t="shared" si="3"/>
        <v>0</v>
      </c>
      <c r="H112" s="267">
        <f>SUM(H114:H115)</f>
        <v>0</v>
      </c>
      <c r="I112" s="267">
        <f>SUM(I114:I115)</f>
        <v>0</v>
      </c>
    </row>
    <row r="113" spans="1:9" ht="36" customHeight="1" hidden="1">
      <c r="A113" s="269"/>
      <c r="B113" s="272"/>
      <c r="C113" s="273"/>
      <c r="D113" s="273"/>
      <c r="E113" s="273"/>
      <c r="F113" s="274" t="s">
        <v>624</v>
      </c>
      <c r="G113" s="267">
        <f t="shared" si="3"/>
        <v>0</v>
      </c>
      <c r="H113" s="267"/>
      <c r="I113" s="267"/>
    </row>
    <row r="114" spans="1:9" ht="15" customHeight="1" hidden="1">
      <c r="A114" s="269"/>
      <c r="B114" s="272"/>
      <c r="C114" s="273"/>
      <c r="D114" s="273"/>
      <c r="E114" s="273"/>
      <c r="F114" s="274" t="s">
        <v>625</v>
      </c>
      <c r="G114" s="267">
        <f t="shared" si="3"/>
        <v>0</v>
      </c>
      <c r="H114" s="267"/>
      <c r="I114" s="267"/>
    </row>
    <row r="115" spans="1:9" ht="15" customHeight="1" hidden="1">
      <c r="A115" s="269"/>
      <c r="B115" s="272"/>
      <c r="C115" s="273"/>
      <c r="D115" s="273"/>
      <c r="E115" s="273"/>
      <c r="F115" s="274" t="s">
        <v>625</v>
      </c>
      <c r="G115" s="267">
        <f t="shared" si="3"/>
        <v>0</v>
      </c>
      <c r="H115" s="267"/>
      <c r="I115" s="267"/>
    </row>
    <row r="116" spans="1:9" ht="26.25" customHeight="1" hidden="1">
      <c r="A116" s="269">
        <v>2240</v>
      </c>
      <c r="B116" s="265" t="s">
        <v>681</v>
      </c>
      <c r="C116" s="266">
        <v>4</v>
      </c>
      <c r="D116" s="266">
        <v>0</v>
      </c>
      <c r="E116" s="266"/>
      <c r="F116" s="274" t="s">
        <v>356</v>
      </c>
      <c r="G116" s="267">
        <f t="shared" si="3"/>
        <v>0</v>
      </c>
      <c r="H116" s="267">
        <f>SUM(H117)</f>
        <v>0</v>
      </c>
      <c r="I116" s="267">
        <f>SUM(I117)</f>
        <v>0</v>
      </c>
    </row>
    <row r="117" spans="1:9" ht="132" customHeight="1" hidden="1">
      <c r="A117" s="269">
        <v>2241</v>
      </c>
      <c r="B117" s="272" t="s">
        <v>681</v>
      </c>
      <c r="C117" s="273">
        <v>4</v>
      </c>
      <c r="D117" s="273">
        <v>1</v>
      </c>
      <c r="E117" s="273"/>
      <c r="F117" s="274" t="s">
        <v>356</v>
      </c>
      <c r="G117" s="267">
        <f t="shared" si="3"/>
        <v>0</v>
      </c>
      <c r="H117" s="267"/>
      <c r="I117" s="267"/>
    </row>
    <row r="118" spans="1:9" ht="384" customHeight="1" hidden="1">
      <c r="A118" s="269">
        <v>2250</v>
      </c>
      <c r="B118" s="265" t="s">
        <v>681</v>
      </c>
      <c r="C118" s="266">
        <v>5</v>
      </c>
      <c r="D118" s="266">
        <v>0</v>
      </c>
      <c r="E118" s="266"/>
      <c r="F118" s="274" t="s">
        <v>357</v>
      </c>
      <c r="G118" s="267">
        <f t="shared" si="3"/>
        <v>0</v>
      </c>
      <c r="H118" s="267">
        <f>SUM(H119)</f>
        <v>0</v>
      </c>
      <c r="I118" s="267">
        <f>SUM(I119)</f>
        <v>0</v>
      </c>
    </row>
    <row r="119" spans="1:9" ht="384" customHeight="1" hidden="1">
      <c r="A119" s="269">
        <v>2251</v>
      </c>
      <c r="B119" s="272" t="s">
        <v>681</v>
      </c>
      <c r="C119" s="273">
        <v>5</v>
      </c>
      <c r="D119" s="273">
        <v>1</v>
      </c>
      <c r="E119" s="273"/>
      <c r="F119" s="274" t="s">
        <v>942</v>
      </c>
      <c r="G119" s="267">
        <f t="shared" si="3"/>
        <v>0</v>
      </c>
      <c r="H119" s="267">
        <f>SUM(H121:H122)</f>
        <v>0</v>
      </c>
      <c r="I119" s="267">
        <f>SUM(I121:I122)</f>
        <v>0</v>
      </c>
    </row>
    <row r="120" spans="1:9" ht="36" customHeight="1" hidden="1">
      <c r="A120" s="269"/>
      <c r="B120" s="272"/>
      <c r="C120" s="273"/>
      <c r="D120" s="273"/>
      <c r="E120" s="273"/>
      <c r="F120" s="274" t="s">
        <v>624</v>
      </c>
      <c r="G120" s="267">
        <f t="shared" si="3"/>
        <v>0</v>
      </c>
      <c r="H120" s="267"/>
      <c r="I120" s="267"/>
    </row>
    <row r="121" spans="1:9" ht="15" customHeight="1" hidden="1">
      <c r="A121" s="269"/>
      <c r="B121" s="272"/>
      <c r="C121" s="273"/>
      <c r="D121" s="273"/>
      <c r="E121" s="273"/>
      <c r="F121" s="274" t="s">
        <v>625</v>
      </c>
      <c r="G121" s="267">
        <f t="shared" si="3"/>
        <v>0</v>
      </c>
      <c r="H121" s="267"/>
      <c r="I121" s="267"/>
    </row>
    <row r="122" spans="1:9" ht="15" customHeight="1" hidden="1">
      <c r="A122" s="269"/>
      <c r="B122" s="272"/>
      <c r="C122" s="273"/>
      <c r="D122" s="273"/>
      <c r="E122" s="273"/>
      <c r="F122" s="274" t="s">
        <v>625</v>
      </c>
      <c r="G122" s="267">
        <f t="shared" si="3"/>
        <v>0</v>
      </c>
      <c r="H122" s="267"/>
      <c r="I122" s="267"/>
    </row>
    <row r="123" spans="1:9" s="268" customFormat="1" ht="23.25" customHeight="1" hidden="1">
      <c r="A123" s="254">
        <v>2300</v>
      </c>
      <c r="B123" s="265" t="s">
        <v>682</v>
      </c>
      <c r="C123" s="266">
        <v>0</v>
      </c>
      <c r="D123" s="266">
        <v>0</v>
      </c>
      <c r="E123" s="266"/>
      <c r="F123" s="274" t="s">
        <v>1066</v>
      </c>
      <c r="G123" s="267">
        <f t="shared" si="3"/>
        <v>0</v>
      </c>
      <c r="H123" s="267">
        <f>SUM(H124,H137,H142,H151,H156,H161,H166)</f>
        <v>0</v>
      </c>
      <c r="I123" s="267">
        <f>SUM(I124,I137,I142,I151,I156,I161,I166)</f>
        <v>0</v>
      </c>
    </row>
    <row r="124" spans="1:9" ht="180" customHeight="1" hidden="1">
      <c r="A124" s="269">
        <v>2310</v>
      </c>
      <c r="B124" s="265" t="s">
        <v>682</v>
      </c>
      <c r="C124" s="266">
        <v>1</v>
      </c>
      <c r="D124" s="266">
        <v>0</v>
      </c>
      <c r="E124" s="266"/>
      <c r="F124" s="274" t="s">
        <v>358</v>
      </c>
      <c r="G124" s="267">
        <f t="shared" si="3"/>
        <v>0</v>
      </c>
      <c r="H124" s="267">
        <f>SUM(H125+H129+H133)</f>
        <v>0</v>
      </c>
      <c r="I124" s="267">
        <f>SUM(I125+I129+I133)</f>
        <v>0</v>
      </c>
    </row>
    <row r="125" spans="1:9" ht="180" customHeight="1" hidden="1">
      <c r="A125" s="269">
        <v>2311</v>
      </c>
      <c r="B125" s="272" t="s">
        <v>682</v>
      </c>
      <c r="C125" s="273">
        <v>1</v>
      </c>
      <c r="D125" s="273">
        <v>1</v>
      </c>
      <c r="E125" s="273"/>
      <c r="F125" s="274" t="s">
        <v>946</v>
      </c>
      <c r="G125" s="267">
        <f t="shared" si="3"/>
        <v>0</v>
      </c>
      <c r="H125" s="267">
        <f>SUM(H127:H128)</f>
        <v>0</v>
      </c>
      <c r="I125" s="267">
        <f>SUM(I127:I128)</f>
        <v>0</v>
      </c>
    </row>
    <row r="126" spans="1:9" ht="36" customHeight="1" hidden="1">
      <c r="A126" s="269"/>
      <c r="B126" s="272"/>
      <c r="C126" s="273"/>
      <c r="D126" s="273"/>
      <c r="E126" s="273"/>
      <c r="F126" s="274" t="s">
        <v>624</v>
      </c>
      <c r="G126" s="267">
        <f t="shared" si="3"/>
        <v>0</v>
      </c>
      <c r="H126" s="267"/>
      <c r="I126" s="267"/>
    </row>
    <row r="127" spans="1:9" ht="15" customHeight="1" hidden="1">
      <c r="A127" s="269"/>
      <c r="B127" s="272"/>
      <c r="C127" s="273"/>
      <c r="D127" s="273"/>
      <c r="E127" s="273"/>
      <c r="F127" s="274" t="s">
        <v>625</v>
      </c>
      <c r="G127" s="267">
        <f t="shared" si="3"/>
        <v>0</v>
      </c>
      <c r="H127" s="267"/>
      <c r="I127" s="267"/>
    </row>
    <row r="128" spans="1:9" ht="15" customHeight="1" hidden="1">
      <c r="A128" s="269"/>
      <c r="B128" s="272"/>
      <c r="C128" s="273"/>
      <c r="D128" s="273"/>
      <c r="E128" s="273"/>
      <c r="F128" s="274" t="s">
        <v>625</v>
      </c>
      <c r="G128" s="267">
        <f t="shared" si="3"/>
        <v>0</v>
      </c>
      <c r="H128" s="267"/>
      <c r="I128" s="267"/>
    </row>
    <row r="129" spans="1:9" ht="15" customHeight="1" hidden="1">
      <c r="A129" s="269">
        <v>2312</v>
      </c>
      <c r="B129" s="272" t="s">
        <v>682</v>
      </c>
      <c r="C129" s="273">
        <v>1</v>
      </c>
      <c r="D129" s="273">
        <v>2</v>
      </c>
      <c r="E129" s="273"/>
      <c r="F129" s="274" t="s">
        <v>457</v>
      </c>
      <c r="G129" s="267">
        <f t="shared" si="3"/>
        <v>0</v>
      </c>
      <c r="H129" s="267">
        <f>SUM(H131:H132)</f>
        <v>0</v>
      </c>
      <c r="I129" s="267">
        <f>SUM(I131:I132)</f>
        <v>0</v>
      </c>
    </row>
    <row r="130" spans="1:9" ht="36" customHeight="1" hidden="1">
      <c r="A130" s="269"/>
      <c r="B130" s="272"/>
      <c r="C130" s="273"/>
      <c r="D130" s="273"/>
      <c r="E130" s="273"/>
      <c r="F130" s="274" t="s">
        <v>624</v>
      </c>
      <c r="G130" s="267">
        <f t="shared" si="3"/>
        <v>0</v>
      </c>
      <c r="H130" s="267"/>
      <c r="I130" s="267"/>
    </row>
    <row r="131" spans="1:9" ht="15" customHeight="1" hidden="1">
      <c r="A131" s="269"/>
      <c r="B131" s="272"/>
      <c r="C131" s="273"/>
      <c r="D131" s="273"/>
      <c r="E131" s="273"/>
      <c r="F131" s="274" t="s">
        <v>625</v>
      </c>
      <c r="G131" s="267">
        <f t="shared" si="3"/>
        <v>0</v>
      </c>
      <c r="H131" s="267"/>
      <c r="I131" s="267"/>
    </row>
    <row r="132" spans="1:9" ht="15" customHeight="1" hidden="1">
      <c r="A132" s="269"/>
      <c r="B132" s="272"/>
      <c r="C132" s="273"/>
      <c r="D132" s="273"/>
      <c r="E132" s="273"/>
      <c r="F132" s="274" t="s">
        <v>625</v>
      </c>
      <c r="G132" s="267">
        <f t="shared" si="3"/>
        <v>0</v>
      </c>
      <c r="H132" s="267"/>
      <c r="I132" s="267"/>
    </row>
    <row r="133" spans="1:9" ht="15" customHeight="1" hidden="1">
      <c r="A133" s="269">
        <v>2313</v>
      </c>
      <c r="B133" s="272" t="s">
        <v>682</v>
      </c>
      <c r="C133" s="273">
        <v>1</v>
      </c>
      <c r="D133" s="273">
        <v>3</v>
      </c>
      <c r="E133" s="273"/>
      <c r="F133" s="274" t="s">
        <v>458</v>
      </c>
      <c r="G133" s="267">
        <f t="shared" si="3"/>
        <v>0</v>
      </c>
      <c r="H133" s="267">
        <f>SUM(H135:H136)</f>
        <v>0</v>
      </c>
      <c r="I133" s="267">
        <f>SUM(I135:I136)</f>
        <v>0</v>
      </c>
    </row>
    <row r="134" spans="1:9" ht="36" customHeight="1" hidden="1">
      <c r="A134" s="269"/>
      <c r="B134" s="272"/>
      <c r="C134" s="273"/>
      <c r="D134" s="273"/>
      <c r="E134" s="273"/>
      <c r="F134" s="274" t="s">
        <v>624</v>
      </c>
      <c r="G134" s="267">
        <f t="shared" si="3"/>
        <v>0</v>
      </c>
      <c r="H134" s="267"/>
      <c r="I134" s="267"/>
    </row>
    <row r="135" spans="1:9" ht="15" customHeight="1" hidden="1">
      <c r="A135" s="269"/>
      <c r="B135" s="272"/>
      <c r="C135" s="273"/>
      <c r="D135" s="273"/>
      <c r="E135" s="273"/>
      <c r="F135" s="274" t="s">
        <v>625</v>
      </c>
      <c r="G135" s="267">
        <f t="shared" si="3"/>
        <v>0</v>
      </c>
      <c r="H135" s="267"/>
      <c r="I135" s="267"/>
    </row>
    <row r="136" spans="1:9" ht="15" customHeight="1" hidden="1">
      <c r="A136" s="269"/>
      <c r="B136" s="272"/>
      <c r="C136" s="273"/>
      <c r="D136" s="273"/>
      <c r="E136" s="273"/>
      <c r="F136" s="274" t="s">
        <v>625</v>
      </c>
      <c r="G136" s="267">
        <f t="shared" si="3"/>
        <v>0</v>
      </c>
      <c r="H136" s="267"/>
      <c r="I136" s="267"/>
    </row>
    <row r="137" spans="1:9" ht="288" customHeight="1" hidden="1">
      <c r="A137" s="269">
        <v>2320</v>
      </c>
      <c r="B137" s="265" t="s">
        <v>682</v>
      </c>
      <c r="C137" s="266">
        <v>2</v>
      </c>
      <c r="D137" s="266">
        <v>0</v>
      </c>
      <c r="E137" s="266"/>
      <c r="F137" s="274" t="s">
        <v>359</v>
      </c>
      <c r="G137" s="267">
        <f t="shared" si="3"/>
        <v>0</v>
      </c>
      <c r="H137" s="267">
        <f>SUM(H138)</f>
        <v>0</v>
      </c>
      <c r="I137" s="267">
        <f>SUM(I138)</f>
        <v>0</v>
      </c>
    </row>
    <row r="138" spans="1:9" ht="288" customHeight="1" hidden="1">
      <c r="A138" s="269">
        <v>2321</v>
      </c>
      <c r="B138" s="272" t="s">
        <v>682</v>
      </c>
      <c r="C138" s="273">
        <v>2</v>
      </c>
      <c r="D138" s="273">
        <v>1</v>
      </c>
      <c r="E138" s="273"/>
      <c r="F138" s="274" t="s">
        <v>459</v>
      </c>
      <c r="G138" s="267">
        <f t="shared" si="3"/>
        <v>0</v>
      </c>
      <c r="H138" s="267">
        <f>SUM(H140:H141)</f>
        <v>0</v>
      </c>
      <c r="I138" s="267">
        <f>SUM(I140:I141)</f>
        <v>0</v>
      </c>
    </row>
    <row r="139" spans="1:9" ht="36" customHeight="1" hidden="1">
      <c r="A139" s="269"/>
      <c r="B139" s="272"/>
      <c r="C139" s="273"/>
      <c r="D139" s="273"/>
      <c r="E139" s="273"/>
      <c r="F139" s="274" t="s">
        <v>624</v>
      </c>
      <c r="G139" s="267">
        <f t="shared" si="3"/>
        <v>0</v>
      </c>
      <c r="H139" s="267"/>
      <c r="I139" s="267"/>
    </row>
    <row r="140" spans="1:9" ht="15" customHeight="1" hidden="1">
      <c r="A140" s="269"/>
      <c r="B140" s="272"/>
      <c r="C140" s="273"/>
      <c r="D140" s="273"/>
      <c r="E140" s="273"/>
      <c r="F140" s="274" t="s">
        <v>625</v>
      </c>
      <c r="G140" s="267">
        <f t="shared" si="3"/>
        <v>0</v>
      </c>
      <c r="H140" s="267"/>
      <c r="I140" s="267"/>
    </row>
    <row r="141" spans="1:9" ht="15" customHeight="1" hidden="1">
      <c r="A141" s="269"/>
      <c r="B141" s="272"/>
      <c r="C141" s="273"/>
      <c r="D141" s="273"/>
      <c r="E141" s="273"/>
      <c r="F141" s="274" t="s">
        <v>625</v>
      </c>
      <c r="G141" s="267">
        <f t="shared" si="3"/>
        <v>0</v>
      </c>
      <c r="H141" s="267"/>
      <c r="I141" s="267"/>
    </row>
    <row r="142" spans="1:9" ht="120" customHeight="1" hidden="1">
      <c r="A142" s="269">
        <v>2330</v>
      </c>
      <c r="B142" s="265" t="s">
        <v>682</v>
      </c>
      <c r="C142" s="266">
        <v>3</v>
      </c>
      <c r="D142" s="266">
        <v>0</v>
      </c>
      <c r="E142" s="266"/>
      <c r="F142" s="274" t="s">
        <v>360</v>
      </c>
      <c r="G142" s="267">
        <f t="shared" si="3"/>
        <v>0</v>
      </c>
      <c r="H142" s="267">
        <f>SUM(H143+H147)</f>
        <v>0</v>
      </c>
      <c r="I142" s="267">
        <f>SUM(I143)</f>
        <v>0</v>
      </c>
    </row>
    <row r="143" spans="1:9" ht="120" customHeight="1" hidden="1">
      <c r="A143" s="269">
        <v>2331</v>
      </c>
      <c r="B143" s="272" t="s">
        <v>682</v>
      </c>
      <c r="C143" s="273">
        <v>3</v>
      </c>
      <c r="D143" s="273">
        <v>1</v>
      </c>
      <c r="E143" s="273"/>
      <c r="F143" s="274" t="s">
        <v>952</v>
      </c>
      <c r="G143" s="267">
        <f aca="true" t="shared" si="4" ref="G143:G204">SUM(H143:I143)</f>
        <v>0</v>
      </c>
      <c r="H143" s="267">
        <f>SUM(H145:H146)</f>
        <v>0</v>
      </c>
      <c r="I143" s="267">
        <f>SUM(I145:I146)</f>
        <v>0</v>
      </c>
    </row>
    <row r="144" spans="1:9" ht="36" customHeight="1" hidden="1">
      <c r="A144" s="269"/>
      <c r="B144" s="272"/>
      <c r="C144" s="273"/>
      <c r="D144" s="273"/>
      <c r="E144" s="273"/>
      <c r="F144" s="274" t="s">
        <v>624</v>
      </c>
      <c r="G144" s="267">
        <f t="shared" si="4"/>
        <v>0</v>
      </c>
      <c r="H144" s="267"/>
      <c r="I144" s="267"/>
    </row>
    <row r="145" spans="1:9" ht="15" customHeight="1" hidden="1">
      <c r="A145" s="269"/>
      <c r="B145" s="272"/>
      <c r="C145" s="273"/>
      <c r="D145" s="273"/>
      <c r="E145" s="273"/>
      <c r="F145" s="274" t="s">
        <v>625</v>
      </c>
      <c r="G145" s="267">
        <f t="shared" si="4"/>
        <v>0</v>
      </c>
      <c r="H145" s="267"/>
      <c r="I145" s="267"/>
    </row>
    <row r="146" spans="1:9" ht="15" customHeight="1" hidden="1">
      <c r="A146" s="269"/>
      <c r="B146" s="272"/>
      <c r="C146" s="273"/>
      <c r="D146" s="273"/>
      <c r="E146" s="273"/>
      <c r="F146" s="274" t="s">
        <v>625</v>
      </c>
      <c r="G146" s="267">
        <f t="shared" si="4"/>
        <v>0</v>
      </c>
      <c r="H146" s="267"/>
      <c r="I146" s="267"/>
    </row>
    <row r="147" spans="1:9" ht="15" customHeight="1" hidden="1">
      <c r="A147" s="269">
        <v>2332</v>
      </c>
      <c r="B147" s="272" t="s">
        <v>682</v>
      </c>
      <c r="C147" s="273">
        <v>3</v>
      </c>
      <c r="D147" s="273">
        <v>2</v>
      </c>
      <c r="E147" s="273"/>
      <c r="F147" s="274" t="s">
        <v>460</v>
      </c>
      <c r="G147" s="267">
        <f t="shared" si="4"/>
        <v>0</v>
      </c>
      <c r="H147" s="267">
        <f>SUM(H149:H150)</f>
        <v>0</v>
      </c>
      <c r="I147" s="267">
        <f>SUM(I149:I150)</f>
        <v>0</v>
      </c>
    </row>
    <row r="148" spans="1:9" ht="36" customHeight="1" hidden="1">
      <c r="A148" s="269"/>
      <c r="B148" s="272"/>
      <c r="C148" s="273"/>
      <c r="D148" s="273"/>
      <c r="E148" s="273"/>
      <c r="F148" s="274" t="s">
        <v>624</v>
      </c>
      <c r="G148" s="267">
        <f t="shared" si="4"/>
        <v>0</v>
      </c>
      <c r="H148" s="267"/>
      <c r="I148" s="267"/>
    </row>
    <row r="149" spans="1:9" ht="15" customHeight="1" hidden="1">
      <c r="A149" s="269"/>
      <c r="B149" s="272"/>
      <c r="C149" s="273"/>
      <c r="D149" s="273"/>
      <c r="E149" s="273"/>
      <c r="F149" s="274" t="s">
        <v>625</v>
      </c>
      <c r="G149" s="267">
        <f t="shared" si="4"/>
        <v>0</v>
      </c>
      <c r="H149" s="267"/>
      <c r="I149" s="267"/>
    </row>
    <row r="150" spans="1:9" ht="15" customHeight="1" hidden="1">
      <c r="A150" s="269"/>
      <c r="B150" s="272"/>
      <c r="C150" s="273"/>
      <c r="D150" s="273"/>
      <c r="E150" s="273"/>
      <c r="F150" s="274" t="s">
        <v>625</v>
      </c>
      <c r="G150" s="267">
        <f t="shared" si="4"/>
        <v>0</v>
      </c>
      <c r="H150" s="267"/>
      <c r="I150" s="267"/>
    </row>
    <row r="151" spans="1:9" ht="15" customHeight="1" hidden="1">
      <c r="A151" s="269">
        <v>2340</v>
      </c>
      <c r="B151" s="265" t="s">
        <v>682</v>
      </c>
      <c r="C151" s="266">
        <v>4</v>
      </c>
      <c r="D151" s="266">
        <v>0</v>
      </c>
      <c r="E151" s="266"/>
      <c r="F151" s="274" t="s">
        <v>361</v>
      </c>
      <c r="G151" s="267">
        <f t="shared" si="4"/>
        <v>0</v>
      </c>
      <c r="H151" s="267">
        <f>SUM(H152)</f>
        <v>0</v>
      </c>
      <c r="I151" s="267">
        <f>SUM(I152)</f>
        <v>0</v>
      </c>
    </row>
    <row r="152" spans="1:9" ht="15" customHeight="1" hidden="1">
      <c r="A152" s="269">
        <v>2341</v>
      </c>
      <c r="B152" s="272" t="s">
        <v>682</v>
      </c>
      <c r="C152" s="273">
        <v>4</v>
      </c>
      <c r="D152" s="273">
        <v>1</v>
      </c>
      <c r="E152" s="273"/>
      <c r="F152" s="274" t="s">
        <v>461</v>
      </c>
      <c r="G152" s="267">
        <f t="shared" si="4"/>
        <v>0</v>
      </c>
      <c r="H152" s="267">
        <f>SUM(H154:H155)</f>
        <v>0</v>
      </c>
      <c r="I152" s="267">
        <f>SUM(I154:I155)</f>
        <v>0</v>
      </c>
    </row>
    <row r="153" spans="1:9" ht="36" customHeight="1" hidden="1">
      <c r="A153" s="269"/>
      <c r="B153" s="272"/>
      <c r="C153" s="273"/>
      <c r="D153" s="273"/>
      <c r="E153" s="273"/>
      <c r="F153" s="274" t="s">
        <v>624</v>
      </c>
      <c r="G153" s="267">
        <f t="shared" si="4"/>
        <v>0</v>
      </c>
      <c r="H153" s="267"/>
      <c r="I153" s="267"/>
    </row>
    <row r="154" spans="1:9" ht="15" customHeight="1" hidden="1">
      <c r="A154" s="269"/>
      <c r="B154" s="272"/>
      <c r="C154" s="273"/>
      <c r="D154" s="273"/>
      <c r="E154" s="273"/>
      <c r="F154" s="274" t="s">
        <v>625</v>
      </c>
      <c r="G154" s="267">
        <f t="shared" si="4"/>
        <v>0</v>
      </c>
      <c r="H154" s="267"/>
      <c r="I154" s="267"/>
    </row>
    <row r="155" spans="1:9" ht="15" customHeight="1" hidden="1">
      <c r="A155" s="269"/>
      <c r="B155" s="272"/>
      <c r="C155" s="273"/>
      <c r="D155" s="273"/>
      <c r="E155" s="273"/>
      <c r="F155" s="274" t="s">
        <v>625</v>
      </c>
      <c r="G155" s="267">
        <f t="shared" si="4"/>
        <v>0</v>
      </c>
      <c r="H155" s="267"/>
      <c r="I155" s="267"/>
    </row>
    <row r="156" spans="1:9" ht="84" customHeight="1" hidden="1">
      <c r="A156" s="269">
        <v>2350</v>
      </c>
      <c r="B156" s="265" t="s">
        <v>682</v>
      </c>
      <c r="C156" s="266">
        <v>5</v>
      </c>
      <c r="D156" s="266">
        <v>0</v>
      </c>
      <c r="E156" s="266"/>
      <c r="F156" s="274" t="s">
        <v>362</v>
      </c>
      <c r="G156" s="267">
        <f t="shared" si="4"/>
        <v>0</v>
      </c>
      <c r="H156" s="267">
        <f>SUM(H157)</f>
        <v>0</v>
      </c>
      <c r="I156" s="267">
        <f>SUM(I157)</f>
        <v>0</v>
      </c>
    </row>
    <row r="157" spans="1:9" ht="84" customHeight="1" hidden="1">
      <c r="A157" s="269">
        <v>2351</v>
      </c>
      <c r="B157" s="272" t="s">
        <v>682</v>
      </c>
      <c r="C157" s="273">
        <v>5</v>
      </c>
      <c r="D157" s="273">
        <v>1</v>
      </c>
      <c r="E157" s="273"/>
      <c r="F157" s="274" t="s">
        <v>955</v>
      </c>
      <c r="G157" s="267">
        <f t="shared" si="4"/>
        <v>0</v>
      </c>
      <c r="H157" s="267">
        <f>SUM(H159:H160)</f>
        <v>0</v>
      </c>
      <c r="I157" s="267">
        <f>SUM(I159:I160)</f>
        <v>0</v>
      </c>
    </row>
    <row r="158" spans="1:9" ht="36" customHeight="1" hidden="1">
      <c r="A158" s="269"/>
      <c r="B158" s="272"/>
      <c r="C158" s="273"/>
      <c r="D158" s="273"/>
      <c r="E158" s="273"/>
      <c r="F158" s="274" t="s">
        <v>624</v>
      </c>
      <c r="G158" s="267">
        <f t="shared" si="4"/>
        <v>0</v>
      </c>
      <c r="H158" s="267"/>
      <c r="I158" s="267"/>
    </row>
    <row r="159" spans="1:9" ht="15" customHeight="1" hidden="1">
      <c r="A159" s="269"/>
      <c r="B159" s="272"/>
      <c r="C159" s="273"/>
      <c r="D159" s="273"/>
      <c r="E159" s="273"/>
      <c r="F159" s="274" t="s">
        <v>625</v>
      </c>
      <c r="G159" s="267">
        <f t="shared" si="4"/>
        <v>0</v>
      </c>
      <c r="H159" s="267"/>
      <c r="I159" s="267"/>
    </row>
    <row r="160" spans="1:9" ht="15" customHeight="1" hidden="1">
      <c r="A160" s="269"/>
      <c r="B160" s="272"/>
      <c r="C160" s="273"/>
      <c r="D160" s="273"/>
      <c r="E160" s="273"/>
      <c r="F160" s="274" t="s">
        <v>625</v>
      </c>
      <c r="G160" s="267">
        <f t="shared" si="4"/>
        <v>0</v>
      </c>
      <c r="H160" s="267"/>
      <c r="I160" s="267"/>
    </row>
    <row r="161" spans="1:9" ht="324" customHeight="1" hidden="1">
      <c r="A161" s="269">
        <v>2360</v>
      </c>
      <c r="B161" s="265" t="s">
        <v>682</v>
      </c>
      <c r="C161" s="266">
        <v>6</v>
      </c>
      <c r="D161" s="266">
        <v>0</v>
      </c>
      <c r="E161" s="266"/>
      <c r="F161" s="274" t="s">
        <v>363</v>
      </c>
      <c r="G161" s="267">
        <f t="shared" si="4"/>
        <v>0</v>
      </c>
      <c r="H161" s="267">
        <f>SUM(H162)</f>
        <v>0</v>
      </c>
      <c r="I161" s="267">
        <f>SUM(I162)</f>
        <v>0</v>
      </c>
    </row>
    <row r="162" spans="1:9" ht="25.5" customHeight="1" hidden="1">
      <c r="A162" s="269">
        <v>2361</v>
      </c>
      <c r="B162" s="272" t="s">
        <v>682</v>
      </c>
      <c r="C162" s="273">
        <v>6</v>
      </c>
      <c r="D162" s="273">
        <v>1</v>
      </c>
      <c r="E162" s="273"/>
      <c r="F162" s="274" t="s">
        <v>579</v>
      </c>
      <c r="G162" s="267">
        <f t="shared" si="4"/>
        <v>0</v>
      </c>
      <c r="H162" s="267">
        <f>SUM(H164:H165)</f>
        <v>0</v>
      </c>
      <c r="I162" s="267">
        <f>SUM(I164:I165)</f>
        <v>0</v>
      </c>
    </row>
    <row r="163" spans="1:9" ht="36" customHeight="1" hidden="1">
      <c r="A163" s="269"/>
      <c r="B163" s="272"/>
      <c r="C163" s="273"/>
      <c r="D163" s="273"/>
      <c r="E163" s="273"/>
      <c r="F163" s="274" t="s">
        <v>624</v>
      </c>
      <c r="G163" s="267">
        <f t="shared" si="4"/>
        <v>0</v>
      </c>
      <c r="H163" s="267"/>
      <c r="I163" s="267"/>
    </row>
    <row r="164" spans="1:9" ht="15" customHeight="1" hidden="1">
      <c r="A164" s="269"/>
      <c r="B164" s="272"/>
      <c r="C164" s="273"/>
      <c r="D164" s="273"/>
      <c r="E164" s="273"/>
      <c r="F164" s="274" t="s">
        <v>625</v>
      </c>
      <c r="G164" s="267">
        <f t="shared" si="4"/>
        <v>0</v>
      </c>
      <c r="H164" s="267"/>
      <c r="I164" s="267"/>
    </row>
    <row r="165" spans="1:9" ht="15" customHeight="1" hidden="1">
      <c r="A165" s="269"/>
      <c r="B165" s="272"/>
      <c r="C165" s="273"/>
      <c r="D165" s="273"/>
      <c r="E165" s="273"/>
      <c r="F165" s="274" t="s">
        <v>625</v>
      </c>
      <c r="G165" s="267">
        <f t="shared" si="4"/>
        <v>0</v>
      </c>
      <c r="H165" s="267"/>
      <c r="I165" s="267"/>
    </row>
    <row r="166" spans="1:9" ht="1.5" customHeight="1" hidden="1">
      <c r="A166" s="269">
        <v>2370</v>
      </c>
      <c r="B166" s="265" t="s">
        <v>682</v>
      </c>
      <c r="C166" s="266">
        <v>7</v>
      </c>
      <c r="D166" s="266">
        <v>0</v>
      </c>
      <c r="E166" s="266"/>
      <c r="F166" s="274" t="s">
        <v>179</v>
      </c>
      <c r="G166" s="267">
        <f t="shared" si="4"/>
        <v>0</v>
      </c>
      <c r="H166" s="267">
        <f>SUM(H167)</f>
        <v>0</v>
      </c>
      <c r="I166" s="267">
        <f>SUM(I167)</f>
        <v>0</v>
      </c>
    </row>
    <row r="167" spans="1:9" ht="53.25" customHeight="1" hidden="1">
      <c r="A167" s="269">
        <v>2371</v>
      </c>
      <c r="B167" s="272" t="s">
        <v>682</v>
      </c>
      <c r="C167" s="273">
        <v>7</v>
      </c>
      <c r="D167" s="273">
        <v>1</v>
      </c>
      <c r="E167" s="273"/>
      <c r="F167" s="274" t="s">
        <v>580</v>
      </c>
      <c r="G167" s="267">
        <f t="shared" si="4"/>
        <v>0</v>
      </c>
      <c r="H167" s="267">
        <f>SUM(H169:H170)</f>
        <v>0</v>
      </c>
      <c r="I167" s="267">
        <f>SUM(I169:I170)</f>
        <v>0</v>
      </c>
    </row>
    <row r="168" spans="1:9" ht="23.25" customHeight="1" hidden="1">
      <c r="A168" s="269"/>
      <c r="B168" s="272"/>
      <c r="C168" s="273"/>
      <c r="D168" s="273"/>
      <c r="E168" s="273"/>
      <c r="F168" s="274" t="s">
        <v>624</v>
      </c>
      <c r="G168" s="267">
        <f t="shared" si="4"/>
        <v>0</v>
      </c>
      <c r="H168" s="267"/>
      <c r="I168" s="267"/>
    </row>
    <row r="169" spans="1:9" ht="19.5" customHeight="1" hidden="1">
      <c r="A169" s="269"/>
      <c r="B169" s="272"/>
      <c r="C169" s="273"/>
      <c r="D169" s="273"/>
      <c r="E169" s="273"/>
      <c r="F169" s="274" t="s">
        <v>625</v>
      </c>
      <c r="G169" s="267">
        <f t="shared" si="4"/>
        <v>0</v>
      </c>
      <c r="H169" s="267"/>
      <c r="I169" s="267"/>
    </row>
    <row r="170" spans="1:9" ht="27" customHeight="1" hidden="1">
      <c r="A170" s="269"/>
      <c r="B170" s="272"/>
      <c r="C170" s="273"/>
      <c r="D170" s="273"/>
      <c r="E170" s="273"/>
      <c r="F170" s="274" t="s">
        <v>625</v>
      </c>
      <c r="G170" s="267">
        <f t="shared" si="4"/>
        <v>0</v>
      </c>
      <c r="H170" s="267"/>
      <c r="I170" s="267"/>
    </row>
    <row r="171" spans="1:9" ht="39" customHeight="1" hidden="1">
      <c r="A171" s="256">
        <v>2150</v>
      </c>
      <c r="B171" s="282" t="s">
        <v>680</v>
      </c>
      <c r="C171" s="282">
        <v>5</v>
      </c>
      <c r="D171" s="282">
        <v>0</v>
      </c>
      <c r="E171" s="273"/>
      <c r="F171" s="274" t="s">
        <v>345</v>
      </c>
      <c r="G171" s="263">
        <f>SUM(H171:I171)</f>
        <v>0</v>
      </c>
      <c r="H171" s="263">
        <f>SUM(H172)</f>
        <v>0</v>
      </c>
      <c r="I171" s="263">
        <v>0</v>
      </c>
    </row>
    <row r="172" spans="1:9" ht="0.75" customHeight="1" hidden="1">
      <c r="A172" s="256"/>
      <c r="B172" s="282"/>
      <c r="C172" s="282"/>
      <c r="D172" s="282"/>
      <c r="E172" s="273"/>
      <c r="F172" s="274"/>
      <c r="G172" s="263">
        <f>SUM(H172:I172)</f>
        <v>0</v>
      </c>
      <c r="H172" s="263">
        <v>0</v>
      </c>
      <c r="I172" s="263">
        <v>0</v>
      </c>
    </row>
    <row r="173" spans="1:9" ht="36.75" customHeight="1">
      <c r="A173" s="265"/>
      <c r="B173" s="272" t="s">
        <v>680</v>
      </c>
      <c r="C173" s="273">
        <v>6</v>
      </c>
      <c r="D173" s="273">
        <v>0</v>
      </c>
      <c r="E173" s="273"/>
      <c r="F173" s="274" t="s">
        <v>692</v>
      </c>
      <c r="G173" s="267">
        <f t="shared" si="4"/>
        <v>32200</v>
      </c>
      <c r="H173" s="267">
        <f>SUM(H174)</f>
        <v>15500</v>
      </c>
      <c r="I173" s="267">
        <f>SUM(I174)</f>
        <v>16700</v>
      </c>
    </row>
    <row r="174" spans="1:9" ht="38.25" customHeight="1">
      <c r="A174" s="272"/>
      <c r="B174" s="272" t="s">
        <v>680</v>
      </c>
      <c r="C174" s="273">
        <v>6</v>
      </c>
      <c r="D174" s="273">
        <v>1</v>
      </c>
      <c r="E174" s="273"/>
      <c r="F174" s="274" t="s">
        <v>693</v>
      </c>
      <c r="G174" s="267">
        <f t="shared" si="4"/>
        <v>32200</v>
      </c>
      <c r="H174" s="267">
        <f>SUM(H176:H181)</f>
        <v>15500</v>
      </c>
      <c r="I174" s="267">
        <f>SUM(I182:I185)</f>
        <v>16700</v>
      </c>
    </row>
    <row r="175" spans="1:9" ht="60" customHeight="1">
      <c r="A175" s="272"/>
      <c r="B175" s="273"/>
      <c r="C175" s="273"/>
      <c r="D175" s="273"/>
      <c r="E175" s="273"/>
      <c r="F175" s="274" t="s">
        <v>624</v>
      </c>
      <c r="G175" s="267">
        <f t="shared" si="4"/>
        <v>0</v>
      </c>
      <c r="H175" s="267">
        <v>0</v>
      </c>
      <c r="I175" s="267">
        <v>0</v>
      </c>
    </row>
    <row r="176" spans="1:9" ht="24" customHeight="1">
      <c r="A176" s="272"/>
      <c r="B176" s="273"/>
      <c r="C176" s="273"/>
      <c r="D176" s="273"/>
      <c r="E176" s="273">
        <v>4229</v>
      </c>
      <c r="F176" s="274" t="s">
        <v>481</v>
      </c>
      <c r="G176" s="267">
        <f t="shared" si="4"/>
        <v>1000</v>
      </c>
      <c r="H176" s="267">
        <v>1000</v>
      </c>
      <c r="I176" s="267">
        <v>0</v>
      </c>
    </row>
    <row r="177" spans="1:9" ht="25.5" customHeight="1">
      <c r="A177" s="272"/>
      <c r="B177" s="273"/>
      <c r="C177" s="273"/>
      <c r="D177" s="273"/>
      <c r="E177" s="273">
        <v>4239</v>
      </c>
      <c r="F177" s="344" t="s">
        <v>687</v>
      </c>
      <c r="G177" s="267">
        <f t="shared" si="4"/>
        <v>1500</v>
      </c>
      <c r="H177" s="267">
        <v>1500</v>
      </c>
      <c r="I177" s="267">
        <v>0</v>
      </c>
    </row>
    <row r="178" spans="1:9" ht="24.75" customHeight="1">
      <c r="A178" s="272"/>
      <c r="B178" s="273"/>
      <c r="C178" s="273"/>
      <c r="D178" s="273"/>
      <c r="E178" s="279">
        <v>4241</v>
      </c>
      <c r="F178" s="274" t="s">
        <v>490</v>
      </c>
      <c r="G178" s="267">
        <f t="shared" si="4"/>
        <v>8000</v>
      </c>
      <c r="H178" s="267">
        <v>8000</v>
      </c>
      <c r="I178" s="267">
        <v>0</v>
      </c>
    </row>
    <row r="179" spans="1:9" ht="35.25" customHeight="1">
      <c r="A179" s="272"/>
      <c r="B179" s="273"/>
      <c r="C179" s="273"/>
      <c r="D179" s="273"/>
      <c r="E179" s="279">
        <v>4251</v>
      </c>
      <c r="F179" s="276" t="s">
        <v>491</v>
      </c>
      <c r="G179" s="267">
        <f t="shared" si="4"/>
        <v>1000</v>
      </c>
      <c r="H179" s="267">
        <v>1000</v>
      </c>
      <c r="I179" s="267">
        <v>0</v>
      </c>
    </row>
    <row r="180" spans="1:9" ht="36.75" customHeight="1">
      <c r="A180" s="272"/>
      <c r="B180" s="273"/>
      <c r="C180" s="273"/>
      <c r="D180" s="273"/>
      <c r="E180" s="279">
        <v>4819</v>
      </c>
      <c r="F180" s="274" t="s">
        <v>812</v>
      </c>
      <c r="G180" s="267">
        <f t="shared" si="4"/>
        <v>1000</v>
      </c>
      <c r="H180" s="267">
        <v>1000</v>
      </c>
      <c r="I180" s="267">
        <v>0</v>
      </c>
    </row>
    <row r="181" spans="1:9" ht="24" customHeight="1">
      <c r="A181" s="269"/>
      <c r="B181" s="273"/>
      <c r="C181" s="273"/>
      <c r="D181" s="273"/>
      <c r="E181" s="273">
        <v>4823</v>
      </c>
      <c r="F181" s="276" t="s">
        <v>816</v>
      </c>
      <c r="G181" s="267">
        <f t="shared" si="4"/>
        <v>3000</v>
      </c>
      <c r="H181" s="267">
        <v>3000</v>
      </c>
      <c r="I181" s="267">
        <v>0</v>
      </c>
    </row>
    <row r="182" spans="1:9" ht="26.25" customHeight="1">
      <c r="A182" s="269"/>
      <c r="B182" s="273"/>
      <c r="C182" s="273"/>
      <c r="D182" s="273"/>
      <c r="E182" s="273">
        <v>5112</v>
      </c>
      <c r="F182" s="276" t="s">
        <v>611</v>
      </c>
      <c r="G182" s="267">
        <f t="shared" si="4"/>
        <v>12000</v>
      </c>
      <c r="H182" s="267">
        <v>0</v>
      </c>
      <c r="I182" s="267">
        <v>12000</v>
      </c>
    </row>
    <row r="183" spans="1:9" ht="24" customHeight="1">
      <c r="A183" s="269"/>
      <c r="B183" s="273"/>
      <c r="C183" s="273"/>
      <c r="D183" s="273"/>
      <c r="E183" s="273">
        <v>5134</v>
      </c>
      <c r="F183" s="276" t="s">
        <v>606</v>
      </c>
      <c r="G183" s="267">
        <f t="shared" si="4"/>
        <v>1000</v>
      </c>
      <c r="H183" s="267">
        <v>0</v>
      </c>
      <c r="I183" s="267">
        <v>1000</v>
      </c>
    </row>
    <row r="184" spans="1:9" ht="24" customHeight="1">
      <c r="A184" s="269"/>
      <c r="B184" s="273"/>
      <c r="C184" s="273"/>
      <c r="D184" s="273"/>
      <c r="E184" s="273">
        <v>5129</v>
      </c>
      <c r="F184" s="276" t="s">
        <v>609</v>
      </c>
      <c r="G184" s="267">
        <f>SUM(I184)</f>
        <v>1200</v>
      </c>
      <c r="H184" s="267">
        <v>0</v>
      </c>
      <c r="I184" s="267">
        <v>1200</v>
      </c>
    </row>
    <row r="185" spans="1:9" ht="24" customHeight="1">
      <c r="A185" s="269"/>
      <c r="B185" s="273"/>
      <c r="C185" s="273"/>
      <c r="D185" s="273"/>
      <c r="E185" s="273">
        <v>5122</v>
      </c>
      <c r="F185" s="276" t="s">
        <v>608</v>
      </c>
      <c r="G185" s="267">
        <f t="shared" si="4"/>
        <v>2500</v>
      </c>
      <c r="H185" s="267">
        <v>0</v>
      </c>
      <c r="I185" s="267">
        <v>2500</v>
      </c>
    </row>
    <row r="186" spans="1:9" ht="24.75" customHeight="1">
      <c r="A186" s="269">
        <v>2200</v>
      </c>
      <c r="B186" s="283" t="s">
        <v>681</v>
      </c>
      <c r="C186" s="273">
        <v>0</v>
      </c>
      <c r="D186" s="273">
        <v>0</v>
      </c>
      <c r="E186" s="273"/>
      <c r="F186" s="289" t="s">
        <v>394</v>
      </c>
      <c r="G186" s="267">
        <f t="shared" si="4"/>
        <v>1200</v>
      </c>
      <c r="H186" s="267">
        <f>SUM(H187)</f>
        <v>1200</v>
      </c>
      <c r="I186" s="267">
        <f>SUM(I187)</f>
        <v>0</v>
      </c>
    </row>
    <row r="187" spans="1:9" ht="27.75" customHeight="1">
      <c r="A187" s="269"/>
      <c r="B187" s="283" t="s">
        <v>681</v>
      </c>
      <c r="C187" s="273">
        <v>2</v>
      </c>
      <c r="D187" s="273">
        <v>0</v>
      </c>
      <c r="E187" s="273"/>
      <c r="F187" s="274" t="s">
        <v>350</v>
      </c>
      <c r="G187" s="267">
        <f t="shared" si="4"/>
        <v>1200</v>
      </c>
      <c r="H187" s="267">
        <f>SUM(H188:H190)</f>
        <v>1200</v>
      </c>
      <c r="I187" s="267">
        <f>SUM(I188:I190)</f>
        <v>0</v>
      </c>
    </row>
    <row r="188" spans="1:9" ht="25.5" customHeight="1">
      <c r="A188" s="269"/>
      <c r="B188" s="283" t="s">
        <v>681</v>
      </c>
      <c r="C188" s="273">
        <v>2</v>
      </c>
      <c r="D188" s="273">
        <v>1</v>
      </c>
      <c r="E188" s="273">
        <v>4241</v>
      </c>
      <c r="F188" s="274" t="s">
        <v>490</v>
      </c>
      <c r="G188" s="267">
        <f>SUM(H188:I188)</f>
        <v>200</v>
      </c>
      <c r="H188" s="267">
        <v>200</v>
      </c>
      <c r="I188" s="267">
        <v>0</v>
      </c>
    </row>
    <row r="189" spans="1:9" ht="33.75" customHeight="1">
      <c r="A189" s="269"/>
      <c r="B189" s="283"/>
      <c r="C189" s="273"/>
      <c r="D189" s="273"/>
      <c r="E189" s="273">
        <v>4251</v>
      </c>
      <c r="F189" s="276" t="s">
        <v>491</v>
      </c>
      <c r="G189" s="267">
        <f>SUM(H189:I189)</f>
        <v>500</v>
      </c>
      <c r="H189" s="267">
        <v>500</v>
      </c>
      <c r="I189" s="267">
        <v>0</v>
      </c>
    </row>
    <row r="190" spans="1:9" ht="24.75" customHeight="1">
      <c r="A190" s="269"/>
      <c r="B190" s="283" t="s">
        <v>681</v>
      </c>
      <c r="C190" s="273">
        <v>2</v>
      </c>
      <c r="D190" s="273">
        <v>1</v>
      </c>
      <c r="E190" s="273">
        <v>4269</v>
      </c>
      <c r="F190" s="276" t="s">
        <v>688</v>
      </c>
      <c r="G190" s="267">
        <f>SUM(H190)</f>
        <v>500</v>
      </c>
      <c r="H190" s="267">
        <v>500</v>
      </c>
      <c r="I190" s="267">
        <v>0</v>
      </c>
    </row>
    <row r="191" spans="1:9" ht="55.5" customHeight="1">
      <c r="A191" s="269">
        <v>2300</v>
      </c>
      <c r="B191" s="282" t="s">
        <v>682</v>
      </c>
      <c r="C191" s="282">
        <v>0</v>
      </c>
      <c r="D191" s="282">
        <v>0</v>
      </c>
      <c r="E191" s="273"/>
      <c r="F191" s="262" t="s">
        <v>395</v>
      </c>
      <c r="G191" s="267">
        <f>SUM(H192)</f>
        <v>500</v>
      </c>
      <c r="H191" s="267">
        <f>SUM(H192)</f>
        <v>500</v>
      </c>
      <c r="I191" s="267">
        <f>SUM(I192)</f>
        <v>0</v>
      </c>
    </row>
    <row r="192" spans="1:9" ht="28.5" customHeight="1">
      <c r="A192" s="269"/>
      <c r="B192" s="282" t="s">
        <v>682</v>
      </c>
      <c r="C192" s="282">
        <v>2</v>
      </c>
      <c r="D192" s="282">
        <v>0</v>
      </c>
      <c r="E192" s="273"/>
      <c r="F192" s="276" t="s">
        <v>359</v>
      </c>
      <c r="G192" s="267">
        <f>SUM(H192)</f>
        <v>500</v>
      </c>
      <c r="H192" s="267">
        <f>SUM(H193)</f>
        <v>500</v>
      </c>
      <c r="I192" s="267">
        <v>0</v>
      </c>
    </row>
    <row r="193" spans="1:9" ht="23.25" customHeight="1">
      <c r="A193" s="269"/>
      <c r="B193" s="284" t="s">
        <v>682</v>
      </c>
      <c r="C193" s="273">
        <v>2</v>
      </c>
      <c r="D193" s="273">
        <v>1</v>
      </c>
      <c r="E193" s="273">
        <v>4241</v>
      </c>
      <c r="F193" s="274" t="s">
        <v>490</v>
      </c>
      <c r="G193" s="267">
        <f>SUM(H193)</f>
        <v>500</v>
      </c>
      <c r="H193" s="267">
        <v>500</v>
      </c>
      <c r="I193" s="267">
        <v>0</v>
      </c>
    </row>
    <row r="194" spans="1:9" ht="15" customHeight="1" hidden="1">
      <c r="A194" s="269"/>
      <c r="B194" s="272"/>
      <c r="C194" s="273"/>
      <c r="D194" s="273"/>
      <c r="E194" s="273"/>
      <c r="F194" s="274"/>
      <c r="G194" s="267"/>
      <c r="H194" s="267"/>
      <c r="I194" s="267"/>
    </row>
    <row r="195" spans="1:9" ht="15" customHeight="1" hidden="1">
      <c r="A195" s="269"/>
      <c r="B195" s="272"/>
      <c r="C195" s="273"/>
      <c r="D195" s="273"/>
      <c r="E195" s="273"/>
      <c r="F195" s="274"/>
      <c r="G195" s="267"/>
      <c r="H195" s="267"/>
      <c r="I195" s="267"/>
    </row>
    <row r="196" spans="1:9" ht="15" customHeight="1" hidden="1">
      <c r="A196" s="269"/>
      <c r="B196" s="272"/>
      <c r="C196" s="273"/>
      <c r="D196" s="273"/>
      <c r="E196" s="273"/>
      <c r="F196" s="274"/>
      <c r="G196" s="267"/>
      <c r="H196" s="267"/>
      <c r="I196" s="267"/>
    </row>
    <row r="197" spans="1:9" ht="15" customHeight="1" hidden="1">
      <c r="A197" s="269"/>
      <c r="B197" s="272"/>
      <c r="C197" s="273"/>
      <c r="D197" s="273"/>
      <c r="E197" s="273"/>
      <c r="F197" s="274"/>
      <c r="G197" s="267"/>
      <c r="H197" s="267"/>
      <c r="I197" s="267"/>
    </row>
    <row r="198" spans="1:9" ht="0.75" customHeight="1" hidden="1">
      <c r="A198" s="269"/>
      <c r="B198" s="272"/>
      <c r="C198" s="273"/>
      <c r="D198" s="273"/>
      <c r="E198" s="273"/>
      <c r="F198" s="274"/>
      <c r="G198" s="267"/>
      <c r="H198" s="267"/>
      <c r="I198" s="267"/>
    </row>
    <row r="199" spans="1:9" ht="0" customHeight="1" hidden="1">
      <c r="A199" s="269"/>
      <c r="B199" s="272"/>
      <c r="C199" s="273"/>
      <c r="D199" s="273"/>
      <c r="E199" s="273"/>
      <c r="F199" s="274"/>
      <c r="G199" s="267"/>
      <c r="H199" s="267"/>
      <c r="I199" s="267"/>
    </row>
    <row r="200" spans="1:9" ht="93.75" customHeight="1">
      <c r="A200" s="254">
        <v>2400</v>
      </c>
      <c r="B200" s="272" t="s">
        <v>724</v>
      </c>
      <c r="C200" s="273">
        <v>0</v>
      </c>
      <c r="D200" s="273">
        <v>0</v>
      </c>
      <c r="E200" s="266"/>
      <c r="F200" s="262" t="s">
        <v>1081</v>
      </c>
      <c r="G200" s="267">
        <f t="shared" si="4"/>
        <v>44900</v>
      </c>
      <c r="H200" s="267">
        <f>SUM(H201+H204+H209+H274)</f>
        <v>3500</v>
      </c>
      <c r="I200" s="267">
        <f>SUM(I201+I204+I209+I274)</f>
        <v>41400</v>
      </c>
    </row>
    <row r="201" spans="1:9" ht="21.75" customHeight="1">
      <c r="A201" s="269">
        <v>2424</v>
      </c>
      <c r="B201" s="272" t="s">
        <v>724</v>
      </c>
      <c r="C201" s="273">
        <v>2</v>
      </c>
      <c r="D201" s="273">
        <v>4</v>
      </c>
      <c r="E201" s="273"/>
      <c r="F201" s="274" t="s">
        <v>725</v>
      </c>
      <c r="G201" s="267">
        <f t="shared" si="4"/>
        <v>0</v>
      </c>
      <c r="H201" s="267">
        <v>0</v>
      </c>
      <c r="I201" s="267">
        <f>SUM(I203)</f>
        <v>0</v>
      </c>
    </row>
    <row r="202" spans="1:9" ht="36.75" customHeight="1">
      <c r="A202" s="269"/>
      <c r="B202" s="272"/>
      <c r="C202" s="273"/>
      <c r="D202" s="273"/>
      <c r="E202" s="273"/>
      <c r="F202" s="274" t="s">
        <v>624</v>
      </c>
      <c r="G202" s="267">
        <f t="shared" si="4"/>
        <v>0</v>
      </c>
      <c r="H202" s="267">
        <v>0</v>
      </c>
      <c r="I202" s="267">
        <v>0</v>
      </c>
    </row>
    <row r="203" spans="1:9" ht="33" customHeight="1">
      <c r="A203" s="269"/>
      <c r="B203" s="272"/>
      <c r="C203" s="273"/>
      <c r="D203" s="273"/>
      <c r="E203" s="273">
        <v>5112</v>
      </c>
      <c r="F203" s="276" t="s">
        <v>1082</v>
      </c>
      <c r="G203" s="267">
        <f t="shared" si="4"/>
        <v>0</v>
      </c>
      <c r="H203" s="267">
        <v>0</v>
      </c>
      <c r="I203" s="267">
        <v>0</v>
      </c>
    </row>
    <row r="204" spans="1:9" ht="24.75" customHeight="1">
      <c r="A204" s="269">
        <v>2430</v>
      </c>
      <c r="B204" s="265" t="s">
        <v>724</v>
      </c>
      <c r="C204" s="266">
        <v>3</v>
      </c>
      <c r="D204" s="266">
        <v>0</v>
      </c>
      <c r="E204" s="266"/>
      <c r="F204" s="274" t="s">
        <v>367</v>
      </c>
      <c r="G204" s="267">
        <f t="shared" si="4"/>
        <v>32900</v>
      </c>
      <c r="H204" s="267">
        <f>SUM(H207:H208)</f>
        <v>0</v>
      </c>
      <c r="I204" s="267">
        <f>SUM(I207:I208)</f>
        <v>32900</v>
      </c>
    </row>
    <row r="205" spans="1:9" ht="24" customHeight="1">
      <c r="A205" s="269">
        <v>2432</v>
      </c>
      <c r="B205" s="272" t="s">
        <v>724</v>
      </c>
      <c r="C205" s="273">
        <v>3</v>
      </c>
      <c r="D205" s="273">
        <v>2</v>
      </c>
      <c r="E205" s="273"/>
      <c r="F205" s="274" t="s">
        <v>977</v>
      </c>
      <c r="G205" s="267">
        <f aca="true" t="shared" si="5" ref="G205:G247">SUM(H205:I205)</f>
        <v>900</v>
      </c>
      <c r="H205" s="267">
        <v>0</v>
      </c>
      <c r="I205" s="267">
        <f>SUM(I208)</f>
        <v>900</v>
      </c>
    </row>
    <row r="206" spans="1:9" ht="39" customHeight="1">
      <c r="A206" s="269"/>
      <c r="B206" s="272"/>
      <c r="C206" s="273"/>
      <c r="D206" s="273"/>
      <c r="E206" s="273"/>
      <c r="F206" s="274" t="s">
        <v>624</v>
      </c>
      <c r="G206" s="267">
        <f t="shared" si="5"/>
        <v>0</v>
      </c>
      <c r="H206" s="267">
        <v>0</v>
      </c>
      <c r="I206" s="267">
        <v>0</v>
      </c>
    </row>
    <row r="207" spans="1:9" ht="25.5" customHeight="1">
      <c r="A207" s="269"/>
      <c r="B207" s="272"/>
      <c r="C207" s="273"/>
      <c r="D207" s="273"/>
      <c r="E207" s="279">
        <v>5112</v>
      </c>
      <c r="F207" s="274" t="s">
        <v>611</v>
      </c>
      <c r="G207" s="267">
        <f t="shared" si="5"/>
        <v>32000</v>
      </c>
      <c r="H207" s="267">
        <v>0</v>
      </c>
      <c r="I207" s="267">
        <v>32000</v>
      </c>
    </row>
    <row r="208" spans="1:9" ht="27" customHeight="1">
      <c r="A208" s="269"/>
      <c r="B208" s="272"/>
      <c r="C208" s="273"/>
      <c r="D208" s="273"/>
      <c r="E208" s="273">
        <v>5134</v>
      </c>
      <c r="F208" s="276" t="s">
        <v>606</v>
      </c>
      <c r="G208" s="267">
        <f t="shared" si="5"/>
        <v>900</v>
      </c>
      <c r="H208" s="267">
        <v>0</v>
      </c>
      <c r="I208" s="267">
        <v>900</v>
      </c>
    </row>
    <row r="209" spans="1:9" ht="26.25" customHeight="1">
      <c r="A209" s="269">
        <v>2450</v>
      </c>
      <c r="B209" s="272" t="s">
        <v>724</v>
      </c>
      <c r="C209" s="273">
        <v>5</v>
      </c>
      <c r="D209" s="273">
        <v>0</v>
      </c>
      <c r="E209" s="266"/>
      <c r="F209" s="274" t="s">
        <v>369</v>
      </c>
      <c r="G209" s="267">
        <f t="shared" si="5"/>
        <v>562000</v>
      </c>
      <c r="H209" s="267">
        <f>SUM(H210)</f>
        <v>3500</v>
      </c>
      <c r="I209" s="267">
        <f>SUM(I210)</f>
        <v>558500</v>
      </c>
    </row>
    <row r="210" spans="1:9" ht="24" customHeight="1">
      <c r="A210" s="269">
        <v>2451</v>
      </c>
      <c r="B210" s="272" t="s">
        <v>724</v>
      </c>
      <c r="C210" s="273">
        <v>5</v>
      </c>
      <c r="D210" s="273">
        <v>1</v>
      </c>
      <c r="E210" s="273"/>
      <c r="F210" s="274" t="s">
        <v>995</v>
      </c>
      <c r="G210" s="267">
        <f>SUM(H210:I210)</f>
        <v>562000</v>
      </c>
      <c r="H210" s="267">
        <f>SUM(H212:H213)</f>
        <v>3500</v>
      </c>
      <c r="I210" s="267">
        <f>SUM(I212+I213+I214+I215+I217)</f>
        <v>558500</v>
      </c>
    </row>
    <row r="211" spans="1:9" ht="36.75" customHeight="1">
      <c r="A211" s="269"/>
      <c r="B211" s="272"/>
      <c r="C211" s="273"/>
      <c r="D211" s="273"/>
      <c r="E211" s="273"/>
      <c r="F211" s="274" t="s">
        <v>624</v>
      </c>
      <c r="G211" s="267">
        <f t="shared" si="5"/>
        <v>0</v>
      </c>
      <c r="H211" s="267">
        <v>0</v>
      </c>
      <c r="I211" s="267">
        <v>0</v>
      </c>
    </row>
    <row r="212" spans="1:9" ht="24.75" customHeight="1">
      <c r="A212" s="269"/>
      <c r="B212" s="272"/>
      <c r="C212" s="273"/>
      <c r="D212" s="273"/>
      <c r="E212" s="273">
        <v>4239</v>
      </c>
      <c r="F212" s="276" t="s">
        <v>687</v>
      </c>
      <c r="G212" s="267">
        <f t="shared" si="5"/>
        <v>1500</v>
      </c>
      <c r="H212" s="267">
        <v>1500</v>
      </c>
      <c r="I212" s="267">
        <v>0</v>
      </c>
    </row>
    <row r="213" spans="1:9" ht="37.5" customHeight="1">
      <c r="A213" s="269"/>
      <c r="B213" s="272"/>
      <c r="C213" s="273"/>
      <c r="D213" s="273"/>
      <c r="E213" s="279">
        <v>4251</v>
      </c>
      <c r="F213" s="276" t="s">
        <v>491</v>
      </c>
      <c r="G213" s="267">
        <v>0</v>
      </c>
      <c r="H213" s="267">
        <v>2000</v>
      </c>
      <c r="I213" s="267">
        <v>0</v>
      </c>
    </row>
    <row r="214" spans="1:9" ht="24.75" customHeight="1">
      <c r="A214" s="269"/>
      <c r="B214" s="272"/>
      <c r="C214" s="273"/>
      <c r="D214" s="273"/>
      <c r="E214" s="279">
        <v>5112</v>
      </c>
      <c r="F214" s="276" t="s">
        <v>1044</v>
      </c>
      <c r="G214" s="267">
        <f>SUM(H214:I214)</f>
        <v>0</v>
      </c>
      <c r="H214" s="267">
        <v>0</v>
      </c>
      <c r="I214" s="267">
        <v>0</v>
      </c>
    </row>
    <row r="215" spans="1:9" ht="36" customHeight="1">
      <c r="A215" s="269"/>
      <c r="B215" s="272"/>
      <c r="C215" s="273"/>
      <c r="D215" s="273"/>
      <c r="E215" s="279">
        <v>5113</v>
      </c>
      <c r="F215" s="274" t="s">
        <v>612</v>
      </c>
      <c r="G215" s="263">
        <f>SUM(H215:I215)</f>
        <v>556000</v>
      </c>
      <c r="H215" s="263">
        <v>0</v>
      </c>
      <c r="I215" s="267">
        <v>556000</v>
      </c>
    </row>
    <row r="216" spans="1:9" ht="1.5" customHeight="1" hidden="1">
      <c r="A216" s="269"/>
      <c r="B216" s="272"/>
      <c r="C216" s="273"/>
      <c r="D216" s="273"/>
      <c r="E216" s="273">
        <v>5129</v>
      </c>
      <c r="F216" s="274" t="s">
        <v>609</v>
      </c>
      <c r="G216" s="267">
        <f>SUM(H216:I216)</f>
        <v>0</v>
      </c>
      <c r="H216" s="267">
        <v>0</v>
      </c>
      <c r="I216" s="267"/>
    </row>
    <row r="217" spans="1:9" ht="30" customHeight="1">
      <c r="A217" s="269"/>
      <c r="B217" s="272"/>
      <c r="C217" s="273"/>
      <c r="D217" s="273"/>
      <c r="E217" s="279">
        <v>5134</v>
      </c>
      <c r="F217" s="276" t="s">
        <v>606</v>
      </c>
      <c r="G217" s="267">
        <f>SUM(H217:I217)</f>
        <v>2500</v>
      </c>
      <c r="H217" s="267">
        <v>0</v>
      </c>
      <c r="I217" s="267">
        <v>2500</v>
      </c>
    </row>
    <row r="218" spans="1:9" ht="0.75" customHeight="1" hidden="1">
      <c r="A218" s="269"/>
      <c r="B218" s="272"/>
      <c r="C218" s="273"/>
      <c r="D218" s="273"/>
      <c r="E218" s="273"/>
      <c r="F218" s="274" t="s">
        <v>625</v>
      </c>
      <c r="G218" s="267">
        <f t="shared" si="5"/>
        <v>0</v>
      </c>
      <c r="H218" s="267"/>
      <c r="I218" s="267"/>
    </row>
    <row r="219" spans="1:9" ht="180" customHeight="1" hidden="1">
      <c r="A219" s="269">
        <v>2452</v>
      </c>
      <c r="B219" s="272" t="s">
        <v>724</v>
      </c>
      <c r="C219" s="273">
        <v>5</v>
      </c>
      <c r="D219" s="273">
        <v>2</v>
      </c>
      <c r="E219" s="273"/>
      <c r="F219" s="274" t="s">
        <v>997</v>
      </c>
      <c r="G219" s="267">
        <f t="shared" si="5"/>
        <v>0</v>
      </c>
      <c r="H219" s="267">
        <f>SUM(H221:H222)</f>
        <v>0</v>
      </c>
      <c r="I219" s="267">
        <f>SUM(I221:I222)</f>
        <v>0</v>
      </c>
    </row>
    <row r="220" spans="1:9" ht="36" customHeight="1" hidden="1">
      <c r="A220" s="269"/>
      <c r="B220" s="272"/>
      <c r="C220" s="273"/>
      <c r="D220" s="273"/>
      <c r="E220" s="273"/>
      <c r="F220" s="274" t="s">
        <v>624</v>
      </c>
      <c r="G220" s="267">
        <f t="shared" si="5"/>
        <v>0</v>
      </c>
      <c r="H220" s="267"/>
      <c r="I220" s="267"/>
    </row>
    <row r="221" spans="1:9" ht="15" customHeight="1" hidden="1">
      <c r="A221" s="269"/>
      <c r="B221" s="272"/>
      <c r="C221" s="273"/>
      <c r="D221" s="273"/>
      <c r="E221" s="273"/>
      <c r="F221" s="274" t="s">
        <v>625</v>
      </c>
      <c r="G221" s="267">
        <f t="shared" si="5"/>
        <v>0</v>
      </c>
      <c r="H221" s="267"/>
      <c r="I221" s="267"/>
    </row>
    <row r="222" spans="1:9" ht="15" customHeight="1" hidden="1">
      <c r="A222" s="269"/>
      <c r="B222" s="272"/>
      <c r="C222" s="273"/>
      <c r="D222" s="273"/>
      <c r="E222" s="273"/>
      <c r="F222" s="274" t="s">
        <v>625</v>
      </c>
      <c r="G222" s="267">
        <f t="shared" si="5"/>
        <v>0</v>
      </c>
      <c r="H222" s="267"/>
      <c r="I222" s="267"/>
    </row>
    <row r="223" spans="1:9" ht="204" customHeight="1" hidden="1">
      <c r="A223" s="269">
        <v>2453</v>
      </c>
      <c r="B223" s="272" t="s">
        <v>724</v>
      </c>
      <c r="C223" s="273">
        <v>5</v>
      </c>
      <c r="D223" s="273">
        <v>3</v>
      </c>
      <c r="E223" s="273"/>
      <c r="F223" s="274" t="s">
        <v>999</v>
      </c>
      <c r="G223" s="267">
        <f t="shared" si="5"/>
        <v>0</v>
      </c>
      <c r="H223" s="267">
        <f>SUM(H225:H226)</f>
        <v>0</v>
      </c>
      <c r="I223" s="267">
        <f>SUM(I225:I226)</f>
        <v>0</v>
      </c>
    </row>
    <row r="224" spans="1:9" ht="36" customHeight="1" hidden="1">
      <c r="A224" s="269"/>
      <c r="B224" s="272"/>
      <c r="C224" s="273"/>
      <c r="D224" s="273"/>
      <c r="E224" s="273"/>
      <c r="F224" s="274" t="s">
        <v>624</v>
      </c>
      <c r="G224" s="267">
        <f t="shared" si="5"/>
        <v>0</v>
      </c>
      <c r="H224" s="267"/>
      <c r="I224" s="267"/>
    </row>
    <row r="225" spans="1:9" ht="15" customHeight="1" hidden="1">
      <c r="A225" s="269"/>
      <c r="B225" s="272"/>
      <c r="C225" s="273"/>
      <c r="D225" s="273"/>
      <c r="E225" s="273"/>
      <c r="F225" s="274" t="s">
        <v>625</v>
      </c>
      <c r="G225" s="267">
        <f t="shared" si="5"/>
        <v>0</v>
      </c>
      <c r="H225" s="267"/>
      <c r="I225" s="267"/>
    </row>
    <row r="226" spans="1:9" ht="15" customHeight="1" hidden="1">
      <c r="A226" s="269"/>
      <c r="B226" s="272"/>
      <c r="C226" s="273"/>
      <c r="D226" s="273"/>
      <c r="E226" s="273"/>
      <c r="F226" s="274" t="s">
        <v>625</v>
      </c>
      <c r="G226" s="267">
        <f t="shared" si="5"/>
        <v>0</v>
      </c>
      <c r="H226" s="267"/>
      <c r="I226" s="267"/>
    </row>
    <row r="227" spans="1:9" ht="156" customHeight="1" hidden="1">
      <c r="A227" s="269">
        <v>2454</v>
      </c>
      <c r="B227" s="272" t="s">
        <v>724</v>
      </c>
      <c r="C227" s="273">
        <v>5</v>
      </c>
      <c r="D227" s="273">
        <v>4</v>
      </c>
      <c r="E227" s="273"/>
      <c r="F227" s="274" t="s">
        <v>1001</v>
      </c>
      <c r="G227" s="267">
        <f t="shared" si="5"/>
        <v>0</v>
      </c>
      <c r="H227" s="267">
        <f>SUM(H229:H230)</f>
        <v>0</v>
      </c>
      <c r="I227" s="267">
        <f>SUM(I229:I230)</f>
        <v>0</v>
      </c>
    </row>
    <row r="228" spans="1:9" ht="36" customHeight="1" hidden="1">
      <c r="A228" s="269"/>
      <c r="B228" s="272"/>
      <c r="C228" s="273"/>
      <c r="D228" s="273"/>
      <c r="E228" s="273"/>
      <c r="F228" s="274" t="s">
        <v>624</v>
      </c>
      <c r="G228" s="267">
        <f t="shared" si="5"/>
        <v>0</v>
      </c>
      <c r="H228" s="267"/>
      <c r="I228" s="267"/>
    </row>
    <row r="229" spans="1:9" ht="15" customHeight="1" hidden="1">
      <c r="A229" s="269"/>
      <c r="B229" s="272"/>
      <c r="C229" s="273"/>
      <c r="D229" s="273"/>
      <c r="E229" s="273"/>
      <c r="F229" s="274" t="s">
        <v>625</v>
      </c>
      <c r="G229" s="267">
        <f t="shared" si="5"/>
        <v>0</v>
      </c>
      <c r="H229" s="267"/>
      <c r="I229" s="267"/>
    </row>
    <row r="230" spans="1:9" ht="15" customHeight="1" hidden="1">
      <c r="A230" s="269"/>
      <c r="B230" s="272"/>
      <c r="C230" s="273"/>
      <c r="D230" s="273"/>
      <c r="E230" s="273"/>
      <c r="F230" s="274" t="s">
        <v>625</v>
      </c>
      <c r="G230" s="267">
        <f t="shared" si="5"/>
        <v>0</v>
      </c>
      <c r="H230" s="267"/>
      <c r="I230" s="267"/>
    </row>
    <row r="231" spans="1:9" ht="336" customHeight="1" hidden="1">
      <c r="A231" s="269">
        <v>2455</v>
      </c>
      <c r="B231" s="272" t="s">
        <v>724</v>
      </c>
      <c r="C231" s="273">
        <v>5</v>
      </c>
      <c r="D231" s="273">
        <v>5</v>
      </c>
      <c r="E231" s="273"/>
      <c r="F231" s="274" t="s">
        <v>1003</v>
      </c>
      <c r="G231" s="267">
        <f t="shared" si="5"/>
        <v>0</v>
      </c>
      <c r="H231" s="267">
        <f>SUM(H233:H234)</f>
        <v>0</v>
      </c>
      <c r="I231" s="267">
        <f>SUM(I233:I234)</f>
        <v>0</v>
      </c>
    </row>
    <row r="232" spans="1:9" ht="36" customHeight="1" hidden="1">
      <c r="A232" s="269"/>
      <c r="B232" s="272"/>
      <c r="C232" s="273"/>
      <c r="D232" s="273"/>
      <c r="E232" s="273"/>
      <c r="F232" s="274" t="s">
        <v>624</v>
      </c>
      <c r="G232" s="267">
        <f t="shared" si="5"/>
        <v>0</v>
      </c>
      <c r="H232" s="267"/>
      <c r="I232" s="267"/>
    </row>
    <row r="233" spans="1:9" ht="15" customHeight="1" hidden="1">
      <c r="A233" s="269"/>
      <c r="B233" s="272"/>
      <c r="C233" s="273"/>
      <c r="D233" s="273"/>
      <c r="E233" s="273"/>
      <c r="F233" s="274" t="s">
        <v>625</v>
      </c>
      <c r="G233" s="267">
        <f t="shared" si="5"/>
        <v>0</v>
      </c>
      <c r="H233" s="267"/>
      <c r="I233" s="267"/>
    </row>
    <row r="234" spans="1:9" ht="15" customHeight="1" hidden="1">
      <c r="A234" s="269"/>
      <c r="B234" s="272"/>
      <c r="C234" s="273"/>
      <c r="D234" s="273"/>
      <c r="E234" s="273"/>
      <c r="F234" s="274" t="s">
        <v>625</v>
      </c>
      <c r="G234" s="267">
        <f t="shared" si="5"/>
        <v>0</v>
      </c>
      <c r="H234" s="267"/>
      <c r="I234" s="267"/>
    </row>
    <row r="235" spans="1:9" ht="156" customHeight="1" hidden="1">
      <c r="A235" s="269">
        <v>2460</v>
      </c>
      <c r="B235" s="265" t="s">
        <v>724</v>
      </c>
      <c r="C235" s="266">
        <v>6</v>
      </c>
      <c r="D235" s="266">
        <v>0</v>
      </c>
      <c r="E235" s="266"/>
      <c r="F235" s="274" t="s">
        <v>370</v>
      </c>
      <c r="G235" s="267">
        <f t="shared" si="5"/>
        <v>0</v>
      </c>
      <c r="H235" s="267">
        <f>SUM(H236)</f>
        <v>0</v>
      </c>
      <c r="I235" s="267">
        <f>SUM(I236)</f>
        <v>0</v>
      </c>
    </row>
    <row r="236" spans="1:9" ht="156" customHeight="1" hidden="1">
      <c r="A236" s="269">
        <v>2461</v>
      </c>
      <c r="B236" s="272" t="s">
        <v>724</v>
      </c>
      <c r="C236" s="273">
        <v>6</v>
      </c>
      <c r="D236" s="273">
        <v>1</v>
      </c>
      <c r="E236" s="273"/>
      <c r="F236" s="274" t="s">
        <v>1</v>
      </c>
      <c r="G236" s="267">
        <f t="shared" si="5"/>
        <v>0</v>
      </c>
      <c r="H236" s="267">
        <f>SUM(H238:H239)</f>
        <v>0</v>
      </c>
      <c r="I236" s="267">
        <f>SUM(I238:I239)</f>
        <v>0</v>
      </c>
    </row>
    <row r="237" spans="1:9" ht="36" customHeight="1" hidden="1">
      <c r="A237" s="269"/>
      <c r="B237" s="272"/>
      <c r="C237" s="273"/>
      <c r="D237" s="273"/>
      <c r="E237" s="273"/>
      <c r="F237" s="274" t="s">
        <v>624</v>
      </c>
      <c r="G237" s="267">
        <f t="shared" si="5"/>
        <v>0</v>
      </c>
      <c r="H237" s="267"/>
      <c r="I237" s="267"/>
    </row>
    <row r="238" spans="1:9" ht="15" customHeight="1" hidden="1">
      <c r="A238" s="269"/>
      <c r="B238" s="272"/>
      <c r="C238" s="273"/>
      <c r="D238" s="273"/>
      <c r="E238" s="273"/>
      <c r="F238" s="274" t="s">
        <v>625</v>
      </c>
      <c r="G238" s="267">
        <f t="shared" si="5"/>
        <v>0</v>
      </c>
      <c r="H238" s="267"/>
      <c r="I238" s="267"/>
    </row>
    <row r="239" spans="1:9" ht="15" customHeight="1" hidden="1">
      <c r="A239" s="269"/>
      <c r="B239" s="272"/>
      <c r="C239" s="273"/>
      <c r="D239" s="273"/>
      <c r="E239" s="273"/>
      <c r="F239" s="274" t="s">
        <v>625</v>
      </c>
      <c r="G239" s="267">
        <f t="shared" si="5"/>
        <v>0</v>
      </c>
      <c r="H239" s="267"/>
      <c r="I239" s="267"/>
    </row>
    <row r="240" spans="1:9" ht="192" customHeight="1" hidden="1">
      <c r="A240" s="269">
        <v>2470</v>
      </c>
      <c r="B240" s="265" t="s">
        <v>724</v>
      </c>
      <c r="C240" s="266">
        <v>7</v>
      </c>
      <c r="D240" s="266">
        <v>0</v>
      </c>
      <c r="E240" s="266"/>
      <c r="F240" s="270" t="s">
        <v>371</v>
      </c>
      <c r="G240" s="267">
        <f t="shared" si="5"/>
        <v>0</v>
      </c>
      <c r="H240" s="267">
        <f>SUM(H241,H245,H249,H253)</f>
        <v>0</v>
      </c>
      <c r="I240" s="267">
        <f>SUM(I241,I245,I249,I253)</f>
        <v>0</v>
      </c>
    </row>
    <row r="241" spans="1:9" ht="409.5" customHeight="1" hidden="1">
      <c r="A241" s="269">
        <v>2471</v>
      </c>
      <c r="B241" s="272" t="s">
        <v>724</v>
      </c>
      <c r="C241" s="273">
        <v>7</v>
      </c>
      <c r="D241" s="273">
        <v>1</v>
      </c>
      <c r="E241" s="273"/>
      <c r="F241" s="274" t="s">
        <v>3</v>
      </c>
      <c r="G241" s="267">
        <f t="shared" si="5"/>
        <v>0</v>
      </c>
      <c r="H241" s="267">
        <f>SUM(H243:H244)</f>
        <v>0</v>
      </c>
      <c r="I241" s="267">
        <f>SUM(I243:I244)</f>
        <v>0</v>
      </c>
    </row>
    <row r="242" spans="1:9" ht="36" customHeight="1" hidden="1">
      <c r="A242" s="269"/>
      <c r="B242" s="272"/>
      <c r="C242" s="273"/>
      <c r="D242" s="273"/>
      <c r="E242" s="273"/>
      <c r="F242" s="274" t="s">
        <v>624</v>
      </c>
      <c r="G242" s="267">
        <f t="shared" si="5"/>
        <v>0</v>
      </c>
      <c r="H242" s="267"/>
      <c r="I242" s="267"/>
    </row>
    <row r="243" spans="1:9" ht="15" customHeight="1" hidden="1">
      <c r="A243" s="269"/>
      <c r="B243" s="272"/>
      <c r="C243" s="273"/>
      <c r="D243" s="273"/>
      <c r="E243" s="273"/>
      <c r="F243" s="274" t="s">
        <v>625</v>
      </c>
      <c r="G243" s="267">
        <f t="shared" si="5"/>
        <v>0</v>
      </c>
      <c r="H243" s="267"/>
      <c r="I243" s="267"/>
    </row>
    <row r="244" spans="1:9" ht="15" customHeight="1" hidden="1">
      <c r="A244" s="269"/>
      <c r="B244" s="272"/>
      <c r="C244" s="273"/>
      <c r="D244" s="273"/>
      <c r="E244" s="273"/>
      <c r="F244" s="274" t="s">
        <v>625</v>
      </c>
      <c r="G244" s="267">
        <f t="shared" si="5"/>
        <v>0</v>
      </c>
      <c r="H244" s="267"/>
      <c r="I244" s="267"/>
    </row>
    <row r="245" spans="1:9" ht="264" customHeight="1" hidden="1">
      <c r="A245" s="269">
        <v>2472</v>
      </c>
      <c r="B245" s="272" t="s">
        <v>724</v>
      </c>
      <c r="C245" s="273">
        <v>7</v>
      </c>
      <c r="D245" s="273">
        <v>2</v>
      </c>
      <c r="E245" s="273"/>
      <c r="F245" s="274" t="s">
        <v>5</v>
      </c>
      <c r="G245" s="267">
        <f t="shared" si="5"/>
        <v>0</v>
      </c>
      <c r="H245" s="267">
        <f>SUM(H247:H248)</f>
        <v>0</v>
      </c>
      <c r="I245" s="267">
        <f>SUM(I247:I248)</f>
        <v>0</v>
      </c>
    </row>
    <row r="246" spans="1:9" ht="17.25" customHeight="1" hidden="1">
      <c r="A246" s="269"/>
      <c r="B246" s="272"/>
      <c r="C246" s="273"/>
      <c r="D246" s="273"/>
      <c r="E246" s="273"/>
      <c r="F246" s="274" t="s">
        <v>624</v>
      </c>
      <c r="G246" s="267">
        <f t="shared" si="5"/>
        <v>0</v>
      </c>
      <c r="H246" s="267"/>
      <c r="I246" s="267"/>
    </row>
    <row r="247" spans="1:9" ht="15" customHeight="1" hidden="1">
      <c r="A247" s="269"/>
      <c r="B247" s="272"/>
      <c r="C247" s="273"/>
      <c r="D247" s="273"/>
      <c r="E247" s="273"/>
      <c r="F247" s="274" t="s">
        <v>625</v>
      </c>
      <c r="G247" s="267">
        <f t="shared" si="5"/>
        <v>0</v>
      </c>
      <c r="H247" s="267"/>
      <c r="I247" s="267"/>
    </row>
    <row r="248" spans="1:9" ht="15" customHeight="1" hidden="1">
      <c r="A248" s="269"/>
      <c r="B248" s="272"/>
      <c r="C248" s="273"/>
      <c r="D248" s="273"/>
      <c r="E248" s="273"/>
      <c r="F248" s="274" t="s">
        <v>625</v>
      </c>
      <c r="G248" s="267">
        <f aca="true" t="shared" si="6" ref="G248:G328">SUM(H248:I248)</f>
        <v>0</v>
      </c>
      <c r="H248" s="267"/>
      <c r="I248" s="267"/>
    </row>
    <row r="249" spans="1:9" ht="84" customHeight="1" hidden="1">
      <c r="A249" s="269">
        <v>2473</v>
      </c>
      <c r="B249" s="272" t="s">
        <v>724</v>
      </c>
      <c r="C249" s="273">
        <v>7</v>
      </c>
      <c r="D249" s="273">
        <v>3</v>
      </c>
      <c r="E249" s="273"/>
      <c r="F249" s="274" t="s">
        <v>7</v>
      </c>
      <c r="G249" s="267">
        <f t="shared" si="6"/>
        <v>0</v>
      </c>
      <c r="H249" s="267">
        <f>SUM(H251:H252)</f>
        <v>0</v>
      </c>
      <c r="I249" s="267">
        <f>SUM(I251:I252)</f>
        <v>0</v>
      </c>
    </row>
    <row r="250" spans="1:9" ht="36" customHeight="1" hidden="1">
      <c r="A250" s="269"/>
      <c r="B250" s="272"/>
      <c r="C250" s="273"/>
      <c r="D250" s="273"/>
      <c r="E250" s="273"/>
      <c r="F250" s="274" t="s">
        <v>624</v>
      </c>
      <c r="G250" s="267">
        <f t="shared" si="6"/>
        <v>0</v>
      </c>
      <c r="H250" s="267"/>
      <c r="I250" s="267"/>
    </row>
    <row r="251" spans="1:9" ht="15" customHeight="1" hidden="1">
      <c r="A251" s="269"/>
      <c r="B251" s="272"/>
      <c r="C251" s="273"/>
      <c r="D251" s="273"/>
      <c r="E251" s="273"/>
      <c r="F251" s="274" t="s">
        <v>625</v>
      </c>
      <c r="G251" s="267">
        <f t="shared" si="6"/>
        <v>0</v>
      </c>
      <c r="H251" s="267"/>
      <c r="I251" s="267"/>
    </row>
    <row r="252" spans="1:9" ht="15" customHeight="1" hidden="1">
      <c r="A252" s="269"/>
      <c r="B252" s="272"/>
      <c r="C252" s="273"/>
      <c r="D252" s="273"/>
      <c r="E252" s="273"/>
      <c r="F252" s="274" t="s">
        <v>625</v>
      </c>
      <c r="G252" s="267">
        <f t="shared" si="6"/>
        <v>0</v>
      </c>
      <c r="H252" s="267"/>
      <c r="I252" s="267"/>
    </row>
    <row r="253" spans="1:9" ht="396" customHeight="1" hidden="1">
      <c r="A253" s="269">
        <v>2474</v>
      </c>
      <c r="B253" s="272" t="s">
        <v>724</v>
      </c>
      <c r="C253" s="273">
        <v>7</v>
      </c>
      <c r="D253" s="273">
        <v>4</v>
      </c>
      <c r="E253" s="273"/>
      <c r="F253" s="274" t="s">
        <v>9</v>
      </c>
      <c r="G253" s="267">
        <f t="shared" si="6"/>
        <v>0</v>
      </c>
      <c r="H253" s="267">
        <f>SUM(H255:H256)</f>
        <v>0</v>
      </c>
      <c r="I253" s="267">
        <f>SUM(I255:I256)</f>
        <v>0</v>
      </c>
    </row>
    <row r="254" spans="1:9" ht="36" customHeight="1" hidden="1">
      <c r="A254" s="269"/>
      <c r="B254" s="272"/>
      <c r="C254" s="273"/>
      <c r="D254" s="273"/>
      <c r="E254" s="273"/>
      <c r="F254" s="274" t="s">
        <v>624</v>
      </c>
      <c r="G254" s="267">
        <f t="shared" si="6"/>
        <v>0</v>
      </c>
      <c r="H254" s="267"/>
      <c r="I254" s="267"/>
    </row>
    <row r="255" spans="1:9" ht="15" customHeight="1" hidden="1">
      <c r="A255" s="269"/>
      <c r="B255" s="272"/>
      <c r="C255" s="273"/>
      <c r="D255" s="273"/>
      <c r="E255" s="273"/>
      <c r="F255" s="274" t="s">
        <v>625</v>
      </c>
      <c r="G255" s="267">
        <f t="shared" si="6"/>
        <v>0</v>
      </c>
      <c r="H255" s="267"/>
      <c r="I255" s="267"/>
    </row>
    <row r="256" spans="1:9" ht="15" customHeight="1" hidden="1">
      <c r="A256" s="269"/>
      <c r="B256" s="272"/>
      <c r="C256" s="273"/>
      <c r="D256" s="273"/>
      <c r="E256" s="273"/>
      <c r="F256" s="274" t="s">
        <v>625</v>
      </c>
      <c r="G256" s="267">
        <f t="shared" si="6"/>
        <v>0</v>
      </c>
      <c r="H256" s="267"/>
      <c r="I256" s="267"/>
    </row>
    <row r="257" spans="1:9" ht="240" customHeight="1" hidden="1">
      <c r="A257" s="269">
        <v>2480</v>
      </c>
      <c r="B257" s="265" t="s">
        <v>724</v>
      </c>
      <c r="C257" s="266">
        <v>8</v>
      </c>
      <c r="D257" s="266">
        <v>0</v>
      </c>
      <c r="E257" s="266"/>
      <c r="F257" s="270" t="s">
        <v>372</v>
      </c>
      <c r="G257" s="267">
        <f t="shared" si="6"/>
        <v>0</v>
      </c>
      <c r="H257" s="267">
        <f>SUM(H258,H262,H266,H270)</f>
        <v>0</v>
      </c>
      <c r="I257" s="267">
        <f>SUM(I258,I262,I266,I270)</f>
        <v>0</v>
      </c>
    </row>
    <row r="258" spans="1:9" ht="36.75" customHeight="1" hidden="1">
      <c r="A258" s="269">
        <v>2481</v>
      </c>
      <c r="B258" s="272" t="s">
        <v>724</v>
      </c>
      <c r="C258" s="273">
        <v>8</v>
      </c>
      <c r="D258" s="273">
        <v>1</v>
      </c>
      <c r="E258" s="273"/>
      <c r="F258" s="274" t="s">
        <v>12</v>
      </c>
      <c r="G258" s="267">
        <f t="shared" si="6"/>
        <v>0</v>
      </c>
      <c r="H258" s="267">
        <f>SUM(H260:H261)</f>
        <v>0</v>
      </c>
      <c r="I258" s="267">
        <f>SUM(I260:I261)</f>
        <v>0</v>
      </c>
    </row>
    <row r="259" spans="1:9" ht="36" customHeight="1" hidden="1">
      <c r="A259" s="269"/>
      <c r="B259" s="272"/>
      <c r="C259" s="273"/>
      <c r="D259" s="273"/>
      <c r="E259" s="273"/>
      <c r="F259" s="274" t="s">
        <v>624</v>
      </c>
      <c r="G259" s="267">
        <f t="shared" si="6"/>
        <v>0</v>
      </c>
      <c r="H259" s="267"/>
      <c r="I259" s="267"/>
    </row>
    <row r="260" spans="1:9" ht="15" customHeight="1" hidden="1">
      <c r="A260" s="269"/>
      <c r="B260" s="272"/>
      <c r="C260" s="273"/>
      <c r="D260" s="273"/>
      <c r="E260" s="273"/>
      <c r="F260" s="274" t="s">
        <v>625</v>
      </c>
      <c r="G260" s="267">
        <f t="shared" si="6"/>
        <v>0</v>
      </c>
      <c r="H260" s="267"/>
      <c r="I260" s="267"/>
    </row>
    <row r="261" spans="1:9" ht="15" customHeight="1" hidden="1">
      <c r="A261" s="269"/>
      <c r="B261" s="272"/>
      <c r="C261" s="273"/>
      <c r="D261" s="273"/>
      <c r="E261" s="273"/>
      <c r="F261" s="274" t="s">
        <v>625</v>
      </c>
      <c r="G261" s="267">
        <f t="shared" si="6"/>
        <v>0</v>
      </c>
      <c r="H261" s="267"/>
      <c r="I261" s="267"/>
    </row>
    <row r="262" spans="1:9" ht="409.5" customHeight="1" hidden="1">
      <c r="A262" s="269">
        <v>2482</v>
      </c>
      <c r="B262" s="272" t="s">
        <v>724</v>
      </c>
      <c r="C262" s="273">
        <v>8</v>
      </c>
      <c r="D262" s="273">
        <v>2</v>
      </c>
      <c r="E262" s="273"/>
      <c r="F262" s="274" t="s">
        <v>14</v>
      </c>
      <c r="G262" s="267">
        <f t="shared" si="6"/>
        <v>0</v>
      </c>
      <c r="H262" s="267">
        <f>SUM(H264:H265)</f>
        <v>0</v>
      </c>
      <c r="I262" s="267">
        <f>SUM(I264:I265)</f>
        <v>0</v>
      </c>
    </row>
    <row r="263" spans="1:9" ht="36" customHeight="1" hidden="1">
      <c r="A263" s="269"/>
      <c r="B263" s="272"/>
      <c r="C263" s="273"/>
      <c r="D263" s="273"/>
      <c r="E263" s="273"/>
      <c r="F263" s="274" t="s">
        <v>624</v>
      </c>
      <c r="G263" s="267">
        <f t="shared" si="6"/>
        <v>0</v>
      </c>
      <c r="H263" s="267"/>
      <c r="I263" s="267"/>
    </row>
    <row r="264" spans="1:9" ht="15" customHeight="1" hidden="1">
      <c r="A264" s="269"/>
      <c r="B264" s="272"/>
      <c r="C264" s="273"/>
      <c r="D264" s="273"/>
      <c r="E264" s="273"/>
      <c r="F264" s="274" t="s">
        <v>625</v>
      </c>
      <c r="G264" s="267">
        <f t="shared" si="6"/>
        <v>0</v>
      </c>
      <c r="H264" s="267"/>
      <c r="I264" s="267"/>
    </row>
    <row r="265" spans="1:9" ht="15" customHeight="1" hidden="1">
      <c r="A265" s="269"/>
      <c r="B265" s="272"/>
      <c r="C265" s="273"/>
      <c r="D265" s="273"/>
      <c r="E265" s="273"/>
      <c r="F265" s="274" t="s">
        <v>625</v>
      </c>
      <c r="G265" s="267">
        <f t="shared" si="6"/>
        <v>0</v>
      </c>
      <c r="H265" s="267"/>
      <c r="I265" s="267"/>
    </row>
    <row r="266" spans="1:9" ht="228" customHeight="1" hidden="1">
      <c r="A266" s="269">
        <v>2483</v>
      </c>
      <c r="B266" s="272" t="s">
        <v>724</v>
      </c>
      <c r="C266" s="273">
        <v>8</v>
      </c>
      <c r="D266" s="273">
        <v>3</v>
      </c>
      <c r="E266" s="273"/>
      <c r="F266" s="274" t="s">
        <v>16</v>
      </c>
      <c r="G266" s="267">
        <f t="shared" si="6"/>
        <v>0</v>
      </c>
      <c r="H266" s="267">
        <f>SUM(H268:H269)</f>
        <v>0</v>
      </c>
      <c r="I266" s="267">
        <f>SUM(I268:I269)</f>
        <v>0</v>
      </c>
    </row>
    <row r="267" spans="1:9" ht="36" customHeight="1" hidden="1">
      <c r="A267" s="269"/>
      <c r="B267" s="272"/>
      <c r="C267" s="273"/>
      <c r="D267" s="273"/>
      <c r="E267" s="273"/>
      <c r="F267" s="274" t="s">
        <v>624</v>
      </c>
      <c r="G267" s="267">
        <f t="shared" si="6"/>
        <v>0</v>
      </c>
      <c r="H267" s="267"/>
      <c r="I267" s="267"/>
    </row>
    <row r="268" spans="1:9" ht="15" customHeight="1" hidden="1">
      <c r="A268" s="269"/>
      <c r="B268" s="272"/>
      <c r="C268" s="273"/>
      <c r="D268" s="273"/>
      <c r="E268" s="273"/>
      <c r="F268" s="274" t="s">
        <v>625</v>
      </c>
      <c r="G268" s="267">
        <f t="shared" si="6"/>
        <v>0</v>
      </c>
      <c r="H268" s="267"/>
      <c r="I268" s="267"/>
    </row>
    <row r="269" spans="1:9" ht="15" customHeight="1" hidden="1">
      <c r="A269" s="269"/>
      <c r="B269" s="272"/>
      <c r="C269" s="273"/>
      <c r="D269" s="273"/>
      <c r="E269" s="273"/>
      <c r="F269" s="274" t="s">
        <v>625</v>
      </c>
      <c r="G269" s="267">
        <f t="shared" si="6"/>
        <v>0</v>
      </c>
      <c r="H269" s="267"/>
      <c r="I269" s="267"/>
    </row>
    <row r="270" spans="1:9" ht="409.5" customHeight="1" hidden="1">
      <c r="A270" s="269">
        <v>2484</v>
      </c>
      <c r="B270" s="272" t="s">
        <v>724</v>
      </c>
      <c r="C270" s="273">
        <v>8</v>
      </c>
      <c r="D270" s="273">
        <v>4</v>
      </c>
      <c r="E270" s="273"/>
      <c r="F270" s="274" t="s">
        <v>18</v>
      </c>
      <c r="G270" s="267">
        <f t="shared" si="6"/>
        <v>0</v>
      </c>
      <c r="H270" s="267">
        <f>SUM(H272:H273)</f>
        <v>0</v>
      </c>
      <c r="I270" s="267">
        <f>SUM(I272:I273)</f>
        <v>0</v>
      </c>
    </row>
    <row r="271" spans="1:9" ht="37.5" customHeight="1" hidden="1">
      <c r="A271" s="269"/>
      <c r="B271" s="272"/>
      <c r="C271" s="273"/>
      <c r="D271" s="273"/>
      <c r="E271" s="273"/>
      <c r="F271" s="274" t="s">
        <v>624</v>
      </c>
      <c r="G271" s="267">
        <f t="shared" si="6"/>
        <v>0</v>
      </c>
      <c r="H271" s="267"/>
      <c r="I271" s="267"/>
    </row>
    <row r="272" spans="1:9" ht="15" customHeight="1" hidden="1">
      <c r="A272" s="269"/>
      <c r="B272" s="272"/>
      <c r="C272" s="273"/>
      <c r="D272" s="273"/>
      <c r="E272" s="273"/>
      <c r="F272" s="274" t="s">
        <v>625</v>
      </c>
      <c r="G272" s="267">
        <f t="shared" si="6"/>
        <v>0</v>
      </c>
      <c r="H272" s="267"/>
      <c r="I272" s="267"/>
    </row>
    <row r="273" spans="1:9" ht="6" customHeight="1" hidden="1">
      <c r="A273" s="269"/>
      <c r="B273" s="272"/>
      <c r="C273" s="273"/>
      <c r="D273" s="273"/>
      <c r="E273" s="273"/>
      <c r="F273" s="274" t="s">
        <v>625</v>
      </c>
      <c r="G273" s="267">
        <f t="shared" si="6"/>
        <v>0</v>
      </c>
      <c r="H273" s="267"/>
      <c r="I273" s="267"/>
    </row>
    <row r="274" spans="1:9" ht="41.25" customHeight="1">
      <c r="A274" s="269">
        <v>2490</v>
      </c>
      <c r="B274" s="272" t="s">
        <v>724</v>
      </c>
      <c r="C274" s="273">
        <v>9</v>
      </c>
      <c r="D274" s="273">
        <v>0</v>
      </c>
      <c r="E274" s="266"/>
      <c r="F274" s="274" t="s">
        <v>373</v>
      </c>
      <c r="G274" s="267">
        <f>SUM(I274)</f>
        <v>-550000</v>
      </c>
      <c r="H274" s="267">
        <v>0</v>
      </c>
      <c r="I274" s="267">
        <f>SUM(I275)</f>
        <v>-550000</v>
      </c>
    </row>
    <row r="275" spans="1:9" ht="37.5" customHeight="1">
      <c r="A275" s="269">
        <v>2491</v>
      </c>
      <c r="B275" s="272" t="s">
        <v>724</v>
      </c>
      <c r="C275" s="273">
        <v>9</v>
      </c>
      <c r="D275" s="273">
        <v>1</v>
      </c>
      <c r="E275" s="273"/>
      <c r="F275" s="274" t="s">
        <v>26</v>
      </c>
      <c r="G275" s="267">
        <f>SUM(H275:I275)</f>
        <v>-550000</v>
      </c>
      <c r="H275" s="267">
        <v>0</v>
      </c>
      <c r="I275" s="267">
        <f>SUM(I277+I280)</f>
        <v>-550000</v>
      </c>
    </row>
    <row r="276" spans="1:9" ht="39" customHeight="1">
      <c r="A276" s="269"/>
      <c r="B276" s="272"/>
      <c r="C276" s="273"/>
      <c r="D276" s="273"/>
      <c r="E276" s="273"/>
      <c r="F276" s="274" t="s">
        <v>624</v>
      </c>
      <c r="G276" s="267">
        <f t="shared" si="6"/>
        <v>0</v>
      </c>
      <c r="H276" s="267">
        <v>0</v>
      </c>
      <c r="I276" s="267">
        <v>0</v>
      </c>
    </row>
    <row r="277" spans="1:9" ht="38.25" customHeight="1">
      <c r="A277" s="269"/>
      <c r="B277" s="272"/>
      <c r="C277" s="273"/>
      <c r="D277" s="273"/>
      <c r="E277" s="269"/>
      <c r="F277" s="276" t="s">
        <v>694</v>
      </c>
      <c r="G277" s="334">
        <v>0</v>
      </c>
      <c r="H277" s="334">
        <v>0</v>
      </c>
      <c r="I277" s="334">
        <v>0</v>
      </c>
    </row>
    <row r="278" spans="1:9" ht="25.5" customHeight="1">
      <c r="A278" s="269"/>
      <c r="B278" s="272"/>
      <c r="C278" s="273"/>
      <c r="D278" s="273"/>
      <c r="E278" s="269">
        <v>8111</v>
      </c>
      <c r="F278" s="276" t="s">
        <v>695</v>
      </c>
      <c r="G278" s="334">
        <v>0</v>
      </c>
      <c r="H278" s="334">
        <v>0</v>
      </c>
      <c r="I278" s="334">
        <v>0</v>
      </c>
    </row>
    <row r="279" spans="1:9" ht="27" customHeight="1">
      <c r="A279" s="269"/>
      <c r="B279" s="272"/>
      <c r="C279" s="273"/>
      <c r="D279" s="273"/>
      <c r="E279" s="269">
        <v>8121</v>
      </c>
      <c r="F279" s="276" t="s">
        <v>1019</v>
      </c>
      <c r="G279" s="334">
        <v>0</v>
      </c>
      <c r="H279" s="334">
        <v>0</v>
      </c>
      <c r="I279" s="334">
        <v>0</v>
      </c>
    </row>
    <row r="280" spans="1:9" ht="39" customHeight="1">
      <c r="A280" s="269"/>
      <c r="B280" s="272"/>
      <c r="C280" s="273"/>
      <c r="D280" s="273"/>
      <c r="E280" s="269"/>
      <c r="F280" s="276" t="s">
        <v>354</v>
      </c>
      <c r="G280" s="334">
        <f t="shared" si="6"/>
        <v>-550000</v>
      </c>
      <c r="H280" s="334">
        <v>0</v>
      </c>
      <c r="I280" s="334">
        <f>SUM(I281)</f>
        <v>-550000</v>
      </c>
    </row>
    <row r="281" spans="1:9" ht="25.5" customHeight="1">
      <c r="A281" s="269"/>
      <c r="B281" s="272"/>
      <c r="C281" s="273"/>
      <c r="D281" s="273"/>
      <c r="E281" s="269">
        <v>8411</v>
      </c>
      <c r="F281" s="276" t="s">
        <v>355</v>
      </c>
      <c r="G281" s="334">
        <f t="shared" si="6"/>
        <v>-550000</v>
      </c>
      <c r="H281" s="334">
        <v>0</v>
      </c>
      <c r="I281" s="334">
        <v>-550000</v>
      </c>
    </row>
    <row r="282" spans="1:9" ht="96" customHeight="1">
      <c r="A282" s="254">
        <v>2500</v>
      </c>
      <c r="B282" s="272" t="s">
        <v>726</v>
      </c>
      <c r="C282" s="273">
        <v>0</v>
      </c>
      <c r="D282" s="273">
        <v>0</v>
      </c>
      <c r="E282" s="266"/>
      <c r="F282" s="285" t="s">
        <v>1059</v>
      </c>
      <c r="G282" s="333">
        <f>SUM(H282:I282)</f>
        <v>159005</v>
      </c>
      <c r="H282" s="333">
        <f>SUM(H283+H303+H296)</f>
        <v>83005</v>
      </c>
      <c r="I282" s="333">
        <f>SUM(I283+I303+I296)</f>
        <v>76000</v>
      </c>
    </row>
    <row r="283" spans="1:9" s="268" customFormat="1" ht="24" customHeight="1">
      <c r="A283" s="269">
        <v>2510</v>
      </c>
      <c r="B283" s="272" t="s">
        <v>726</v>
      </c>
      <c r="C283" s="273">
        <v>1</v>
      </c>
      <c r="D283" s="273">
        <v>0</v>
      </c>
      <c r="E283" s="266"/>
      <c r="F283" s="270" t="s">
        <v>374</v>
      </c>
      <c r="G283" s="267">
        <f>SUM(H283:I283)</f>
        <v>72005</v>
      </c>
      <c r="H283" s="267">
        <f>SUM(H284)</f>
        <v>72005</v>
      </c>
      <c r="I283" s="267">
        <f>SUM(I284)</f>
        <v>0</v>
      </c>
    </row>
    <row r="284" spans="1:9" ht="23.25" customHeight="1">
      <c r="A284" s="269">
        <v>2511</v>
      </c>
      <c r="B284" s="272" t="s">
        <v>726</v>
      </c>
      <c r="C284" s="273">
        <v>1</v>
      </c>
      <c r="D284" s="273">
        <v>1</v>
      </c>
      <c r="E284" s="273"/>
      <c r="F284" s="274" t="s">
        <v>30</v>
      </c>
      <c r="G284" s="267">
        <f t="shared" si="6"/>
        <v>72005</v>
      </c>
      <c r="H284" s="267">
        <f>SUM(H286:H295)</f>
        <v>72005</v>
      </c>
      <c r="I284" s="267">
        <f>SUM(I286:I295)</f>
        <v>0</v>
      </c>
    </row>
    <row r="285" spans="1:9" ht="54" customHeight="1">
      <c r="A285" s="269"/>
      <c r="B285" s="272"/>
      <c r="C285" s="273"/>
      <c r="D285" s="273"/>
      <c r="E285" s="273"/>
      <c r="F285" s="274" t="s">
        <v>624</v>
      </c>
      <c r="G285" s="267">
        <f t="shared" si="6"/>
        <v>0</v>
      </c>
      <c r="H285" s="267">
        <v>0</v>
      </c>
      <c r="I285" s="267">
        <v>0</v>
      </c>
    </row>
    <row r="286" spans="1:9" ht="37.5" customHeight="1">
      <c r="A286" s="269"/>
      <c r="B286" s="272"/>
      <c r="C286" s="273"/>
      <c r="D286" s="273"/>
      <c r="E286" s="273">
        <v>4111</v>
      </c>
      <c r="F286" s="312" t="s">
        <v>470</v>
      </c>
      <c r="G286" s="267">
        <f t="shared" si="6"/>
        <v>29500</v>
      </c>
      <c r="H286" s="267">
        <v>29500</v>
      </c>
      <c r="I286" s="267">
        <v>0</v>
      </c>
    </row>
    <row r="287" spans="1:9" ht="21.75" customHeight="1">
      <c r="A287" s="269"/>
      <c r="B287" s="272"/>
      <c r="C287" s="273"/>
      <c r="D287" s="273"/>
      <c r="E287" s="273">
        <v>4213</v>
      </c>
      <c r="F287" s="312" t="s">
        <v>474</v>
      </c>
      <c r="G287" s="267">
        <f t="shared" si="6"/>
        <v>25000</v>
      </c>
      <c r="H287" s="267">
        <v>25000</v>
      </c>
      <c r="I287" s="267">
        <v>0</v>
      </c>
    </row>
    <row r="288" spans="1:9" ht="27" customHeight="1">
      <c r="A288" s="269"/>
      <c r="B288" s="272"/>
      <c r="C288" s="273"/>
      <c r="D288" s="273"/>
      <c r="E288" s="273">
        <v>4215</v>
      </c>
      <c r="F288" s="312" t="s">
        <v>476</v>
      </c>
      <c r="G288" s="267">
        <f t="shared" si="6"/>
        <v>170</v>
      </c>
      <c r="H288" s="267">
        <v>170</v>
      </c>
      <c r="I288" s="267">
        <v>0</v>
      </c>
    </row>
    <row r="289" spans="1:9" ht="36" customHeight="1">
      <c r="A289" s="269"/>
      <c r="B289" s="272"/>
      <c r="C289" s="273"/>
      <c r="D289" s="273"/>
      <c r="E289" s="273">
        <v>4252</v>
      </c>
      <c r="F289" s="312" t="s">
        <v>492</v>
      </c>
      <c r="G289" s="267">
        <f t="shared" si="6"/>
        <v>2700</v>
      </c>
      <c r="H289" s="267">
        <v>2700</v>
      </c>
      <c r="I289" s="267">
        <v>0</v>
      </c>
    </row>
    <row r="290" spans="1:9" ht="25.5" customHeight="1">
      <c r="A290" s="269"/>
      <c r="B290" s="272"/>
      <c r="C290" s="273"/>
      <c r="D290" s="273"/>
      <c r="E290" s="273">
        <v>4261</v>
      </c>
      <c r="F290" s="312" t="s">
        <v>498</v>
      </c>
      <c r="G290" s="267">
        <f t="shared" si="6"/>
        <v>950</v>
      </c>
      <c r="H290" s="267">
        <v>950</v>
      </c>
      <c r="I290" s="267">
        <v>0</v>
      </c>
    </row>
    <row r="291" spans="1:9" ht="24.75" customHeight="1">
      <c r="A291" s="269"/>
      <c r="B291" s="272"/>
      <c r="C291" s="273"/>
      <c r="D291" s="273"/>
      <c r="E291" s="273">
        <v>4264</v>
      </c>
      <c r="F291" s="288" t="s">
        <v>500</v>
      </c>
      <c r="G291" s="267">
        <f t="shared" si="6"/>
        <v>13260</v>
      </c>
      <c r="H291" s="267">
        <v>13260</v>
      </c>
      <c r="I291" s="267">
        <v>0</v>
      </c>
    </row>
    <row r="292" spans="1:9" ht="23.25" customHeight="1">
      <c r="A292" s="269"/>
      <c r="B292" s="272"/>
      <c r="C292" s="273"/>
      <c r="D292" s="273"/>
      <c r="E292" s="279">
        <v>4269</v>
      </c>
      <c r="F292" s="288" t="s">
        <v>688</v>
      </c>
      <c r="G292" s="267">
        <f>SUM(H292:I292)</f>
        <v>55</v>
      </c>
      <c r="H292" s="267">
        <v>55</v>
      </c>
      <c r="I292" s="267">
        <v>0</v>
      </c>
    </row>
    <row r="293" spans="1:9" ht="19.5" customHeight="1">
      <c r="A293" s="269"/>
      <c r="B293" s="272"/>
      <c r="C293" s="273"/>
      <c r="D293" s="273"/>
      <c r="E293" s="279">
        <v>4822</v>
      </c>
      <c r="F293" s="288" t="s">
        <v>816</v>
      </c>
      <c r="G293" s="267">
        <f>SUM(H293+I293)</f>
        <v>370</v>
      </c>
      <c r="H293" s="267">
        <v>370</v>
      </c>
      <c r="I293" s="267">
        <v>0</v>
      </c>
    </row>
    <row r="294" spans="1:9" ht="54" customHeight="1">
      <c r="A294" s="269"/>
      <c r="B294" s="272"/>
      <c r="C294" s="273"/>
      <c r="D294" s="273"/>
      <c r="E294" s="273">
        <v>4637</v>
      </c>
      <c r="F294" s="313" t="s">
        <v>593</v>
      </c>
      <c r="G294" s="267">
        <f t="shared" si="6"/>
        <v>0</v>
      </c>
      <c r="H294" s="267">
        <v>0</v>
      </c>
      <c r="I294" s="267">
        <v>0</v>
      </c>
    </row>
    <row r="295" spans="1:9" ht="24.75" customHeight="1">
      <c r="A295" s="269"/>
      <c r="B295" s="272"/>
      <c r="C295" s="273"/>
      <c r="D295" s="273"/>
      <c r="E295" s="279">
        <v>5121</v>
      </c>
      <c r="F295" s="288" t="s">
        <v>607</v>
      </c>
      <c r="G295" s="267">
        <f t="shared" si="6"/>
        <v>0</v>
      </c>
      <c r="H295" s="267">
        <v>0</v>
      </c>
      <c r="I295" s="267">
        <v>0</v>
      </c>
    </row>
    <row r="296" spans="1:9" s="268" customFormat="1" ht="24" customHeight="1">
      <c r="A296" s="269">
        <v>2510</v>
      </c>
      <c r="B296" s="272" t="s">
        <v>726</v>
      </c>
      <c r="C296" s="273">
        <v>2</v>
      </c>
      <c r="D296" s="273">
        <v>0</v>
      </c>
      <c r="E296" s="266"/>
      <c r="F296" s="270" t="s">
        <v>1078</v>
      </c>
      <c r="G296" s="267">
        <f>SUM(H296:I296)</f>
        <v>83500</v>
      </c>
      <c r="H296" s="267">
        <f>SUM(H297)</f>
        <v>7500</v>
      </c>
      <c r="I296" s="267">
        <f>SUM(I297)</f>
        <v>76000</v>
      </c>
    </row>
    <row r="297" spans="1:9" ht="23.25" customHeight="1">
      <c r="A297" s="269">
        <v>2511</v>
      </c>
      <c r="B297" s="272" t="s">
        <v>726</v>
      </c>
      <c r="C297" s="273">
        <v>2</v>
      </c>
      <c r="D297" s="273">
        <v>1</v>
      </c>
      <c r="E297" s="273"/>
      <c r="F297" s="274" t="s">
        <v>1079</v>
      </c>
      <c r="G297" s="267">
        <f aca="true" t="shared" si="7" ref="G297:G302">SUM(H297:I297)</f>
        <v>83500</v>
      </c>
      <c r="H297" s="267">
        <f>SUM(H299)</f>
        <v>7500</v>
      </c>
      <c r="I297" s="267">
        <f>SUM(I300:I302)</f>
        <v>76000</v>
      </c>
    </row>
    <row r="298" spans="1:9" ht="54" customHeight="1">
      <c r="A298" s="269"/>
      <c r="B298" s="272"/>
      <c r="C298" s="273"/>
      <c r="D298" s="273"/>
      <c r="E298" s="273"/>
      <c r="F298" s="274" t="s">
        <v>624</v>
      </c>
      <c r="G298" s="267">
        <f t="shared" si="7"/>
        <v>0</v>
      </c>
      <c r="H298" s="267">
        <v>0</v>
      </c>
      <c r="I298" s="267">
        <v>0</v>
      </c>
    </row>
    <row r="299" spans="1:9" ht="21.75" customHeight="1">
      <c r="A299" s="269"/>
      <c r="B299" s="272"/>
      <c r="C299" s="273"/>
      <c r="D299" s="273"/>
      <c r="E299" s="273">
        <v>4213</v>
      </c>
      <c r="F299" s="312" t="s">
        <v>474</v>
      </c>
      <c r="G299" s="267">
        <f t="shared" si="7"/>
        <v>7500</v>
      </c>
      <c r="H299" s="267">
        <v>7500</v>
      </c>
      <c r="I299" s="267">
        <v>0</v>
      </c>
    </row>
    <row r="300" spans="1:9" ht="24" customHeight="1">
      <c r="A300" s="269"/>
      <c r="B300" s="272"/>
      <c r="C300" s="273"/>
      <c r="D300" s="273"/>
      <c r="E300" s="273">
        <v>5112</v>
      </c>
      <c r="F300" s="274" t="s">
        <v>1044</v>
      </c>
      <c r="G300" s="267">
        <f t="shared" si="7"/>
        <v>75000</v>
      </c>
      <c r="H300" s="267">
        <v>0</v>
      </c>
      <c r="I300" s="267">
        <v>75000</v>
      </c>
    </row>
    <row r="301" spans="1:9" ht="36.75" customHeight="1">
      <c r="A301" s="269"/>
      <c r="B301" s="272"/>
      <c r="C301" s="273"/>
      <c r="D301" s="273"/>
      <c r="E301" s="279">
        <v>5113</v>
      </c>
      <c r="F301" s="274" t="s">
        <v>612</v>
      </c>
      <c r="G301" s="267">
        <f t="shared" si="7"/>
        <v>0</v>
      </c>
      <c r="H301" s="267">
        <v>0</v>
      </c>
      <c r="I301" s="267">
        <v>0</v>
      </c>
    </row>
    <row r="302" spans="1:9" ht="24.75" customHeight="1">
      <c r="A302" s="269"/>
      <c r="B302" s="272"/>
      <c r="C302" s="273"/>
      <c r="D302" s="273"/>
      <c r="E302" s="279">
        <v>5134</v>
      </c>
      <c r="F302" s="276" t="s">
        <v>606</v>
      </c>
      <c r="G302" s="267">
        <f t="shared" si="7"/>
        <v>1000</v>
      </c>
      <c r="H302" s="267">
        <v>0</v>
      </c>
      <c r="I302" s="267">
        <v>1000</v>
      </c>
    </row>
    <row r="303" spans="1:9" ht="42.75" customHeight="1">
      <c r="A303" s="269">
        <v>2560</v>
      </c>
      <c r="B303" s="272" t="s">
        <v>726</v>
      </c>
      <c r="C303" s="273">
        <v>6</v>
      </c>
      <c r="D303" s="273">
        <v>0</v>
      </c>
      <c r="E303" s="279"/>
      <c r="F303" s="314" t="s">
        <v>1032</v>
      </c>
      <c r="G303" s="267">
        <f>SUM(H303:I303)</f>
        <v>3500</v>
      </c>
      <c r="H303" s="267">
        <f>SUM(H305)</f>
        <v>3500</v>
      </c>
      <c r="I303" s="267">
        <f>SUM(I305)</f>
        <v>0</v>
      </c>
    </row>
    <row r="304" spans="1:9" ht="25.5" customHeight="1">
      <c r="A304" s="269"/>
      <c r="B304" s="272"/>
      <c r="C304" s="273"/>
      <c r="D304" s="273"/>
      <c r="E304" s="278">
        <v>5121</v>
      </c>
      <c r="F304" s="315" t="s">
        <v>286</v>
      </c>
      <c r="G304" s="267">
        <v>0</v>
      </c>
      <c r="H304" s="267">
        <v>0</v>
      </c>
      <c r="I304" s="267">
        <v>0</v>
      </c>
    </row>
    <row r="305" spans="1:9" ht="43.5" customHeight="1">
      <c r="A305" s="269">
        <v>2561</v>
      </c>
      <c r="B305" s="272" t="s">
        <v>726</v>
      </c>
      <c r="C305" s="273">
        <v>6</v>
      </c>
      <c r="D305" s="273">
        <v>1</v>
      </c>
      <c r="E305" s="278"/>
      <c r="F305" s="314" t="s">
        <v>1031</v>
      </c>
      <c r="G305" s="267">
        <f>SUM(H305:I305)</f>
        <v>3500</v>
      </c>
      <c r="H305" s="267">
        <f>SUM(H307:H308)</f>
        <v>3500</v>
      </c>
      <c r="I305" s="267">
        <f>SUM(I307:I308)</f>
        <v>0</v>
      </c>
    </row>
    <row r="306" spans="1:9" ht="56.25" customHeight="1">
      <c r="A306" s="269"/>
      <c r="B306" s="272"/>
      <c r="C306" s="273"/>
      <c r="D306" s="273"/>
      <c r="E306" s="278"/>
      <c r="F306" s="274" t="s">
        <v>624</v>
      </c>
      <c r="G306" s="267"/>
      <c r="H306" s="267"/>
      <c r="I306" s="267"/>
    </row>
    <row r="307" spans="1:9" ht="24.75" customHeight="1">
      <c r="A307" s="269"/>
      <c r="B307" s="272"/>
      <c r="C307" s="273"/>
      <c r="D307" s="273"/>
      <c r="E307" s="278">
        <v>4241</v>
      </c>
      <c r="F307" s="316" t="s">
        <v>688</v>
      </c>
      <c r="G307" s="267">
        <v>0</v>
      </c>
      <c r="H307" s="267">
        <v>0</v>
      </c>
      <c r="I307" s="267">
        <v>0</v>
      </c>
    </row>
    <row r="308" spans="1:9" ht="29.25" customHeight="1">
      <c r="A308" s="269"/>
      <c r="B308" s="272"/>
      <c r="C308" s="273"/>
      <c r="D308" s="273"/>
      <c r="E308" s="278">
        <v>4239</v>
      </c>
      <c r="F308" s="335" t="s">
        <v>687</v>
      </c>
      <c r="G308" s="267">
        <v>0</v>
      </c>
      <c r="H308" s="267">
        <v>3500</v>
      </c>
      <c r="I308" s="267">
        <v>0</v>
      </c>
    </row>
    <row r="309" spans="1:9" ht="94.5" customHeight="1">
      <c r="A309" s="269"/>
      <c r="B309" s="273">
        <v>6</v>
      </c>
      <c r="C309" s="273">
        <v>0</v>
      </c>
      <c r="D309" s="273">
        <v>0</v>
      </c>
      <c r="E309" s="273"/>
      <c r="F309" s="253" t="s">
        <v>1068</v>
      </c>
      <c r="G309" s="333">
        <f>SUM(G435+G443+G450+G458)</f>
        <v>261250</v>
      </c>
      <c r="H309" s="333">
        <f>SUM(H435+H443+H450+H458)</f>
        <v>173250</v>
      </c>
      <c r="I309" s="333">
        <f>SUM(I435+I443+I450+I458)</f>
        <v>88000</v>
      </c>
    </row>
    <row r="310" spans="1:9" ht="264" customHeight="1" hidden="1">
      <c r="A310" s="265" t="s">
        <v>285</v>
      </c>
      <c r="B310" s="272" t="s">
        <v>726</v>
      </c>
      <c r="C310" s="273">
        <v>2</v>
      </c>
      <c r="D310" s="273">
        <v>0</v>
      </c>
      <c r="E310" s="266"/>
      <c r="F310" s="287" t="s">
        <v>375</v>
      </c>
      <c r="G310" s="267">
        <f t="shared" si="6"/>
        <v>0</v>
      </c>
      <c r="H310" s="267">
        <f>SUM(H311)</f>
        <v>0</v>
      </c>
      <c r="I310" s="267">
        <f>SUM(I311)</f>
        <v>0</v>
      </c>
    </row>
    <row r="311" spans="1:9" ht="264" customHeight="1" hidden="1">
      <c r="A311" s="269">
        <v>2521</v>
      </c>
      <c r="B311" s="272" t="s">
        <v>726</v>
      </c>
      <c r="C311" s="273">
        <v>2</v>
      </c>
      <c r="D311" s="273">
        <v>1</v>
      </c>
      <c r="E311" s="273"/>
      <c r="F311" s="274" t="s">
        <v>34</v>
      </c>
      <c r="G311" s="267">
        <f t="shared" si="6"/>
        <v>0</v>
      </c>
      <c r="H311" s="267">
        <f>SUM(H313:H314)</f>
        <v>0</v>
      </c>
      <c r="I311" s="267">
        <f>SUM(I313:I314)</f>
        <v>0</v>
      </c>
    </row>
    <row r="312" spans="1:9" ht="36" customHeight="1" hidden="1">
      <c r="A312" s="269"/>
      <c r="B312" s="272"/>
      <c r="C312" s="273"/>
      <c r="D312" s="273"/>
      <c r="E312" s="273"/>
      <c r="F312" s="274" t="s">
        <v>624</v>
      </c>
      <c r="G312" s="267">
        <f t="shared" si="6"/>
        <v>0</v>
      </c>
      <c r="H312" s="267"/>
      <c r="I312" s="267"/>
    </row>
    <row r="313" spans="1:9" ht="15" customHeight="1" hidden="1">
      <c r="A313" s="269"/>
      <c r="B313" s="272"/>
      <c r="C313" s="273"/>
      <c r="D313" s="273"/>
      <c r="E313" s="273"/>
      <c r="F313" s="274" t="s">
        <v>625</v>
      </c>
      <c r="G313" s="267">
        <f t="shared" si="6"/>
        <v>0</v>
      </c>
      <c r="H313" s="267"/>
      <c r="I313" s="267"/>
    </row>
    <row r="314" spans="1:9" ht="15" customHeight="1" hidden="1">
      <c r="A314" s="269"/>
      <c r="B314" s="272"/>
      <c r="C314" s="273"/>
      <c r="D314" s="273"/>
      <c r="E314" s="273"/>
      <c r="F314" s="274" t="s">
        <v>625</v>
      </c>
      <c r="G314" s="267">
        <f t="shared" si="6"/>
        <v>0</v>
      </c>
      <c r="H314" s="267"/>
      <c r="I314" s="267"/>
    </row>
    <row r="315" spans="1:9" ht="228" customHeight="1" hidden="1">
      <c r="A315" s="269">
        <v>2530</v>
      </c>
      <c r="B315" s="272" t="s">
        <v>726</v>
      </c>
      <c r="C315" s="273">
        <v>3</v>
      </c>
      <c r="D315" s="273">
        <v>0</v>
      </c>
      <c r="E315" s="266"/>
      <c r="F315" s="287" t="s">
        <v>376</v>
      </c>
      <c r="G315" s="267">
        <f t="shared" si="6"/>
        <v>0</v>
      </c>
      <c r="H315" s="267">
        <f>SUM(H316)</f>
        <v>0</v>
      </c>
      <c r="I315" s="267">
        <f>SUM(I316)</f>
        <v>0</v>
      </c>
    </row>
    <row r="316" spans="1:9" ht="228" customHeight="1" hidden="1">
      <c r="A316" s="269">
        <v>3531</v>
      </c>
      <c r="B316" s="272" t="s">
        <v>726</v>
      </c>
      <c r="C316" s="273">
        <v>3</v>
      </c>
      <c r="D316" s="273">
        <v>1</v>
      </c>
      <c r="E316" s="273"/>
      <c r="F316" s="274" t="s">
        <v>36</v>
      </c>
      <c r="G316" s="267">
        <f t="shared" si="6"/>
        <v>0</v>
      </c>
      <c r="H316" s="267">
        <f>SUM(H318:H319)</f>
        <v>0</v>
      </c>
      <c r="I316" s="267">
        <f>SUM(I318:I319)</f>
        <v>0</v>
      </c>
    </row>
    <row r="317" spans="1:9" ht="36" customHeight="1" hidden="1">
      <c r="A317" s="269"/>
      <c r="B317" s="272"/>
      <c r="C317" s="273"/>
      <c r="D317" s="273"/>
      <c r="E317" s="273"/>
      <c r="F317" s="274" t="s">
        <v>624</v>
      </c>
      <c r="G317" s="267">
        <f t="shared" si="6"/>
        <v>0</v>
      </c>
      <c r="H317" s="267"/>
      <c r="I317" s="267"/>
    </row>
    <row r="318" spans="1:9" ht="15" customHeight="1" hidden="1">
      <c r="A318" s="269"/>
      <c r="B318" s="272"/>
      <c r="C318" s="273"/>
      <c r="D318" s="273"/>
      <c r="E318" s="273"/>
      <c r="F318" s="274" t="s">
        <v>625</v>
      </c>
      <c r="G318" s="267">
        <f t="shared" si="6"/>
        <v>0</v>
      </c>
      <c r="H318" s="267"/>
      <c r="I318" s="267"/>
    </row>
    <row r="319" spans="1:9" ht="15" customHeight="1" hidden="1">
      <c r="A319" s="269"/>
      <c r="B319" s="272"/>
      <c r="C319" s="273"/>
      <c r="D319" s="273"/>
      <c r="E319" s="273"/>
      <c r="F319" s="274" t="s">
        <v>625</v>
      </c>
      <c r="G319" s="267">
        <f t="shared" si="6"/>
        <v>0</v>
      </c>
      <c r="H319" s="267"/>
      <c r="I319" s="267"/>
    </row>
    <row r="320" spans="1:9" ht="409.5" customHeight="1" hidden="1">
      <c r="A320" s="269">
        <v>2540</v>
      </c>
      <c r="B320" s="272" t="s">
        <v>726</v>
      </c>
      <c r="C320" s="273">
        <v>4</v>
      </c>
      <c r="D320" s="273">
        <v>0</v>
      </c>
      <c r="E320" s="266"/>
      <c r="F320" s="287" t="s">
        <v>377</v>
      </c>
      <c r="G320" s="267">
        <f t="shared" si="6"/>
        <v>0</v>
      </c>
      <c r="H320" s="267">
        <f>SUM(H321)</f>
        <v>0</v>
      </c>
      <c r="I320" s="267">
        <f>SUM(I321)</f>
        <v>0</v>
      </c>
    </row>
    <row r="321" spans="1:9" ht="409.5" customHeight="1" hidden="1">
      <c r="A321" s="269">
        <v>2541</v>
      </c>
      <c r="B321" s="272" t="s">
        <v>726</v>
      </c>
      <c r="C321" s="273">
        <v>4</v>
      </c>
      <c r="D321" s="273">
        <v>1</v>
      </c>
      <c r="E321" s="273"/>
      <c r="F321" s="274" t="s">
        <v>39</v>
      </c>
      <c r="G321" s="267">
        <f t="shared" si="6"/>
        <v>0</v>
      </c>
      <c r="H321" s="267">
        <f>SUM(H323:H324)</f>
        <v>0</v>
      </c>
      <c r="I321" s="267">
        <f>SUM(I323:I324)</f>
        <v>0</v>
      </c>
    </row>
    <row r="322" spans="1:9" ht="24" customHeight="1" hidden="1">
      <c r="A322" s="269"/>
      <c r="B322" s="272"/>
      <c r="C322" s="273"/>
      <c r="D322" s="273"/>
      <c r="E322" s="273"/>
      <c r="F322" s="274" t="s">
        <v>624</v>
      </c>
      <c r="G322" s="267">
        <f t="shared" si="6"/>
        <v>0</v>
      </c>
      <c r="H322" s="267"/>
      <c r="I322" s="267"/>
    </row>
    <row r="323" spans="1:9" ht="15" customHeight="1" hidden="1">
      <c r="A323" s="269"/>
      <c r="B323" s="272"/>
      <c r="C323" s="273"/>
      <c r="D323" s="273"/>
      <c r="E323" s="273"/>
      <c r="F323" s="274" t="s">
        <v>625</v>
      </c>
      <c r="G323" s="267">
        <f t="shared" si="6"/>
        <v>0</v>
      </c>
      <c r="H323" s="267"/>
      <c r="I323" s="267"/>
    </row>
    <row r="324" spans="1:9" ht="15" customHeight="1" hidden="1">
      <c r="A324" s="269"/>
      <c r="B324" s="272"/>
      <c r="C324" s="273"/>
      <c r="D324" s="273"/>
      <c r="E324" s="273"/>
      <c r="F324" s="274" t="s">
        <v>625</v>
      </c>
      <c r="G324" s="267">
        <f t="shared" si="6"/>
        <v>0</v>
      </c>
      <c r="H324" s="267"/>
      <c r="I324" s="267"/>
    </row>
    <row r="325" spans="1:9" ht="336" customHeight="1" hidden="1">
      <c r="A325" s="269">
        <v>2550</v>
      </c>
      <c r="B325" s="272" t="s">
        <v>726</v>
      </c>
      <c r="C325" s="273">
        <v>5</v>
      </c>
      <c r="D325" s="273">
        <v>0</v>
      </c>
      <c r="E325" s="266"/>
      <c r="F325" s="287" t="s">
        <v>378</v>
      </c>
      <c r="G325" s="267">
        <f t="shared" si="6"/>
        <v>0</v>
      </c>
      <c r="H325" s="267">
        <f>SUM(H326)</f>
        <v>0</v>
      </c>
      <c r="I325" s="267">
        <f>SUM(I326)</f>
        <v>0</v>
      </c>
    </row>
    <row r="326" spans="1:9" ht="36" customHeight="1" hidden="1">
      <c r="A326" s="269">
        <v>2551</v>
      </c>
      <c r="B326" s="272" t="s">
        <v>726</v>
      </c>
      <c r="C326" s="273">
        <v>5</v>
      </c>
      <c r="D326" s="273">
        <v>1</v>
      </c>
      <c r="E326" s="273"/>
      <c r="F326" s="274" t="s">
        <v>42</v>
      </c>
      <c r="G326" s="267">
        <f t="shared" si="6"/>
        <v>0</v>
      </c>
      <c r="H326" s="267">
        <f>SUM(H328:H329)</f>
        <v>0</v>
      </c>
      <c r="I326" s="267">
        <f>SUM(I328:I329)</f>
        <v>0</v>
      </c>
    </row>
    <row r="327" spans="1:9" ht="36" customHeight="1" hidden="1">
      <c r="A327" s="269"/>
      <c r="B327" s="272"/>
      <c r="C327" s="273"/>
      <c r="D327" s="273"/>
      <c r="E327" s="273"/>
      <c r="F327" s="274" t="s">
        <v>624</v>
      </c>
      <c r="G327" s="267">
        <f t="shared" si="6"/>
        <v>0</v>
      </c>
      <c r="H327" s="267"/>
      <c r="I327" s="267"/>
    </row>
    <row r="328" spans="1:9" ht="15" customHeight="1" hidden="1">
      <c r="A328" s="269"/>
      <c r="B328" s="272"/>
      <c r="C328" s="273"/>
      <c r="D328" s="273"/>
      <c r="E328" s="273"/>
      <c r="F328" s="274" t="s">
        <v>625</v>
      </c>
      <c r="G328" s="267">
        <f t="shared" si="6"/>
        <v>0</v>
      </c>
      <c r="H328" s="267"/>
      <c r="I328" s="267"/>
    </row>
    <row r="329" spans="1:9" ht="15" customHeight="1" hidden="1">
      <c r="A329" s="269"/>
      <c r="B329" s="272"/>
      <c r="C329" s="273"/>
      <c r="D329" s="273"/>
      <c r="E329" s="273"/>
      <c r="F329" s="274" t="s">
        <v>625</v>
      </c>
      <c r="G329" s="267">
        <f aca="true" t="shared" si="8" ref="G329:G381">SUM(H329:I329)</f>
        <v>0</v>
      </c>
      <c r="H329" s="267"/>
      <c r="I329" s="267"/>
    </row>
    <row r="330" spans="1:9" ht="409.5" customHeight="1" hidden="1">
      <c r="A330" s="269">
        <v>2560</v>
      </c>
      <c r="B330" s="272" t="s">
        <v>726</v>
      </c>
      <c r="C330" s="273">
        <v>6</v>
      </c>
      <c r="D330" s="273">
        <v>0</v>
      </c>
      <c r="E330" s="266"/>
      <c r="F330" s="287" t="s">
        <v>379</v>
      </c>
      <c r="G330" s="267">
        <f t="shared" si="8"/>
        <v>0</v>
      </c>
      <c r="H330" s="267">
        <f>SUM(H331)</f>
        <v>0</v>
      </c>
      <c r="I330" s="267">
        <f>SUM(I331)</f>
        <v>0</v>
      </c>
    </row>
    <row r="331" spans="1:9" ht="409.5" customHeight="1" hidden="1">
      <c r="A331" s="269">
        <v>2561</v>
      </c>
      <c r="B331" s="272" t="s">
        <v>726</v>
      </c>
      <c r="C331" s="273">
        <v>6</v>
      </c>
      <c r="D331" s="273">
        <v>1</v>
      </c>
      <c r="E331" s="273"/>
      <c r="F331" s="274" t="s">
        <v>45</v>
      </c>
      <c r="G331" s="267">
        <f t="shared" si="8"/>
        <v>0</v>
      </c>
      <c r="H331" s="267">
        <f>SUM(H333:H334)</f>
        <v>0</v>
      </c>
      <c r="I331" s="267">
        <f>SUM(I333:I334)</f>
        <v>0</v>
      </c>
    </row>
    <row r="332" spans="1:9" ht="36" customHeight="1" hidden="1">
      <c r="A332" s="269"/>
      <c r="B332" s="272"/>
      <c r="C332" s="273"/>
      <c r="D332" s="273"/>
      <c r="E332" s="273"/>
      <c r="F332" s="274" t="s">
        <v>624</v>
      </c>
      <c r="G332" s="267">
        <f t="shared" si="8"/>
        <v>0</v>
      </c>
      <c r="H332" s="267"/>
      <c r="I332" s="267"/>
    </row>
    <row r="333" spans="1:9" ht="15" customHeight="1" hidden="1">
      <c r="A333" s="269"/>
      <c r="B333" s="272"/>
      <c r="C333" s="273"/>
      <c r="D333" s="273"/>
      <c r="E333" s="273"/>
      <c r="F333" s="274" t="s">
        <v>625</v>
      </c>
      <c r="G333" s="267">
        <f t="shared" si="8"/>
        <v>0</v>
      </c>
      <c r="H333" s="267"/>
      <c r="I333" s="267"/>
    </row>
    <row r="334" spans="1:9" ht="15" customHeight="1" hidden="1">
      <c r="A334" s="269"/>
      <c r="B334" s="272"/>
      <c r="C334" s="273"/>
      <c r="D334" s="273"/>
      <c r="E334" s="273"/>
      <c r="F334" s="274" t="s">
        <v>625</v>
      </c>
      <c r="G334" s="267">
        <f t="shared" si="8"/>
        <v>0</v>
      </c>
      <c r="H334" s="267"/>
      <c r="I334" s="267"/>
    </row>
    <row r="335" spans="1:9" ht="372" customHeight="1" hidden="1">
      <c r="A335" s="254">
        <v>2600</v>
      </c>
      <c r="B335" s="272" t="s">
        <v>727</v>
      </c>
      <c r="C335" s="273">
        <v>0</v>
      </c>
      <c r="D335" s="273">
        <v>0</v>
      </c>
      <c r="E335" s="266"/>
      <c r="F335" s="317" t="s">
        <v>1068</v>
      </c>
      <c r="G335" s="267">
        <f t="shared" si="8"/>
        <v>0</v>
      </c>
      <c r="H335" s="267">
        <f>SUM(H336+H341+H346+H351+H356+H361)</f>
        <v>0</v>
      </c>
      <c r="I335" s="267">
        <f>SUM(I336+I341+I346+I351+I356+I361)</f>
        <v>0</v>
      </c>
    </row>
    <row r="336" spans="1:9" s="268" customFormat="1" ht="24" customHeight="1" hidden="1">
      <c r="A336" s="269">
        <v>2610</v>
      </c>
      <c r="B336" s="272" t="s">
        <v>727</v>
      </c>
      <c r="C336" s="273">
        <v>1</v>
      </c>
      <c r="D336" s="273">
        <v>0</v>
      </c>
      <c r="E336" s="266"/>
      <c r="F336" s="287" t="s">
        <v>380</v>
      </c>
      <c r="G336" s="267">
        <f t="shared" si="8"/>
        <v>0</v>
      </c>
      <c r="H336" s="267">
        <f>SUM(H337)</f>
        <v>0</v>
      </c>
      <c r="I336" s="267">
        <f>SUM(I337)</f>
        <v>0</v>
      </c>
    </row>
    <row r="337" spans="1:9" ht="228" customHeight="1" hidden="1">
      <c r="A337" s="269">
        <v>2611</v>
      </c>
      <c r="B337" s="272" t="s">
        <v>727</v>
      </c>
      <c r="C337" s="273">
        <v>1</v>
      </c>
      <c r="D337" s="273">
        <v>1</v>
      </c>
      <c r="E337" s="273"/>
      <c r="F337" s="274" t="s">
        <v>50</v>
      </c>
      <c r="G337" s="267">
        <f t="shared" si="8"/>
        <v>0</v>
      </c>
      <c r="H337" s="267">
        <f>SUM(H339:H340)</f>
        <v>0</v>
      </c>
      <c r="I337" s="267">
        <f>SUM(I339:I340)</f>
        <v>0</v>
      </c>
    </row>
    <row r="338" spans="1:9" ht="36" customHeight="1" hidden="1">
      <c r="A338" s="269"/>
      <c r="B338" s="272"/>
      <c r="C338" s="273"/>
      <c r="D338" s="273"/>
      <c r="E338" s="273"/>
      <c r="F338" s="274" t="s">
        <v>624</v>
      </c>
      <c r="G338" s="267">
        <f t="shared" si="8"/>
        <v>0</v>
      </c>
      <c r="H338" s="267"/>
      <c r="I338" s="267"/>
    </row>
    <row r="339" spans="1:9" ht="15" customHeight="1" hidden="1">
      <c r="A339" s="269"/>
      <c r="B339" s="272"/>
      <c r="C339" s="273"/>
      <c r="D339" s="273"/>
      <c r="E339" s="273"/>
      <c r="F339" s="274" t="s">
        <v>625</v>
      </c>
      <c r="G339" s="267">
        <f t="shared" si="8"/>
        <v>0</v>
      </c>
      <c r="H339" s="267"/>
      <c r="I339" s="267"/>
    </row>
    <row r="340" spans="1:9" ht="15" customHeight="1" hidden="1">
      <c r="A340" s="269"/>
      <c r="B340" s="272"/>
      <c r="C340" s="273"/>
      <c r="D340" s="273"/>
      <c r="E340" s="273"/>
      <c r="F340" s="274" t="s">
        <v>625</v>
      </c>
      <c r="G340" s="267">
        <f t="shared" si="8"/>
        <v>0</v>
      </c>
      <c r="H340" s="267"/>
      <c r="I340" s="267"/>
    </row>
    <row r="341" spans="1:9" ht="252" customHeight="1" hidden="1">
      <c r="A341" s="269">
        <v>2620</v>
      </c>
      <c r="B341" s="272" t="s">
        <v>727</v>
      </c>
      <c r="C341" s="273">
        <v>2</v>
      </c>
      <c r="D341" s="273">
        <v>0</v>
      </c>
      <c r="E341" s="266"/>
      <c r="F341" s="287" t="s">
        <v>381</v>
      </c>
      <c r="G341" s="267">
        <f t="shared" si="8"/>
        <v>0</v>
      </c>
      <c r="H341" s="267">
        <f>SUM(H342)</f>
        <v>0</v>
      </c>
      <c r="I341" s="267">
        <f>SUM(I342)</f>
        <v>0</v>
      </c>
    </row>
    <row r="342" spans="1:9" ht="252" customHeight="1" hidden="1">
      <c r="A342" s="269">
        <v>2621</v>
      </c>
      <c r="B342" s="272" t="s">
        <v>727</v>
      </c>
      <c r="C342" s="273">
        <v>2</v>
      </c>
      <c r="D342" s="273">
        <v>1</v>
      </c>
      <c r="E342" s="273"/>
      <c r="F342" s="274" t="s">
        <v>52</v>
      </c>
      <c r="G342" s="267">
        <f t="shared" si="8"/>
        <v>0</v>
      </c>
      <c r="H342" s="267">
        <f>SUM(H344:H345)</f>
        <v>0</v>
      </c>
      <c r="I342" s="267">
        <f>SUM(I344:I345)</f>
        <v>0</v>
      </c>
    </row>
    <row r="343" spans="1:9" ht="36" customHeight="1" hidden="1">
      <c r="A343" s="269"/>
      <c r="B343" s="272"/>
      <c r="C343" s="273"/>
      <c r="D343" s="273"/>
      <c r="E343" s="273"/>
      <c r="F343" s="274" t="s">
        <v>624</v>
      </c>
      <c r="G343" s="267">
        <f t="shared" si="8"/>
        <v>0</v>
      </c>
      <c r="H343" s="267"/>
      <c r="I343" s="267"/>
    </row>
    <row r="344" spans="1:9" ht="15" customHeight="1" hidden="1">
      <c r="A344" s="269"/>
      <c r="B344" s="272"/>
      <c r="C344" s="273"/>
      <c r="D344" s="273"/>
      <c r="E344" s="273"/>
      <c r="F344" s="274" t="s">
        <v>625</v>
      </c>
      <c r="G344" s="267">
        <f t="shared" si="8"/>
        <v>0</v>
      </c>
      <c r="H344" s="267"/>
      <c r="I344" s="267"/>
    </row>
    <row r="345" spans="1:9" ht="15" customHeight="1" hidden="1">
      <c r="A345" s="269"/>
      <c r="B345" s="272"/>
      <c r="C345" s="273"/>
      <c r="D345" s="273"/>
      <c r="E345" s="273"/>
      <c r="F345" s="274" t="s">
        <v>625</v>
      </c>
      <c r="G345" s="267">
        <f t="shared" si="8"/>
        <v>0</v>
      </c>
      <c r="H345" s="267"/>
      <c r="I345" s="267"/>
    </row>
    <row r="346" spans="1:9" ht="144" customHeight="1" hidden="1">
      <c r="A346" s="269">
        <v>2630</v>
      </c>
      <c r="B346" s="272" t="s">
        <v>727</v>
      </c>
      <c r="C346" s="273">
        <v>3</v>
      </c>
      <c r="D346" s="273">
        <v>0</v>
      </c>
      <c r="E346" s="266"/>
      <c r="F346" s="287" t="s">
        <v>382</v>
      </c>
      <c r="G346" s="267">
        <f t="shared" si="8"/>
        <v>0</v>
      </c>
      <c r="H346" s="267">
        <f>SUM(H347)</f>
        <v>0</v>
      </c>
      <c r="I346" s="267">
        <f>SUM(I347)</f>
        <v>0</v>
      </c>
    </row>
    <row r="347" spans="1:9" ht="144" customHeight="1" hidden="1">
      <c r="A347" s="269">
        <v>2631</v>
      </c>
      <c r="B347" s="272" t="s">
        <v>727</v>
      </c>
      <c r="C347" s="273">
        <v>3</v>
      </c>
      <c r="D347" s="273">
        <v>1</v>
      </c>
      <c r="E347" s="273"/>
      <c r="F347" s="274" t="s">
        <v>56</v>
      </c>
      <c r="G347" s="267">
        <f t="shared" si="8"/>
        <v>0</v>
      </c>
      <c r="H347" s="267">
        <f>SUM(H349:H350)</f>
        <v>0</v>
      </c>
      <c r="I347" s="267">
        <f>SUM(I349:I350)</f>
        <v>0</v>
      </c>
    </row>
    <row r="348" spans="1:9" ht="36" customHeight="1" hidden="1">
      <c r="A348" s="269"/>
      <c r="B348" s="272"/>
      <c r="C348" s="273"/>
      <c r="D348" s="273"/>
      <c r="E348" s="273"/>
      <c r="F348" s="274" t="s">
        <v>624</v>
      </c>
      <c r="G348" s="267">
        <f t="shared" si="8"/>
        <v>0</v>
      </c>
      <c r="H348" s="267"/>
      <c r="I348" s="267"/>
    </row>
    <row r="349" spans="1:9" ht="24" customHeight="1" hidden="1">
      <c r="A349" s="269"/>
      <c r="B349" s="272"/>
      <c r="C349" s="273"/>
      <c r="D349" s="273"/>
      <c r="E349" s="269">
        <v>5113</v>
      </c>
      <c r="F349" s="274" t="s">
        <v>157</v>
      </c>
      <c r="G349" s="267">
        <f t="shared" si="8"/>
        <v>0</v>
      </c>
      <c r="H349" s="267"/>
      <c r="I349" s="267"/>
    </row>
    <row r="350" spans="1:9" ht="15" customHeight="1" hidden="1">
      <c r="A350" s="269"/>
      <c r="B350" s="272"/>
      <c r="C350" s="273"/>
      <c r="D350" s="273"/>
      <c r="E350" s="269">
        <v>5134</v>
      </c>
      <c r="F350" s="288" t="s">
        <v>606</v>
      </c>
      <c r="G350" s="267">
        <f t="shared" si="8"/>
        <v>0</v>
      </c>
      <c r="H350" s="267"/>
      <c r="I350" s="267"/>
    </row>
    <row r="351" spans="1:9" ht="180" customHeight="1" hidden="1">
      <c r="A351" s="269">
        <v>2640</v>
      </c>
      <c r="B351" s="272" t="s">
        <v>727</v>
      </c>
      <c r="C351" s="273">
        <v>4</v>
      </c>
      <c r="D351" s="273">
        <v>0</v>
      </c>
      <c r="E351" s="266"/>
      <c r="F351" s="287" t="s">
        <v>383</v>
      </c>
      <c r="G351" s="267">
        <f t="shared" si="8"/>
        <v>0</v>
      </c>
      <c r="H351" s="267">
        <f>SUM(H352)</f>
        <v>0</v>
      </c>
      <c r="I351" s="267">
        <f>SUM(I352)</f>
        <v>0</v>
      </c>
    </row>
    <row r="352" spans="1:9" ht="180" customHeight="1" hidden="1">
      <c r="A352" s="269">
        <v>2641</v>
      </c>
      <c r="B352" s="272" t="s">
        <v>727</v>
      </c>
      <c r="C352" s="273">
        <v>4</v>
      </c>
      <c r="D352" s="273">
        <v>1</v>
      </c>
      <c r="E352" s="273"/>
      <c r="F352" s="274" t="s">
        <v>59</v>
      </c>
      <c r="G352" s="267">
        <f t="shared" si="8"/>
        <v>0</v>
      </c>
      <c r="H352" s="267">
        <f>SUM(H354:H355)</f>
        <v>0</v>
      </c>
      <c r="I352" s="267">
        <f>SUM(I354:I355)</f>
        <v>0</v>
      </c>
    </row>
    <row r="353" spans="1:9" ht="36" customHeight="1" hidden="1">
      <c r="A353" s="269"/>
      <c r="B353" s="272"/>
      <c r="C353" s="273"/>
      <c r="D353" s="273"/>
      <c r="E353" s="273"/>
      <c r="F353" s="274" t="s">
        <v>624</v>
      </c>
      <c r="G353" s="267">
        <f t="shared" si="8"/>
        <v>0</v>
      </c>
      <c r="H353" s="267"/>
      <c r="I353" s="267"/>
    </row>
    <row r="354" spans="1:9" ht="15" customHeight="1" hidden="1">
      <c r="A354" s="269">
        <v>5113</v>
      </c>
      <c r="B354" s="272"/>
      <c r="C354" s="273"/>
      <c r="D354" s="273"/>
      <c r="E354" s="273"/>
      <c r="F354" s="274"/>
      <c r="G354" s="267">
        <f t="shared" si="8"/>
        <v>0</v>
      </c>
      <c r="H354" s="267"/>
      <c r="I354" s="267"/>
    </row>
    <row r="355" spans="1:9" ht="15" customHeight="1" hidden="1">
      <c r="A355" s="269">
        <v>5134</v>
      </c>
      <c r="B355" s="272"/>
      <c r="C355" s="273"/>
      <c r="D355" s="273"/>
      <c r="E355" s="273"/>
      <c r="F355" s="288"/>
      <c r="G355" s="267">
        <f t="shared" si="8"/>
        <v>0</v>
      </c>
      <c r="H355" s="267"/>
      <c r="I355" s="267"/>
    </row>
    <row r="356" spans="1:9" ht="409.5" customHeight="1" hidden="1">
      <c r="A356" s="269">
        <v>2650</v>
      </c>
      <c r="B356" s="272" t="s">
        <v>727</v>
      </c>
      <c r="C356" s="273">
        <v>5</v>
      </c>
      <c r="D356" s="273">
        <v>0</v>
      </c>
      <c r="E356" s="266"/>
      <c r="F356" s="287" t="s">
        <v>180</v>
      </c>
      <c r="G356" s="267">
        <f t="shared" si="8"/>
        <v>0</v>
      </c>
      <c r="H356" s="267">
        <f>SUM(H357)</f>
        <v>0</v>
      </c>
      <c r="I356" s="267">
        <f>SUM(I357)</f>
        <v>0</v>
      </c>
    </row>
    <row r="357" spans="1:9" ht="38.25" customHeight="1" hidden="1">
      <c r="A357" s="269">
        <v>2651</v>
      </c>
      <c r="B357" s="272" t="s">
        <v>727</v>
      </c>
      <c r="C357" s="273">
        <v>5</v>
      </c>
      <c r="D357" s="273">
        <v>1</v>
      </c>
      <c r="E357" s="273"/>
      <c r="F357" s="274" t="s">
        <v>66</v>
      </c>
      <c r="G357" s="267">
        <f t="shared" si="8"/>
        <v>0</v>
      </c>
      <c r="H357" s="267">
        <f>SUM(H359:H360)</f>
        <v>0</v>
      </c>
      <c r="I357" s="267">
        <f>SUM(I359:I360)</f>
        <v>0</v>
      </c>
    </row>
    <row r="358" spans="1:9" ht="36" customHeight="1" hidden="1">
      <c r="A358" s="269"/>
      <c r="B358" s="272"/>
      <c r="C358" s="273"/>
      <c r="D358" s="273"/>
      <c r="E358" s="273"/>
      <c r="F358" s="274" t="s">
        <v>624</v>
      </c>
      <c r="G358" s="267">
        <f t="shared" si="8"/>
        <v>0</v>
      </c>
      <c r="H358" s="267"/>
      <c r="I358" s="267"/>
    </row>
    <row r="359" spans="1:9" ht="15" customHeight="1" hidden="1">
      <c r="A359" s="269"/>
      <c r="B359" s="272"/>
      <c r="C359" s="273"/>
      <c r="D359" s="273"/>
      <c r="E359" s="273"/>
      <c r="F359" s="274" t="s">
        <v>625</v>
      </c>
      <c r="G359" s="267">
        <f t="shared" si="8"/>
        <v>0</v>
      </c>
      <c r="H359" s="267"/>
      <c r="I359" s="267"/>
    </row>
    <row r="360" spans="1:9" ht="15" customHeight="1" hidden="1">
      <c r="A360" s="269"/>
      <c r="B360" s="272"/>
      <c r="C360" s="273"/>
      <c r="D360" s="273"/>
      <c r="E360" s="273"/>
      <c r="F360" s="274" t="s">
        <v>625</v>
      </c>
      <c r="G360" s="267">
        <f t="shared" si="8"/>
        <v>0</v>
      </c>
      <c r="H360" s="267"/>
      <c r="I360" s="267"/>
    </row>
    <row r="361" spans="1:9" ht="409.5" customHeight="1" hidden="1">
      <c r="A361" s="269">
        <v>2660</v>
      </c>
      <c r="B361" s="272" t="s">
        <v>727</v>
      </c>
      <c r="C361" s="273">
        <v>6</v>
      </c>
      <c r="D361" s="273">
        <v>0</v>
      </c>
      <c r="E361" s="266"/>
      <c r="F361" s="287" t="s">
        <v>385</v>
      </c>
      <c r="G361" s="267">
        <f t="shared" si="8"/>
        <v>0</v>
      </c>
      <c r="H361" s="267">
        <f>SUM(H362)</f>
        <v>0</v>
      </c>
      <c r="I361" s="267">
        <f>SUM(I362)</f>
        <v>0</v>
      </c>
    </row>
    <row r="362" spans="1:9" ht="409.5" customHeight="1" hidden="1">
      <c r="A362" s="269">
        <v>2661</v>
      </c>
      <c r="B362" s="272" t="s">
        <v>727</v>
      </c>
      <c r="C362" s="273">
        <v>6</v>
      </c>
      <c r="D362" s="273">
        <v>1</v>
      </c>
      <c r="E362" s="273"/>
      <c r="F362" s="274" t="s">
        <v>69</v>
      </c>
      <c r="G362" s="267">
        <f t="shared" si="8"/>
        <v>0</v>
      </c>
      <c r="H362" s="267">
        <f>SUM(H364:H365)</f>
        <v>0</v>
      </c>
      <c r="I362" s="267">
        <f>SUM(I364:I365)</f>
        <v>0</v>
      </c>
    </row>
    <row r="363" spans="1:9" ht="36" customHeight="1" hidden="1">
      <c r="A363" s="269"/>
      <c r="B363" s="272"/>
      <c r="C363" s="273"/>
      <c r="D363" s="273"/>
      <c r="E363" s="273"/>
      <c r="F363" s="274" t="s">
        <v>624</v>
      </c>
      <c r="G363" s="267">
        <f t="shared" si="8"/>
        <v>0</v>
      </c>
      <c r="H363" s="267"/>
      <c r="I363" s="267"/>
    </row>
    <row r="364" spans="1:9" ht="15" customHeight="1" hidden="1">
      <c r="A364" s="269"/>
      <c r="B364" s="272"/>
      <c r="C364" s="273"/>
      <c r="D364" s="273"/>
      <c r="E364" s="273"/>
      <c r="F364" s="274" t="s">
        <v>625</v>
      </c>
      <c r="G364" s="267">
        <f t="shared" si="8"/>
        <v>0</v>
      </c>
      <c r="H364" s="267"/>
      <c r="I364" s="267"/>
    </row>
    <row r="365" spans="1:9" ht="15" customHeight="1" hidden="1">
      <c r="A365" s="269"/>
      <c r="B365" s="272"/>
      <c r="C365" s="273"/>
      <c r="D365" s="273"/>
      <c r="E365" s="273"/>
      <c r="F365" s="274" t="s">
        <v>625</v>
      </c>
      <c r="G365" s="267">
        <f t="shared" si="8"/>
        <v>0</v>
      </c>
      <c r="H365" s="267"/>
      <c r="I365" s="267"/>
    </row>
    <row r="366" spans="1:9" ht="72" customHeight="1" hidden="1">
      <c r="A366" s="254">
        <v>2700</v>
      </c>
      <c r="B366" s="272" t="s">
        <v>728</v>
      </c>
      <c r="C366" s="273">
        <v>0</v>
      </c>
      <c r="D366" s="273">
        <v>0</v>
      </c>
      <c r="E366" s="266"/>
      <c r="F366" s="317" t="s">
        <v>1069</v>
      </c>
      <c r="G366" s="267">
        <f t="shared" si="8"/>
        <v>0</v>
      </c>
      <c r="H366" s="267">
        <f>SUM(H367+H380+H397+H414+H419+H424)</f>
        <v>0</v>
      </c>
      <c r="I366" s="267">
        <f>SUM(I367+I380+I397+I414+I419+I424)</f>
        <v>0</v>
      </c>
    </row>
    <row r="367" spans="1:9" s="268" customFormat="1" ht="15" customHeight="1" hidden="1">
      <c r="A367" s="269">
        <v>2710</v>
      </c>
      <c r="B367" s="272" t="s">
        <v>728</v>
      </c>
      <c r="C367" s="273">
        <v>1</v>
      </c>
      <c r="D367" s="273">
        <v>0</v>
      </c>
      <c r="E367" s="266"/>
      <c r="F367" s="287" t="s">
        <v>386</v>
      </c>
      <c r="G367" s="267">
        <f t="shared" si="8"/>
        <v>0</v>
      </c>
      <c r="H367" s="267">
        <f>SUM(H368+H372+H376)</f>
        <v>0</v>
      </c>
      <c r="I367" s="267">
        <f>SUM(I368+I372+I376)</f>
        <v>0</v>
      </c>
    </row>
    <row r="368" spans="1:9" ht="276" customHeight="1" hidden="1">
      <c r="A368" s="269">
        <v>2711</v>
      </c>
      <c r="B368" s="272" t="s">
        <v>728</v>
      </c>
      <c r="C368" s="273">
        <v>1</v>
      </c>
      <c r="D368" s="273">
        <v>1</v>
      </c>
      <c r="E368" s="273"/>
      <c r="F368" s="274" t="s">
        <v>85</v>
      </c>
      <c r="G368" s="267">
        <f t="shared" si="8"/>
        <v>0</v>
      </c>
      <c r="H368" s="267">
        <f>SUM(H370:H371)</f>
        <v>0</v>
      </c>
      <c r="I368" s="267">
        <f>SUM(I370:I371)</f>
        <v>0</v>
      </c>
    </row>
    <row r="369" spans="1:9" ht="36" customHeight="1" hidden="1">
      <c r="A369" s="269"/>
      <c r="B369" s="272"/>
      <c r="C369" s="273"/>
      <c r="D369" s="273"/>
      <c r="E369" s="273"/>
      <c r="F369" s="274" t="s">
        <v>624</v>
      </c>
      <c r="G369" s="267">
        <f t="shared" si="8"/>
        <v>0</v>
      </c>
      <c r="H369" s="267"/>
      <c r="I369" s="267"/>
    </row>
    <row r="370" spans="1:9" ht="15" customHeight="1" hidden="1">
      <c r="A370" s="269"/>
      <c r="B370" s="272"/>
      <c r="C370" s="273"/>
      <c r="D370" s="273"/>
      <c r="E370" s="273"/>
      <c r="F370" s="274" t="s">
        <v>625</v>
      </c>
      <c r="G370" s="267">
        <f t="shared" si="8"/>
        <v>0</v>
      </c>
      <c r="H370" s="267"/>
      <c r="I370" s="267"/>
    </row>
    <row r="371" spans="1:9" ht="15" customHeight="1" hidden="1">
      <c r="A371" s="269"/>
      <c r="B371" s="272"/>
      <c r="C371" s="273"/>
      <c r="D371" s="273"/>
      <c r="E371" s="273"/>
      <c r="F371" s="274" t="s">
        <v>625</v>
      </c>
      <c r="G371" s="267">
        <f t="shared" si="8"/>
        <v>0</v>
      </c>
      <c r="H371" s="267"/>
      <c r="I371" s="267"/>
    </row>
    <row r="372" spans="1:9" ht="264" customHeight="1" hidden="1">
      <c r="A372" s="269">
        <v>2712</v>
      </c>
      <c r="B372" s="272" t="s">
        <v>728</v>
      </c>
      <c r="C372" s="273">
        <v>1</v>
      </c>
      <c r="D372" s="273">
        <v>2</v>
      </c>
      <c r="E372" s="273"/>
      <c r="F372" s="274" t="s">
        <v>87</v>
      </c>
      <c r="G372" s="267">
        <f t="shared" si="8"/>
        <v>0</v>
      </c>
      <c r="H372" s="267">
        <f>SUM(H374:H375)</f>
        <v>0</v>
      </c>
      <c r="I372" s="267">
        <f>SUM(I374:I375)</f>
        <v>0</v>
      </c>
    </row>
    <row r="373" spans="1:9" ht="36" customHeight="1" hidden="1">
      <c r="A373" s="269"/>
      <c r="B373" s="272"/>
      <c r="C373" s="273"/>
      <c r="D373" s="273"/>
      <c r="E373" s="273"/>
      <c r="F373" s="274" t="s">
        <v>624</v>
      </c>
      <c r="G373" s="267">
        <f t="shared" si="8"/>
        <v>0</v>
      </c>
      <c r="H373" s="267"/>
      <c r="I373" s="267"/>
    </row>
    <row r="374" spans="1:9" ht="15" customHeight="1" hidden="1">
      <c r="A374" s="269"/>
      <c r="B374" s="272"/>
      <c r="C374" s="273"/>
      <c r="D374" s="273"/>
      <c r="E374" s="273"/>
      <c r="F374" s="274" t="s">
        <v>625</v>
      </c>
      <c r="G374" s="267">
        <f t="shared" si="8"/>
        <v>0</v>
      </c>
      <c r="H374" s="267"/>
      <c r="I374" s="267"/>
    </row>
    <row r="375" spans="1:9" ht="15" customHeight="1" hidden="1">
      <c r="A375" s="269"/>
      <c r="B375" s="272"/>
      <c r="C375" s="273"/>
      <c r="D375" s="273"/>
      <c r="E375" s="273"/>
      <c r="F375" s="274" t="s">
        <v>625</v>
      </c>
      <c r="G375" s="267">
        <f t="shared" si="8"/>
        <v>0</v>
      </c>
      <c r="H375" s="267"/>
      <c r="I375" s="267"/>
    </row>
    <row r="376" spans="1:9" ht="409.5" customHeight="1" hidden="1">
      <c r="A376" s="269">
        <v>2713</v>
      </c>
      <c r="B376" s="272" t="s">
        <v>728</v>
      </c>
      <c r="C376" s="273">
        <v>1</v>
      </c>
      <c r="D376" s="273">
        <v>3</v>
      </c>
      <c r="E376" s="273"/>
      <c r="F376" s="274" t="s">
        <v>462</v>
      </c>
      <c r="G376" s="267">
        <f t="shared" si="8"/>
        <v>0</v>
      </c>
      <c r="H376" s="267">
        <f>SUM(H378:H379)</f>
        <v>0</v>
      </c>
      <c r="I376" s="267">
        <f>SUM(I378:I379)</f>
        <v>0</v>
      </c>
    </row>
    <row r="377" spans="1:9" ht="36" customHeight="1" hidden="1">
      <c r="A377" s="269"/>
      <c r="B377" s="272"/>
      <c r="C377" s="273"/>
      <c r="D377" s="273"/>
      <c r="E377" s="273"/>
      <c r="F377" s="274" t="s">
        <v>624</v>
      </c>
      <c r="G377" s="267">
        <f t="shared" si="8"/>
        <v>0</v>
      </c>
      <c r="H377" s="267"/>
      <c r="I377" s="267"/>
    </row>
    <row r="378" spans="1:9" ht="15" customHeight="1" hidden="1">
      <c r="A378" s="269"/>
      <c r="B378" s="272"/>
      <c r="C378" s="273"/>
      <c r="D378" s="273"/>
      <c r="E378" s="273"/>
      <c r="F378" s="274" t="s">
        <v>625</v>
      </c>
      <c r="G378" s="267">
        <f t="shared" si="8"/>
        <v>0</v>
      </c>
      <c r="H378" s="267"/>
      <c r="I378" s="267"/>
    </row>
    <row r="379" spans="1:9" ht="15" customHeight="1" hidden="1">
      <c r="A379" s="269"/>
      <c r="B379" s="272"/>
      <c r="C379" s="273"/>
      <c r="D379" s="273"/>
      <c r="E379" s="273"/>
      <c r="F379" s="274" t="s">
        <v>625</v>
      </c>
      <c r="G379" s="267">
        <f t="shared" si="8"/>
        <v>0</v>
      </c>
      <c r="H379" s="267"/>
      <c r="I379" s="267"/>
    </row>
    <row r="380" spans="1:9" ht="228" customHeight="1" hidden="1">
      <c r="A380" s="269">
        <v>2720</v>
      </c>
      <c r="B380" s="272" t="s">
        <v>728</v>
      </c>
      <c r="C380" s="273">
        <v>2</v>
      </c>
      <c r="D380" s="273">
        <v>0</v>
      </c>
      <c r="E380" s="266"/>
      <c r="F380" s="287" t="s">
        <v>387</v>
      </c>
      <c r="G380" s="267">
        <f t="shared" si="8"/>
        <v>0</v>
      </c>
      <c r="H380" s="267">
        <f>SUM(H381,H385,H389,H393)</f>
        <v>0</v>
      </c>
      <c r="I380" s="267">
        <f>SUM(I381,I385,I389,I393)</f>
        <v>0</v>
      </c>
    </row>
    <row r="381" spans="1:9" ht="288" customHeight="1" hidden="1">
      <c r="A381" s="269">
        <v>2721</v>
      </c>
      <c r="B381" s="272" t="s">
        <v>728</v>
      </c>
      <c r="C381" s="273">
        <v>2</v>
      </c>
      <c r="D381" s="273">
        <v>1</v>
      </c>
      <c r="E381" s="273"/>
      <c r="F381" s="274" t="s">
        <v>91</v>
      </c>
      <c r="G381" s="267">
        <f t="shared" si="8"/>
        <v>0</v>
      </c>
      <c r="H381" s="267">
        <f>SUM(H383:H384)</f>
        <v>0</v>
      </c>
      <c r="I381" s="267">
        <f>SUM(I383:I384)</f>
        <v>0</v>
      </c>
    </row>
    <row r="382" spans="1:9" ht="36" customHeight="1" hidden="1">
      <c r="A382" s="269"/>
      <c r="B382" s="272"/>
      <c r="C382" s="273"/>
      <c r="D382" s="273"/>
      <c r="E382" s="273"/>
      <c r="F382" s="274" t="s">
        <v>624</v>
      </c>
      <c r="G382" s="267">
        <f aca="true" t="shared" si="9" ref="G382:G484">SUM(H382:I382)</f>
        <v>0</v>
      </c>
      <c r="H382" s="267"/>
      <c r="I382" s="267"/>
    </row>
    <row r="383" spans="1:9" ht="15" customHeight="1" hidden="1">
      <c r="A383" s="269"/>
      <c r="B383" s="272"/>
      <c r="C383" s="273"/>
      <c r="D383" s="273"/>
      <c r="E383" s="273"/>
      <c r="F383" s="274" t="s">
        <v>625</v>
      </c>
      <c r="G383" s="267">
        <f t="shared" si="9"/>
        <v>0</v>
      </c>
      <c r="H383" s="267"/>
      <c r="I383" s="267"/>
    </row>
    <row r="384" spans="1:9" ht="15" customHeight="1" hidden="1">
      <c r="A384" s="269"/>
      <c r="B384" s="272"/>
      <c r="C384" s="273"/>
      <c r="D384" s="273"/>
      <c r="E384" s="273"/>
      <c r="F384" s="274" t="s">
        <v>625</v>
      </c>
      <c r="G384" s="267">
        <f t="shared" si="9"/>
        <v>0</v>
      </c>
      <c r="H384" s="267"/>
      <c r="I384" s="267"/>
    </row>
    <row r="385" spans="1:9" ht="336" customHeight="1" hidden="1">
      <c r="A385" s="269">
        <v>2722</v>
      </c>
      <c r="B385" s="272" t="s">
        <v>728</v>
      </c>
      <c r="C385" s="273">
        <v>2</v>
      </c>
      <c r="D385" s="273">
        <v>2</v>
      </c>
      <c r="E385" s="273"/>
      <c r="F385" s="274" t="s">
        <v>93</v>
      </c>
      <c r="G385" s="267">
        <f t="shared" si="9"/>
        <v>0</v>
      </c>
      <c r="H385" s="267">
        <f>SUM(H387:H388)</f>
        <v>0</v>
      </c>
      <c r="I385" s="267">
        <f>SUM(I387:I388)</f>
        <v>0</v>
      </c>
    </row>
    <row r="386" spans="1:9" ht="20.25" customHeight="1" hidden="1">
      <c r="A386" s="269"/>
      <c r="B386" s="272"/>
      <c r="C386" s="273"/>
      <c r="D386" s="273"/>
      <c r="E386" s="273"/>
      <c r="F386" s="274" t="s">
        <v>624</v>
      </c>
      <c r="G386" s="267">
        <f t="shared" si="9"/>
        <v>0</v>
      </c>
      <c r="H386" s="267"/>
      <c r="I386" s="267"/>
    </row>
    <row r="387" spans="1:9" ht="15" customHeight="1" hidden="1">
      <c r="A387" s="269"/>
      <c r="B387" s="272"/>
      <c r="C387" s="273"/>
      <c r="D387" s="273"/>
      <c r="E387" s="273"/>
      <c r="F387" s="274" t="s">
        <v>625</v>
      </c>
      <c r="G387" s="267">
        <f t="shared" si="9"/>
        <v>0</v>
      </c>
      <c r="H387" s="267"/>
      <c r="I387" s="267"/>
    </row>
    <row r="388" spans="1:9" ht="15" customHeight="1" hidden="1">
      <c r="A388" s="269"/>
      <c r="B388" s="272"/>
      <c r="C388" s="273"/>
      <c r="D388" s="273"/>
      <c r="E388" s="273"/>
      <c r="F388" s="274" t="s">
        <v>625</v>
      </c>
      <c r="G388" s="267">
        <f t="shared" si="9"/>
        <v>0</v>
      </c>
      <c r="H388" s="267"/>
      <c r="I388" s="267"/>
    </row>
    <row r="389" spans="1:9" ht="180" customHeight="1" hidden="1">
      <c r="A389" s="269">
        <v>2723</v>
      </c>
      <c r="B389" s="272" t="s">
        <v>728</v>
      </c>
      <c r="C389" s="273">
        <v>2</v>
      </c>
      <c r="D389" s="273">
        <v>3</v>
      </c>
      <c r="E389" s="273"/>
      <c r="F389" s="274" t="s">
        <v>463</v>
      </c>
      <c r="G389" s="267">
        <f t="shared" si="9"/>
        <v>0</v>
      </c>
      <c r="H389" s="267">
        <f>SUM(H391:H392)</f>
        <v>0</v>
      </c>
      <c r="I389" s="267">
        <f>SUM(I391:I392)</f>
        <v>0</v>
      </c>
    </row>
    <row r="390" spans="1:9" ht="36" customHeight="1" hidden="1">
      <c r="A390" s="269"/>
      <c r="B390" s="272"/>
      <c r="C390" s="273"/>
      <c r="D390" s="273"/>
      <c r="E390" s="273"/>
      <c r="F390" s="274" t="s">
        <v>624</v>
      </c>
      <c r="G390" s="267">
        <f t="shared" si="9"/>
        <v>0</v>
      </c>
      <c r="H390" s="267"/>
      <c r="I390" s="267"/>
    </row>
    <row r="391" spans="1:9" ht="15" customHeight="1" hidden="1">
      <c r="A391" s="269"/>
      <c r="B391" s="272"/>
      <c r="C391" s="273"/>
      <c r="D391" s="273"/>
      <c r="E391" s="273"/>
      <c r="F391" s="274" t="s">
        <v>625</v>
      </c>
      <c r="G391" s="267">
        <f t="shared" si="9"/>
        <v>0</v>
      </c>
      <c r="H391" s="267"/>
      <c r="I391" s="267"/>
    </row>
    <row r="392" spans="1:9" ht="15" customHeight="1" hidden="1">
      <c r="A392" s="269"/>
      <c r="B392" s="272"/>
      <c r="C392" s="273"/>
      <c r="D392" s="273"/>
      <c r="E392" s="273"/>
      <c r="F392" s="274" t="s">
        <v>625</v>
      </c>
      <c r="G392" s="267">
        <f t="shared" si="9"/>
        <v>0</v>
      </c>
      <c r="H392" s="267"/>
      <c r="I392" s="267"/>
    </row>
    <row r="393" spans="1:9" ht="240" customHeight="1" hidden="1">
      <c r="A393" s="269">
        <v>2724</v>
      </c>
      <c r="B393" s="272" t="s">
        <v>728</v>
      </c>
      <c r="C393" s="273">
        <v>2</v>
      </c>
      <c r="D393" s="273">
        <v>4</v>
      </c>
      <c r="E393" s="273"/>
      <c r="F393" s="274" t="s">
        <v>96</v>
      </c>
      <c r="G393" s="267">
        <f t="shared" si="9"/>
        <v>0</v>
      </c>
      <c r="H393" s="267">
        <f>SUM(H395:H396)</f>
        <v>0</v>
      </c>
      <c r="I393" s="267">
        <f>SUM(I395:I396)</f>
        <v>0</v>
      </c>
    </row>
    <row r="394" spans="1:9" ht="36" customHeight="1" hidden="1">
      <c r="A394" s="269"/>
      <c r="B394" s="272"/>
      <c r="C394" s="273"/>
      <c r="D394" s="273"/>
      <c r="E394" s="273"/>
      <c r="F394" s="274" t="s">
        <v>624</v>
      </c>
      <c r="G394" s="267">
        <f t="shared" si="9"/>
        <v>0</v>
      </c>
      <c r="H394" s="267"/>
      <c r="I394" s="267"/>
    </row>
    <row r="395" spans="1:9" ht="15" customHeight="1" hidden="1">
      <c r="A395" s="269"/>
      <c r="B395" s="272"/>
      <c r="C395" s="273"/>
      <c r="D395" s="273"/>
      <c r="E395" s="273"/>
      <c r="F395" s="274" t="s">
        <v>625</v>
      </c>
      <c r="G395" s="267">
        <f t="shared" si="9"/>
        <v>0</v>
      </c>
      <c r="H395" s="267"/>
      <c r="I395" s="267"/>
    </row>
    <row r="396" spans="1:9" ht="15" customHeight="1" hidden="1">
      <c r="A396" s="269"/>
      <c r="B396" s="272"/>
      <c r="C396" s="273"/>
      <c r="D396" s="273"/>
      <c r="E396" s="273"/>
      <c r="F396" s="274" t="s">
        <v>625</v>
      </c>
      <c r="G396" s="267">
        <f t="shared" si="9"/>
        <v>0</v>
      </c>
      <c r="H396" s="267"/>
      <c r="I396" s="267"/>
    </row>
    <row r="397" spans="1:9" ht="204" customHeight="1" hidden="1">
      <c r="A397" s="269">
        <v>2730</v>
      </c>
      <c r="B397" s="272" t="s">
        <v>728</v>
      </c>
      <c r="C397" s="273">
        <v>3</v>
      </c>
      <c r="D397" s="273">
        <v>0</v>
      </c>
      <c r="E397" s="266"/>
      <c r="F397" s="287" t="s">
        <v>388</v>
      </c>
      <c r="G397" s="267">
        <f t="shared" si="9"/>
        <v>0</v>
      </c>
      <c r="H397" s="267">
        <f>SUM(H398,H402,H406,H410)</f>
        <v>0</v>
      </c>
      <c r="I397" s="267">
        <f>SUM(I398,I402,I406,I410)</f>
        <v>0</v>
      </c>
    </row>
    <row r="398" spans="1:9" ht="300" customHeight="1" hidden="1">
      <c r="A398" s="269">
        <v>2731</v>
      </c>
      <c r="B398" s="272" t="s">
        <v>728</v>
      </c>
      <c r="C398" s="273">
        <v>3</v>
      </c>
      <c r="D398" s="273">
        <v>1</v>
      </c>
      <c r="E398" s="273"/>
      <c r="F398" s="274" t="s">
        <v>101</v>
      </c>
      <c r="G398" s="267">
        <f t="shared" si="9"/>
        <v>0</v>
      </c>
      <c r="H398" s="267">
        <f>SUM(H400:H401)</f>
        <v>0</v>
      </c>
      <c r="I398" s="267">
        <f>SUM(I400:I401)</f>
        <v>0</v>
      </c>
    </row>
    <row r="399" spans="1:9" ht="15" customHeight="1" hidden="1">
      <c r="A399" s="269"/>
      <c r="B399" s="272"/>
      <c r="C399" s="273"/>
      <c r="D399" s="273"/>
      <c r="E399" s="273"/>
      <c r="F399" s="274" t="s">
        <v>624</v>
      </c>
      <c r="G399" s="267">
        <f t="shared" si="9"/>
        <v>0</v>
      </c>
      <c r="H399" s="267"/>
      <c r="I399" s="267"/>
    </row>
    <row r="400" spans="1:9" ht="15" customHeight="1" hidden="1">
      <c r="A400" s="269"/>
      <c r="B400" s="272"/>
      <c r="C400" s="273"/>
      <c r="D400" s="273"/>
      <c r="E400" s="273"/>
      <c r="F400" s="274" t="s">
        <v>625</v>
      </c>
      <c r="G400" s="267">
        <f t="shared" si="9"/>
        <v>0</v>
      </c>
      <c r="H400" s="267"/>
      <c r="I400" s="267"/>
    </row>
    <row r="401" spans="1:9" ht="15" customHeight="1" hidden="1">
      <c r="A401" s="269"/>
      <c r="B401" s="272"/>
      <c r="C401" s="273"/>
      <c r="D401" s="273"/>
      <c r="E401" s="273"/>
      <c r="F401" s="274" t="s">
        <v>625</v>
      </c>
      <c r="G401" s="267">
        <f t="shared" si="9"/>
        <v>0</v>
      </c>
      <c r="H401" s="267"/>
      <c r="I401" s="267"/>
    </row>
    <row r="402" spans="1:9" ht="348" customHeight="1" hidden="1">
      <c r="A402" s="269">
        <v>2732</v>
      </c>
      <c r="B402" s="272" t="s">
        <v>728</v>
      </c>
      <c r="C402" s="273">
        <v>3</v>
      </c>
      <c r="D402" s="273">
        <v>2</v>
      </c>
      <c r="E402" s="273"/>
      <c r="F402" s="274" t="s">
        <v>103</v>
      </c>
      <c r="G402" s="267">
        <f t="shared" si="9"/>
        <v>0</v>
      </c>
      <c r="H402" s="267">
        <f>SUM(H404:H405)</f>
        <v>0</v>
      </c>
      <c r="I402" s="267">
        <f>SUM(I404:I405)</f>
        <v>0</v>
      </c>
    </row>
    <row r="403" spans="1:9" ht="18" customHeight="1" hidden="1">
      <c r="A403" s="269"/>
      <c r="B403" s="272"/>
      <c r="C403" s="273"/>
      <c r="D403" s="273"/>
      <c r="E403" s="273"/>
      <c r="F403" s="274" t="s">
        <v>624</v>
      </c>
      <c r="G403" s="267">
        <f t="shared" si="9"/>
        <v>0</v>
      </c>
      <c r="H403" s="267"/>
      <c r="I403" s="267"/>
    </row>
    <row r="404" spans="1:9" ht="15" customHeight="1" hidden="1">
      <c r="A404" s="269"/>
      <c r="B404" s="272"/>
      <c r="C404" s="273"/>
      <c r="D404" s="273"/>
      <c r="E404" s="273"/>
      <c r="F404" s="274" t="s">
        <v>625</v>
      </c>
      <c r="G404" s="267">
        <f t="shared" si="9"/>
        <v>0</v>
      </c>
      <c r="H404" s="267"/>
      <c r="I404" s="267"/>
    </row>
    <row r="405" spans="1:9" ht="15" customHeight="1" hidden="1">
      <c r="A405" s="269"/>
      <c r="B405" s="272"/>
      <c r="C405" s="273"/>
      <c r="D405" s="273"/>
      <c r="E405" s="273"/>
      <c r="F405" s="274" t="s">
        <v>625</v>
      </c>
      <c r="G405" s="267">
        <f t="shared" si="9"/>
        <v>0</v>
      </c>
      <c r="H405" s="267"/>
      <c r="I405" s="267"/>
    </row>
    <row r="406" spans="1:9" ht="409.5" customHeight="1" hidden="1">
      <c r="A406" s="269">
        <v>2733</v>
      </c>
      <c r="B406" s="272" t="s">
        <v>728</v>
      </c>
      <c r="C406" s="273">
        <v>3</v>
      </c>
      <c r="D406" s="273">
        <v>3</v>
      </c>
      <c r="E406" s="273"/>
      <c r="F406" s="274" t="s">
        <v>105</v>
      </c>
      <c r="G406" s="267">
        <f t="shared" si="9"/>
        <v>0</v>
      </c>
      <c r="H406" s="267">
        <f>SUM(H408:H409)</f>
        <v>0</v>
      </c>
      <c r="I406" s="267">
        <f>SUM(I408:I409)</f>
        <v>0</v>
      </c>
    </row>
    <row r="407" spans="1:9" ht="23.25" customHeight="1" hidden="1">
      <c r="A407" s="269"/>
      <c r="B407" s="272"/>
      <c r="C407" s="273"/>
      <c r="D407" s="273"/>
      <c r="E407" s="273"/>
      <c r="F407" s="274" t="s">
        <v>624</v>
      </c>
      <c r="G407" s="267">
        <f t="shared" si="9"/>
        <v>0</v>
      </c>
      <c r="H407" s="267"/>
      <c r="I407" s="267"/>
    </row>
    <row r="408" spans="1:9" ht="15" customHeight="1" hidden="1">
      <c r="A408" s="269"/>
      <c r="B408" s="272"/>
      <c r="C408" s="273"/>
      <c r="D408" s="273"/>
      <c r="E408" s="273"/>
      <c r="F408" s="274" t="s">
        <v>625</v>
      </c>
      <c r="G408" s="267">
        <f t="shared" si="9"/>
        <v>0</v>
      </c>
      <c r="H408" s="267"/>
      <c r="I408" s="267"/>
    </row>
    <row r="409" spans="1:9" ht="15" customHeight="1" hidden="1">
      <c r="A409" s="269"/>
      <c r="B409" s="272"/>
      <c r="C409" s="273"/>
      <c r="D409" s="273"/>
      <c r="E409" s="273"/>
      <c r="F409" s="274" t="s">
        <v>625</v>
      </c>
      <c r="G409" s="267">
        <f t="shared" si="9"/>
        <v>0</v>
      </c>
      <c r="H409" s="267"/>
      <c r="I409" s="267"/>
    </row>
    <row r="410" spans="1:9" ht="409.5" customHeight="1" hidden="1">
      <c r="A410" s="269">
        <v>2734</v>
      </c>
      <c r="B410" s="272" t="s">
        <v>728</v>
      </c>
      <c r="C410" s="273">
        <v>3</v>
      </c>
      <c r="D410" s="273">
        <v>4</v>
      </c>
      <c r="E410" s="273"/>
      <c r="F410" s="274" t="s">
        <v>107</v>
      </c>
      <c r="G410" s="267">
        <f t="shared" si="9"/>
        <v>0</v>
      </c>
      <c r="H410" s="267">
        <f>SUM(H412:H413)</f>
        <v>0</v>
      </c>
      <c r="I410" s="267">
        <f>SUM(I412:I413)</f>
        <v>0</v>
      </c>
    </row>
    <row r="411" spans="1:9" ht="36" customHeight="1" hidden="1">
      <c r="A411" s="269"/>
      <c r="B411" s="272"/>
      <c r="C411" s="273"/>
      <c r="D411" s="273"/>
      <c r="E411" s="273"/>
      <c r="F411" s="274" t="s">
        <v>624</v>
      </c>
      <c r="G411" s="267">
        <f t="shared" si="9"/>
        <v>0</v>
      </c>
      <c r="H411" s="267"/>
      <c r="I411" s="267"/>
    </row>
    <row r="412" spans="1:9" ht="15" customHeight="1" hidden="1">
      <c r="A412" s="269"/>
      <c r="B412" s="272"/>
      <c r="C412" s="273"/>
      <c r="D412" s="273"/>
      <c r="E412" s="273"/>
      <c r="F412" s="274" t="s">
        <v>625</v>
      </c>
      <c r="G412" s="267">
        <f t="shared" si="9"/>
        <v>0</v>
      </c>
      <c r="H412" s="267"/>
      <c r="I412" s="267"/>
    </row>
    <row r="413" spans="1:9" ht="15" customHeight="1" hidden="1">
      <c r="A413" s="269"/>
      <c r="B413" s="272"/>
      <c r="C413" s="273"/>
      <c r="D413" s="273"/>
      <c r="E413" s="273"/>
      <c r="F413" s="274" t="s">
        <v>625</v>
      </c>
      <c r="G413" s="267">
        <f t="shared" si="9"/>
        <v>0</v>
      </c>
      <c r="H413" s="267"/>
      <c r="I413" s="267"/>
    </row>
    <row r="414" spans="1:9" ht="264" customHeight="1" hidden="1">
      <c r="A414" s="269">
        <v>2740</v>
      </c>
      <c r="B414" s="272" t="s">
        <v>728</v>
      </c>
      <c r="C414" s="273">
        <v>4</v>
      </c>
      <c r="D414" s="273">
        <v>0</v>
      </c>
      <c r="E414" s="266"/>
      <c r="F414" s="287" t="s">
        <v>389</v>
      </c>
      <c r="G414" s="267">
        <f t="shared" si="9"/>
        <v>0</v>
      </c>
      <c r="H414" s="267">
        <f>SUM(H415)</f>
        <v>0</v>
      </c>
      <c r="I414" s="267">
        <f>SUM(I415)</f>
        <v>0</v>
      </c>
    </row>
    <row r="415" spans="1:9" ht="264" customHeight="1" hidden="1">
      <c r="A415" s="269">
        <v>2741</v>
      </c>
      <c r="B415" s="272" t="s">
        <v>728</v>
      </c>
      <c r="C415" s="273">
        <v>4</v>
      </c>
      <c r="D415" s="273">
        <v>1</v>
      </c>
      <c r="E415" s="273"/>
      <c r="F415" s="274" t="s">
        <v>109</v>
      </c>
      <c r="G415" s="267">
        <f t="shared" si="9"/>
        <v>0</v>
      </c>
      <c r="H415" s="267">
        <f>SUM(H417:H418)</f>
        <v>0</v>
      </c>
      <c r="I415" s="267">
        <f>SUM(I417:I418)</f>
        <v>0</v>
      </c>
    </row>
    <row r="416" spans="1:9" ht="36" customHeight="1" hidden="1">
      <c r="A416" s="269"/>
      <c r="B416" s="272"/>
      <c r="C416" s="273"/>
      <c r="D416" s="273"/>
      <c r="E416" s="273"/>
      <c r="F416" s="274" t="s">
        <v>624</v>
      </c>
      <c r="G416" s="267">
        <f t="shared" si="9"/>
        <v>0</v>
      </c>
      <c r="H416" s="267"/>
      <c r="I416" s="267"/>
    </row>
    <row r="417" spans="1:9" ht="15" customHeight="1" hidden="1">
      <c r="A417" s="269"/>
      <c r="B417" s="272"/>
      <c r="C417" s="273"/>
      <c r="D417" s="273"/>
      <c r="E417" s="273"/>
      <c r="F417" s="274" t="s">
        <v>625</v>
      </c>
      <c r="G417" s="267">
        <f t="shared" si="9"/>
        <v>0</v>
      </c>
      <c r="H417" s="267"/>
      <c r="I417" s="267"/>
    </row>
    <row r="418" spans="1:9" ht="15" customHeight="1" hidden="1">
      <c r="A418" s="269"/>
      <c r="B418" s="272"/>
      <c r="C418" s="273"/>
      <c r="D418" s="273"/>
      <c r="E418" s="273"/>
      <c r="F418" s="274" t="s">
        <v>625</v>
      </c>
      <c r="G418" s="267">
        <f t="shared" si="9"/>
        <v>0</v>
      </c>
      <c r="H418" s="267"/>
      <c r="I418" s="267"/>
    </row>
    <row r="419" spans="1:9" ht="120" customHeight="1" hidden="1">
      <c r="A419" s="269">
        <v>2750</v>
      </c>
      <c r="B419" s="272" t="s">
        <v>728</v>
      </c>
      <c r="C419" s="273">
        <v>5</v>
      </c>
      <c r="D419" s="273">
        <v>0</v>
      </c>
      <c r="E419" s="266"/>
      <c r="F419" s="287" t="s">
        <v>181</v>
      </c>
      <c r="G419" s="267">
        <f t="shared" si="9"/>
        <v>0</v>
      </c>
      <c r="H419" s="267">
        <f>SUM(H420)</f>
        <v>0</v>
      </c>
      <c r="I419" s="267">
        <f>SUM(I420)</f>
        <v>0</v>
      </c>
    </row>
    <row r="420" spans="1:9" ht="120" customHeight="1" hidden="1">
      <c r="A420" s="269">
        <v>2751</v>
      </c>
      <c r="B420" s="272" t="s">
        <v>728</v>
      </c>
      <c r="C420" s="273">
        <v>5</v>
      </c>
      <c r="D420" s="273">
        <v>1</v>
      </c>
      <c r="E420" s="273"/>
      <c r="F420" s="274" t="s">
        <v>112</v>
      </c>
      <c r="G420" s="267">
        <f t="shared" si="9"/>
        <v>0</v>
      </c>
      <c r="H420" s="267">
        <f>SUM(H422:H423)</f>
        <v>0</v>
      </c>
      <c r="I420" s="267">
        <f>SUM(I422:I423)</f>
        <v>0</v>
      </c>
    </row>
    <row r="421" spans="1:9" ht="36" customHeight="1" hidden="1">
      <c r="A421" s="269"/>
      <c r="B421" s="272"/>
      <c r="C421" s="273"/>
      <c r="D421" s="273"/>
      <c r="E421" s="273"/>
      <c r="F421" s="274" t="s">
        <v>624</v>
      </c>
      <c r="G421" s="267">
        <f t="shared" si="9"/>
        <v>0</v>
      </c>
      <c r="H421" s="267"/>
      <c r="I421" s="267"/>
    </row>
    <row r="422" spans="1:9" ht="15" customHeight="1" hidden="1">
      <c r="A422" s="269"/>
      <c r="B422" s="272"/>
      <c r="C422" s="273"/>
      <c r="D422" s="273"/>
      <c r="E422" s="273"/>
      <c r="F422" s="274" t="s">
        <v>625</v>
      </c>
      <c r="G422" s="267">
        <f t="shared" si="9"/>
        <v>0</v>
      </c>
      <c r="H422" s="267"/>
      <c r="I422" s="267"/>
    </row>
    <row r="423" spans="1:9" ht="15" customHeight="1" hidden="1">
      <c r="A423" s="269"/>
      <c r="B423" s="272"/>
      <c r="C423" s="273"/>
      <c r="D423" s="273"/>
      <c r="E423" s="273"/>
      <c r="F423" s="274" t="s">
        <v>625</v>
      </c>
      <c r="G423" s="267">
        <f t="shared" si="9"/>
        <v>0</v>
      </c>
      <c r="H423" s="267"/>
      <c r="I423" s="267"/>
    </row>
    <row r="424" spans="1:9" ht="372" customHeight="1" hidden="1">
      <c r="A424" s="269">
        <v>2760</v>
      </c>
      <c r="B424" s="272" t="s">
        <v>728</v>
      </c>
      <c r="C424" s="273">
        <v>6</v>
      </c>
      <c r="D424" s="273">
        <v>0</v>
      </c>
      <c r="E424" s="266"/>
      <c r="F424" s="287" t="s">
        <v>391</v>
      </c>
      <c r="G424" s="267">
        <f t="shared" si="9"/>
        <v>0</v>
      </c>
      <c r="H424" s="267">
        <f>SUM(H425+H429)</f>
        <v>0</v>
      </c>
      <c r="I424" s="267">
        <f>SUM(I425+I429)</f>
        <v>0</v>
      </c>
    </row>
    <row r="425" spans="1:9" ht="24" customHeight="1" hidden="1">
      <c r="A425" s="269">
        <v>2761</v>
      </c>
      <c r="B425" s="272" t="s">
        <v>728</v>
      </c>
      <c r="C425" s="273">
        <v>6</v>
      </c>
      <c r="D425" s="273">
        <v>1</v>
      </c>
      <c r="E425" s="273"/>
      <c r="F425" s="274" t="s">
        <v>729</v>
      </c>
      <c r="G425" s="267">
        <f t="shared" si="9"/>
        <v>0</v>
      </c>
      <c r="H425" s="267">
        <f>SUM(H427:H428)</f>
        <v>0</v>
      </c>
      <c r="I425" s="267">
        <f>SUM(I427:I428)</f>
        <v>0</v>
      </c>
    </row>
    <row r="426" spans="1:9" ht="36" customHeight="1" hidden="1">
      <c r="A426" s="269"/>
      <c r="B426" s="272"/>
      <c r="C426" s="273"/>
      <c r="D426" s="273"/>
      <c r="E426" s="273"/>
      <c r="F426" s="274" t="s">
        <v>624</v>
      </c>
      <c r="G426" s="267">
        <f t="shared" si="9"/>
        <v>0</v>
      </c>
      <c r="H426" s="267"/>
      <c r="I426" s="267"/>
    </row>
    <row r="427" spans="1:9" ht="15" customHeight="1" hidden="1">
      <c r="A427" s="269"/>
      <c r="B427" s="272"/>
      <c r="C427" s="273"/>
      <c r="D427" s="273"/>
      <c r="E427" s="273"/>
      <c r="F427" s="274" t="s">
        <v>625</v>
      </c>
      <c r="G427" s="267">
        <f t="shared" si="9"/>
        <v>0</v>
      </c>
      <c r="H427" s="267"/>
      <c r="I427" s="267"/>
    </row>
    <row r="428" spans="1:9" ht="15" customHeight="1" hidden="1">
      <c r="A428" s="269"/>
      <c r="B428" s="272"/>
      <c r="C428" s="273"/>
      <c r="D428" s="273"/>
      <c r="E428" s="273"/>
      <c r="F428" s="274" t="s">
        <v>625</v>
      </c>
      <c r="G428" s="267">
        <f t="shared" si="9"/>
        <v>0</v>
      </c>
      <c r="H428" s="267"/>
      <c r="I428" s="267"/>
    </row>
    <row r="429" spans="1:9" ht="372" customHeight="1" hidden="1">
      <c r="A429" s="269">
        <v>2762</v>
      </c>
      <c r="B429" s="272" t="s">
        <v>728</v>
      </c>
      <c r="C429" s="273">
        <v>6</v>
      </c>
      <c r="D429" s="273">
        <v>2</v>
      </c>
      <c r="E429" s="273"/>
      <c r="F429" s="274" t="s">
        <v>114</v>
      </c>
      <c r="G429" s="267">
        <f t="shared" si="9"/>
        <v>0</v>
      </c>
      <c r="H429" s="267">
        <f>SUM(H431:H432)</f>
        <v>0</v>
      </c>
      <c r="I429" s="267">
        <f>SUM(I431:I432)</f>
        <v>0</v>
      </c>
    </row>
    <row r="430" spans="1:9" ht="36" customHeight="1" hidden="1">
      <c r="A430" s="269"/>
      <c r="B430" s="272"/>
      <c r="C430" s="273"/>
      <c r="D430" s="273"/>
      <c r="E430" s="273"/>
      <c r="F430" s="274" t="s">
        <v>624</v>
      </c>
      <c r="G430" s="267">
        <f t="shared" si="9"/>
        <v>0</v>
      </c>
      <c r="H430" s="267"/>
      <c r="I430" s="267"/>
    </row>
    <row r="431" spans="1:9" ht="15" customHeight="1" hidden="1">
      <c r="A431" s="269"/>
      <c r="B431" s="272"/>
      <c r="C431" s="273"/>
      <c r="D431" s="273"/>
      <c r="E431" s="273"/>
      <c r="F431" s="274" t="s">
        <v>625</v>
      </c>
      <c r="G431" s="267">
        <f t="shared" si="9"/>
        <v>0</v>
      </c>
      <c r="H431" s="267"/>
      <c r="I431" s="267"/>
    </row>
    <row r="432" spans="1:9" ht="15" customHeight="1" hidden="1">
      <c r="A432" s="269"/>
      <c r="B432" s="272"/>
      <c r="C432" s="273"/>
      <c r="D432" s="273"/>
      <c r="E432" s="273"/>
      <c r="F432" s="274" t="s">
        <v>625</v>
      </c>
      <c r="G432" s="267">
        <f t="shared" si="9"/>
        <v>0</v>
      </c>
      <c r="H432" s="267"/>
      <c r="I432" s="267"/>
    </row>
    <row r="433" spans="1:9" ht="15" customHeight="1" hidden="1">
      <c r="A433" s="269"/>
      <c r="B433" s="272"/>
      <c r="C433" s="273"/>
      <c r="D433" s="273"/>
      <c r="E433" s="273"/>
      <c r="F433" s="274"/>
      <c r="G433" s="267"/>
      <c r="H433" s="267"/>
      <c r="I433" s="267">
        <v>0</v>
      </c>
    </row>
    <row r="434" spans="1:9" ht="0.75" customHeight="1" hidden="1">
      <c r="A434" s="265" t="s">
        <v>727</v>
      </c>
      <c r="B434" s="273">
        <v>0</v>
      </c>
      <c r="C434" s="273">
        <v>0</v>
      </c>
      <c r="D434" s="273"/>
      <c r="E434" s="273"/>
      <c r="F434" s="317" t="s">
        <v>1068</v>
      </c>
      <c r="G434" s="267">
        <f>SUM(H434:I434)</f>
        <v>30850</v>
      </c>
      <c r="H434" s="267">
        <v>3350</v>
      </c>
      <c r="I434" s="267">
        <f>SUM(I450)</f>
        <v>27500</v>
      </c>
    </row>
    <row r="435" spans="1:9" ht="30.75" customHeight="1">
      <c r="A435" s="265"/>
      <c r="B435" s="273">
        <v>6</v>
      </c>
      <c r="C435" s="273">
        <v>1</v>
      </c>
      <c r="D435" s="273">
        <v>0</v>
      </c>
      <c r="E435" s="273"/>
      <c r="F435" s="274" t="s">
        <v>380</v>
      </c>
      <c r="G435" s="267">
        <f>SUM(H435:I435)</f>
        <v>61500</v>
      </c>
      <c r="H435" s="267">
        <f>SUM(H436)</f>
        <v>1000</v>
      </c>
      <c r="I435" s="267">
        <f>SUM(I436)</f>
        <v>60500</v>
      </c>
    </row>
    <row r="436" spans="1:9" ht="24" customHeight="1">
      <c r="A436" s="272"/>
      <c r="B436" s="273">
        <v>6</v>
      </c>
      <c r="C436" s="273">
        <v>1</v>
      </c>
      <c r="D436" s="273">
        <v>1</v>
      </c>
      <c r="E436" s="290"/>
      <c r="F436" s="274" t="s">
        <v>696</v>
      </c>
      <c r="G436" s="267">
        <f>SUM(H436:I436)</f>
        <v>61500</v>
      </c>
      <c r="H436" s="267">
        <f>SUM(H438:H442)</f>
        <v>1000</v>
      </c>
      <c r="I436" s="267">
        <f>SUM(I438:I442)</f>
        <v>60500</v>
      </c>
    </row>
    <row r="437" spans="1:9" ht="52.5" customHeight="1">
      <c r="A437" s="272"/>
      <c r="B437" s="273"/>
      <c r="C437" s="273"/>
      <c r="D437" s="273"/>
      <c r="E437" s="290"/>
      <c r="F437" s="274" t="s">
        <v>624</v>
      </c>
      <c r="G437" s="267"/>
      <c r="H437" s="267"/>
      <c r="I437" s="267"/>
    </row>
    <row r="438" spans="1:9" ht="37.5" customHeight="1">
      <c r="A438" s="265"/>
      <c r="B438" s="266"/>
      <c r="C438" s="266"/>
      <c r="D438" s="266"/>
      <c r="E438" s="273">
        <v>4251</v>
      </c>
      <c r="F438" s="312" t="s">
        <v>491</v>
      </c>
      <c r="G438" s="267">
        <f aca="true" t="shared" si="10" ref="G438:G444">SUM(H438:I438)</f>
        <v>1000</v>
      </c>
      <c r="H438" s="267">
        <v>1000</v>
      </c>
      <c r="I438" s="267">
        <v>0</v>
      </c>
    </row>
    <row r="439" spans="1:9" ht="26.25" customHeight="1">
      <c r="A439" s="265"/>
      <c r="B439" s="266"/>
      <c r="C439" s="266"/>
      <c r="D439" s="266"/>
      <c r="E439" s="273">
        <v>4639</v>
      </c>
      <c r="F439" s="318" t="s">
        <v>1038</v>
      </c>
      <c r="G439" s="267">
        <f t="shared" si="10"/>
        <v>0</v>
      </c>
      <c r="H439" s="267">
        <v>0</v>
      </c>
      <c r="I439" s="267">
        <v>0</v>
      </c>
    </row>
    <row r="440" spans="1:9" ht="29.25" customHeight="1">
      <c r="A440" s="265"/>
      <c r="B440" s="266"/>
      <c r="C440" s="266"/>
      <c r="D440" s="266"/>
      <c r="E440" s="273">
        <v>5112</v>
      </c>
      <c r="F440" s="322" t="s">
        <v>1044</v>
      </c>
      <c r="G440" s="267">
        <f t="shared" si="10"/>
        <v>0</v>
      </c>
      <c r="H440" s="267">
        <v>0</v>
      </c>
      <c r="I440" s="267">
        <v>0</v>
      </c>
    </row>
    <row r="441" spans="1:9" ht="35.25" customHeight="1">
      <c r="A441" s="265"/>
      <c r="B441" s="266"/>
      <c r="C441" s="266"/>
      <c r="D441" s="266"/>
      <c r="E441" s="273">
        <v>5113</v>
      </c>
      <c r="F441" s="288" t="s">
        <v>612</v>
      </c>
      <c r="G441" s="267">
        <f t="shared" si="10"/>
        <v>55000</v>
      </c>
      <c r="H441" s="267">
        <v>0</v>
      </c>
      <c r="I441" s="267">
        <v>55000</v>
      </c>
    </row>
    <row r="442" spans="1:9" ht="27.75" customHeight="1">
      <c r="A442" s="265"/>
      <c r="B442" s="266"/>
      <c r="C442" s="266"/>
      <c r="D442" s="266"/>
      <c r="E442" s="279">
        <v>5134</v>
      </c>
      <c r="F442" s="316" t="s">
        <v>606</v>
      </c>
      <c r="G442" s="267">
        <f t="shared" si="10"/>
        <v>5500</v>
      </c>
      <c r="H442" s="267">
        <v>0</v>
      </c>
      <c r="I442" s="267">
        <v>5500</v>
      </c>
    </row>
    <row r="443" spans="1:9" ht="23.25" customHeight="1">
      <c r="A443" s="256">
        <v>2630</v>
      </c>
      <c r="B443" s="282" t="s">
        <v>727</v>
      </c>
      <c r="C443" s="282" t="s">
        <v>469</v>
      </c>
      <c r="D443" s="282" t="s">
        <v>616</v>
      </c>
      <c r="E443" s="273"/>
      <c r="F443" s="274" t="s">
        <v>1040</v>
      </c>
      <c r="G443" s="263">
        <f t="shared" si="10"/>
        <v>0</v>
      </c>
      <c r="H443" s="263">
        <f>SUM(H444)</f>
        <v>0</v>
      </c>
      <c r="I443" s="263">
        <f>SUM(I444)</f>
        <v>0</v>
      </c>
    </row>
    <row r="444" spans="1:9" ht="20.25" customHeight="1">
      <c r="A444" s="256">
        <v>2631</v>
      </c>
      <c r="B444" s="282" t="s">
        <v>727</v>
      </c>
      <c r="C444" s="282" t="s">
        <v>469</v>
      </c>
      <c r="D444" s="282">
        <v>1</v>
      </c>
      <c r="E444" s="273"/>
      <c r="F444" s="288" t="s">
        <v>1041</v>
      </c>
      <c r="G444" s="263">
        <f t="shared" si="10"/>
        <v>0</v>
      </c>
      <c r="H444" s="263">
        <f>SUM(H446)</f>
        <v>0</v>
      </c>
      <c r="I444" s="263">
        <f>SUM(I447:I449)</f>
        <v>0</v>
      </c>
    </row>
    <row r="445" spans="1:9" ht="49.5" customHeight="1">
      <c r="A445" s="256"/>
      <c r="B445" s="282"/>
      <c r="C445" s="282"/>
      <c r="D445" s="282"/>
      <c r="E445" s="311"/>
      <c r="F445" s="274" t="s">
        <v>624</v>
      </c>
      <c r="G445" s="267"/>
      <c r="H445" s="267"/>
      <c r="I445" s="267"/>
    </row>
    <row r="446" spans="1:9" ht="22.5" customHeight="1">
      <c r="A446" s="256"/>
      <c r="B446" s="282"/>
      <c r="C446" s="282"/>
      <c r="D446" s="282"/>
      <c r="E446" s="279">
        <v>4213</v>
      </c>
      <c r="F446" s="319" t="s">
        <v>474</v>
      </c>
      <c r="G446" s="267">
        <f aca="true" t="shared" si="11" ref="G446:G458">SUM(H446:I446)</f>
        <v>0</v>
      </c>
      <c r="H446" s="267">
        <v>0</v>
      </c>
      <c r="I446" s="267">
        <v>0</v>
      </c>
    </row>
    <row r="447" spans="1:9" ht="27" customHeight="1">
      <c r="A447" s="256"/>
      <c r="B447" s="282"/>
      <c r="C447" s="282"/>
      <c r="D447" s="282"/>
      <c r="E447" s="279">
        <v>5112</v>
      </c>
      <c r="F447" s="322" t="s">
        <v>1044</v>
      </c>
      <c r="G447" s="267">
        <f t="shared" si="11"/>
        <v>0</v>
      </c>
      <c r="H447" s="267">
        <v>0</v>
      </c>
      <c r="I447" s="263">
        <v>0</v>
      </c>
    </row>
    <row r="448" spans="1:9" ht="26.25" customHeight="1">
      <c r="A448" s="256"/>
      <c r="B448" s="282"/>
      <c r="C448" s="282"/>
      <c r="D448" s="282"/>
      <c r="E448" s="279">
        <v>5134</v>
      </c>
      <c r="F448" s="316" t="s">
        <v>606</v>
      </c>
      <c r="G448" s="267">
        <f t="shared" si="11"/>
        <v>0</v>
      </c>
      <c r="H448" s="267">
        <v>0</v>
      </c>
      <c r="I448" s="263">
        <v>0</v>
      </c>
    </row>
    <row r="449" spans="1:9" ht="33.75" customHeight="1">
      <c r="A449" s="265"/>
      <c r="B449" s="266"/>
      <c r="C449" s="266"/>
      <c r="D449" s="266"/>
      <c r="E449" s="273">
        <v>5113</v>
      </c>
      <c r="F449" s="288" t="s">
        <v>612</v>
      </c>
      <c r="G449" s="267">
        <f t="shared" si="11"/>
        <v>0</v>
      </c>
      <c r="H449" s="267">
        <v>0</v>
      </c>
      <c r="I449" s="267">
        <v>0</v>
      </c>
    </row>
    <row r="450" spans="1:9" ht="25.5" customHeight="1">
      <c r="A450" s="272" t="s">
        <v>1042</v>
      </c>
      <c r="B450" s="273">
        <v>6</v>
      </c>
      <c r="C450" s="273">
        <v>4</v>
      </c>
      <c r="D450" s="273">
        <v>0</v>
      </c>
      <c r="E450" s="273"/>
      <c r="F450" s="320" t="s">
        <v>383</v>
      </c>
      <c r="G450" s="267">
        <f t="shared" si="11"/>
        <v>77000</v>
      </c>
      <c r="H450" s="267">
        <f>SUM(H451)</f>
        <v>49500</v>
      </c>
      <c r="I450" s="267">
        <f>SUM(I451)</f>
        <v>27500</v>
      </c>
    </row>
    <row r="451" spans="1:9" ht="21" customHeight="1">
      <c r="A451" s="272" t="s">
        <v>1043</v>
      </c>
      <c r="B451" s="273">
        <v>6</v>
      </c>
      <c r="C451" s="273">
        <v>4</v>
      </c>
      <c r="D451" s="273">
        <v>1</v>
      </c>
      <c r="E451" s="273"/>
      <c r="F451" s="276" t="s">
        <v>59</v>
      </c>
      <c r="G451" s="267">
        <f t="shared" si="11"/>
        <v>77000</v>
      </c>
      <c r="H451" s="267">
        <f>SUM(H453:H454)</f>
        <v>49500</v>
      </c>
      <c r="I451" s="267">
        <f>SUM(I455:I456)</f>
        <v>27500</v>
      </c>
    </row>
    <row r="452" spans="1:9" ht="53.25" customHeight="1">
      <c r="A452" s="272"/>
      <c r="B452" s="273"/>
      <c r="C452" s="273"/>
      <c r="D452" s="273"/>
      <c r="E452" s="273"/>
      <c r="F452" s="274" t="s">
        <v>624</v>
      </c>
      <c r="G452" s="267">
        <f t="shared" si="11"/>
        <v>0</v>
      </c>
      <c r="H452" s="267">
        <v>0</v>
      </c>
      <c r="I452" s="267">
        <v>0</v>
      </c>
    </row>
    <row r="453" spans="1:9" ht="21" customHeight="1">
      <c r="A453" s="272"/>
      <c r="B453" s="273"/>
      <c r="C453" s="273"/>
      <c r="D453" s="273"/>
      <c r="E453" s="273">
        <v>4212</v>
      </c>
      <c r="F453" s="321" t="s">
        <v>1070</v>
      </c>
      <c r="G453" s="267">
        <f t="shared" si="11"/>
        <v>43000</v>
      </c>
      <c r="H453" s="267">
        <v>43000</v>
      </c>
      <c r="I453" s="267">
        <v>0</v>
      </c>
    </row>
    <row r="454" spans="1:9" ht="39" customHeight="1">
      <c r="A454" s="269"/>
      <c r="B454" s="273"/>
      <c r="C454" s="273"/>
      <c r="D454" s="273"/>
      <c r="E454" s="273">
        <v>4251</v>
      </c>
      <c r="F454" s="312" t="s">
        <v>491</v>
      </c>
      <c r="G454" s="267">
        <f t="shared" si="11"/>
        <v>6500</v>
      </c>
      <c r="H454" s="267">
        <v>6500</v>
      </c>
      <c r="I454" s="267">
        <v>0</v>
      </c>
    </row>
    <row r="455" spans="1:9" ht="22.5" customHeight="1">
      <c r="A455" s="292"/>
      <c r="B455" s="293"/>
      <c r="C455" s="293"/>
      <c r="D455" s="293"/>
      <c r="E455" s="293">
        <v>5134</v>
      </c>
      <c r="F455" s="288" t="s">
        <v>606</v>
      </c>
      <c r="G455" s="267">
        <f t="shared" si="11"/>
        <v>2500</v>
      </c>
      <c r="H455" s="267">
        <v>0</v>
      </c>
      <c r="I455" s="267">
        <v>2500</v>
      </c>
    </row>
    <row r="456" spans="1:9" ht="27" customHeight="1">
      <c r="A456" s="292"/>
      <c r="B456" s="293"/>
      <c r="C456" s="293"/>
      <c r="D456" s="293"/>
      <c r="E456" s="293">
        <v>5112</v>
      </c>
      <c r="F456" s="322" t="s">
        <v>1044</v>
      </c>
      <c r="G456" s="267">
        <f t="shared" si="11"/>
        <v>25000</v>
      </c>
      <c r="H456" s="267">
        <v>0</v>
      </c>
      <c r="I456" s="267">
        <v>25000</v>
      </c>
    </row>
    <row r="457" spans="1:9" ht="33.75" customHeight="1">
      <c r="A457" s="292"/>
      <c r="B457" s="294"/>
      <c r="C457" s="295"/>
      <c r="D457" s="295"/>
      <c r="E457" s="293">
        <v>5113</v>
      </c>
      <c r="F457" s="288" t="s">
        <v>612</v>
      </c>
      <c r="G457" s="267">
        <f t="shared" si="11"/>
        <v>0</v>
      </c>
      <c r="H457" s="267">
        <v>0</v>
      </c>
      <c r="I457" s="267">
        <v>0</v>
      </c>
    </row>
    <row r="458" spans="1:9" ht="23.25" customHeight="1">
      <c r="A458" s="269">
        <v>2642</v>
      </c>
      <c r="B458" s="272" t="s">
        <v>1030</v>
      </c>
      <c r="C458" s="273">
        <v>6</v>
      </c>
      <c r="D458" s="273">
        <v>1</v>
      </c>
      <c r="E458" s="273"/>
      <c r="F458" s="312" t="s">
        <v>474</v>
      </c>
      <c r="G458" s="267">
        <f t="shared" si="11"/>
        <v>122750</v>
      </c>
      <c r="H458" s="267">
        <f>SUM(H460:H470)</f>
        <v>122750</v>
      </c>
      <c r="I458" s="267">
        <f>SUM(I460:I474)</f>
        <v>0</v>
      </c>
    </row>
    <row r="459" spans="1:9" ht="56.25" customHeight="1">
      <c r="A459" s="269"/>
      <c r="B459" s="272"/>
      <c r="C459" s="273"/>
      <c r="D459" s="273"/>
      <c r="E459" s="273"/>
      <c r="F459" s="274" t="s">
        <v>624</v>
      </c>
      <c r="G459" s="267">
        <f aca="true" t="shared" si="12" ref="G459:G468">SUM(H459:I459)</f>
        <v>0</v>
      </c>
      <c r="H459" s="267">
        <v>0</v>
      </c>
      <c r="I459" s="267">
        <v>0</v>
      </c>
    </row>
    <row r="460" spans="1:9" ht="38.25" customHeight="1">
      <c r="A460" s="269"/>
      <c r="B460" s="272"/>
      <c r="C460" s="273"/>
      <c r="D460" s="273"/>
      <c r="E460" s="273">
        <v>4111</v>
      </c>
      <c r="F460" s="312" t="s">
        <v>470</v>
      </c>
      <c r="G460" s="267">
        <f t="shared" si="12"/>
        <v>95000</v>
      </c>
      <c r="H460" s="267">
        <v>95000</v>
      </c>
      <c r="I460" s="267">
        <v>0</v>
      </c>
    </row>
    <row r="461" spans="1:9" ht="22.5" customHeight="1">
      <c r="A461" s="269"/>
      <c r="B461" s="272"/>
      <c r="C461" s="273"/>
      <c r="D461" s="273"/>
      <c r="E461" s="273">
        <v>4213</v>
      </c>
      <c r="F461" s="312" t="s">
        <v>474</v>
      </c>
      <c r="G461" s="267">
        <f t="shared" si="12"/>
        <v>3400</v>
      </c>
      <c r="H461" s="267">
        <v>3400</v>
      </c>
      <c r="I461" s="267">
        <v>0</v>
      </c>
    </row>
    <row r="462" spans="1:9" ht="25.5" customHeight="1">
      <c r="A462" s="269"/>
      <c r="B462" s="272"/>
      <c r="C462" s="273"/>
      <c r="D462" s="273"/>
      <c r="E462" s="273">
        <v>4214</v>
      </c>
      <c r="F462" s="312" t="s">
        <v>475</v>
      </c>
      <c r="G462" s="267">
        <f t="shared" si="12"/>
        <v>100</v>
      </c>
      <c r="H462" s="267">
        <v>100</v>
      </c>
      <c r="I462" s="267">
        <v>0</v>
      </c>
    </row>
    <row r="463" spans="1:9" ht="23.25" customHeight="1">
      <c r="A463" s="269"/>
      <c r="B463" s="272"/>
      <c r="C463" s="273"/>
      <c r="D463" s="273"/>
      <c r="E463" s="273">
        <v>4215</v>
      </c>
      <c r="F463" s="312" t="s">
        <v>476</v>
      </c>
      <c r="G463" s="267">
        <f t="shared" si="12"/>
        <v>150</v>
      </c>
      <c r="H463" s="267">
        <v>150</v>
      </c>
      <c r="I463" s="267">
        <v>0</v>
      </c>
    </row>
    <row r="464" spans="1:9" ht="23.25" customHeight="1">
      <c r="A464" s="269"/>
      <c r="B464" s="272"/>
      <c r="C464" s="273"/>
      <c r="D464" s="273"/>
      <c r="E464" s="273">
        <v>4232</v>
      </c>
      <c r="F464" s="312" t="s">
        <v>691</v>
      </c>
      <c r="G464" s="267">
        <f t="shared" si="12"/>
        <v>100</v>
      </c>
      <c r="H464" s="267">
        <v>100</v>
      </c>
      <c r="I464" s="267">
        <v>0</v>
      </c>
    </row>
    <row r="465" spans="1:9" ht="37.5" customHeight="1">
      <c r="A465" s="269"/>
      <c r="B465" s="272"/>
      <c r="C465" s="273"/>
      <c r="D465" s="273"/>
      <c r="E465" s="273">
        <v>4251</v>
      </c>
      <c r="F465" s="312" t="s">
        <v>491</v>
      </c>
      <c r="G465" s="267">
        <f t="shared" si="12"/>
        <v>5000</v>
      </c>
      <c r="H465" s="267">
        <v>5000</v>
      </c>
      <c r="I465" s="267">
        <v>0</v>
      </c>
    </row>
    <row r="466" spans="1:9" ht="39" customHeight="1">
      <c r="A466" s="269"/>
      <c r="B466" s="272"/>
      <c r="C466" s="273"/>
      <c r="D466" s="273"/>
      <c r="E466" s="273">
        <v>4252</v>
      </c>
      <c r="F466" s="312" t="s">
        <v>492</v>
      </c>
      <c r="G466" s="267">
        <f t="shared" si="12"/>
        <v>2500</v>
      </c>
      <c r="H466" s="267">
        <v>2500</v>
      </c>
      <c r="I466" s="267">
        <v>0</v>
      </c>
    </row>
    <row r="467" spans="1:9" ht="21" customHeight="1">
      <c r="A467" s="269"/>
      <c r="B467" s="272"/>
      <c r="C467" s="273"/>
      <c r="D467" s="273"/>
      <c r="E467" s="273">
        <v>4261</v>
      </c>
      <c r="F467" s="312" t="s">
        <v>498</v>
      </c>
      <c r="G467" s="267">
        <f t="shared" si="12"/>
        <v>2000</v>
      </c>
      <c r="H467" s="267">
        <v>2000</v>
      </c>
      <c r="I467" s="267">
        <v>0</v>
      </c>
    </row>
    <row r="468" spans="1:9" ht="19.5" customHeight="1">
      <c r="A468" s="269"/>
      <c r="B468" s="272"/>
      <c r="C468" s="273"/>
      <c r="D468" s="273"/>
      <c r="E468" s="273">
        <v>4264</v>
      </c>
      <c r="F468" s="288" t="s">
        <v>500</v>
      </c>
      <c r="G468" s="267">
        <f t="shared" si="12"/>
        <v>12500</v>
      </c>
      <c r="H468" s="267">
        <v>12500</v>
      </c>
      <c r="I468" s="267">
        <v>0</v>
      </c>
    </row>
    <row r="469" spans="1:9" ht="22.5" customHeight="1">
      <c r="A469" s="269"/>
      <c r="B469" s="272"/>
      <c r="C469" s="273"/>
      <c r="D469" s="273"/>
      <c r="E469" s="279">
        <v>4269</v>
      </c>
      <c r="F469" s="288" t="s">
        <v>688</v>
      </c>
      <c r="G469" s="267">
        <f aca="true" t="shared" si="13" ref="G469:G474">SUM(H469:I469)</f>
        <v>2000</v>
      </c>
      <c r="H469" s="267">
        <v>2000</v>
      </c>
      <c r="I469" s="267">
        <v>0</v>
      </c>
    </row>
    <row r="470" spans="1:9" ht="19.5" customHeight="1">
      <c r="A470" s="269"/>
      <c r="B470" s="272"/>
      <c r="C470" s="273"/>
      <c r="D470" s="273"/>
      <c r="E470" s="279">
        <v>4822</v>
      </c>
      <c r="F470" s="288" t="s">
        <v>816</v>
      </c>
      <c r="G470" s="267">
        <f t="shared" si="13"/>
        <v>0</v>
      </c>
      <c r="H470" s="267">
        <v>0</v>
      </c>
      <c r="I470" s="267">
        <v>0</v>
      </c>
    </row>
    <row r="471" spans="1:9" ht="19.5" customHeight="1">
      <c r="A471" s="269"/>
      <c r="B471" s="272"/>
      <c r="C471" s="273"/>
      <c r="D471" s="273"/>
      <c r="E471" s="279">
        <v>5112</v>
      </c>
      <c r="F471" s="288" t="s">
        <v>1044</v>
      </c>
      <c r="G471" s="267">
        <f t="shared" si="13"/>
        <v>0</v>
      </c>
      <c r="H471" s="267">
        <v>0</v>
      </c>
      <c r="I471" s="267">
        <v>0</v>
      </c>
    </row>
    <row r="472" spans="1:9" ht="19.5" customHeight="1">
      <c r="A472" s="269"/>
      <c r="B472" s="272"/>
      <c r="C472" s="273"/>
      <c r="D472" s="273"/>
      <c r="E472" s="279">
        <v>5113</v>
      </c>
      <c r="F472" s="288" t="s">
        <v>612</v>
      </c>
      <c r="G472" s="267">
        <f t="shared" si="13"/>
        <v>0</v>
      </c>
      <c r="H472" s="267">
        <v>0</v>
      </c>
      <c r="I472" s="267">
        <v>0</v>
      </c>
    </row>
    <row r="473" spans="1:9" ht="19.5" customHeight="1">
      <c r="A473" s="269"/>
      <c r="B473" s="272"/>
      <c r="C473" s="273"/>
      <c r="D473" s="273"/>
      <c r="E473" s="279">
        <v>5134</v>
      </c>
      <c r="F473" s="288" t="s">
        <v>606</v>
      </c>
      <c r="G473" s="267">
        <f t="shared" si="13"/>
        <v>0</v>
      </c>
      <c r="H473" s="267">
        <v>0</v>
      </c>
      <c r="I473" s="267">
        <v>0</v>
      </c>
    </row>
    <row r="474" spans="1:9" ht="21.75" customHeight="1">
      <c r="A474" s="269"/>
      <c r="B474" s="272"/>
      <c r="C474" s="273"/>
      <c r="D474" s="273"/>
      <c r="E474" s="279">
        <v>5121</v>
      </c>
      <c r="F474" s="316" t="s">
        <v>607</v>
      </c>
      <c r="G474" s="267">
        <f t="shared" si="13"/>
        <v>0</v>
      </c>
      <c r="H474" s="267">
        <v>0</v>
      </c>
      <c r="I474" s="267">
        <v>0</v>
      </c>
    </row>
    <row r="475" spans="1:9" ht="69" customHeight="1">
      <c r="A475" s="269"/>
      <c r="B475" s="273">
        <v>8</v>
      </c>
      <c r="C475" s="273">
        <v>0</v>
      </c>
      <c r="D475" s="273">
        <v>0</v>
      </c>
      <c r="E475" s="273"/>
      <c r="F475" s="262" t="s">
        <v>1071</v>
      </c>
      <c r="G475" s="267">
        <f>SUM(H475+I475)</f>
        <v>237150</v>
      </c>
      <c r="H475" s="267">
        <f>SUM(H477+H484)</f>
        <v>72150</v>
      </c>
      <c r="I475" s="267">
        <f>SUM(I477+I484)</f>
        <v>165000</v>
      </c>
    </row>
    <row r="476" spans="1:9" ht="21" customHeight="1" hidden="1">
      <c r="A476" s="254"/>
      <c r="B476" s="265"/>
      <c r="C476" s="266"/>
      <c r="D476" s="266"/>
      <c r="E476" s="266"/>
      <c r="F476" s="262"/>
      <c r="G476" s="267"/>
      <c r="H476" s="267"/>
      <c r="I476" s="267"/>
    </row>
    <row r="477" spans="1:9" ht="42" customHeight="1">
      <c r="A477" s="256">
        <v>2810</v>
      </c>
      <c r="B477" s="282" t="s">
        <v>730</v>
      </c>
      <c r="C477" s="282">
        <v>1</v>
      </c>
      <c r="D477" s="282">
        <v>0</v>
      </c>
      <c r="E477" s="266"/>
      <c r="F477" s="274" t="s">
        <v>392</v>
      </c>
      <c r="G477" s="267">
        <f t="shared" si="9"/>
        <v>1000</v>
      </c>
      <c r="H477" s="267">
        <f>SUM(H478)</f>
        <v>1000</v>
      </c>
      <c r="I477" s="267">
        <v>0</v>
      </c>
    </row>
    <row r="478" spans="1:9" ht="24" customHeight="1">
      <c r="A478" s="256">
        <v>2811</v>
      </c>
      <c r="B478" s="282" t="s">
        <v>730</v>
      </c>
      <c r="C478" s="282">
        <v>1</v>
      </c>
      <c r="D478" s="282">
        <v>1</v>
      </c>
      <c r="E478" s="266"/>
      <c r="F478" s="274" t="s">
        <v>118</v>
      </c>
      <c r="G478" s="267">
        <f>SUM(H478:I478)</f>
        <v>1000</v>
      </c>
      <c r="H478" s="267">
        <f>SUM(H480:H483)</f>
        <v>1000</v>
      </c>
      <c r="I478" s="267">
        <v>0</v>
      </c>
    </row>
    <row r="479" spans="1:9" ht="54" customHeight="1">
      <c r="A479" s="256"/>
      <c r="B479" s="282"/>
      <c r="C479" s="282"/>
      <c r="D479" s="282"/>
      <c r="E479" s="266"/>
      <c r="F479" s="274" t="s">
        <v>624</v>
      </c>
      <c r="G479" s="267">
        <v>0</v>
      </c>
      <c r="H479" s="267">
        <v>0</v>
      </c>
      <c r="I479" s="267">
        <v>0</v>
      </c>
    </row>
    <row r="480" spans="1:9" ht="24" customHeight="1">
      <c r="A480" s="256"/>
      <c r="B480" s="282"/>
      <c r="C480" s="282"/>
      <c r="D480" s="282"/>
      <c r="E480" s="279">
        <v>4229</v>
      </c>
      <c r="F480" s="316" t="s">
        <v>481</v>
      </c>
      <c r="G480" s="267">
        <f>SUM(H480)</f>
        <v>500</v>
      </c>
      <c r="H480" s="267">
        <v>500</v>
      </c>
      <c r="I480" s="267"/>
    </row>
    <row r="481" spans="1:136" ht="22.5" customHeight="1">
      <c r="A481" s="256"/>
      <c r="B481" s="282"/>
      <c r="C481" s="282"/>
      <c r="D481" s="282"/>
      <c r="E481" s="279">
        <v>4269</v>
      </c>
      <c r="F481" s="316" t="s">
        <v>688</v>
      </c>
      <c r="G481" s="267">
        <f>SUM(H481:I481)</f>
        <v>0</v>
      </c>
      <c r="H481" s="267">
        <v>0</v>
      </c>
      <c r="I481" s="267">
        <v>0</v>
      </c>
      <c r="J481" s="268"/>
      <c r="K481" s="268"/>
      <c r="L481" s="268"/>
      <c r="M481" s="268"/>
      <c r="N481" s="268"/>
      <c r="O481" s="268"/>
      <c r="P481" s="268"/>
      <c r="Q481" s="268"/>
      <c r="R481" s="268"/>
      <c r="S481" s="268"/>
      <c r="T481" s="268"/>
      <c r="U481" s="268"/>
      <c r="V481" s="268"/>
      <c r="W481" s="268"/>
      <c r="X481" s="268"/>
      <c r="Y481" s="268"/>
      <c r="Z481" s="268"/>
      <c r="AA481" s="268"/>
      <c r="AB481" s="268"/>
      <c r="AC481" s="268"/>
      <c r="AD481" s="268"/>
      <c r="AE481" s="268"/>
      <c r="AF481" s="268"/>
      <c r="AG481" s="268"/>
      <c r="AH481" s="268"/>
      <c r="AI481" s="268"/>
      <c r="AJ481" s="268"/>
      <c r="AK481" s="268"/>
      <c r="AL481" s="268"/>
      <c r="AM481" s="268"/>
      <c r="AN481" s="268"/>
      <c r="AO481" s="268"/>
      <c r="AP481" s="268"/>
      <c r="AQ481" s="268"/>
      <c r="AR481" s="268"/>
      <c r="AS481" s="268"/>
      <c r="AT481" s="268"/>
      <c r="AU481" s="268"/>
      <c r="AV481" s="268"/>
      <c r="AW481" s="268"/>
      <c r="AX481" s="268"/>
      <c r="AY481" s="268"/>
      <c r="AZ481" s="268"/>
      <c r="BA481" s="268"/>
      <c r="BB481" s="268"/>
      <c r="BC481" s="268"/>
      <c r="BD481" s="268"/>
      <c r="BE481" s="268"/>
      <c r="BF481" s="268"/>
      <c r="BG481" s="268"/>
      <c r="BH481" s="268"/>
      <c r="BI481" s="268"/>
      <c r="BJ481" s="268"/>
      <c r="BK481" s="268"/>
      <c r="BL481" s="268"/>
      <c r="BM481" s="268"/>
      <c r="BN481" s="268"/>
      <c r="BO481" s="268"/>
      <c r="BP481" s="268"/>
      <c r="BQ481" s="268"/>
      <c r="BR481" s="268"/>
      <c r="BS481" s="268"/>
      <c r="BT481" s="268"/>
      <c r="BU481" s="268"/>
      <c r="BV481" s="268"/>
      <c r="BW481" s="268"/>
      <c r="BX481" s="268"/>
      <c r="BY481" s="268"/>
      <c r="BZ481" s="268"/>
      <c r="CA481" s="268"/>
      <c r="CB481" s="268"/>
      <c r="CC481" s="268"/>
      <c r="CD481" s="268"/>
      <c r="CE481" s="268"/>
      <c r="CF481" s="268"/>
      <c r="CG481" s="268"/>
      <c r="CH481" s="268"/>
      <c r="CI481" s="268"/>
      <c r="CJ481" s="268"/>
      <c r="CK481" s="268"/>
      <c r="CL481" s="268"/>
      <c r="CM481" s="268"/>
      <c r="CN481" s="268"/>
      <c r="CO481" s="268"/>
      <c r="CP481" s="268"/>
      <c r="CQ481" s="268"/>
      <c r="CR481" s="268"/>
      <c r="CS481" s="268"/>
      <c r="CT481" s="268"/>
      <c r="CU481" s="268"/>
      <c r="CV481" s="268"/>
      <c r="CW481" s="268"/>
      <c r="CX481" s="268"/>
      <c r="CY481" s="268"/>
      <c r="CZ481" s="268"/>
      <c r="DA481" s="268"/>
      <c r="DB481" s="268"/>
      <c r="DC481" s="268"/>
      <c r="DD481" s="268"/>
      <c r="DE481" s="268"/>
      <c r="DF481" s="268"/>
      <c r="DG481" s="268"/>
      <c r="DH481" s="268"/>
      <c r="DI481" s="268"/>
      <c r="DJ481" s="268"/>
      <c r="DK481" s="268"/>
      <c r="DL481" s="268"/>
      <c r="DM481" s="268"/>
      <c r="DN481" s="268"/>
      <c r="DO481" s="268"/>
      <c r="DP481" s="268"/>
      <c r="DQ481" s="268"/>
      <c r="DR481" s="268"/>
      <c r="DS481" s="268"/>
      <c r="DT481" s="268"/>
      <c r="DU481" s="268"/>
      <c r="DV481" s="268"/>
      <c r="DW481" s="268"/>
      <c r="DX481" s="268"/>
      <c r="DY481" s="268"/>
      <c r="DZ481" s="268"/>
      <c r="EA481" s="268"/>
      <c r="EB481" s="268"/>
      <c r="EC481" s="268"/>
      <c r="ED481" s="268"/>
      <c r="EE481" s="268"/>
      <c r="EF481" s="268"/>
    </row>
    <row r="482" spans="1:136" ht="29.25" customHeight="1">
      <c r="A482" s="256"/>
      <c r="B482" s="282"/>
      <c r="C482" s="282"/>
      <c r="D482" s="282"/>
      <c r="E482" s="279">
        <v>4239</v>
      </c>
      <c r="F482" s="276" t="s">
        <v>687</v>
      </c>
      <c r="G482" s="267">
        <f>SUM(H482:I482)</f>
        <v>500</v>
      </c>
      <c r="H482" s="267">
        <v>500</v>
      </c>
      <c r="I482" s="267">
        <v>0</v>
      </c>
      <c r="J482" s="268"/>
      <c r="K482" s="268"/>
      <c r="L482" s="268"/>
      <c r="M482" s="268"/>
      <c r="N482" s="268"/>
      <c r="O482" s="268"/>
      <c r="P482" s="268"/>
      <c r="Q482" s="268"/>
      <c r="R482" s="268"/>
      <c r="S482" s="268"/>
      <c r="T482" s="268"/>
      <c r="U482" s="268"/>
      <c r="V482" s="268"/>
      <c r="W482" s="268"/>
      <c r="X482" s="268"/>
      <c r="Y482" s="268"/>
      <c r="Z482" s="268"/>
      <c r="AA482" s="268"/>
      <c r="AB482" s="268"/>
      <c r="AC482" s="268"/>
      <c r="AD482" s="268"/>
      <c r="AE482" s="268"/>
      <c r="AF482" s="268"/>
      <c r="AG482" s="268"/>
      <c r="AH482" s="268"/>
      <c r="AI482" s="268"/>
      <c r="AJ482" s="268"/>
      <c r="AK482" s="268"/>
      <c r="AL482" s="268"/>
      <c r="AM482" s="268"/>
      <c r="AN482" s="268"/>
      <c r="AO482" s="268"/>
      <c r="AP482" s="268"/>
      <c r="AQ482" s="268"/>
      <c r="AR482" s="268"/>
      <c r="AS482" s="268"/>
      <c r="AT482" s="268"/>
      <c r="AU482" s="268"/>
      <c r="AV482" s="268"/>
      <c r="AW482" s="268"/>
      <c r="AX482" s="268"/>
      <c r="AY482" s="268"/>
      <c r="AZ482" s="268"/>
      <c r="BA482" s="268"/>
      <c r="BB482" s="268"/>
      <c r="BC482" s="268"/>
      <c r="BD482" s="268"/>
      <c r="BE482" s="268"/>
      <c r="BF482" s="268"/>
      <c r="BG482" s="268"/>
      <c r="BH482" s="268"/>
      <c r="BI482" s="268"/>
      <c r="BJ482" s="268"/>
      <c r="BK482" s="268"/>
      <c r="BL482" s="268"/>
      <c r="BM482" s="268"/>
      <c r="BN482" s="268"/>
      <c r="BO482" s="268"/>
      <c r="BP482" s="268"/>
      <c r="BQ482" s="268"/>
      <c r="BR482" s="268"/>
      <c r="BS482" s="268"/>
      <c r="BT482" s="268"/>
      <c r="BU482" s="268"/>
      <c r="BV482" s="268"/>
      <c r="BW482" s="268"/>
      <c r="BX482" s="268"/>
      <c r="BY482" s="268"/>
      <c r="BZ482" s="268"/>
      <c r="CA482" s="268"/>
      <c r="CB482" s="268"/>
      <c r="CC482" s="268"/>
      <c r="CD482" s="268"/>
      <c r="CE482" s="268"/>
      <c r="CF482" s="268"/>
      <c r="CG482" s="268"/>
      <c r="CH482" s="268"/>
      <c r="CI482" s="268"/>
      <c r="CJ482" s="268"/>
      <c r="CK482" s="268"/>
      <c r="CL482" s="268"/>
      <c r="CM482" s="268"/>
      <c r="CN482" s="268"/>
      <c r="CO482" s="268"/>
      <c r="CP482" s="268"/>
      <c r="CQ482" s="268"/>
      <c r="CR482" s="268"/>
      <c r="CS482" s="268"/>
      <c r="CT482" s="268"/>
      <c r="CU482" s="268"/>
      <c r="CV482" s="268"/>
      <c r="CW482" s="268"/>
      <c r="CX482" s="268"/>
      <c r="CY482" s="268"/>
      <c r="CZ482" s="268"/>
      <c r="DA482" s="268"/>
      <c r="DB482" s="268"/>
      <c r="DC482" s="268"/>
      <c r="DD482" s="268"/>
      <c r="DE482" s="268"/>
      <c r="DF482" s="268"/>
      <c r="DG482" s="268"/>
      <c r="DH482" s="268"/>
      <c r="DI482" s="268"/>
      <c r="DJ482" s="268"/>
      <c r="DK482" s="268"/>
      <c r="DL482" s="268"/>
      <c r="DM482" s="268"/>
      <c r="DN482" s="268"/>
      <c r="DO482" s="268"/>
      <c r="DP482" s="268"/>
      <c r="DQ482" s="268"/>
      <c r="DR482" s="268"/>
      <c r="DS482" s="268"/>
      <c r="DT482" s="268"/>
      <c r="DU482" s="268"/>
      <c r="DV482" s="268"/>
      <c r="DW482" s="268"/>
      <c r="DX482" s="268"/>
      <c r="DY482" s="268"/>
      <c r="DZ482" s="268"/>
      <c r="EA482" s="268"/>
      <c r="EB482" s="268"/>
      <c r="EC482" s="268"/>
      <c r="ED482" s="268"/>
      <c r="EE482" s="268"/>
      <c r="EF482" s="268"/>
    </row>
    <row r="483" spans="1:136" ht="23.25" customHeight="1">
      <c r="A483" s="256"/>
      <c r="B483" s="282"/>
      <c r="C483" s="282"/>
      <c r="D483" s="282"/>
      <c r="E483" s="279">
        <v>4261</v>
      </c>
      <c r="F483" s="319" t="s">
        <v>498</v>
      </c>
      <c r="G483" s="267">
        <f>SUM(H483:I483)</f>
        <v>0</v>
      </c>
      <c r="H483" s="267">
        <v>0</v>
      </c>
      <c r="I483" s="267">
        <v>0</v>
      </c>
      <c r="J483" s="268"/>
      <c r="K483" s="268"/>
      <c r="L483" s="268"/>
      <c r="M483" s="268"/>
      <c r="N483" s="268"/>
      <c r="O483" s="268"/>
      <c r="P483" s="268"/>
      <c r="Q483" s="268"/>
      <c r="R483" s="268"/>
      <c r="S483" s="268"/>
      <c r="T483" s="268"/>
      <c r="U483" s="268"/>
      <c r="V483" s="268"/>
      <c r="W483" s="268"/>
      <c r="X483" s="268"/>
      <c r="Y483" s="268"/>
      <c r="Z483" s="268"/>
      <c r="AA483" s="268"/>
      <c r="AB483" s="268"/>
      <c r="AC483" s="268"/>
      <c r="AD483" s="268"/>
      <c r="AE483" s="268"/>
      <c r="AF483" s="268"/>
      <c r="AG483" s="268"/>
      <c r="AH483" s="268"/>
      <c r="AI483" s="268"/>
      <c r="AJ483" s="268"/>
      <c r="AK483" s="268"/>
      <c r="AL483" s="268"/>
      <c r="AM483" s="268"/>
      <c r="AN483" s="268"/>
      <c r="AO483" s="268"/>
      <c r="AP483" s="268"/>
      <c r="AQ483" s="268"/>
      <c r="AR483" s="268"/>
      <c r="AS483" s="268"/>
      <c r="AT483" s="268"/>
      <c r="AU483" s="268"/>
      <c r="AV483" s="268"/>
      <c r="AW483" s="268"/>
      <c r="AX483" s="268"/>
      <c r="AY483" s="268"/>
      <c r="AZ483" s="268"/>
      <c r="BA483" s="268"/>
      <c r="BB483" s="268"/>
      <c r="BC483" s="268"/>
      <c r="BD483" s="268"/>
      <c r="BE483" s="268"/>
      <c r="BF483" s="268"/>
      <c r="BG483" s="268"/>
      <c r="BH483" s="268"/>
      <c r="BI483" s="268"/>
      <c r="BJ483" s="268"/>
      <c r="BK483" s="268"/>
      <c r="BL483" s="268"/>
      <c r="BM483" s="268"/>
      <c r="BN483" s="268"/>
      <c r="BO483" s="268"/>
      <c r="BP483" s="268"/>
      <c r="BQ483" s="268"/>
      <c r="BR483" s="268"/>
      <c r="BS483" s="268"/>
      <c r="BT483" s="268"/>
      <c r="BU483" s="268"/>
      <c r="BV483" s="268"/>
      <c r="BW483" s="268"/>
      <c r="BX483" s="268"/>
      <c r="BY483" s="268"/>
      <c r="BZ483" s="268"/>
      <c r="CA483" s="268"/>
      <c r="CB483" s="268"/>
      <c r="CC483" s="268"/>
      <c r="CD483" s="268"/>
      <c r="CE483" s="268"/>
      <c r="CF483" s="268"/>
      <c r="CG483" s="268"/>
      <c r="CH483" s="268"/>
      <c r="CI483" s="268"/>
      <c r="CJ483" s="268"/>
      <c r="CK483" s="268"/>
      <c r="CL483" s="268"/>
      <c r="CM483" s="268"/>
      <c r="CN483" s="268"/>
      <c r="CO483" s="268"/>
      <c r="CP483" s="268"/>
      <c r="CQ483" s="268"/>
      <c r="CR483" s="268"/>
      <c r="CS483" s="268"/>
      <c r="CT483" s="268"/>
      <c r="CU483" s="268"/>
      <c r="CV483" s="268"/>
      <c r="CW483" s="268"/>
      <c r="CX483" s="268"/>
      <c r="CY483" s="268"/>
      <c r="CZ483" s="268"/>
      <c r="DA483" s="268"/>
      <c r="DB483" s="268"/>
      <c r="DC483" s="268"/>
      <c r="DD483" s="268"/>
      <c r="DE483" s="268"/>
      <c r="DF483" s="268"/>
      <c r="DG483" s="268"/>
      <c r="DH483" s="268"/>
      <c r="DI483" s="268"/>
      <c r="DJ483" s="268"/>
      <c r="DK483" s="268"/>
      <c r="DL483" s="268"/>
      <c r="DM483" s="268"/>
      <c r="DN483" s="268"/>
      <c r="DO483" s="268"/>
      <c r="DP483" s="268"/>
      <c r="DQ483" s="268"/>
      <c r="DR483" s="268"/>
      <c r="DS483" s="268"/>
      <c r="DT483" s="268"/>
      <c r="DU483" s="268"/>
      <c r="DV483" s="268"/>
      <c r="DW483" s="268"/>
      <c r="DX483" s="268"/>
      <c r="DY483" s="268"/>
      <c r="DZ483" s="268"/>
      <c r="EA483" s="268"/>
      <c r="EB483" s="268"/>
      <c r="EC483" s="268"/>
      <c r="ED483" s="268"/>
      <c r="EE483" s="268"/>
      <c r="EF483" s="268"/>
    </row>
    <row r="484" spans="1:9" ht="30" customHeight="1">
      <c r="A484" s="269"/>
      <c r="B484" s="272" t="s">
        <v>730</v>
      </c>
      <c r="C484" s="273">
        <v>2</v>
      </c>
      <c r="D484" s="273">
        <v>0</v>
      </c>
      <c r="E484" s="266"/>
      <c r="F484" s="319" t="s">
        <v>393</v>
      </c>
      <c r="G484" s="267">
        <f t="shared" si="9"/>
        <v>236150</v>
      </c>
      <c r="H484" s="267">
        <f>SUM(H489+H506)</f>
        <v>71150</v>
      </c>
      <c r="I484" s="267">
        <f>SUM(I489+I506)</f>
        <v>165000</v>
      </c>
    </row>
    <row r="485" spans="1:9" ht="27.75" customHeight="1">
      <c r="A485" s="269"/>
      <c r="B485" s="272" t="s">
        <v>730</v>
      </c>
      <c r="C485" s="273">
        <v>2</v>
      </c>
      <c r="D485" s="273">
        <v>2</v>
      </c>
      <c r="E485" s="273"/>
      <c r="F485" s="276" t="s">
        <v>732</v>
      </c>
      <c r="G485" s="267">
        <f aca="true" t="shared" si="14" ref="G485:G560">SUM(H485:I485)</f>
        <v>0</v>
      </c>
      <c r="H485" s="267">
        <v>0</v>
      </c>
      <c r="I485" s="267">
        <v>0</v>
      </c>
    </row>
    <row r="486" spans="1:9" ht="51.75" customHeight="1">
      <c r="A486" s="269">
        <v>2822</v>
      </c>
      <c r="B486" s="272"/>
      <c r="C486" s="273"/>
      <c r="D486" s="273"/>
      <c r="E486" s="273"/>
      <c r="F486" s="274" t="s">
        <v>624</v>
      </c>
      <c r="G486" s="267">
        <f t="shared" si="14"/>
        <v>0</v>
      </c>
      <c r="H486" s="267">
        <v>0</v>
      </c>
      <c r="I486" s="267">
        <v>0</v>
      </c>
    </row>
    <row r="487" spans="1:9" ht="13.5" customHeight="1" hidden="1">
      <c r="A487" s="269"/>
      <c r="B487" s="272"/>
      <c r="C487" s="273"/>
      <c r="D487" s="273"/>
      <c r="E487" s="273"/>
      <c r="F487" s="274" t="s">
        <v>625</v>
      </c>
      <c r="G487" s="267">
        <f t="shared" si="14"/>
        <v>0</v>
      </c>
      <c r="H487" s="267"/>
      <c r="I487" s="267"/>
    </row>
    <row r="488" spans="1:9" ht="6.75" customHeight="1" hidden="1">
      <c r="A488" s="269"/>
      <c r="B488" s="272"/>
      <c r="C488" s="273"/>
      <c r="D488" s="273"/>
      <c r="E488" s="273"/>
      <c r="F488" s="274" t="s">
        <v>625</v>
      </c>
      <c r="G488" s="267">
        <f t="shared" si="14"/>
        <v>0</v>
      </c>
      <c r="H488" s="267"/>
      <c r="I488" s="267"/>
    </row>
    <row r="489" spans="1:9" ht="30.75" customHeight="1">
      <c r="A489" s="269"/>
      <c r="B489" s="272" t="s">
        <v>730</v>
      </c>
      <c r="C489" s="273">
        <v>2</v>
      </c>
      <c r="D489" s="273">
        <v>3</v>
      </c>
      <c r="E489" s="273"/>
      <c r="F489" s="276" t="s">
        <v>764</v>
      </c>
      <c r="G489" s="267">
        <f t="shared" si="14"/>
        <v>220650</v>
      </c>
      <c r="H489" s="267">
        <f>SUM(H501+H502)</f>
        <v>55650</v>
      </c>
      <c r="I489" s="267">
        <f>SUM(I500:I505)</f>
        <v>165000</v>
      </c>
    </row>
    <row r="490" spans="1:11" ht="39" customHeight="1">
      <c r="A490" s="269">
        <v>2823</v>
      </c>
      <c r="B490" s="272"/>
      <c r="C490" s="273"/>
      <c r="D490" s="273"/>
      <c r="E490" s="273"/>
      <c r="F490" s="274" t="s">
        <v>624</v>
      </c>
      <c r="G490" s="267">
        <f t="shared" si="14"/>
        <v>0</v>
      </c>
      <c r="H490" s="267">
        <v>0</v>
      </c>
      <c r="I490" s="267">
        <v>0</v>
      </c>
      <c r="K490" s="325"/>
    </row>
    <row r="491" spans="1:9" ht="36" hidden="1">
      <c r="A491" s="269"/>
      <c r="B491" s="272"/>
      <c r="C491" s="273"/>
      <c r="D491" s="273"/>
      <c r="E491" s="275">
        <v>4111</v>
      </c>
      <c r="F491" s="286" t="s">
        <v>470</v>
      </c>
      <c r="G491" s="267">
        <f>SUM(H491:I491)</f>
        <v>0</v>
      </c>
      <c r="H491" s="267"/>
      <c r="I491" s="267">
        <v>0</v>
      </c>
    </row>
    <row r="492" spans="1:9" ht="18" hidden="1">
      <c r="A492" s="269"/>
      <c r="B492" s="272"/>
      <c r="C492" s="273"/>
      <c r="D492" s="273"/>
      <c r="E492" s="275">
        <v>4131</v>
      </c>
      <c r="F492" s="286" t="s">
        <v>753</v>
      </c>
      <c r="G492" s="267">
        <f t="shared" si="14"/>
        <v>0</v>
      </c>
      <c r="H492" s="267"/>
      <c r="I492" s="267">
        <v>0</v>
      </c>
    </row>
    <row r="493" spans="1:9" ht="18.75" hidden="1">
      <c r="A493" s="269"/>
      <c r="B493" s="272"/>
      <c r="C493" s="273"/>
      <c r="D493" s="273"/>
      <c r="E493" s="275">
        <v>4212</v>
      </c>
      <c r="F493" s="291" t="s">
        <v>1064</v>
      </c>
      <c r="G493" s="267">
        <f t="shared" si="14"/>
        <v>0</v>
      </c>
      <c r="H493" s="267"/>
      <c r="I493" s="267">
        <v>0</v>
      </c>
    </row>
    <row r="494" spans="1:9" ht="18" hidden="1">
      <c r="A494" s="269"/>
      <c r="B494" s="272"/>
      <c r="C494" s="273"/>
      <c r="D494" s="273"/>
      <c r="E494" s="278">
        <v>4213</v>
      </c>
      <c r="F494" s="286" t="s">
        <v>474</v>
      </c>
      <c r="G494" s="267">
        <f aca="true" t="shared" si="15" ref="G494:G503">SUM(H494:I494)</f>
        <v>0</v>
      </c>
      <c r="H494" s="267"/>
      <c r="I494" s="267">
        <v>0</v>
      </c>
    </row>
    <row r="495" spans="1:9" ht="18" hidden="1">
      <c r="A495" s="269"/>
      <c r="B495" s="272"/>
      <c r="C495" s="273"/>
      <c r="D495" s="273"/>
      <c r="E495" s="275">
        <v>4214</v>
      </c>
      <c r="F495" s="286" t="s">
        <v>475</v>
      </c>
      <c r="G495" s="267">
        <f t="shared" si="15"/>
        <v>0</v>
      </c>
      <c r="H495" s="267"/>
      <c r="I495" s="267">
        <v>0</v>
      </c>
    </row>
    <row r="496" spans="1:9" ht="8.25" customHeight="1" hidden="1">
      <c r="A496" s="269"/>
      <c r="B496" s="272"/>
      <c r="C496" s="273"/>
      <c r="D496" s="273"/>
      <c r="E496" s="275">
        <v>4239</v>
      </c>
      <c r="F496" s="286" t="s">
        <v>687</v>
      </c>
      <c r="G496" s="267">
        <f t="shared" si="15"/>
        <v>0</v>
      </c>
      <c r="H496" s="267"/>
      <c r="I496" s="267">
        <v>0</v>
      </c>
    </row>
    <row r="497" spans="1:9" ht="2.25" customHeight="1" hidden="1">
      <c r="A497" s="269"/>
      <c r="B497" s="272"/>
      <c r="C497" s="273"/>
      <c r="D497" s="273"/>
      <c r="E497" s="278">
        <v>4241</v>
      </c>
      <c r="F497" s="286" t="s">
        <v>490</v>
      </c>
      <c r="G497" s="267">
        <v>0</v>
      </c>
      <c r="H497" s="267"/>
      <c r="I497" s="267">
        <v>0</v>
      </c>
    </row>
    <row r="498" spans="1:9" ht="0.75" customHeight="1" hidden="1">
      <c r="A498" s="269"/>
      <c r="B498" s="272"/>
      <c r="C498" s="273"/>
      <c r="D498" s="273"/>
      <c r="E498" s="275">
        <v>4261</v>
      </c>
      <c r="F498" s="286" t="s">
        <v>498</v>
      </c>
      <c r="G498" s="267">
        <f t="shared" si="15"/>
        <v>0</v>
      </c>
      <c r="H498" s="267"/>
      <c r="I498" s="267">
        <v>0</v>
      </c>
    </row>
    <row r="499" spans="1:9" ht="6" customHeight="1" hidden="1">
      <c r="A499" s="269"/>
      <c r="B499" s="272"/>
      <c r="C499" s="273"/>
      <c r="D499" s="273"/>
      <c r="E499" s="278">
        <v>4267</v>
      </c>
      <c r="F499" s="281" t="s">
        <v>503</v>
      </c>
      <c r="G499" s="267">
        <f t="shared" si="15"/>
        <v>0</v>
      </c>
      <c r="H499" s="267"/>
      <c r="I499" s="267">
        <v>0</v>
      </c>
    </row>
    <row r="500" spans="1:9" ht="33" customHeight="1">
      <c r="A500" s="269"/>
      <c r="B500" s="272"/>
      <c r="C500" s="273"/>
      <c r="D500" s="273"/>
      <c r="E500" s="279">
        <v>5113</v>
      </c>
      <c r="F500" s="288" t="s">
        <v>612</v>
      </c>
      <c r="G500" s="267">
        <f t="shared" si="15"/>
        <v>0</v>
      </c>
      <c r="H500" s="267">
        <v>0</v>
      </c>
      <c r="I500" s="267">
        <v>0</v>
      </c>
    </row>
    <row r="501" spans="1:9" ht="38.25" customHeight="1">
      <c r="A501" s="269"/>
      <c r="B501" s="272"/>
      <c r="C501" s="273"/>
      <c r="D501" s="273"/>
      <c r="E501" s="279">
        <v>4637</v>
      </c>
      <c r="F501" s="313" t="s">
        <v>593</v>
      </c>
      <c r="G501" s="267">
        <f t="shared" si="15"/>
        <v>55650</v>
      </c>
      <c r="H501" s="267">
        <v>55650</v>
      </c>
      <c r="I501" s="267">
        <v>0</v>
      </c>
    </row>
    <row r="502" spans="1:9" ht="35.25" customHeight="1">
      <c r="A502" s="269"/>
      <c r="B502" s="272"/>
      <c r="C502" s="273"/>
      <c r="D502" s="273"/>
      <c r="E502" s="279">
        <v>4655</v>
      </c>
      <c r="F502" s="313" t="s">
        <v>1080</v>
      </c>
      <c r="G502" s="267">
        <f t="shared" si="15"/>
        <v>0</v>
      </c>
      <c r="H502" s="267">
        <v>0</v>
      </c>
      <c r="I502" s="267">
        <v>0</v>
      </c>
    </row>
    <row r="503" spans="1:9" ht="33" customHeight="1">
      <c r="A503" s="269"/>
      <c r="B503" s="272"/>
      <c r="C503" s="273"/>
      <c r="D503" s="273"/>
      <c r="E503" s="279">
        <v>5113</v>
      </c>
      <c r="F503" s="288" t="s">
        <v>612</v>
      </c>
      <c r="G503" s="267">
        <f t="shared" si="15"/>
        <v>165000</v>
      </c>
      <c r="H503" s="267">
        <v>0</v>
      </c>
      <c r="I503" s="267">
        <v>165000</v>
      </c>
    </row>
    <row r="504" spans="1:9" ht="27" customHeight="1">
      <c r="A504" s="269"/>
      <c r="B504" s="272"/>
      <c r="C504" s="273"/>
      <c r="D504" s="273"/>
      <c r="E504" s="279">
        <v>5122</v>
      </c>
      <c r="F504" s="316" t="s">
        <v>608</v>
      </c>
      <c r="G504" s="267">
        <f t="shared" si="14"/>
        <v>0</v>
      </c>
      <c r="H504" s="267">
        <v>0</v>
      </c>
      <c r="I504" s="267">
        <v>0</v>
      </c>
    </row>
    <row r="505" spans="1:9" ht="23.25" customHeight="1">
      <c r="A505" s="269"/>
      <c r="B505" s="272"/>
      <c r="C505" s="273"/>
      <c r="D505" s="273"/>
      <c r="E505" s="279">
        <v>5134</v>
      </c>
      <c r="F505" s="288" t="s">
        <v>606</v>
      </c>
      <c r="G505" s="267">
        <f t="shared" si="14"/>
        <v>0</v>
      </c>
      <c r="H505" s="267">
        <v>0</v>
      </c>
      <c r="I505" s="267">
        <v>0</v>
      </c>
    </row>
    <row r="506" spans="1:9" ht="27" customHeight="1">
      <c r="A506" s="269"/>
      <c r="B506" s="272" t="s">
        <v>730</v>
      </c>
      <c r="C506" s="273">
        <v>2</v>
      </c>
      <c r="D506" s="273">
        <v>4</v>
      </c>
      <c r="E506" s="273"/>
      <c r="F506" s="253" t="s">
        <v>733</v>
      </c>
      <c r="G506" s="267">
        <f t="shared" si="14"/>
        <v>15500</v>
      </c>
      <c r="H506" s="267">
        <f>SUM(H508:H513)</f>
        <v>15500</v>
      </c>
      <c r="I506" s="333">
        <v>0</v>
      </c>
    </row>
    <row r="507" spans="1:9" ht="57" customHeight="1">
      <c r="A507" s="269">
        <v>2824</v>
      </c>
      <c r="B507" s="272"/>
      <c r="C507" s="273"/>
      <c r="D507" s="273"/>
      <c r="E507" s="273"/>
      <c r="F507" s="274" t="s">
        <v>624</v>
      </c>
      <c r="G507" s="267">
        <f t="shared" si="14"/>
        <v>0</v>
      </c>
      <c r="H507" s="267">
        <v>0</v>
      </c>
      <c r="I507" s="267">
        <v>0</v>
      </c>
    </row>
    <row r="508" spans="1:9" ht="27" customHeight="1">
      <c r="A508" s="269"/>
      <c r="B508" s="272"/>
      <c r="C508" s="273"/>
      <c r="D508" s="273"/>
      <c r="E508" s="273">
        <v>4216</v>
      </c>
      <c r="F508" s="276" t="s">
        <v>1077</v>
      </c>
      <c r="G508" s="267">
        <f t="shared" si="14"/>
        <v>1000</v>
      </c>
      <c r="H508" s="267">
        <v>1000</v>
      </c>
      <c r="I508" s="267">
        <v>0</v>
      </c>
    </row>
    <row r="509" spans="1:9" ht="27" customHeight="1">
      <c r="A509" s="269"/>
      <c r="B509" s="272"/>
      <c r="C509" s="273"/>
      <c r="D509" s="273"/>
      <c r="E509" s="273">
        <v>4229</v>
      </c>
      <c r="F509" s="276" t="s">
        <v>1076</v>
      </c>
      <c r="G509" s="267">
        <f t="shared" si="14"/>
        <v>500</v>
      </c>
      <c r="H509" s="267">
        <v>500</v>
      </c>
      <c r="I509" s="267">
        <v>0</v>
      </c>
    </row>
    <row r="510" spans="1:9" ht="20.25" customHeight="1">
      <c r="A510" s="269"/>
      <c r="B510" s="272"/>
      <c r="C510" s="273"/>
      <c r="D510" s="273"/>
      <c r="E510" s="273">
        <v>4237</v>
      </c>
      <c r="F510" s="319" t="s">
        <v>488</v>
      </c>
      <c r="G510" s="267">
        <f>SUM(H510+I510)</f>
        <v>2500</v>
      </c>
      <c r="H510" s="267">
        <v>2500</v>
      </c>
      <c r="I510" s="296">
        <v>0</v>
      </c>
    </row>
    <row r="511" spans="1:9" ht="28.5" customHeight="1">
      <c r="A511" s="269"/>
      <c r="B511" s="272"/>
      <c r="C511" s="273"/>
      <c r="D511" s="273"/>
      <c r="E511" s="279">
        <v>4239</v>
      </c>
      <c r="F511" s="319" t="s">
        <v>687</v>
      </c>
      <c r="G511" s="267">
        <f t="shared" si="14"/>
        <v>3500</v>
      </c>
      <c r="H511" s="267">
        <v>3500</v>
      </c>
      <c r="I511" s="267">
        <v>0</v>
      </c>
    </row>
    <row r="512" spans="1:9" ht="30.75" customHeight="1">
      <c r="A512" s="269"/>
      <c r="B512" s="272"/>
      <c r="C512" s="273"/>
      <c r="D512" s="273"/>
      <c r="E512" s="279">
        <v>4267</v>
      </c>
      <c r="F512" s="316" t="s">
        <v>503</v>
      </c>
      <c r="G512" s="267">
        <f>SUM(H512:I512)</f>
        <v>1000</v>
      </c>
      <c r="H512" s="267">
        <v>1000</v>
      </c>
      <c r="I512" s="267">
        <v>0</v>
      </c>
    </row>
    <row r="513" spans="1:9" ht="24" customHeight="1">
      <c r="A513" s="269"/>
      <c r="B513" s="272"/>
      <c r="C513" s="273"/>
      <c r="D513" s="273"/>
      <c r="E513" s="279">
        <v>4269</v>
      </c>
      <c r="F513" s="316" t="s">
        <v>688</v>
      </c>
      <c r="G513" s="267">
        <f t="shared" si="14"/>
        <v>7000</v>
      </c>
      <c r="H513" s="267">
        <v>7000</v>
      </c>
      <c r="I513" s="267">
        <v>0</v>
      </c>
    </row>
    <row r="514" spans="1:9" ht="15" customHeight="1" hidden="1">
      <c r="A514" s="269"/>
      <c r="B514" s="272" t="s">
        <v>730</v>
      </c>
      <c r="C514" s="273">
        <v>2</v>
      </c>
      <c r="D514" s="273">
        <v>5</v>
      </c>
      <c r="E514" s="273"/>
      <c r="F514" s="274" t="s">
        <v>734</v>
      </c>
      <c r="G514" s="267" t="e">
        <f t="shared" si="14"/>
        <v>#REF!</v>
      </c>
      <c r="H514" s="267" t="e">
        <f>SUM(#REF!+#REF!)</f>
        <v>#REF!</v>
      </c>
      <c r="I514" s="267">
        <v>0</v>
      </c>
    </row>
    <row r="515" spans="1:9" ht="13.5" customHeight="1" hidden="1">
      <c r="A515" s="269">
        <v>2825</v>
      </c>
      <c r="B515" s="272"/>
      <c r="C515" s="273"/>
      <c r="D515" s="273"/>
      <c r="E515" s="273"/>
      <c r="F515" s="274" t="s">
        <v>624</v>
      </c>
      <c r="G515" s="267" t="e">
        <f t="shared" si="14"/>
        <v>#REF!</v>
      </c>
      <c r="H515" s="267" t="e">
        <f>SUM(#REF!+#REF!)</f>
        <v>#REF!</v>
      </c>
      <c r="I515" s="267">
        <v>0</v>
      </c>
    </row>
    <row r="516" spans="1:9" ht="16.5" customHeight="1" hidden="1">
      <c r="A516" s="269"/>
      <c r="B516" s="272"/>
      <c r="C516" s="273"/>
      <c r="D516" s="273"/>
      <c r="E516" s="273"/>
      <c r="F516" s="274" t="s">
        <v>625</v>
      </c>
      <c r="G516" s="267" t="e">
        <f t="shared" si="14"/>
        <v>#REF!</v>
      </c>
      <c r="H516" s="267" t="e">
        <f>SUM(#REF!+#REF!)</f>
        <v>#REF!</v>
      </c>
      <c r="I516" s="267">
        <v>0</v>
      </c>
    </row>
    <row r="517" spans="1:9" ht="15" customHeight="1" hidden="1">
      <c r="A517" s="269"/>
      <c r="B517" s="272"/>
      <c r="C517" s="273"/>
      <c r="D517" s="273"/>
      <c r="E517" s="273"/>
      <c r="F517" s="274" t="s">
        <v>625</v>
      </c>
      <c r="G517" s="267" t="e">
        <f t="shared" si="14"/>
        <v>#REF!</v>
      </c>
      <c r="H517" s="267" t="e">
        <f>SUM(#REF!+#REF!)</f>
        <v>#REF!</v>
      </c>
      <c r="I517" s="267">
        <v>0</v>
      </c>
    </row>
    <row r="518" spans="1:9" ht="17.25" customHeight="1" hidden="1">
      <c r="A518" s="269"/>
      <c r="B518" s="272" t="s">
        <v>730</v>
      </c>
      <c r="C518" s="273">
        <v>2</v>
      </c>
      <c r="D518" s="273">
        <v>6</v>
      </c>
      <c r="E518" s="273"/>
      <c r="F518" s="274" t="s">
        <v>735</v>
      </c>
      <c r="G518" s="267" t="e">
        <f t="shared" si="14"/>
        <v>#REF!</v>
      </c>
      <c r="H518" s="267" t="e">
        <f>SUM(#REF!+#REF!)</f>
        <v>#REF!</v>
      </c>
      <c r="I518" s="267">
        <v>0</v>
      </c>
    </row>
    <row r="519" spans="1:9" ht="18" customHeight="1" hidden="1">
      <c r="A519" s="269">
        <v>2826</v>
      </c>
      <c r="B519" s="272"/>
      <c r="C519" s="273"/>
      <c r="D519" s="273"/>
      <c r="E519" s="273"/>
      <c r="F519" s="274" t="s">
        <v>624</v>
      </c>
      <c r="G519" s="267" t="e">
        <f t="shared" si="14"/>
        <v>#REF!</v>
      </c>
      <c r="H519" s="267" t="e">
        <f>SUM(#REF!+#REF!)</f>
        <v>#REF!</v>
      </c>
      <c r="I519" s="267">
        <v>0</v>
      </c>
    </row>
    <row r="520" spans="1:9" ht="18" customHeight="1" hidden="1">
      <c r="A520" s="269"/>
      <c r="B520" s="272"/>
      <c r="C520" s="273"/>
      <c r="D520" s="273"/>
      <c r="E520" s="273"/>
      <c r="F520" s="274" t="s">
        <v>625</v>
      </c>
      <c r="G520" s="267" t="e">
        <f t="shared" si="14"/>
        <v>#REF!</v>
      </c>
      <c r="H520" s="267" t="e">
        <f>SUM(#REF!+#REF!)</f>
        <v>#REF!</v>
      </c>
      <c r="I520" s="267">
        <v>0</v>
      </c>
    </row>
    <row r="521" spans="1:9" ht="36.75" customHeight="1">
      <c r="A521" s="269"/>
      <c r="B521" s="272"/>
      <c r="C521" s="273"/>
      <c r="D521" s="273"/>
      <c r="E521" s="273">
        <v>4819</v>
      </c>
      <c r="F521" s="288" t="s">
        <v>812</v>
      </c>
      <c r="G521" s="267">
        <f t="shared" si="14"/>
        <v>0</v>
      </c>
      <c r="H521" s="267">
        <v>0</v>
      </c>
      <c r="I521" s="267">
        <v>0</v>
      </c>
    </row>
    <row r="522" spans="1:9" ht="24.75" customHeight="1" hidden="1">
      <c r="A522" s="269"/>
      <c r="B522" s="272" t="s">
        <v>730</v>
      </c>
      <c r="C522" s="273">
        <v>2</v>
      </c>
      <c r="D522" s="273">
        <v>7</v>
      </c>
      <c r="E522" s="273"/>
      <c r="F522" s="274" t="s">
        <v>736</v>
      </c>
      <c r="G522" s="267">
        <f t="shared" si="14"/>
        <v>0</v>
      </c>
      <c r="H522" s="267">
        <f>SUM(H524:H525)</f>
        <v>0</v>
      </c>
      <c r="I522" s="267">
        <f>SUM(I524:I525)</f>
        <v>0</v>
      </c>
    </row>
    <row r="523" spans="1:9" ht="41.25" customHeight="1" hidden="1">
      <c r="A523" s="269">
        <v>2827</v>
      </c>
      <c r="B523" s="272"/>
      <c r="C523" s="273"/>
      <c r="D523" s="273"/>
      <c r="E523" s="273"/>
      <c r="F523" s="274" t="s">
        <v>624</v>
      </c>
      <c r="G523" s="267">
        <f t="shared" si="14"/>
        <v>0</v>
      </c>
      <c r="H523" s="267"/>
      <c r="I523" s="267">
        <v>0</v>
      </c>
    </row>
    <row r="524" spans="1:9" ht="24.75" customHeight="1" hidden="1">
      <c r="A524" s="269"/>
      <c r="B524" s="272"/>
      <c r="C524" s="273"/>
      <c r="D524" s="273"/>
      <c r="E524" s="279">
        <v>5112</v>
      </c>
      <c r="F524" s="281" t="s">
        <v>611</v>
      </c>
      <c r="G524" s="267">
        <f t="shared" si="14"/>
        <v>0</v>
      </c>
      <c r="H524" s="267">
        <v>0</v>
      </c>
      <c r="I524" s="267">
        <v>0</v>
      </c>
    </row>
    <row r="525" spans="1:9" ht="26.25" customHeight="1" hidden="1">
      <c r="A525" s="269"/>
      <c r="B525" s="272"/>
      <c r="C525" s="273"/>
      <c r="D525" s="273"/>
      <c r="E525" s="279">
        <v>5134</v>
      </c>
      <c r="F525" s="281" t="s">
        <v>606</v>
      </c>
      <c r="G525" s="267">
        <f t="shared" si="14"/>
        <v>0</v>
      </c>
      <c r="H525" s="267">
        <v>0</v>
      </c>
      <c r="I525" s="267">
        <v>0</v>
      </c>
    </row>
    <row r="526" spans="1:9" ht="13.5" customHeight="1" hidden="1">
      <c r="A526" s="269"/>
      <c r="B526" s="265" t="s">
        <v>730</v>
      </c>
      <c r="C526" s="266">
        <v>3</v>
      </c>
      <c r="D526" s="266">
        <v>0</v>
      </c>
      <c r="E526" s="266"/>
      <c r="F526" s="270" t="s">
        <v>396</v>
      </c>
      <c r="G526" s="267">
        <f t="shared" si="14"/>
        <v>0</v>
      </c>
      <c r="H526" s="267">
        <f>SUM(H527,H531,H535)</f>
        <v>0</v>
      </c>
      <c r="I526" s="267">
        <f>SUM(I527,I531,I535)</f>
        <v>0</v>
      </c>
    </row>
    <row r="527" spans="1:9" ht="15.75" customHeight="1" hidden="1">
      <c r="A527" s="269">
        <v>2830</v>
      </c>
      <c r="B527" s="272" t="s">
        <v>730</v>
      </c>
      <c r="C527" s="273">
        <v>3</v>
      </c>
      <c r="D527" s="273">
        <v>1</v>
      </c>
      <c r="E527" s="273"/>
      <c r="F527" s="274" t="s">
        <v>765</v>
      </c>
      <c r="G527" s="267">
        <f t="shared" si="14"/>
        <v>0</v>
      </c>
      <c r="H527" s="267">
        <f>SUM(H529)</f>
        <v>0</v>
      </c>
      <c r="I527" s="267">
        <f>SUM(I529:I530)</f>
        <v>0</v>
      </c>
    </row>
    <row r="528" spans="1:9" ht="44.25" customHeight="1" hidden="1">
      <c r="A528" s="269">
        <v>2831</v>
      </c>
      <c r="B528" s="272"/>
      <c r="C528" s="273"/>
      <c r="D528" s="273"/>
      <c r="E528" s="273"/>
      <c r="F528" s="274" t="s">
        <v>624</v>
      </c>
      <c r="G528" s="267">
        <f t="shared" si="14"/>
        <v>0</v>
      </c>
      <c r="H528" s="267"/>
      <c r="I528" s="267">
        <v>0</v>
      </c>
    </row>
    <row r="529" spans="1:9" ht="29.25" customHeight="1" hidden="1">
      <c r="A529" s="269"/>
      <c r="B529" s="272"/>
      <c r="C529" s="273"/>
      <c r="D529" s="273"/>
      <c r="E529" s="278">
        <v>4234</v>
      </c>
      <c r="F529" s="286" t="s">
        <v>485</v>
      </c>
      <c r="G529" s="267">
        <f t="shared" si="14"/>
        <v>0</v>
      </c>
      <c r="H529" s="267"/>
      <c r="I529" s="267">
        <v>0</v>
      </c>
    </row>
    <row r="530" spans="1:9" ht="20.25" customHeight="1" hidden="1">
      <c r="A530" s="269"/>
      <c r="B530" s="272" t="s">
        <v>730</v>
      </c>
      <c r="C530" s="273">
        <v>3</v>
      </c>
      <c r="D530" s="273">
        <v>3</v>
      </c>
      <c r="E530" s="273"/>
      <c r="F530" s="274" t="s">
        <v>772</v>
      </c>
      <c r="G530" s="267">
        <f t="shared" si="14"/>
        <v>0</v>
      </c>
      <c r="H530" s="267"/>
      <c r="I530" s="267">
        <v>0</v>
      </c>
    </row>
    <row r="531" spans="1:9" ht="15" customHeight="1" hidden="1">
      <c r="A531" s="256">
        <v>2833</v>
      </c>
      <c r="B531" s="272" t="s">
        <v>730</v>
      </c>
      <c r="C531" s="273">
        <v>3</v>
      </c>
      <c r="D531" s="273">
        <v>2</v>
      </c>
      <c r="E531" s="273"/>
      <c r="F531" s="274" t="s">
        <v>771</v>
      </c>
      <c r="G531" s="267">
        <f t="shared" si="14"/>
        <v>0</v>
      </c>
      <c r="H531" s="267">
        <f>SUM(H533:H534)</f>
        <v>0</v>
      </c>
      <c r="I531" s="267">
        <f>SUM(I533:I534)</f>
        <v>0</v>
      </c>
    </row>
    <row r="532" spans="1:9" ht="36" customHeight="1" hidden="1">
      <c r="A532" s="269">
        <v>2832</v>
      </c>
      <c r="B532" s="272"/>
      <c r="C532" s="273"/>
      <c r="D532" s="273"/>
      <c r="E532" s="273"/>
      <c r="F532" s="274" t="s">
        <v>624</v>
      </c>
      <c r="G532" s="267">
        <f t="shared" si="14"/>
        <v>0</v>
      </c>
      <c r="H532" s="267"/>
      <c r="I532" s="267"/>
    </row>
    <row r="533" spans="1:9" ht="15" customHeight="1" hidden="1">
      <c r="A533" s="269"/>
      <c r="B533" s="272"/>
      <c r="C533" s="273"/>
      <c r="D533" s="273"/>
      <c r="E533" s="273"/>
      <c r="F533" s="274" t="s">
        <v>625</v>
      </c>
      <c r="G533" s="267">
        <f t="shared" si="14"/>
        <v>0</v>
      </c>
      <c r="H533" s="267"/>
      <c r="I533" s="267"/>
    </row>
    <row r="534" spans="1:9" ht="15" customHeight="1" hidden="1">
      <c r="A534" s="269"/>
      <c r="B534" s="272"/>
      <c r="C534" s="273"/>
      <c r="D534" s="273"/>
      <c r="E534" s="273"/>
      <c r="F534" s="274" t="s">
        <v>625</v>
      </c>
      <c r="G534" s="267">
        <f t="shared" si="14"/>
        <v>0</v>
      </c>
      <c r="H534" s="267"/>
      <c r="I534" s="267"/>
    </row>
    <row r="535" spans="1:9" ht="19.5" customHeight="1" hidden="1">
      <c r="A535" s="269"/>
      <c r="B535" s="272" t="s">
        <v>730</v>
      </c>
      <c r="C535" s="273">
        <v>3</v>
      </c>
      <c r="D535" s="273">
        <v>3</v>
      </c>
      <c r="E535" s="273"/>
      <c r="F535" s="274" t="s">
        <v>772</v>
      </c>
      <c r="G535" s="267">
        <f t="shared" si="14"/>
        <v>0</v>
      </c>
      <c r="H535" s="267">
        <v>0</v>
      </c>
      <c r="I535" s="267">
        <f>SUM(I537:I538)</f>
        <v>0</v>
      </c>
    </row>
    <row r="536" spans="1:9" ht="46.5" customHeight="1" hidden="1">
      <c r="A536" s="269">
        <v>2833</v>
      </c>
      <c r="B536" s="272"/>
      <c r="C536" s="273"/>
      <c r="D536" s="273"/>
      <c r="E536" s="273"/>
      <c r="F536" s="274" t="s">
        <v>624</v>
      </c>
      <c r="G536" s="267">
        <f t="shared" si="14"/>
        <v>0</v>
      </c>
      <c r="H536" s="267"/>
      <c r="I536" s="267">
        <v>0</v>
      </c>
    </row>
    <row r="537" spans="1:9" ht="25.5" customHeight="1" hidden="1">
      <c r="A537" s="269"/>
      <c r="B537" s="272"/>
      <c r="C537" s="273"/>
      <c r="D537" s="273"/>
      <c r="E537" s="278">
        <v>4234</v>
      </c>
      <c r="F537" s="286" t="s">
        <v>485</v>
      </c>
      <c r="G537" s="267">
        <f t="shared" si="14"/>
        <v>0</v>
      </c>
      <c r="H537" s="267"/>
      <c r="I537" s="267">
        <v>0</v>
      </c>
    </row>
    <row r="538" spans="1:9" ht="18" customHeight="1" hidden="1">
      <c r="A538" s="269"/>
      <c r="B538" s="272"/>
      <c r="C538" s="273"/>
      <c r="D538" s="273"/>
      <c r="E538" s="273"/>
      <c r="F538" s="274" t="s">
        <v>625</v>
      </c>
      <c r="G538" s="267">
        <f t="shared" si="14"/>
        <v>0</v>
      </c>
      <c r="H538" s="267"/>
      <c r="I538" s="267">
        <v>0</v>
      </c>
    </row>
    <row r="539" spans="1:9" ht="25.5" customHeight="1" hidden="1">
      <c r="A539" s="269"/>
      <c r="B539" s="265" t="s">
        <v>730</v>
      </c>
      <c r="C539" s="266">
        <v>4</v>
      </c>
      <c r="D539" s="266">
        <v>0</v>
      </c>
      <c r="E539" s="266"/>
      <c r="F539" s="270" t="s">
        <v>397</v>
      </c>
      <c r="G539" s="267">
        <f t="shared" si="14"/>
        <v>0</v>
      </c>
      <c r="H539" s="267">
        <f>SUM(H549+H540)</f>
        <v>0</v>
      </c>
      <c r="I539" s="267">
        <f>SUM(I549)</f>
        <v>0</v>
      </c>
    </row>
    <row r="540" spans="1:9" ht="22.5" customHeight="1" hidden="1">
      <c r="A540" s="269"/>
      <c r="B540" s="265" t="s">
        <v>730</v>
      </c>
      <c r="C540" s="266">
        <v>4</v>
      </c>
      <c r="D540" s="266">
        <v>1</v>
      </c>
      <c r="E540" s="266"/>
      <c r="F540" s="274" t="s">
        <v>774</v>
      </c>
      <c r="G540" s="267">
        <f>SUM(H540:I540)</f>
        <v>0</v>
      </c>
      <c r="H540" s="267">
        <f>SUM(H542)</f>
        <v>0</v>
      </c>
      <c r="I540" s="267"/>
    </row>
    <row r="541" spans="1:9" ht="42" customHeight="1" hidden="1">
      <c r="A541" s="269"/>
      <c r="B541" s="265"/>
      <c r="C541" s="266"/>
      <c r="D541" s="266"/>
      <c r="E541" s="266"/>
      <c r="F541" s="274" t="s">
        <v>624</v>
      </c>
      <c r="G541" s="267"/>
      <c r="H541" s="267"/>
      <c r="I541" s="267"/>
    </row>
    <row r="542" spans="1:9" ht="24" customHeight="1" hidden="1">
      <c r="A542" s="269"/>
      <c r="B542" s="265"/>
      <c r="C542" s="266"/>
      <c r="D542" s="266"/>
      <c r="E542" s="278">
        <v>4239</v>
      </c>
      <c r="F542" s="286" t="s">
        <v>687</v>
      </c>
      <c r="G542" s="267">
        <f>SUM(H542:I542)</f>
        <v>0</v>
      </c>
      <c r="H542" s="267">
        <v>0</v>
      </c>
      <c r="I542" s="267">
        <v>0</v>
      </c>
    </row>
    <row r="543" spans="1:9" ht="24.75" customHeight="1" hidden="1">
      <c r="A543" s="269">
        <v>2840</v>
      </c>
      <c r="B543" s="272" t="s">
        <v>730</v>
      </c>
      <c r="C543" s="273">
        <v>4</v>
      </c>
      <c r="D543" s="273">
        <v>2</v>
      </c>
      <c r="E543" s="273"/>
      <c r="F543" s="274" t="s">
        <v>775</v>
      </c>
      <c r="G543" s="267">
        <f t="shared" si="14"/>
        <v>0</v>
      </c>
      <c r="H543" s="267">
        <f>SUM(H549)</f>
        <v>0</v>
      </c>
      <c r="I543" s="267">
        <f>SUM(I545:I546)</f>
        <v>0</v>
      </c>
    </row>
    <row r="544" spans="1:9" ht="14.25" customHeight="1" hidden="1">
      <c r="A544" s="269">
        <v>2841</v>
      </c>
      <c r="B544" s="272"/>
      <c r="C544" s="273"/>
      <c r="D544" s="273"/>
      <c r="E544" s="273"/>
      <c r="F544" s="274" t="s">
        <v>624</v>
      </c>
      <c r="G544" s="267">
        <f t="shared" si="14"/>
        <v>0</v>
      </c>
      <c r="H544" s="267"/>
      <c r="I544" s="267"/>
    </row>
    <row r="545" spans="1:9" ht="15" customHeight="1" hidden="1">
      <c r="A545" s="269"/>
      <c r="B545" s="272"/>
      <c r="C545" s="273"/>
      <c r="D545" s="273"/>
      <c r="E545" s="273"/>
      <c r="F545" s="274" t="s">
        <v>625</v>
      </c>
      <c r="G545" s="267">
        <f t="shared" si="14"/>
        <v>0</v>
      </c>
      <c r="H545" s="267"/>
      <c r="I545" s="267"/>
    </row>
    <row r="546" spans="1:9" ht="15" customHeight="1" hidden="1">
      <c r="A546" s="269"/>
      <c r="B546" s="272"/>
      <c r="C546" s="273"/>
      <c r="D546" s="273"/>
      <c r="E546" s="273"/>
      <c r="F546" s="274" t="s">
        <v>625</v>
      </c>
      <c r="G546" s="267">
        <f t="shared" si="14"/>
        <v>0</v>
      </c>
      <c r="H546" s="267"/>
      <c r="I546" s="267"/>
    </row>
    <row r="547" spans="1:9" ht="36" customHeight="1" hidden="1">
      <c r="A547" s="269"/>
      <c r="B547" s="272" t="s">
        <v>730</v>
      </c>
      <c r="C547" s="273">
        <v>4</v>
      </c>
      <c r="D547" s="273">
        <v>2</v>
      </c>
      <c r="E547" s="273"/>
      <c r="F547" s="274" t="s">
        <v>775</v>
      </c>
      <c r="G547" s="267">
        <f t="shared" si="14"/>
        <v>656672</v>
      </c>
      <c r="H547" s="267">
        <f>SUM(H549:H550)</f>
        <v>538772</v>
      </c>
      <c r="I547" s="267">
        <f>SUM(I549:I550)</f>
        <v>117900</v>
      </c>
    </row>
    <row r="548" spans="1:9" ht="34.5" customHeight="1" hidden="1">
      <c r="A548" s="269">
        <v>2842</v>
      </c>
      <c r="B548" s="272"/>
      <c r="C548" s="273"/>
      <c r="D548" s="273"/>
      <c r="E548" s="273"/>
      <c r="F548" s="274" t="s">
        <v>624</v>
      </c>
      <c r="G548" s="267"/>
      <c r="H548" s="267"/>
      <c r="I548" s="267"/>
    </row>
    <row r="549" spans="1:9" ht="30" customHeight="1" hidden="1">
      <c r="A549" s="269"/>
      <c r="B549" s="272"/>
      <c r="C549" s="273"/>
      <c r="D549" s="273"/>
      <c r="E549" s="273">
        <v>4819</v>
      </c>
      <c r="F549" s="281" t="s">
        <v>812</v>
      </c>
      <c r="G549" s="267">
        <f t="shared" si="14"/>
        <v>0</v>
      </c>
      <c r="H549" s="267"/>
      <c r="I549" s="267">
        <v>0</v>
      </c>
    </row>
    <row r="550" spans="1:9" ht="63" customHeight="1">
      <c r="A550" s="269"/>
      <c r="B550" s="272" t="s">
        <v>737</v>
      </c>
      <c r="C550" s="273">
        <v>0</v>
      </c>
      <c r="D550" s="273">
        <v>0</v>
      </c>
      <c r="E550" s="266"/>
      <c r="F550" s="253" t="s">
        <v>1067</v>
      </c>
      <c r="G550" s="333">
        <f>SUM(H550:I550)</f>
        <v>656672</v>
      </c>
      <c r="H550" s="333">
        <f>SUM(H566+H611)</f>
        <v>538772</v>
      </c>
      <c r="I550" s="333">
        <f>SUM(I566+I611)</f>
        <v>117900</v>
      </c>
    </row>
    <row r="551" spans="1:9" ht="409.5" customHeight="1" hidden="1">
      <c r="A551" s="269"/>
      <c r="B551" s="272" t="s">
        <v>730</v>
      </c>
      <c r="C551" s="273">
        <v>4</v>
      </c>
      <c r="D551" s="273">
        <v>3</v>
      </c>
      <c r="E551" s="273"/>
      <c r="F551" s="274" t="s">
        <v>773</v>
      </c>
      <c r="G551" s="267">
        <f t="shared" si="14"/>
        <v>0</v>
      </c>
      <c r="H551" s="267">
        <f>SUM(H553:H554)</f>
        <v>0</v>
      </c>
      <c r="I551" s="267">
        <f>SUM(I553:I554)</f>
        <v>0</v>
      </c>
    </row>
    <row r="552" spans="1:9" ht="17.25" customHeight="1" hidden="1">
      <c r="A552" s="254">
        <v>2900</v>
      </c>
      <c r="B552" s="272"/>
      <c r="C552" s="273"/>
      <c r="D552" s="273"/>
      <c r="E552" s="273"/>
      <c r="F552" s="274" t="s">
        <v>624</v>
      </c>
      <c r="G552" s="267">
        <f t="shared" si="14"/>
        <v>0</v>
      </c>
      <c r="H552" s="267"/>
      <c r="I552" s="267"/>
    </row>
    <row r="553" spans="1:9" ht="15" customHeight="1" hidden="1">
      <c r="A553" s="269"/>
      <c r="B553" s="272"/>
      <c r="C553" s="273"/>
      <c r="D553" s="273"/>
      <c r="E553" s="273"/>
      <c r="F553" s="274" t="s">
        <v>625</v>
      </c>
      <c r="G553" s="267">
        <f t="shared" si="14"/>
        <v>0</v>
      </c>
      <c r="H553" s="267"/>
      <c r="I553" s="267"/>
    </row>
    <row r="554" spans="1:9" ht="15" customHeight="1" hidden="1">
      <c r="A554" s="269"/>
      <c r="B554" s="272"/>
      <c r="C554" s="273"/>
      <c r="D554" s="273"/>
      <c r="E554" s="273"/>
      <c r="F554" s="274" t="s">
        <v>625</v>
      </c>
      <c r="G554" s="267">
        <f t="shared" si="14"/>
        <v>0</v>
      </c>
      <c r="H554" s="267"/>
      <c r="I554" s="267"/>
    </row>
    <row r="555" spans="1:9" ht="409.5" customHeight="1" hidden="1">
      <c r="A555" s="269"/>
      <c r="B555" s="272" t="s">
        <v>730</v>
      </c>
      <c r="C555" s="273">
        <v>5</v>
      </c>
      <c r="D555" s="273">
        <v>0</v>
      </c>
      <c r="E555" s="266"/>
      <c r="F555" s="297" t="s">
        <v>411</v>
      </c>
      <c r="G555" s="267">
        <f t="shared" si="14"/>
        <v>0</v>
      </c>
      <c r="H555" s="267">
        <f>SUM(H556)</f>
        <v>0</v>
      </c>
      <c r="I555" s="267">
        <f>SUM(I556)</f>
        <v>0</v>
      </c>
    </row>
    <row r="556" spans="1:9" ht="36" customHeight="1" hidden="1">
      <c r="A556" s="269">
        <v>2850</v>
      </c>
      <c r="B556" s="272" t="s">
        <v>730</v>
      </c>
      <c r="C556" s="273">
        <v>5</v>
      </c>
      <c r="D556" s="273">
        <v>1</v>
      </c>
      <c r="E556" s="266"/>
      <c r="F556" s="298" t="s">
        <v>127</v>
      </c>
      <c r="G556" s="267">
        <f t="shared" si="14"/>
        <v>0</v>
      </c>
      <c r="H556" s="267">
        <f>SUM(H558:H559)</f>
        <v>0</v>
      </c>
      <c r="I556" s="267">
        <f>SUM(I558:I559)</f>
        <v>0</v>
      </c>
    </row>
    <row r="557" spans="1:9" ht="24" customHeight="1" hidden="1">
      <c r="A557" s="269">
        <v>2851</v>
      </c>
      <c r="B557" s="272"/>
      <c r="C557" s="273"/>
      <c r="D557" s="273"/>
      <c r="E557" s="273"/>
      <c r="F557" s="274" t="s">
        <v>624</v>
      </c>
      <c r="G557" s="267">
        <f t="shared" si="14"/>
        <v>0</v>
      </c>
      <c r="H557" s="267"/>
      <c r="I557" s="267"/>
    </row>
    <row r="558" spans="1:9" ht="15" customHeight="1" hidden="1">
      <c r="A558" s="269"/>
      <c r="B558" s="272"/>
      <c r="C558" s="273"/>
      <c r="D558" s="273"/>
      <c r="E558" s="273"/>
      <c r="F558" s="274" t="s">
        <v>625</v>
      </c>
      <c r="G558" s="267">
        <f t="shared" si="14"/>
        <v>0</v>
      </c>
      <c r="H558" s="267"/>
      <c r="I558" s="267"/>
    </row>
    <row r="559" spans="1:9" ht="15" customHeight="1" hidden="1">
      <c r="A559" s="269"/>
      <c r="B559" s="272"/>
      <c r="C559" s="273"/>
      <c r="D559" s="273"/>
      <c r="E559" s="273"/>
      <c r="F559" s="274" t="s">
        <v>625</v>
      </c>
      <c r="G559" s="267">
        <f t="shared" si="14"/>
        <v>0</v>
      </c>
      <c r="H559" s="267"/>
      <c r="I559" s="267"/>
    </row>
    <row r="560" spans="1:9" ht="409.5" customHeight="1" hidden="1">
      <c r="A560" s="269"/>
      <c r="B560" s="272" t="s">
        <v>730</v>
      </c>
      <c r="C560" s="273">
        <v>6</v>
      </c>
      <c r="D560" s="273">
        <v>0</v>
      </c>
      <c r="E560" s="266"/>
      <c r="F560" s="297" t="s">
        <v>412</v>
      </c>
      <c r="G560" s="267">
        <f t="shared" si="14"/>
        <v>0</v>
      </c>
      <c r="H560" s="267">
        <f>SUM(H561)</f>
        <v>0</v>
      </c>
      <c r="I560" s="267">
        <f>SUM(I561)</f>
        <v>0</v>
      </c>
    </row>
    <row r="561" spans="1:9" ht="27" customHeight="1" hidden="1">
      <c r="A561" s="269">
        <v>2860</v>
      </c>
      <c r="B561" s="272" t="s">
        <v>730</v>
      </c>
      <c r="C561" s="273">
        <v>6</v>
      </c>
      <c r="D561" s="273">
        <v>1</v>
      </c>
      <c r="E561" s="273"/>
      <c r="F561" s="298" t="s">
        <v>130</v>
      </c>
      <c r="G561" s="267">
        <f aca="true" t="shared" si="16" ref="G561:G566">SUM(H561:I561)</f>
        <v>0</v>
      </c>
      <c r="H561" s="267">
        <f>SUM(H563:H564)</f>
        <v>0</v>
      </c>
      <c r="I561" s="267">
        <f>SUM(I563:I564)</f>
        <v>0</v>
      </c>
    </row>
    <row r="562" spans="1:9" ht="12" customHeight="1" hidden="1">
      <c r="A562" s="269">
        <v>2861</v>
      </c>
      <c r="B562" s="272"/>
      <c r="C562" s="273"/>
      <c r="D562" s="273"/>
      <c r="E562" s="273"/>
      <c r="F562" s="274" t="s">
        <v>624</v>
      </c>
      <c r="G562" s="267">
        <f t="shared" si="16"/>
        <v>0</v>
      </c>
      <c r="H562" s="267"/>
      <c r="I562" s="267"/>
    </row>
    <row r="563" spans="1:9" ht="15" customHeight="1" hidden="1">
      <c r="A563" s="269"/>
      <c r="B563" s="272"/>
      <c r="C563" s="273"/>
      <c r="D563" s="273"/>
      <c r="E563" s="273"/>
      <c r="F563" s="274" t="s">
        <v>625</v>
      </c>
      <c r="G563" s="267">
        <f t="shared" si="16"/>
        <v>0</v>
      </c>
      <c r="H563" s="267"/>
      <c r="I563" s="267"/>
    </row>
    <row r="564" spans="1:9" ht="15" customHeight="1" hidden="1">
      <c r="A564" s="269"/>
      <c r="B564" s="272"/>
      <c r="C564" s="273"/>
      <c r="D564" s="273"/>
      <c r="E564" s="273"/>
      <c r="F564" s="274" t="s">
        <v>625</v>
      </c>
      <c r="G564" s="267">
        <f t="shared" si="16"/>
        <v>0</v>
      </c>
      <c r="H564" s="267"/>
      <c r="I564" s="267"/>
    </row>
    <row r="565" spans="1:136" ht="108" customHeight="1" hidden="1">
      <c r="A565" s="269"/>
      <c r="B565" s="272" t="s">
        <v>737</v>
      </c>
      <c r="C565" s="273">
        <v>0</v>
      </c>
      <c r="D565" s="273">
        <v>0</v>
      </c>
      <c r="E565" s="266"/>
      <c r="F565" s="262" t="s">
        <v>1067</v>
      </c>
      <c r="G565" s="267" t="e">
        <f t="shared" si="16"/>
        <v>#REF!</v>
      </c>
      <c r="H565" s="267" t="e">
        <f>SUM(H566,H583,H592,H601,H611,H621,#REF!,#REF!)</f>
        <v>#REF!</v>
      </c>
      <c r="I565" s="267" t="e">
        <f>SUM(I566,I583,I592,I601,I611,I621,#REF!,#REF!)</f>
        <v>#REF!</v>
      </c>
      <c r="J565" s="268"/>
      <c r="K565" s="268"/>
      <c r="L565" s="268"/>
      <c r="M565" s="268"/>
      <c r="N565" s="268"/>
      <c r="O565" s="268"/>
      <c r="P565" s="268"/>
      <c r="Q565" s="268"/>
      <c r="R565" s="268"/>
      <c r="S565" s="268"/>
      <c r="T565" s="268"/>
      <c r="U565" s="268"/>
      <c r="V565" s="268"/>
      <c r="W565" s="268"/>
      <c r="X565" s="268"/>
      <c r="Y565" s="268"/>
      <c r="Z565" s="268"/>
      <c r="AA565" s="268"/>
      <c r="AB565" s="268"/>
      <c r="AC565" s="268"/>
      <c r="AD565" s="268"/>
      <c r="AE565" s="268"/>
      <c r="AF565" s="268"/>
      <c r="AG565" s="268"/>
      <c r="AH565" s="268"/>
      <c r="AI565" s="268"/>
      <c r="AJ565" s="268"/>
      <c r="AK565" s="268"/>
      <c r="AL565" s="268"/>
      <c r="AM565" s="268"/>
      <c r="AN565" s="268"/>
      <c r="AO565" s="268"/>
      <c r="AP565" s="268"/>
      <c r="AQ565" s="268"/>
      <c r="AR565" s="268"/>
      <c r="AS565" s="268"/>
      <c r="AT565" s="268"/>
      <c r="AU565" s="268"/>
      <c r="AV565" s="268"/>
      <c r="AW565" s="268"/>
      <c r="AX565" s="268"/>
      <c r="AY565" s="268"/>
      <c r="AZ565" s="268"/>
      <c r="BA565" s="268"/>
      <c r="BB565" s="268"/>
      <c r="BC565" s="268"/>
      <c r="BD565" s="268"/>
      <c r="BE565" s="268"/>
      <c r="BF565" s="268"/>
      <c r="BG565" s="268"/>
      <c r="BH565" s="268"/>
      <c r="BI565" s="268"/>
      <c r="BJ565" s="268"/>
      <c r="BK565" s="268"/>
      <c r="BL565" s="268"/>
      <c r="BM565" s="268"/>
      <c r="BN565" s="268"/>
      <c r="BO565" s="268"/>
      <c r="BP565" s="268"/>
      <c r="BQ565" s="268"/>
      <c r="BR565" s="268"/>
      <c r="BS565" s="268"/>
      <c r="BT565" s="268"/>
      <c r="BU565" s="268"/>
      <c r="BV565" s="268"/>
      <c r="BW565" s="268"/>
      <c r="BX565" s="268"/>
      <c r="BY565" s="268"/>
      <c r="BZ565" s="268"/>
      <c r="CA565" s="268"/>
      <c r="CB565" s="268"/>
      <c r="CC565" s="268"/>
      <c r="CD565" s="268"/>
      <c r="CE565" s="268"/>
      <c r="CF565" s="268"/>
      <c r="CG565" s="268"/>
      <c r="CH565" s="268"/>
      <c r="CI565" s="268"/>
      <c r="CJ565" s="268"/>
      <c r="CK565" s="268"/>
      <c r="CL565" s="268"/>
      <c r="CM565" s="268"/>
      <c r="CN565" s="268"/>
      <c r="CO565" s="268"/>
      <c r="CP565" s="268"/>
      <c r="CQ565" s="268"/>
      <c r="CR565" s="268"/>
      <c r="CS565" s="268"/>
      <c r="CT565" s="268"/>
      <c r="CU565" s="268"/>
      <c r="CV565" s="268"/>
      <c r="CW565" s="268"/>
      <c r="CX565" s="268"/>
      <c r="CY565" s="268"/>
      <c r="CZ565" s="268"/>
      <c r="DA565" s="268"/>
      <c r="DB565" s="268"/>
      <c r="DC565" s="268"/>
      <c r="DD565" s="268"/>
      <c r="DE565" s="268"/>
      <c r="DF565" s="268"/>
      <c r="DG565" s="268"/>
      <c r="DH565" s="268"/>
      <c r="DI565" s="268"/>
      <c r="DJ565" s="268"/>
      <c r="DK565" s="268"/>
      <c r="DL565" s="268"/>
      <c r="DM565" s="268"/>
      <c r="DN565" s="268"/>
      <c r="DO565" s="268"/>
      <c r="DP565" s="268"/>
      <c r="DQ565" s="268"/>
      <c r="DR565" s="268"/>
      <c r="DS565" s="268"/>
      <c r="DT565" s="268"/>
      <c r="DU565" s="268"/>
      <c r="DV565" s="268"/>
      <c r="DW565" s="268"/>
      <c r="DX565" s="268"/>
      <c r="DY565" s="268"/>
      <c r="DZ565" s="268"/>
      <c r="EA565" s="268"/>
      <c r="EB565" s="268"/>
      <c r="EC565" s="268"/>
      <c r="ED565" s="268"/>
      <c r="EE565" s="268"/>
      <c r="EF565" s="268"/>
    </row>
    <row r="566" spans="1:136" s="268" customFormat="1" ht="38.25" customHeight="1">
      <c r="A566" s="254">
        <v>2900</v>
      </c>
      <c r="B566" s="272" t="s">
        <v>737</v>
      </c>
      <c r="C566" s="273">
        <v>1</v>
      </c>
      <c r="D566" s="273">
        <v>0</v>
      </c>
      <c r="E566" s="266"/>
      <c r="F566" s="287" t="s">
        <v>414</v>
      </c>
      <c r="G566" s="267">
        <f t="shared" si="16"/>
        <v>395372</v>
      </c>
      <c r="H566" s="267">
        <f>SUM(H567)</f>
        <v>365972</v>
      </c>
      <c r="I566" s="267">
        <f>SUM(I567)</f>
        <v>29400</v>
      </c>
      <c r="J566" s="248"/>
      <c r="K566" s="248"/>
      <c r="L566" s="248"/>
      <c r="M566" s="248"/>
      <c r="N566" s="248"/>
      <c r="O566" s="248"/>
      <c r="P566" s="248"/>
      <c r="Q566" s="248"/>
      <c r="R566" s="248"/>
      <c r="S566" s="248"/>
      <c r="T566" s="248"/>
      <c r="U566" s="248"/>
      <c r="V566" s="248"/>
      <c r="W566" s="248"/>
      <c r="X566" s="248"/>
      <c r="Y566" s="248"/>
      <c r="Z566" s="248"/>
      <c r="AA566" s="248"/>
      <c r="AB566" s="248"/>
      <c r="AC566" s="248"/>
      <c r="AD566" s="248"/>
      <c r="AE566" s="248"/>
      <c r="AF566" s="248"/>
      <c r="AG566" s="248"/>
      <c r="AH566" s="248"/>
      <c r="AI566" s="248"/>
      <c r="AJ566" s="248"/>
      <c r="AK566" s="248"/>
      <c r="AL566" s="248"/>
      <c r="AM566" s="248"/>
      <c r="AN566" s="248"/>
      <c r="AO566" s="248"/>
      <c r="AP566" s="248"/>
      <c r="AQ566" s="248"/>
      <c r="AR566" s="248"/>
      <c r="AS566" s="248"/>
      <c r="AT566" s="248"/>
      <c r="AU566" s="248"/>
      <c r="AV566" s="248"/>
      <c r="AW566" s="248"/>
      <c r="AX566" s="248"/>
      <c r="AY566" s="248"/>
      <c r="AZ566" s="248"/>
      <c r="BA566" s="248"/>
      <c r="BB566" s="248"/>
      <c r="BC566" s="248"/>
      <c r="BD566" s="248"/>
      <c r="BE566" s="248"/>
      <c r="BF566" s="248"/>
      <c r="BG566" s="248"/>
      <c r="BH566" s="248"/>
      <c r="BI566" s="248"/>
      <c r="BJ566" s="248"/>
      <c r="BK566" s="248"/>
      <c r="BL566" s="248"/>
      <c r="BM566" s="248"/>
      <c r="BN566" s="248"/>
      <c r="BO566" s="248"/>
      <c r="BP566" s="248"/>
      <c r="BQ566" s="248"/>
      <c r="BR566" s="248"/>
      <c r="BS566" s="248"/>
      <c r="BT566" s="248"/>
      <c r="BU566" s="248"/>
      <c r="BV566" s="248"/>
      <c r="BW566" s="248"/>
      <c r="BX566" s="248"/>
      <c r="BY566" s="248"/>
      <c r="BZ566" s="248"/>
      <c r="CA566" s="248"/>
      <c r="CB566" s="248"/>
      <c r="CC566" s="248"/>
      <c r="CD566" s="248"/>
      <c r="CE566" s="248"/>
      <c r="CF566" s="248"/>
      <c r="CG566" s="248"/>
      <c r="CH566" s="248"/>
      <c r="CI566" s="248"/>
      <c r="CJ566" s="248"/>
      <c r="CK566" s="248"/>
      <c r="CL566" s="248"/>
      <c r="CM566" s="248"/>
      <c r="CN566" s="248"/>
      <c r="CO566" s="248"/>
      <c r="CP566" s="248"/>
      <c r="CQ566" s="248"/>
      <c r="CR566" s="248"/>
      <c r="CS566" s="248"/>
      <c r="CT566" s="248"/>
      <c r="CU566" s="248"/>
      <c r="CV566" s="248"/>
      <c r="CW566" s="248"/>
      <c r="CX566" s="248"/>
      <c r="CY566" s="248"/>
      <c r="CZ566" s="248"/>
      <c r="DA566" s="248"/>
      <c r="DB566" s="248"/>
      <c r="DC566" s="248"/>
      <c r="DD566" s="248"/>
      <c r="DE566" s="248"/>
      <c r="DF566" s="248"/>
      <c r="DG566" s="248"/>
      <c r="DH566" s="248"/>
      <c r="DI566" s="248"/>
      <c r="DJ566" s="248"/>
      <c r="DK566" s="248"/>
      <c r="DL566" s="248"/>
      <c r="DM566" s="248"/>
      <c r="DN566" s="248"/>
      <c r="DO566" s="248"/>
      <c r="DP566" s="248"/>
      <c r="DQ566" s="248"/>
      <c r="DR566" s="248"/>
      <c r="DS566" s="248"/>
      <c r="DT566" s="248"/>
      <c r="DU566" s="248"/>
      <c r="DV566" s="248"/>
      <c r="DW566" s="248"/>
      <c r="DX566" s="248"/>
      <c r="DY566" s="248"/>
      <c r="DZ566" s="248"/>
      <c r="EA566" s="248"/>
      <c r="EB566" s="248"/>
      <c r="EC566" s="248"/>
      <c r="ED566" s="248"/>
      <c r="EE566" s="248"/>
      <c r="EF566" s="248"/>
    </row>
    <row r="567" spans="1:9" ht="25.5" customHeight="1">
      <c r="A567" s="269">
        <v>2910</v>
      </c>
      <c r="B567" s="272" t="s">
        <v>737</v>
      </c>
      <c r="C567" s="273">
        <v>1</v>
      </c>
      <c r="D567" s="273">
        <v>1</v>
      </c>
      <c r="E567" s="273"/>
      <c r="F567" s="274" t="s">
        <v>262</v>
      </c>
      <c r="G567" s="267">
        <f>SUM(H567:I567)</f>
        <v>395372</v>
      </c>
      <c r="H567" s="267">
        <f>SUM(H569+H570+H575)</f>
        <v>365972</v>
      </c>
      <c r="I567" s="267">
        <f>SUM(I569:I575)</f>
        <v>29400</v>
      </c>
    </row>
    <row r="568" spans="1:9" ht="58.5" customHeight="1">
      <c r="A568" s="269"/>
      <c r="B568" s="272"/>
      <c r="C568" s="273"/>
      <c r="D568" s="273"/>
      <c r="E568" s="273"/>
      <c r="F568" s="274" t="s">
        <v>624</v>
      </c>
      <c r="G568" s="267"/>
      <c r="H568" s="267"/>
      <c r="I568" s="267"/>
    </row>
    <row r="569" spans="1:9" s="349" customFormat="1" ht="38.25" customHeight="1">
      <c r="A569" s="345"/>
      <c r="B569" s="346"/>
      <c r="C569" s="347"/>
      <c r="D569" s="347"/>
      <c r="E569" s="347">
        <v>4211</v>
      </c>
      <c r="F569" s="348" t="s">
        <v>755</v>
      </c>
      <c r="G569" s="296">
        <f>SUM(H569)</f>
        <v>850</v>
      </c>
      <c r="H569" s="296">
        <v>850</v>
      </c>
      <c r="I569" s="296">
        <v>0</v>
      </c>
    </row>
    <row r="570" spans="1:9" ht="36.75" customHeight="1">
      <c r="A570" s="269"/>
      <c r="B570" s="272"/>
      <c r="C570" s="273"/>
      <c r="D570" s="273"/>
      <c r="E570" s="273">
        <v>4637</v>
      </c>
      <c r="F570" s="313" t="s">
        <v>593</v>
      </c>
      <c r="G570" s="267">
        <f>SUM(H570:I570)</f>
        <v>365122</v>
      </c>
      <c r="H570" s="267">
        <v>365122</v>
      </c>
      <c r="I570" s="267">
        <v>0</v>
      </c>
    </row>
    <row r="571" spans="1:9" ht="50.25" customHeight="1">
      <c r="A571" s="269"/>
      <c r="B571" s="272"/>
      <c r="C571" s="273"/>
      <c r="D571" s="273"/>
      <c r="E571" s="273">
        <v>4655</v>
      </c>
      <c r="F571" s="313" t="s">
        <v>1080</v>
      </c>
      <c r="G571" s="267">
        <f>SUM(H571)</f>
        <v>0</v>
      </c>
      <c r="H571" s="267">
        <v>0</v>
      </c>
      <c r="I571" s="267">
        <v>0</v>
      </c>
    </row>
    <row r="572" spans="1:9" ht="40.5" customHeight="1">
      <c r="A572" s="269"/>
      <c r="B572" s="272"/>
      <c r="C572" s="273"/>
      <c r="D572" s="273"/>
      <c r="E572" s="273">
        <v>5112</v>
      </c>
      <c r="F572" s="322" t="s">
        <v>611</v>
      </c>
      <c r="G572" s="267">
        <f>SUM(H572+I572)</f>
        <v>2400</v>
      </c>
      <c r="H572" s="267">
        <v>0</v>
      </c>
      <c r="I572" s="267">
        <v>2400</v>
      </c>
    </row>
    <row r="573" spans="1:9" ht="33.75" customHeight="1">
      <c r="A573" s="269"/>
      <c r="B573" s="272"/>
      <c r="C573" s="273"/>
      <c r="D573" s="273"/>
      <c r="E573" s="273">
        <v>5113</v>
      </c>
      <c r="F573" s="288" t="s">
        <v>612</v>
      </c>
      <c r="G573" s="267">
        <f>SUM(H573+I573)</f>
        <v>15000</v>
      </c>
      <c r="H573" s="267">
        <v>0</v>
      </c>
      <c r="I573" s="267">
        <v>15000</v>
      </c>
    </row>
    <row r="574" spans="1:9" ht="25.5" customHeight="1">
      <c r="A574" s="269"/>
      <c r="B574" s="272"/>
      <c r="C574" s="273"/>
      <c r="D574" s="273"/>
      <c r="E574" s="273">
        <v>5134</v>
      </c>
      <c r="F574" s="288" t="s">
        <v>606</v>
      </c>
      <c r="G574" s="267">
        <f>SUM(H574+I574)</f>
        <v>0</v>
      </c>
      <c r="H574" s="267">
        <v>0</v>
      </c>
      <c r="I574" s="267">
        <v>0</v>
      </c>
    </row>
    <row r="575" spans="1:9" ht="27.75" customHeight="1">
      <c r="A575" s="269"/>
      <c r="B575" s="272"/>
      <c r="C575" s="273"/>
      <c r="D575" s="273"/>
      <c r="E575" s="279">
        <v>5122</v>
      </c>
      <c r="F575" s="322" t="s">
        <v>608</v>
      </c>
      <c r="G575" s="267">
        <f>SUM(H575+I575)</f>
        <v>12000</v>
      </c>
      <c r="H575" s="267">
        <v>0</v>
      </c>
      <c r="I575" s="267">
        <v>12000</v>
      </c>
    </row>
    <row r="576" spans="1:9" ht="18" hidden="1">
      <c r="A576" s="269"/>
      <c r="B576" s="272" t="s">
        <v>737</v>
      </c>
      <c r="C576" s="273">
        <v>1</v>
      </c>
      <c r="D576" s="273">
        <v>2</v>
      </c>
      <c r="E576" s="273"/>
      <c r="F576" s="274" t="s">
        <v>1026</v>
      </c>
      <c r="G576" s="267">
        <f>SUM(H576:I576)</f>
        <v>0</v>
      </c>
      <c r="H576" s="267"/>
      <c r="I576" s="267"/>
    </row>
    <row r="577" spans="1:9" ht="35.25" customHeight="1" hidden="1">
      <c r="A577" s="269">
        <v>2912</v>
      </c>
      <c r="B577" s="272"/>
      <c r="C577" s="273"/>
      <c r="D577" s="273"/>
      <c r="E577" s="273"/>
      <c r="F577" s="274" t="s">
        <v>624</v>
      </c>
      <c r="G577" s="267">
        <f aca="true" t="shared" si="17" ref="G577:G607">SUM(H577:I577)</f>
        <v>0</v>
      </c>
      <c r="H577" s="267">
        <f>SUM(H579:H580)</f>
        <v>0</v>
      </c>
      <c r="I577" s="267">
        <f>SUM(I579:I580)</f>
        <v>0</v>
      </c>
    </row>
    <row r="578" spans="1:9" ht="27.75" customHeight="1" hidden="1">
      <c r="A578" s="269"/>
      <c r="B578" s="272"/>
      <c r="C578" s="273"/>
      <c r="D578" s="273"/>
      <c r="E578" s="278">
        <v>4269</v>
      </c>
      <c r="F578" s="288" t="s">
        <v>688</v>
      </c>
      <c r="G578" s="267">
        <f t="shared" si="17"/>
        <v>0</v>
      </c>
      <c r="H578" s="267"/>
      <c r="I578" s="267"/>
    </row>
    <row r="579" spans="1:9" ht="15" customHeight="1" hidden="1">
      <c r="A579" s="269"/>
      <c r="B579" s="272"/>
      <c r="C579" s="273"/>
      <c r="D579" s="273"/>
      <c r="E579" s="273"/>
      <c r="F579" s="274" t="s">
        <v>625</v>
      </c>
      <c r="G579" s="267">
        <f t="shared" si="17"/>
        <v>0</v>
      </c>
      <c r="H579" s="267"/>
      <c r="I579" s="267"/>
    </row>
    <row r="580" spans="1:9" ht="15" customHeight="1" hidden="1">
      <c r="A580" s="269"/>
      <c r="B580" s="272"/>
      <c r="C580" s="273"/>
      <c r="D580" s="273"/>
      <c r="E580" s="273"/>
      <c r="F580" s="274" t="s">
        <v>625</v>
      </c>
      <c r="G580" s="267">
        <f t="shared" si="17"/>
        <v>0</v>
      </c>
      <c r="H580" s="267"/>
      <c r="I580" s="267"/>
    </row>
    <row r="581" spans="1:9" ht="228" customHeight="1" hidden="1">
      <c r="A581" s="269"/>
      <c r="B581" s="265" t="s">
        <v>737</v>
      </c>
      <c r="C581" s="266">
        <v>2</v>
      </c>
      <c r="D581" s="266">
        <v>0</v>
      </c>
      <c r="E581" s="266"/>
      <c r="F581" s="287" t="s">
        <v>415</v>
      </c>
      <c r="G581" s="267">
        <f t="shared" si="17"/>
        <v>0</v>
      </c>
      <c r="H581" s="267">
        <f>SUM(H582,H586)</f>
        <v>0</v>
      </c>
      <c r="I581" s="267">
        <f>SUM(I582,I586)</f>
        <v>0</v>
      </c>
    </row>
    <row r="582" spans="1:9" ht="300" customHeight="1" hidden="1">
      <c r="A582" s="269">
        <v>2920</v>
      </c>
      <c r="B582" s="272" t="s">
        <v>737</v>
      </c>
      <c r="C582" s="273">
        <v>2</v>
      </c>
      <c r="D582" s="273">
        <v>1</v>
      </c>
      <c r="E582" s="273"/>
      <c r="F582" s="274" t="s">
        <v>739</v>
      </c>
      <c r="G582" s="267">
        <f t="shared" si="17"/>
        <v>0</v>
      </c>
      <c r="H582" s="267">
        <f>SUM(H584:H585)</f>
        <v>0</v>
      </c>
      <c r="I582" s="267">
        <f>SUM(I584:I585)</f>
        <v>0</v>
      </c>
    </row>
    <row r="583" spans="1:9" ht="36" customHeight="1" hidden="1">
      <c r="A583" s="269">
        <v>2921</v>
      </c>
      <c r="B583" s="272"/>
      <c r="C583" s="273"/>
      <c r="D583" s="273"/>
      <c r="E583" s="273"/>
      <c r="F583" s="274" t="s">
        <v>624</v>
      </c>
      <c r="G583" s="267">
        <f t="shared" si="17"/>
        <v>0</v>
      </c>
      <c r="H583" s="267"/>
      <c r="I583" s="267"/>
    </row>
    <row r="584" spans="1:9" ht="15" customHeight="1" hidden="1">
      <c r="A584" s="269"/>
      <c r="B584" s="272"/>
      <c r="C584" s="273"/>
      <c r="D584" s="273"/>
      <c r="E584" s="273"/>
      <c r="F584" s="274" t="s">
        <v>625</v>
      </c>
      <c r="G584" s="267">
        <f t="shared" si="17"/>
        <v>0</v>
      </c>
      <c r="H584" s="267"/>
      <c r="I584" s="267"/>
    </row>
    <row r="585" spans="1:9" ht="15" customHeight="1" hidden="1">
      <c r="A585" s="269"/>
      <c r="B585" s="272"/>
      <c r="C585" s="273"/>
      <c r="D585" s="273"/>
      <c r="E585" s="273"/>
      <c r="F585" s="274" t="s">
        <v>625</v>
      </c>
      <c r="G585" s="267">
        <f t="shared" si="17"/>
        <v>0</v>
      </c>
      <c r="H585" s="267"/>
      <c r="I585" s="267"/>
    </row>
    <row r="586" spans="1:9" ht="300" customHeight="1" hidden="1">
      <c r="A586" s="269"/>
      <c r="B586" s="272" t="s">
        <v>737</v>
      </c>
      <c r="C586" s="273">
        <v>2</v>
      </c>
      <c r="D586" s="273">
        <v>2</v>
      </c>
      <c r="E586" s="273"/>
      <c r="F586" s="274" t="s">
        <v>740</v>
      </c>
      <c r="G586" s="267">
        <f t="shared" si="17"/>
        <v>0</v>
      </c>
      <c r="H586" s="267">
        <f>SUM(H588:H589)</f>
        <v>0</v>
      </c>
      <c r="I586" s="267">
        <f>SUM(I588:I589)</f>
        <v>0</v>
      </c>
    </row>
    <row r="587" spans="1:9" ht="36" customHeight="1" hidden="1">
      <c r="A587" s="269">
        <v>2922</v>
      </c>
      <c r="B587" s="272"/>
      <c r="C587" s="273"/>
      <c r="D587" s="273"/>
      <c r="E587" s="273"/>
      <c r="F587" s="274" t="s">
        <v>624</v>
      </c>
      <c r="G587" s="267">
        <f t="shared" si="17"/>
        <v>0</v>
      </c>
      <c r="H587" s="267"/>
      <c r="I587" s="267"/>
    </row>
    <row r="588" spans="1:9" ht="15" customHeight="1" hidden="1">
      <c r="A588" s="269"/>
      <c r="B588" s="272"/>
      <c r="C588" s="273"/>
      <c r="D588" s="273"/>
      <c r="E588" s="273"/>
      <c r="F588" s="274" t="s">
        <v>625</v>
      </c>
      <c r="G588" s="267">
        <f t="shared" si="17"/>
        <v>0</v>
      </c>
      <c r="H588" s="267"/>
      <c r="I588" s="267"/>
    </row>
    <row r="589" spans="1:9" ht="18.75" customHeight="1" hidden="1">
      <c r="A589" s="269"/>
      <c r="B589" s="272"/>
      <c r="C589" s="273"/>
      <c r="D589" s="273"/>
      <c r="E589" s="273"/>
      <c r="F589" s="274" t="s">
        <v>625</v>
      </c>
      <c r="G589" s="267">
        <f t="shared" si="17"/>
        <v>0</v>
      </c>
      <c r="H589" s="267"/>
      <c r="I589" s="267"/>
    </row>
    <row r="590" spans="1:9" ht="22.5" customHeight="1" hidden="1">
      <c r="A590" s="269"/>
      <c r="B590" s="265" t="s">
        <v>737</v>
      </c>
      <c r="C590" s="266">
        <v>3</v>
      </c>
      <c r="D590" s="266">
        <v>0</v>
      </c>
      <c r="E590" s="266"/>
      <c r="F590" s="287" t="s">
        <v>416</v>
      </c>
      <c r="G590" s="267">
        <f t="shared" si="17"/>
        <v>0</v>
      </c>
      <c r="H590" s="267">
        <f>SUM(H591,H595)</f>
        <v>0</v>
      </c>
      <c r="I590" s="267">
        <f>SUM(I591,I595)</f>
        <v>0</v>
      </c>
    </row>
    <row r="591" spans="1:9" ht="22.5" customHeight="1" hidden="1">
      <c r="A591" s="269">
        <v>2930</v>
      </c>
      <c r="B591" s="272" t="s">
        <v>737</v>
      </c>
      <c r="C591" s="273">
        <v>3</v>
      </c>
      <c r="D591" s="273">
        <v>1</v>
      </c>
      <c r="E591" s="273"/>
      <c r="F591" s="274" t="s">
        <v>741</v>
      </c>
      <c r="G591" s="267">
        <f t="shared" si="17"/>
        <v>0</v>
      </c>
      <c r="H591" s="267">
        <f>SUM(H593:H594)</f>
        <v>0</v>
      </c>
      <c r="I591" s="267">
        <f>SUM(I593:I594)</f>
        <v>0</v>
      </c>
    </row>
    <row r="592" spans="1:9" ht="15" customHeight="1" hidden="1">
      <c r="A592" s="269">
        <v>2931</v>
      </c>
      <c r="B592" s="272"/>
      <c r="C592" s="273"/>
      <c r="D592" s="273"/>
      <c r="E592" s="273"/>
      <c r="F592" s="274" t="s">
        <v>624</v>
      </c>
      <c r="G592" s="267">
        <f t="shared" si="17"/>
        <v>0</v>
      </c>
      <c r="H592" s="267"/>
      <c r="I592" s="267"/>
    </row>
    <row r="593" spans="1:9" ht="17.25" customHeight="1" hidden="1">
      <c r="A593" s="269"/>
      <c r="B593" s="272"/>
      <c r="C593" s="273"/>
      <c r="D593" s="273"/>
      <c r="E593" s="273"/>
      <c r="F593" s="274" t="s">
        <v>625</v>
      </c>
      <c r="G593" s="267">
        <f t="shared" si="17"/>
        <v>0</v>
      </c>
      <c r="H593" s="267"/>
      <c r="I593" s="267"/>
    </row>
    <row r="594" spans="1:9" ht="15.75" customHeight="1" hidden="1">
      <c r="A594" s="269"/>
      <c r="B594" s="272"/>
      <c r="C594" s="273"/>
      <c r="D594" s="273"/>
      <c r="E594" s="273"/>
      <c r="F594" s="274" t="s">
        <v>625</v>
      </c>
      <c r="G594" s="267">
        <f t="shared" si="17"/>
        <v>0</v>
      </c>
      <c r="H594" s="267"/>
      <c r="I594" s="267"/>
    </row>
    <row r="595" spans="1:9" ht="20.25" customHeight="1" hidden="1">
      <c r="A595" s="269"/>
      <c r="B595" s="272" t="s">
        <v>737</v>
      </c>
      <c r="C595" s="273">
        <v>3</v>
      </c>
      <c r="D595" s="273">
        <v>2</v>
      </c>
      <c r="E595" s="273"/>
      <c r="F595" s="274" t="s">
        <v>742</v>
      </c>
      <c r="G595" s="267">
        <f t="shared" si="17"/>
        <v>0</v>
      </c>
      <c r="H595" s="267">
        <f>SUM(H597:H598)</f>
        <v>0</v>
      </c>
      <c r="I595" s="267">
        <f>SUM(I597:I598)</f>
        <v>0</v>
      </c>
    </row>
    <row r="596" spans="1:9" ht="17.25" customHeight="1" hidden="1">
      <c r="A596" s="269">
        <v>2932</v>
      </c>
      <c r="B596" s="272"/>
      <c r="C596" s="273"/>
      <c r="D596" s="273"/>
      <c r="E596" s="273"/>
      <c r="F596" s="274" t="s">
        <v>624</v>
      </c>
      <c r="G596" s="267">
        <f t="shared" si="17"/>
        <v>0</v>
      </c>
      <c r="H596" s="267"/>
      <c r="I596" s="267"/>
    </row>
    <row r="597" spans="1:9" ht="17.25" customHeight="1" hidden="1">
      <c r="A597" s="269"/>
      <c r="B597" s="272"/>
      <c r="C597" s="273"/>
      <c r="D597" s="273"/>
      <c r="E597" s="273"/>
      <c r="F597" s="274" t="s">
        <v>625</v>
      </c>
      <c r="G597" s="267">
        <f t="shared" si="17"/>
        <v>0</v>
      </c>
      <c r="H597" s="267"/>
      <c r="I597" s="267"/>
    </row>
    <row r="598" spans="1:9" ht="18" customHeight="1" hidden="1">
      <c r="A598" s="269"/>
      <c r="B598" s="272"/>
      <c r="C598" s="273"/>
      <c r="D598" s="273"/>
      <c r="E598" s="273"/>
      <c r="F598" s="274" t="s">
        <v>625</v>
      </c>
      <c r="G598" s="267">
        <f t="shared" si="17"/>
        <v>0</v>
      </c>
      <c r="H598" s="267"/>
      <c r="I598" s="267"/>
    </row>
    <row r="599" spans="1:9" ht="0.75" customHeight="1" hidden="1">
      <c r="A599" s="269"/>
      <c r="B599" s="265" t="s">
        <v>737</v>
      </c>
      <c r="C599" s="266">
        <v>4</v>
      </c>
      <c r="D599" s="266">
        <v>0</v>
      </c>
      <c r="E599" s="266"/>
      <c r="F599" s="287" t="s">
        <v>417</v>
      </c>
      <c r="G599" s="267">
        <f t="shared" si="17"/>
        <v>0</v>
      </c>
      <c r="H599" s="267">
        <f>SUM(H600,H604)</f>
        <v>0</v>
      </c>
      <c r="I599" s="267">
        <f>SUM(I600,I604)</f>
        <v>0</v>
      </c>
    </row>
    <row r="600" spans="1:9" ht="20.25" customHeight="1" hidden="1">
      <c r="A600" s="269">
        <v>2940</v>
      </c>
      <c r="B600" s="272" t="s">
        <v>737</v>
      </c>
      <c r="C600" s="273">
        <v>4</v>
      </c>
      <c r="D600" s="273">
        <v>1</v>
      </c>
      <c r="E600" s="273"/>
      <c r="F600" s="274" t="s">
        <v>743</v>
      </c>
      <c r="G600" s="267">
        <f t="shared" si="17"/>
        <v>0</v>
      </c>
      <c r="H600" s="267">
        <f>SUM(H602:H603)</f>
        <v>0</v>
      </c>
      <c r="I600" s="267">
        <f>SUM(I602:I603)</f>
        <v>0</v>
      </c>
    </row>
    <row r="601" spans="1:9" ht="16.5" customHeight="1" hidden="1">
      <c r="A601" s="269">
        <v>2941</v>
      </c>
      <c r="B601" s="272"/>
      <c r="C601" s="273"/>
      <c r="D601" s="273"/>
      <c r="E601" s="273"/>
      <c r="F601" s="274" t="s">
        <v>624</v>
      </c>
      <c r="G601" s="267">
        <f t="shared" si="17"/>
        <v>0</v>
      </c>
      <c r="H601" s="267"/>
      <c r="I601" s="267"/>
    </row>
    <row r="602" spans="1:9" ht="13.5" customHeight="1" hidden="1">
      <c r="A602" s="269"/>
      <c r="B602" s="272"/>
      <c r="C602" s="273"/>
      <c r="D602" s="273"/>
      <c r="E602" s="273"/>
      <c r="F602" s="274" t="s">
        <v>625</v>
      </c>
      <c r="G602" s="267">
        <f t="shared" si="17"/>
        <v>0</v>
      </c>
      <c r="H602" s="267"/>
      <c r="I602" s="267"/>
    </row>
    <row r="603" spans="1:9" ht="12" customHeight="1" hidden="1">
      <c r="A603" s="269"/>
      <c r="B603" s="272"/>
      <c r="C603" s="273"/>
      <c r="D603" s="273"/>
      <c r="E603" s="273"/>
      <c r="F603" s="274" t="s">
        <v>625</v>
      </c>
      <c r="G603" s="267">
        <f t="shared" si="17"/>
        <v>0</v>
      </c>
      <c r="H603" s="267"/>
      <c r="I603" s="267"/>
    </row>
    <row r="604" spans="1:9" ht="15" customHeight="1" hidden="1">
      <c r="A604" s="269"/>
      <c r="B604" s="272" t="s">
        <v>737</v>
      </c>
      <c r="C604" s="273">
        <v>4</v>
      </c>
      <c r="D604" s="273">
        <v>2</v>
      </c>
      <c r="E604" s="273"/>
      <c r="F604" s="274" t="s">
        <v>744</v>
      </c>
      <c r="G604" s="267">
        <f t="shared" si="17"/>
        <v>0</v>
      </c>
      <c r="H604" s="267">
        <f>SUM(H606:H607)</f>
        <v>0</v>
      </c>
      <c r="I604" s="267">
        <f>SUM(I606:I607)</f>
        <v>0</v>
      </c>
    </row>
    <row r="605" spans="1:9" ht="17.25" customHeight="1" hidden="1">
      <c r="A605" s="269">
        <v>2942</v>
      </c>
      <c r="B605" s="272"/>
      <c r="C605" s="273"/>
      <c r="D605" s="273"/>
      <c r="E605" s="273"/>
      <c r="F605" s="274" t="s">
        <v>624</v>
      </c>
      <c r="G605" s="267">
        <f t="shared" si="17"/>
        <v>0</v>
      </c>
      <c r="H605" s="267"/>
      <c r="I605" s="267"/>
    </row>
    <row r="606" spans="1:9" ht="18" customHeight="1" hidden="1">
      <c r="A606" s="269"/>
      <c r="B606" s="272"/>
      <c r="C606" s="273"/>
      <c r="D606" s="273"/>
      <c r="E606" s="273"/>
      <c r="F606" s="274" t="s">
        <v>625</v>
      </c>
      <c r="G606" s="267">
        <f t="shared" si="17"/>
        <v>0</v>
      </c>
      <c r="H606" s="267"/>
      <c r="I606" s="267"/>
    </row>
    <row r="607" spans="1:9" ht="18" customHeight="1" hidden="1">
      <c r="A607" s="269"/>
      <c r="B607" s="272"/>
      <c r="C607" s="273"/>
      <c r="D607" s="273"/>
      <c r="E607" s="273"/>
      <c r="F607" s="274" t="s">
        <v>625</v>
      </c>
      <c r="G607" s="267">
        <f t="shared" si="17"/>
        <v>0</v>
      </c>
      <c r="H607" s="267"/>
      <c r="I607" s="267"/>
    </row>
    <row r="608" spans="1:9" ht="18" customHeight="1" hidden="1">
      <c r="A608" s="269"/>
      <c r="B608" s="272" t="s">
        <v>737</v>
      </c>
      <c r="C608" s="273">
        <v>1</v>
      </c>
      <c r="D608" s="273">
        <v>2</v>
      </c>
      <c r="E608" s="273"/>
      <c r="F608" s="274" t="s">
        <v>738</v>
      </c>
      <c r="G608" s="267"/>
      <c r="H608" s="267"/>
      <c r="I608" s="267">
        <v>0</v>
      </c>
    </row>
    <row r="609" spans="1:9" ht="0.75" customHeight="1" hidden="1">
      <c r="A609" s="269">
        <v>2912</v>
      </c>
      <c r="B609" s="272"/>
      <c r="C609" s="273"/>
      <c r="D609" s="273"/>
      <c r="E609" s="273"/>
      <c r="F609" s="274" t="s">
        <v>625</v>
      </c>
      <c r="G609" s="267">
        <f>SUM(H609:I609)</f>
        <v>0</v>
      </c>
      <c r="H609" s="267"/>
      <c r="I609" s="267"/>
    </row>
    <row r="610" spans="1:9" ht="24" customHeight="1" hidden="1">
      <c r="A610" s="269"/>
      <c r="B610" s="272"/>
      <c r="C610" s="273"/>
      <c r="D610" s="273"/>
      <c r="E610" s="290">
        <v>5112</v>
      </c>
      <c r="F610" s="322" t="s">
        <v>611</v>
      </c>
      <c r="G610" s="267"/>
      <c r="H610" s="267"/>
      <c r="I610" s="267">
        <v>0</v>
      </c>
    </row>
    <row r="611" spans="1:9" ht="41.25" customHeight="1">
      <c r="A611" s="269"/>
      <c r="B611" s="272" t="s">
        <v>737</v>
      </c>
      <c r="C611" s="273">
        <v>5</v>
      </c>
      <c r="D611" s="273">
        <v>0</v>
      </c>
      <c r="E611" s="266"/>
      <c r="F611" s="274" t="s">
        <v>182</v>
      </c>
      <c r="G611" s="333">
        <f aca="true" t="shared" si="18" ref="G611:G624">SUM(H611:I611)</f>
        <v>261300</v>
      </c>
      <c r="H611" s="333">
        <f>SUM(H612)</f>
        <v>172800</v>
      </c>
      <c r="I611" s="333">
        <f>SUM(I612)</f>
        <v>88500</v>
      </c>
    </row>
    <row r="612" spans="1:9" ht="29.25" customHeight="1">
      <c r="A612" s="269">
        <v>2950</v>
      </c>
      <c r="B612" s="272" t="s">
        <v>737</v>
      </c>
      <c r="C612" s="273">
        <v>5</v>
      </c>
      <c r="D612" s="273">
        <v>1</v>
      </c>
      <c r="E612" s="273"/>
      <c r="F612" s="274" t="s">
        <v>745</v>
      </c>
      <c r="G612" s="267">
        <f t="shared" si="18"/>
        <v>261300</v>
      </c>
      <c r="H612" s="267">
        <f>SUM(H614+H615)</f>
        <v>172800</v>
      </c>
      <c r="I612" s="267">
        <f>SUM(I614+I615+I616)</f>
        <v>88500</v>
      </c>
    </row>
    <row r="613" spans="1:9" ht="38.25" customHeight="1">
      <c r="A613" s="269">
        <v>2951</v>
      </c>
      <c r="B613" s="272"/>
      <c r="C613" s="273"/>
      <c r="D613" s="273"/>
      <c r="E613" s="273"/>
      <c r="F613" s="274" t="s">
        <v>624</v>
      </c>
      <c r="G613" s="267">
        <f t="shared" si="18"/>
        <v>0</v>
      </c>
      <c r="H613" s="267">
        <v>0</v>
      </c>
      <c r="I613" s="267">
        <v>0</v>
      </c>
    </row>
    <row r="614" spans="1:9" ht="53.25" customHeight="1">
      <c r="A614" s="269"/>
      <c r="B614" s="272"/>
      <c r="C614" s="273"/>
      <c r="D614" s="273"/>
      <c r="E614" s="273">
        <v>4637</v>
      </c>
      <c r="F614" s="313" t="s">
        <v>593</v>
      </c>
      <c r="G614" s="267">
        <f t="shared" si="18"/>
        <v>172800</v>
      </c>
      <c r="H614" s="267">
        <v>172800</v>
      </c>
      <c r="I614" s="267">
        <v>0</v>
      </c>
    </row>
    <row r="615" spans="1:9" ht="27.75" customHeight="1">
      <c r="A615" s="269"/>
      <c r="B615" s="272"/>
      <c r="C615" s="273"/>
      <c r="D615" s="273"/>
      <c r="E615" s="273">
        <v>5134</v>
      </c>
      <c r="F615" s="322" t="s">
        <v>606</v>
      </c>
      <c r="G615" s="267">
        <f t="shared" si="18"/>
        <v>3500</v>
      </c>
      <c r="H615" s="267">
        <v>0</v>
      </c>
      <c r="I615" s="267">
        <v>3500</v>
      </c>
    </row>
    <row r="616" spans="1:9" ht="30" customHeight="1">
      <c r="A616" s="269"/>
      <c r="B616" s="272"/>
      <c r="C616" s="273"/>
      <c r="D616" s="273"/>
      <c r="E616" s="273">
        <v>5112</v>
      </c>
      <c r="F616" s="322" t="s">
        <v>611</v>
      </c>
      <c r="G616" s="267">
        <f t="shared" si="18"/>
        <v>85000</v>
      </c>
      <c r="H616" s="267">
        <v>0</v>
      </c>
      <c r="I616" s="267">
        <v>85000</v>
      </c>
    </row>
    <row r="617" spans="1:9" ht="18" customHeight="1" hidden="1">
      <c r="A617" s="269"/>
      <c r="B617" s="272" t="s">
        <v>737</v>
      </c>
      <c r="C617" s="273">
        <v>5</v>
      </c>
      <c r="D617" s="273">
        <v>2</v>
      </c>
      <c r="E617" s="273"/>
      <c r="F617" s="274" t="s">
        <v>746</v>
      </c>
      <c r="G617" s="267">
        <f t="shared" si="18"/>
        <v>0</v>
      </c>
      <c r="H617" s="267">
        <f>SUM(H619:H620)</f>
        <v>0</v>
      </c>
      <c r="I617" s="267">
        <f>SUM(I619:I620)</f>
        <v>0</v>
      </c>
    </row>
    <row r="618" spans="1:9" ht="15" customHeight="1" hidden="1">
      <c r="A618" s="269">
        <v>2952</v>
      </c>
      <c r="B618" s="272"/>
      <c r="C618" s="273"/>
      <c r="D618" s="273"/>
      <c r="E618" s="273"/>
      <c r="F618" s="274" t="s">
        <v>624</v>
      </c>
      <c r="G618" s="267">
        <f t="shared" si="18"/>
        <v>0</v>
      </c>
      <c r="H618" s="267"/>
      <c r="I618" s="267"/>
    </row>
    <row r="619" spans="1:9" ht="15" customHeight="1" hidden="1">
      <c r="A619" s="269"/>
      <c r="B619" s="272"/>
      <c r="C619" s="273"/>
      <c r="D619" s="273"/>
      <c r="E619" s="273"/>
      <c r="F619" s="274" t="s">
        <v>625</v>
      </c>
      <c r="G619" s="267">
        <f t="shared" si="18"/>
        <v>0</v>
      </c>
      <c r="H619" s="267"/>
      <c r="I619" s="267"/>
    </row>
    <row r="620" spans="1:9" ht="13.5" customHeight="1" hidden="1">
      <c r="A620" s="269"/>
      <c r="B620" s="272"/>
      <c r="C620" s="273"/>
      <c r="D620" s="273"/>
      <c r="E620" s="273"/>
      <c r="F620" s="274" t="s">
        <v>625</v>
      </c>
      <c r="G620" s="267">
        <f t="shared" si="18"/>
        <v>0</v>
      </c>
      <c r="H620" s="267"/>
      <c r="I620" s="267"/>
    </row>
    <row r="621" spans="1:9" ht="14.25" customHeight="1" hidden="1">
      <c r="A621" s="269"/>
      <c r="B621" s="265" t="s">
        <v>737</v>
      </c>
      <c r="C621" s="266">
        <v>6</v>
      </c>
      <c r="D621" s="266">
        <v>0</v>
      </c>
      <c r="E621" s="266"/>
      <c r="F621" s="287" t="s">
        <v>419</v>
      </c>
      <c r="G621" s="267">
        <f t="shared" si="18"/>
        <v>0</v>
      </c>
      <c r="H621" s="267">
        <f>SUM(H622)</f>
        <v>0</v>
      </c>
      <c r="I621" s="267">
        <f>SUM(I622)</f>
        <v>0</v>
      </c>
    </row>
    <row r="622" spans="1:9" ht="18" customHeight="1" hidden="1">
      <c r="A622" s="269">
        <v>2960</v>
      </c>
      <c r="B622" s="272" t="s">
        <v>737</v>
      </c>
      <c r="C622" s="273">
        <v>6</v>
      </c>
      <c r="D622" s="273">
        <v>1</v>
      </c>
      <c r="E622" s="273"/>
      <c r="F622" s="274" t="s">
        <v>275</v>
      </c>
      <c r="G622" s="267">
        <f t="shared" si="18"/>
        <v>0</v>
      </c>
      <c r="H622" s="267">
        <f>SUM(H624:H624)</f>
        <v>0</v>
      </c>
      <c r="I622" s="267">
        <f>SUM(I624:I624)</f>
        <v>0</v>
      </c>
    </row>
    <row r="623" spans="1:9" ht="19.5" customHeight="1" hidden="1">
      <c r="A623" s="269">
        <v>2961</v>
      </c>
      <c r="B623" s="272"/>
      <c r="C623" s="273"/>
      <c r="D623" s="273"/>
      <c r="E623" s="273"/>
      <c r="F623" s="274" t="s">
        <v>624</v>
      </c>
      <c r="G623" s="267">
        <f t="shared" si="18"/>
        <v>0</v>
      </c>
      <c r="H623" s="267"/>
      <c r="I623" s="267"/>
    </row>
    <row r="624" spans="1:9" ht="23.25" customHeight="1" hidden="1">
      <c r="A624" s="269"/>
      <c r="B624" s="272"/>
      <c r="C624" s="273"/>
      <c r="D624" s="273"/>
      <c r="E624" s="273"/>
      <c r="F624" s="274" t="s">
        <v>625</v>
      </c>
      <c r="G624" s="267">
        <f t="shared" si="18"/>
        <v>0</v>
      </c>
      <c r="H624" s="267"/>
      <c r="I624" s="267"/>
    </row>
    <row r="625" spans="1:136" ht="77.25" customHeight="1">
      <c r="A625" s="269"/>
      <c r="B625" s="272" t="s">
        <v>747</v>
      </c>
      <c r="C625" s="273">
        <v>0</v>
      </c>
      <c r="D625" s="273">
        <v>0</v>
      </c>
      <c r="E625" s="266"/>
      <c r="F625" s="262" t="s">
        <v>1072</v>
      </c>
      <c r="G625" s="267">
        <f aca="true" t="shared" si="19" ref="G625:G668">SUM(H625:I625)</f>
        <v>28000</v>
      </c>
      <c r="H625" s="267">
        <f>SUM(H658)</f>
        <v>28000</v>
      </c>
      <c r="I625" s="267">
        <v>0</v>
      </c>
      <c r="J625" s="268"/>
      <c r="K625" s="268"/>
      <c r="L625" s="268"/>
      <c r="M625" s="268"/>
      <c r="N625" s="268"/>
      <c r="O625" s="268"/>
      <c r="P625" s="268"/>
      <c r="Q625" s="268"/>
      <c r="R625" s="268"/>
      <c r="S625" s="268"/>
      <c r="T625" s="268"/>
      <c r="U625" s="268"/>
      <c r="V625" s="268"/>
      <c r="W625" s="268"/>
      <c r="X625" s="268"/>
      <c r="Y625" s="268"/>
      <c r="Z625" s="268"/>
      <c r="AA625" s="268"/>
      <c r="AB625" s="268"/>
      <c r="AC625" s="268"/>
      <c r="AD625" s="268"/>
      <c r="AE625" s="268"/>
      <c r="AF625" s="268"/>
      <c r="AG625" s="268"/>
      <c r="AH625" s="268"/>
      <c r="AI625" s="268"/>
      <c r="AJ625" s="268"/>
      <c r="AK625" s="268"/>
      <c r="AL625" s="268"/>
      <c r="AM625" s="268"/>
      <c r="AN625" s="268"/>
      <c r="AO625" s="268"/>
      <c r="AP625" s="268"/>
      <c r="AQ625" s="268"/>
      <c r="AR625" s="268"/>
      <c r="AS625" s="268"/>
      <c r="AT625" s="268"/>
      <c r="AU625" s="268"/>
      <c r="AV625" s="268"/>
      <c r="AW625" s="268"/>
      <c r="AX625" s="268"/>
      <c r="AY625" s="268"/>
      <c r="AZ625" s="268"/>
      <c r="BA625" s="268"/>
      <c r="BB625" s="268"/>
      <c r="BC625" s="268"/>
      <c r="BD625" s="268"/>
      <c r="BE625" s="268"/>
      <c r="BF625" s="268"/>
      <c r="BG625" s="268"/>
      <c r="BH625" s="268"/>
      <c r="BI625" s="268"/>
      <c r="BJ625" s="268"/>
      <c r="BK625" s="268"/>
      <c r="BL625" s="268"/>
      <c r="BM625" s="268"/>
      <c r="BN625" s="268"/>
      <c r="BO625" s="268"/>
      <c r="BP625" s="268"/>
      <c r="BQ625" s="268"/>
      <c r="BR625" s="268"/>
      <c r="BS625" s="268"/>
      <c r="BT625" s="268"/>
      <c r="BU625" s="268"/>
      <c r="BV625" s="268"/>
      <c r="BW625" s="268"/>
      <c r="BX625" s="268"/>
      <c r="BY625" s="268"/>
      <c r="BZ625" s="268"/>
      <c r="CA625" s="268"/>
      <c r="CB625" s="268"/>
      <c r="CC625" s="268"/>
      <c r="CD625" s="268"/>
      <c r="CE625" s="268"/>
      <c r="CF625" s="268"/>
      <c r="CG625" s="268"/>
      <c r="CH625" s="268"/>
      <c r="CI625" s="268"/>
      <c r="CJ625" s="268"/>
      <c r="CK625" s="268"/>
      <c r="CL625" s="268"/>
      <c r="CM625" s="268"/>
      <c r="CN625" s="268"/>
      <c r="CO625" s="268"/>
      <c r="CP625" s="268"/>
      <c r="CQ625" s="268"/>
      <c r="CR625" s="268"/>
      <c r="CS625" s="268"/>
      <c r="CT625" s="268"/>
      <c r="CU625" s="268"/>
      <c r="CV625" s="268"/>
      <c r="CW625" s="268"/>
      <c r="CX625" s="268"/>
      <c r="CY625" s="268"/>
      <c r="CZ625" s="268"/>
      <c r="DA625" s="268"/>
      <c r="DB625" s="268"/>
      <c r="DC625" s="268"/>
      <c r="DD625" s="268"/>
      <c r="DE625" s="268"/>
      <c r="DF625" s="268"/>
      <c r="DG625" s="268"/>
      <c r="DH625" s="268"/>
      <c r="DI625" s="268"/>
      <c r="DJ625" s="268"/>
      <c r="DK625" s="268"/>
      <c r="DL625" s="268"/>
      <c r="DM625" s="268"/>
      <c r="DN625" s="268"/>
      <c r="DO625" s="268"/>
      <c r="DP625" s="268"/>
      <c r="DQ625" s="268"/>
      <c r="DR625" s="268"/>
      <c r="DS625" s="268"/>
      <c r="DT625" s="268"/>
      <c r="DU625" s="268"/>
      <c r="DV625" s="268"/>
      <c r="DW625" s="268"/>
      <c r="DX625" s="268"/>
      <c r="DY625" s="268"/>
      <c r="DZ625" s="268"/>
      <c r="EA625" s="268"/>
      <c r="EB625" s="268"/>
      <c r="EC625" s="268"/>
      <c r="ED625" s="268"/>
      <c r="EE625" s="268"/>
      <c r="EF625" s="268"/>
    </row>
    <row r="626" spans="1:136" s="268" customFormat="1" ht="27" customHeight="1" hidden="1">
      <c r="A626" s="254">
        <v>3000</v>
      </c>
      <c r="B626" s="272" t="s">
        <v>747</v>
      </c>
      <c r="C626" s="273">
        <v>1</v>
      </c>
      <c r="D626" s="273">
        <v>0</v>
      </c>
      <c r="E626" s="266"/>
      <c r="F626" s="287" t="s">
        <v>423</v>
      </c>
      <c r="G626" s="267">
        <v>0</v>
      </c>
      <c r="H626" s="267">
        <v>0</v>
      </c>
      <c r="I626" s="267">
        <v>0</v>
      </c>
      <c r="J626" s="248"/>
      <c r="K626" s="248"/>
      <c r="L626" s="248"/>
      <c r="M626" s="248"/>
      <c r="N626" s="248"/>
      <c r="O626" s="248"/>
      <c r="P626" s="248"/>
      <c r="Q626" s="248"/>
      <c r="R626" s="248"/>
      <c r="S626" s="248"/>
      <c r="T626" s="248"/>
      <c r="U626" s="248"/>
      <c r="V626" s="248"/>
      <c r="W626" s="248"/>
      <c r="X626" s="248"/>
      <c r="Y626" s="248"/>
      <c r="Z626" s="248"/>
      <c r="AA626" s="248"/>
      <c r="AB626" s="248"/>
      <c r="AC626" s="248"/>
      <c r="AD626" s="248"/>
      <c r="AE626" s="248"/>
      <c r="AF626" s="248"/>
      <c r="AG626" s="248"/>
      <c r="AH626" s="248"/>
      <c r="AI626" s="248"/>
      <c r="AJ626" s="248"/>
      <c r="AK626" s="248"/>
      <c r="AL626" s="248"/>
      <c r="AM626" s="248"/>
      <c r="AN626" s="248"/>
      <c r="AO626" s="248"/>
      <c r="AP626" s="248"/>
      <c r="AQ626" s="248"/>
      <c r="AR626" s="248"/>
      <c r="AS626" s="248"/>
      <c r="AT626" s="248"/>
      <c r="AU626" s="248"/>
      <c r="AV626" s="248"/>
      <c r="AW626" s="248"/>
      <c r="AX626" s="248"/>
      <c r="AY626" s="248"/>
      <c r="AZ626" s="248"/>
      <c r="BA626" s="248"/>
      <c r="BB626" s="248"/>
      <c r="BC626" s="248"/>
      <c r="BD626" s="248"/>
      <c r="BE626" s="248"/>
      <c r="BF626" s="248"/>
      <c r="BG626" s="248"/>
      <c r="BH626" s="248"/>
      <c r="BI626" s="248"/>
      <c r="BJ626" s="248"/>
      <c r="BK626" s="248"/>
      <c r="BL626" s="248"/>
      <c r="BM626" s="248"/>
      <c r="BN626" s="248"/>
      <c r="BO626" s="248"/>
      <c r="BP626" s="248"/>
      <c r="BQ626" s="248"/>
      <c r="BR626" s="248"/>
      <c r="BS626" s="248"/>
      <c r="BT626" s="248"/>
      <c r="BU626" s="248"/>
      <c r="BV626" s="248"/>
      <c r="BW626" s="248"/>
      <c r="BX626" s="248"/>
      <c r="BY626" s="248"/>
      <c r="BZ626" s="248"/>
      <c r="CA626" s="248"/>
      <c r="CB626" s="248"/>
      <c r="CC626" s="248"/>
      <c r="CD626" s="248"/>
      <c r="CE626" s="248"/>
      <c r="CF626" s="248"/>
      <c r="CG626" s="248"/>
      <c r="CH626" s="248"/>
      <c r="CI626" s="248"/>
      <c r="CJ626" s="248"/>
      <c r="CK626" s="248"/>
      <c r="CL626" s="248"/>
      <c r="CM626" s="248"/>
      <c r="CN626" s="248"/>
      <c r="CO626" s="248"/>
      <c r="CP626" s="248"/>
      <c r="CQ626" s="248"/>
      <c r="CR626" s="248"/>
      <c r="CS626" s="248"/>
      <c r="CT626" s="248"/>
      <c r="CU626" s="248"/>
      <c r="CV626" s="248"/>
      <c r="CW626" s="248"/>
      <c r="CX626" s="248"/>
      <c r="CY626" s="248"/>
      <c r="CZ626" s="248"/>
      <c r="DA626" s="248"/>
      <c r="DB626" s="248"/>
      <c r="DC626" s="248"/>
      <c r="DD626" s="248"/>
      <c r="DE626" s="248"/>
      <c r="DF626" s="248"/>
      <c r="DG626" s="248"/>
      <c r="DH626" s="248"/>
      <c r="DI626" s="248"/>
      <c r="DJ626" s="248"/>
      <c r="DK626" s="248"/>
      <c r="DL626" s="248"/>
      <c r="DM626" s="248"/>
      <c r="DN626" s="248"/>
      <c r="DO626" s="248"/>
      <c r="DP626" s="248"/>
      <c r="DQ626" s="248"/>
      <c r="DR626" s="248"/>
      <c r="DS626" s="248"/>
      <c r="DT626" s="248"/>
      <c r="DU626" s="248"/>
      <c r="DV626" s="248"/>
      <c r="DW626" s="248"/>
      <c r="DX626" s="248"/>
      <c r="DY626" s="248"/>
      <c r="DZ626" s="248"/>
      <c r="EA626" s="248"/>
      <c r="EB626" s="248"/>
      <c r="EC626" s="248"/>
      <c r="ED626" s="248"/>
      <c r="EE626" s="248"/>
      <c r="EF626" s="248"/>
    </row>
    <row r="627" spans="1:9" ht="96" customHeight="1" hidden="1">
      <c r="A627" s="269">
        <v>3010</v>
      </c>
      <c r="B627" s="272" t="s">
        <v>747</v>
      </c>
      <c r="C627" s="273">
        <v>1</v>
      </c>
      <c r="D627" s="273">
        <v>1</v>
      </c>
      <c r="E627" s="273"/>
      <c r="F627" s="274" t="s">
        <v>287</v>
      </c>
      <c r="G627" s="267">
        <f t="shared" si="19"/>
        <v>0</v>
      </c>
      <c r="H627" s="267">
        <f>SUM(H629:H630)</f>
        <v>0</v>
      </c>
      <c r="I627" s="267">
        <f>SUM(I629:I630)</f>
        <v>0</v>
      </c>
    </row>
    <row r="628" spans="1:9" ht="36" customHeight="1" hidden="1">
      <c r="A628" s="269">
        <v>3011</v>
      </c>
      <c r="B628" s="272"/>
      <c r="C628" s="273"/>
      <c r="D628" s="273"/>
      <c r="E628" s="273"/>
      <c r="F628" s="274" t="s">
        <v>624</v>
      </c>
      <c r="G628" s="267">
        <f t="shared" si="19"/>
        <v>0</v>
      </c>
      <c r="H628" s="267"/>
      <c r="I628" s="267"/>
    </row>
    <row r="629" spans="1:9" ht="15" customHeight="1" hidden="1">
      <c r="A629" s="269"/>
      <c r="B629" s="272"/>
      <c r="C629" s="273"/>
      <c r="D629" s="273"/>
      <c r="E629" s="273"/>
      <c r="F629" s="274" t="s">
        <v>625</v>
      </c>
      <c r="G629" s="267">
        <f t="shared" si="19"/>
        <v>0</v>
      </c>
      <c r="H629" s="267"/>
      <c r="I629" s="267"/>
    </row>
    <row r="630" spans="1:9" ht="15" customHeight="1" hidden="1">
      <c r="A630" s="269"/>
      <c r="B630" s="272"/>
      <c r="C630" s="273"/>
      <c r="D630" s="273"/>
      <c r="E630" s="273"/>
      <c r="F630" s="274" t="s">
        <v>625</v>
      </c>
      <c r="G630" s="267">
        <f t="shared" si="19"/>
        <v>0</v>
      </c>
      <c r="H630" s="267"/>
      <c r="I630" s="267"/>
    </row>
    <row r="631" spans="1:9" ht="120" customHeight="1" hidden="1">
      <c r="A631" s="269"/>
      <c r="B631" s="272" t="s">
        <v>747</v>
      </c>
      <c r="C631" s="273">
        <v>1</v>
      </c>
      <c r="D631" s="273">
        <v>2</v>
      </c>
      <c r="E631" s="273"/>
      <c r="F631" s="274" t="s">
        <v>289</v>
      </c>
      <c r="G631" s="267">
        <f t="shared" si="19"/>
        <v>0</v>
      </c>
      <c r="H631" s="267">
        <f>SUM(H633:H634)</f>
        <v>0</v>
      </c>
      <c r="I631" s="267">
        <f>SUM(I633:I634)</f>
        <v>0</v>
      </c>
    </row>
    <row r="632" spans="1:9" ht="36" customHeight="1" hidden="1">
      <c r="A632" s="269">
        <v>3012</v>
      </c>
      <c r="B632" s="272"/>
      <c r="C632" s="273"/>
      <c r="D632" s="273"/>
      <c r="E632" s="273"/>
      <c r="F632" s="274" t="s">
        <v>624</v>
      </c>
      <c r="G632" s="267">
        <f t="shared" si="19"/>
        <v>0</v>
      </c>
      <c r="H632" s="267"/>
      <c r="I632" s="267"/>
    </row>
    <row r="633" spans="1:9" ht="15" customHeight="1" hidden="1">
      <c r="A633" s="269"/>
      <c r="B633" s="272"/>
      <c r="C633" s="273"/>
      <c r="D633" s="273"/>
      <c r="E633" s="273"/>
      <c r="F633" s="274" t="s">
        <v>625</v>
      </c>
      <c r="G633" s="267">
        <f t="shared" si="19"/>
        <v>0</v>
      </c>
      <c r="H633" s="267"/>
      <c r="I633" s="267"/>
    </row>
    <row r="634" spans="1:9" ht="15" customHeight="1" hidden="1">
      <c r="A634" s="269"/>
      <c r="B634" s="272"/>
      <c r="C634" s="273"/>
      <c r="D634" s="273"/>
      <c r="E634" s="273"/>
      <c r="F634" s="274" t="s">
        <v>625</v>
      </c>
      <c r="G634" s="267">
        <f t="shared" si="19"/>
        <v>0</v>
      </c>
      <c r="H634" s="267"/>
      <c r="I634" s="267"/>
    </row>
    <row r="635" spans="1:9" ht="84" customHeight="1" hidden="1">
      <c r="A635" s="269"/>
      <c r="B635" s="265" t="s">
        <v>747</v>
      </c>
      <c r="C635" s="266">
        <v>2</v>
      </c>
      <c r="D635" s="266">
        <v>0</v>
      </c>
      <c r="E635" s="266"/>
      <c r="F635" s="270" t="s">
        <v>424</v>
      </c>
      <c r="G635" s="267">
        <f t="shared" si="19"/>
        <v>0</v>
      </c>
      <c r="H635" s="267">
        <f>SUM(H636)</f>
        <v>0</v>
      </c>
      <c r="I635" s="267">
        <f>SUM(I636)</f>
        <v>0</v>
      </c>
    </row>
    <row r="636" spans="1:9" ht="84" customHeight="1" hidden="1">
      <c r="A636" s="269">
        <v>3020</v>
      </c>
      <c r="B636" s="272" t="s">
        <v>747</v>
      </c>
      <c r="C636" s="273">
        <v>2</v>
      </c>
      <c r="D636" s="273">
        <v>1</v>
      </c>
      <c r="E636" s="273"/>
      <c r="F636" s="274" t="s">
        <v>291</v>
      </c>
      <c r="G636" s="267">
        <f t="shared" si="19"/>
        <v>0</v>
      </c>
      <c r="H636" s="267">
        <f>SUM(H638:H639)</f>
        <v>0</v>
      </c>
      <c r="I636" s="267">
        <f>SUM(I638:I639)</f>
        <v>0</v>
      </c>
    </row>
    <row r="637" spans="1:9" ht="36" customHeight="1" hidden="1">
      <c r="A637" s="269">
        <v>3021</v>
      </c>
      <c r="B637" s="272"/>
      <c r="C637" s="273"/>
      <c r="D637" s="273"/>
      <c r="E637" s="273"/>
      <c r="F637" s="274" t="s">
        <v>624</v>
      </c>
      <c r="G637" s="267">
        <f t="shared" si="19"/>
        <v>0</v>
      </c>
      <c r="H637" s="267"/>
      <c r="I637" s="267"/>
    </row>
    <row r="638" spans="1:9" ht="15" customHeight="1" hidden="1">
      <c r="A638" s="269"/>
      <c r="B638" s="272"/>
      <c r="C638" s="273"/>
      <c r="D638" s="273"/>
      <c r="E638" s="273"/>
      <c r="F638" s="274" t="s">
        <v>625</v>
      </c>
      <c r="G638" s="267">
        <f t="shared" si="19"/>
        <v>0</v>
      </c>
      <c r="H638" s="267"/>
      <c r="I638" s="267"/>
    </row>
    <row r="639" spans="1:9" ht="15" customHeight="1" hidden="1">
      <c r="A639" s="269"/>
      <c r="B639" s="272"/>
      <c r="C639" s="273"/>
      <c r="D639" s="273"/>
      <c r="E639" s="273"/>
      <c r="F639" s="274" t="s">
        <v>625</v>
      </c>
      <c r="G639" s="267">
        <f t="shared" si="19"/>
        <v>0</v>
      </c>
      <c r="H639" s="267"/>
      <c r="I639" s="267"/>
    </row>
    <row r="640" spans="1:9" ht="108" customHeight="1" hidden="1">
      <c r="A640" s="269"/>
      <c r="B640" s="265" t="s">
        <v>747</v>
      </c>
      <c r="C640" s="266">
        <v>3</v>
      </c>
      <c r="D640" s="266">
        <v>0</v>
      </c>
      <c r="E640" s="266"/>
      <c r="F640" s="270" t="s">
        <v>425</v>
      </c>
      <c r="G640" s="267">
        <f t="shared" si="19"/>
        <v>0</v>
      </c>
      <c r="H640" s="267">
        <f>SUM(H641)</f>
        <v>0</v>
      </c>
      <c r="I640" s="267">
        <f>SUM(I641)</f>
        <v>0</v>
      </c>
    </row>
    <row r="641" spans="1:136" ht="15" customHeight="1" hidden="1">
      <c r="A641" s="269">
        <v>3030</v>
      </c>
      <c r="B641" s="272" t="s">
        <v>747</v>
      </c>
      <c r="C641" s="273">
        <v>3</v>
      </c>
      <c r="D641" s="273">
        <v>1</v>
      </c>
      <c r="E641" s="273"/>
      <c r="F641" s="274" t="s">
        <v>294</v>
      </c>
      <c r="G641" s="267">
        <f t="shared" si="19"/>
        <v>0</v>
      </c>
      <c r="H641" s="299"/>
      <c r="I641" s="299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  <c r="X641" s="271"/>
      <c r="Y641" s="271"/>
      <c r="Z641" s="271"/>
      <c r="AA641" s="271"/>
      <c r="AB641" s="271"/>
      <c r="AC641" s="271"/>
      <c r="AD641" s="271"/>
      <c r="AE641" s="271"/>
      <c r="AF641" s="271"/>
      <c r="AG641" s="271"/>
      <c r="AH641" s="271"/>
      <c r="AI641" s="271"/>
      <c r="AJ641" s="271"/>
      <c r="AK641" s="271"/>
      <c r="AL641" s="271"/>
      <c r="AM641" s="271"/>
      <c r="AN641" s="271"/>
      <c r="AO641" s="271"/>
      <c r="AP641" s="271"/>
      <c r="AQ641" s="271"/>
      <c r="AR641" s="271"/>
      <c r="AS641" s="271"/>
      <c r="AT641" s="271"/>
      <c r="AU641" s="271"/>
      <c r="AV641" s="271"/>
      <c r="AW641" s="271"/>
      <c r="AX641" s="271"/>
      <c r="AY641" s="271"/>
      <c r="AZ641" s="271"/>
      <c r="BA641" s="271"/>
      <c r="BB641" s="271"/>
      <c r="BC641" s="271"/>
      <c r="BD641" s="271"/>
      <c r="BE641" s="271"/>
      <c r="BF641" s="271"/>
      <c r="BG641" s="271"/>
      <c r="BH641" s="271"/>
      <c r="BI641" s="271"/>
      <c r="BJ641" s="271"/>
      <c r="BK641" s="271"/>
      <c r="BL641" s="271"/>
      <c r="BM641" s="271"/>
      <c r="BN641" s="271"/>
      <c r="BO641" s="271"/>
      <c r="BP641" s="271"/>
      <c r="BQ641" s="271"/>
      <c r="BR641" s="271"/>
      <c r="BS641" s="271"/>
      <c r="BT641" s="271"/>
      <c r="BU641" s="271"/>
      <c r="BV641" s="271"/>
      <c r="BW641" s="271"/>
      <c r="BX641" s="271"/>
      <c r="BY641" s="271"/>
      <c r="BZ641" s="271"/>
      <c r="CA641" s="271"/>
      <c r="CB641" s="271"/>
      <c r="CC641" s="271"/>
      <c r="CD641" s="271"/>
      <c r="CE641" s="271"/>
      <c r="CF641" s="271"/>
      <c r="CG641" s="271"/>
      <c r="CH641" s="271"/>
      <c r="CI641" s="271"/>
      <c r="CJ641" s="271"/>
      <c r="CK641" s="271"/>
      <c r="CL641" s="271"/>
      <c r="CM641" s="271"/>
      <c r="CN641" s="271"/>
      <c r="CO641" s="271"/>
      <c r="CP641" s="271"/>
      <c r="CQ641" s="271"/>
      <c r="CR641" s="271"/>
      <c r="CS641" s="271"/>
      <c r="CT641" s="271"/>
      <c r="CU641" s="271"/>
      <c r="CV641" s="271"/>
      <c r="CW641" s="271"/>
      <c r="CX641" s="271"/>
      <c r="CY641" s="271"/>
      <c r="CZ641" s="271"/>
      <c r="DA641" s="271"/>
      <c r="DB641" s="271"/>
      <c r="DC641" s="271"/>
      <c r="DD641" s="271"/>
      <c r="DE641" s="271"/>
      <c r="DF641" s="271"/>
      <c r="DG641" s="271"/>
      <c r="DH641" s="271"/>
      <c r="DI641" s="271"/>
      <c r="DJ641" s="271"/>
      <c r="DK641" s="271"/>
      <c r="DL641" s="271"/>
      <c r="DM641" s="271"/>
      <c r="DN641" s="271"/>
      <c r="DO641" s="271"/>
      <c r="DP641" s="271"/>
      <c r="DQ641" s="271"/>
      <c r="DR641" s="271"/>
      <c r="DS641" s="271"/>
      <c r="DT641" s="271"/>
      <c r="DU641" s="271"/>
      <c r="DV641" s="271"/>
      <c r="DW641" s="271"/>
      <c r="DX641" s="271"/>
      <c r="DY641" s="271"/>
      <c r="DZ641" s="271"/>
      <c r="EA641" s="271"/>
      <c r="EB641" s="271"/>
      <c r="EC641" s="271"/>
      <c r="ED641" s="271"/>
      <c r="EE641" s="271"/>
      <c r="EF641" s="271"/>
    </row>
    <row r="642" spans="1:136" s="271" customFormat="1" ht="12.75" customHeight="1" hidden="1">
      <c r="A642" s="269">
        <v>3031</v>
      </c>
      <c r="B642" s="265" t="s">
        <v>747</v>
      </c>
      <c r="C642" s="266">
        <v>4</v>
      </c>
      <c r="D642" s="266">
        <v>0</v>
      </c>
      <c r="E642" s="266"/>
      <c r="F642" s="270" t="s">
        <v>426</v>
      </c>
      <c r="G642" s="267">
        <f t="shared" si="19"/>
        <v>0</v>
      </c>
      <c r="H642" s="267">
        <f>SUM(H643)</f>
        <v>0</v>
      </c>
      <c r="I642" s="267">
        <f>SUM(I643)</f>
        <v>0</v>
      </c>
      <c r="J642" s="248"/>
      <c r="K642" s="248"/>
      <c r="L642" s="248"/>
      <c r="M642" s="248"/>
      <c r="N642" s="248"/>
      <c r="O642" s="248"/>
      <c r="P642" s="248"/>
      <c r="Q642" s="248"/>
      <c r="R642" s="248"/>
      <c r="S642" s="248"/>
      <c r="T642" s="248"/>
      <c r="U642" s="248"/>
      <c r="V642" s="248"/>
      <c r="W642" s="248"/>
      <c r="X642" s="248"/>
      <c r="Y642" s="248"/>
      <c r="Z642" s="248"/>
      <c r="AA642" s="248"/>
      <c r="AB642" s="248"/>
      <c r="AC642" s="248"/>
      <c r="AD642" s="248"/>
      <c r="AE642" s="248"/>
      <c r="AF642" s="248"/>
      <c r="AG642" s="248"/>
      <c r="AH642" s="248"/>
      <c r="AI642" s="248"/>
      <c r="AJ642" s="248"/>
      <c r="AK642" s="248"/>
      <c r="AL642" s="248"/>
      <c r="AM642" s="248"/>
      <c r="AN642" s="248"/>
      <c r="AO642" s="248"/>
      <c r="AP642" s="248"/>
      <c r="AQ642" s="248"/>
      <c r="AR642" s="248"/>
      <c r="AS642" s="248"/>
      <c r="AT642" s="248"/>
      <c r="AU642" s="248"/>
      <c r="AV642" s="248"/>
      <c r="AW642" s="248"/>
      <c r="AX642" s="248"/>
      <c r="AY642" s="248"/>
      <c r="AZ642" s="248"/>
      <c r="BA642" s="248"/>
      <c r="BB642" s="248"/>
      <c r="BC642" s="248"/>
      <c r="BD642" s="248"/>
      <c r="BE642" s="248"/>
      <c r="BF642" s="248"/>
      <c r="BG642" s="248"/>
      <c r="BH642" s="248"/>
      <c r="BI642" s="248"/>
      <c r="BJ642" s="248"/>
      <c r="BK642" s="248"/>
      <c r="BL642" s="248"/>
      <c r="BM642" s="248"/>
      <c r="BN642" s="248"/>
      <c r="BO642" s="248"/>
      <c r="BP642" s="248"/>
      <c r="BQ642" s="248"/>
      <c r="BR642" s="248"/>
      <c r="BS642" s="248"/>
      <c r="BT642" s="248"/>
      <c r="BU642" s="248"/>
      <c r="BV642" s="248"/>
      <c r="BW642" s="248"/>
      <c r="BX642" s="248"/>
      <c r="BY642" s="248"/>
      <c r="BZ642" s="248"/>
      <c r="CA642" s="248"/>
      <c r="CB642" s="248"/>
      <c r="CC642" s="248"/>
      <c r="CD642" s="248"/>
      <c r="CE642" s="248"/>
      <c r="CF642" s="248"/>
      <c r="CG642" s="248"/>
      <c r="CH642" s="248"/>
      <c r="CI642" s="248"/>
      <c r="CJ642" s="248"/>
      <c r="CK642" s="248"/>
      <c r="CL642" s="248"/>
      <c r="CM642" s="248"/>
      <c r="CN642" s="248"/>
      <c r="CO642" s="248"/>
      <c r="CP642" s="248"/>
      <c r="CQ642" s="248"/>
      <c r="CR642" s="248"/>
      <c r="CS642" s="248"/>
      <c r="CT642" s="248"/>
      <c r="CU642" s="248"/>
      <c r="CV642" s="248"/>
      <c r="CW642" s="248"/>
      <c r="CX642" s="248"/>
      <c r="CY642" s="248"/>
      <c r="CZ642" s="248"/>
      <c r="DA642" s="248"/>
      <c r="DB642" s="248"/>
      <c r="DC642" s="248"/>
      <c r="DD642" s="248"/>
      <c r="DE642" s="248"/>
      <c r="DF642" s="248"/>
      <c r="DG642" s="248"/>
      <c r="DH642" s="248"/>
      <c r="DI642" s="248"/>
      <c r="DJ642" s="248"/>
      <c r="DK642" s="248"/>
      <c r="DL642" s="248"/>
      <c r="DM642" s="248"/>
      <c r="DN642" s="248"/>
      <c r="DO642" s="248"/>
      <c r="DP642" s="248"/>
      <c r="DQ642" s="248"/>
      <c r="DR642" s="248"/>
      <c r="DS642" s="248"/>
      <c r="DT642" s="248"/>
      <c r="DU642" s="248"/>
      <c r="DV642" s="248"/>
      <c r="DW642" s="248"/>
      <c r="DX642" s="248"/>
      <c r="DY642" s="248"/>
      <c r="DZ642" s="248"/>
      <c r="EA642" s="248"/>
      <c r="EB642" s="248"/>
      <c r="EC642" s="248"/>
      <c r="ED642" s="248"/>
      <c r="EE642" s="248"/>
      <c r="EF642" s="248"/>
    </row>
    <row r="643" spans="1:9" ht="228" customHeight="1" hidden="1">
      <c r="A643" s="269">
        <v>3040</v>
      </c>
      <c r="B643" s="272" t="s">
        <v>747</v>
      </c>
      <c r="C643" s="273">
        <v>4</v>
      </c>
      <c r="D643" s="273">
        <v>1</v>
      </c>
      <c r="E643" s="273"/>
      <c r="F643" s="274" t="s">
        <v>296</v>
      </c>
      <c r="G643" s="267">
        <f t="shared" si="19"/>
        <v>0</v>
      </c>
      <c r="H643" s="267">
        <f>SUM(H645:H646)</f>
        <v>0</v>
      </c>
      <c r="I643" s="267">
        <f>SUM(I645:I646)</f>
        <v>0</v>
      </c>
    </row>
    <row r="644" spans="1:9" ht="36" customHeight="1" hidden="1">
      <c r="A644" s="269">
        <v>3041</v>
      </c>
      <c r="B644" s="272"/>
      <c r="C644" s="273"/>
      <c r="D644" s="273"/>
      <c r="E644" s="273"/>
      <c r="F644" s="274" t="s">
        <v>624</v>
      </c>
      <c r="G644" s="267">
        <f t="shared" si="19"/>
        <v>0</v>
      </c>
      <c r="H644" s="267"/>
      <c r="I644" s="267"/>
    </row>
    <row r="645" spans="1:9" ht="15" customHeight="1" hidden="1">
      <c r="A645" s="269"/>
      <c r="B645" s="272"/>
      <c r="C645" s="273"/>
      <c r="D645" s="273"/>
      <c r="E645" s="273"/>
      <c r="F645" s="274" t="s">
        <v>625</v>
      </c>
      <c r="G645" s="267">
        <f t="shared" si="19"/>
        <v>0</v>
      </c>
      <c r="H645" s="267"/>
      <c r="I645" s="267"/>
    </row>
    <row r="646" spans="1:9" ht="15" customHeight="1" hidden="1">
      <c r="A646" s="269"/>
      <c r="B646" s="272"/>
      <c r="C646" s="273"/>
      <c r="D646" s="273"/>
      <c r="E646" s="273"/>
      <c r="F646" s="274" t="s">
        <v>625</v>
      </c>
      <c r="G646" s="267">
        <f t="shared" si="19"/>
        <v>0</v>
      </c>
      <c r="H646" s="267"/>
      <c r="I646" s="267"/>
    </row>
    <row r="647" spans="1:9" ht="144" customHeight="1" hidden="1">
      <c r="A647" s="269"/>
      <c r="B647" s="265" t="s">
        <v>747</v>
      </c>
      <c r="C647" s="266">
        <v>5</v>
      </c>
      <c r="D647" s="266">
        <v>0</v>
      </c>
      <c r="E647" s="266"/>
      <c r="F647" s="270" t="s">
        <v>427</v>
      </c>
      <c r="G647" s="267">
        <f t="shared" si="19"/>
        <v>0</v>
      </c>
      <c r="H647" s="267">
        <f>SUM(H648)</f>
        <v>0</v>
      </c>
      <c r="I647" s="267">
        <f>SUM(I648)</f>
        <v>0</v>
      </c>
    </row>
    <row r="648" spans="1:9" ht="144" customHeight="1" hidden="1">
      <c r="A648" s="269">
        <v>3050</v>
      </c>
      <c r="B648" s="272" t="s">
        <v>747</v>
      </c>
      <c r="C648" s="273">
        <v>5</v>
      </c>
      <c r="D648" s="273">
        <v>1</v>
      </c>
      <c r="E648" s="273"/>
      <c r="F648" s="274" t="s">
        <v>299</v>
      </c>
      <c r="G648" s="267">
        <f t="shared" si="19"/>
        <v>0</v>
      </c>
      <c r="H648" s="267">
        <f>SUM(H650:H651)</f>
        <v>0</v>
      </c>
      <c r="I648" s="267">
        <f>SUM(I650:I651)</f>
        <v>0</v>
      </c>
    </row>
    <row r="649" spans="1:9" ht="36" customHeight="1" hidden="1">
      <c r="A649" s="269">
        <v>3051</v>
      </c>
      <c r="B649" s="272"/>
      <c r="C649" s="273"/>
      <c r="D649" s="273"/>
      <c r="E649" s="273"/>
      <c r="F649" s="274" t="s">
        <v>624</v>
      </c>
      <c r="G649" s="267">
        <f t="shared" si="19"/>
        <v>0</v>
      </c>
      <c r="H649" s="267"/>
      <c r="I649" s="267"/>
    </row>
    <row r="650" spans="1:9" ht="15" customHeight="1" hidden="1">
      <c r="A650" s="269"/>
      <c r="B650" s="272"/>
      <c r="C650" s="273"/>
      <c r="D650" s="273"/>
      <c r="E650" s="273"/>
      <c r="F650" s="274" t="s">
        <v>625</v>
      </c>
      <c r="G650" s="267">
        <f t="shared" si="19"/>
        <v>0</v>
      </c>
      <c r="H650" s="267"/>
      <c r="I650" s="267"/>
    </row>
    <row r="651" spans="1:9" ht="15" customHeight="1" hidden="1">
      <c r="A651" s="269"/>
      <c r="B651" s="272"/>
      <c r="C651" s="273"/>
      <c r="D651" s="273"/>
      <c r="E651" s="273"/>
      <c r="F651" s="274" t="s">
        <v>625</v>
      </c>
      <c r="G651" s="267">
        <f t="shared" si="19"/>
        <v>0</v>
      </c>
      <c r="H651" s="267"/>
      <c r="I651" s="267"/>
    </row>
    <row r="652" spans="1:9" ht="84" customHeight="1" hidden="1">
      <c r="A652" s="269"/>
      <c r="B652" s="265" t="s">
        <v>747</v>
      </c>
      <c r="C652" s="266">
        <v>6</v>
      </c>
      <c r="D652" s="266">
        <v>0</v>
      </c>
      <c r="E652" s="266"/>
      <c r="F652" s="270" t="s">
        <v>428</v>
      </c>
      <c r="G652" s="267">
        <f t="shared" si="19"/>
        <v>0</v>
      </c>
      <c r="H652" s="267">
        <f>SUM(H653)</f>
        <v>0</v>
      </c>
      <c r="I652" s="267">
        <f>SUM(I653)</f>
        <v>0</v>
      </c>
    </row>
    <row r="653" spans="1:9" ht="84" customHeight="1" hidden="1">
      <c r="A653" s="269">
        <v>3060</v>
      </c>
      <c r="B653" s="272" t="s">
        <v>747</v>
      </c>
      <c r="C653" s="273">
        <v>6</v>
      </c>
      <c r="D653" s="273">
        <v>1</v>
      </c>
      <c r="E653" s="273"/>
      <c r="F653" s="274" t="s">
        <v>301</v>
      </c>
      <c r="G653" s="267">
        <f t="shared" si="19"/>
        <v>0</v>
      </c>
      <c r="H653" s="267">
        <f>SUM(H655:H656)</f>
        <v>0</v>
      </c>
      <c r="I653" s="267">
        <f>SUM(I655:I656)</f>
        <v>0</v>
      </c>
    </row>
    <row r="654" spans="1:9" ht="36" customHeight="1" hidden="1">
      <c r="A654" s="269">
        <v>3061</v>
      </c>
      <c r="B654" s="272"/>
      <c r="C654" s="273"/>
      <c r="D654" s="273"/>
      <c r="E654" s="273"/>
      <c r="F654" s="274" t="s">
        <v>624</v>
      </c>
      <c r="G654" s="267">
        <f t="shared" si="19"/>
        <v>0</v>
      </c>
      <c r="H654" s="267"/>
      <c r="I654" s="267"/>
    </row>
    <row r="655" spans="1:9" ht="15" customHeight="1" hidden="1">
      <c r="A655" s="269"/>
      <c r="B655" s="272"/>
      <c r="C655" s="273"/>
      <c r="D655" s="273"/>
      <c r="E655" s="273"/>
      <c r="F655" s="274" t="s">
        <v>625</v>
      </c>
      <c r="G655" s="267">
        <f t="shared" si="19"/>
        <v>0</v>
      </c>
      <c r="H655" s="267"/>
      <c r="I655" s="267"/>
    </row>
    <row r="656" spans="1:9" ht="15" customHeight="1" hidden="1">
      <c r="A656" s="269"/>
      <c r="B656" s="272"/>
      <c r="C656" s="273"/>
      <c r="D656" s="273"/>
      <c r="E656" s="273"/>
      <c r="F656" s="274" t="s">
        <v>625</v>
      </c>
      <c r="G656" s="267">
        <f t="shared" si="19"/>
        <v>0</v>
      </c>
      <c r="H656" s="267"/>
      <c r="I656" s="267"/>
    </row>
    <row r="657" spans="1:9" ht="2.25" customHeight="1" hidden="1">
      <c r="A657" s="269"/>
      <c r="B657" s="265" t="s">
        <v>747</v>
      </c>
      <c r="C657" s="266">
        <v>7</v>
      </c>
      <c r="D657" s="266">
        <v>0</v>
      </c>
      <c r="E657" s="266"/>
      <c r="F657" s="270" t="s">
        <v>429</v>
      </c>
      <c r="G657" s="267">
        <f t="shared" si="19"/>
        <v>28000</v>
      </c>
      <c r="H657" s="267">
        <f>SUM(H658)</f>
        <v>28000</v>
      </c>
      <c r="I657" s="267">
        <f>SUM(I658)</f>
        <v>0</v>
      </c>
    </row>
    <row r="658" spans="1:9" ht="39" customHeight="1">
      <c r="A658" s="269">
        <v>3070</v>
      </c>
      <c r="B658" s="272" t="s">
        <v>747</v>
      </c>
      <c r="C658" s="273">
        <v>7</v>
      </c>
      <c r="D658" s="273">
        <v>1</v>
      </c>
      <c r="E658" s="273"/>
      <c r="F658" s="274" t="s">
        <v>303</v>
      </c>
      <c r="G658" s="267">
        <f t="shared" si="19"/>
        <v>28000</v>
      </c>
      <c r="H658" s="267">
        <f>SUM(H660:H662)</f>
        <v>28000</v>
      </c>
      <c r="I658" s="267">
        <v>0</v>
      </c>
    </row>
    <row r="659" spans="1:9" ht="35.25" customHeight="1">
      <c r="A659" s="269">
        <v>3071</v>
      </c>
      <c r="B659" s="272"/>
      <c r="C659" s="273"/>
      <c r="D659" s="273"/>
      <c r="E659" s="273"/>
      <c r="F659" s="274" t="s">
        <v>624</v>
      </c>
      <c r="G659" s="267">
        <f t="shared" si="19"/>
        <v>0</v>
      </c>
      <c r="H659" s="267">
        <v>0</v>
      </c>
      <c r="I659" s="267">
        <v>0</v>
      </c>
    </row>
    <row r="660" spans="1:9" ht="25.5" customHeight="1">
      <c r="A660" s="269"/>
      <c r="B660" s="272"/>
      <c r="C660" s="273"/>
      <c r="D660" s="273"/>
      <c r="E660" s="254">
        <v>4726</v>
      </c>
      <c r="F660" s="288" t="s">
        <v>789</v>
      </c>
      <c r="G660" s="267">
        <v>8500</v>
      </c>
      <c r="H660" s="267">
        <v>6500</v>
      </c>
      <c r="I660" s="267">
        <v>0</v>
      </c>
    </row>
    <row r="661" spans="1:9" ht="40.5" customHeight="1">
      <c r="A661" s="269"/>
      <c r="B661" s="272"/>
      <c r="C661" s="273"/>
      <c r="D661" s="273"/>
      <c r="E661" s="254">
        <v>4727</v>
      </c>
      <c r="F661" s="312" t="s">
        <v>790</v>
      </c>
      <c r="G661" s="267">
        <v>2500</v>
      </c>
      <c r="H661" s="267">
        <v>1500</v>
      </c>
      <c r="I661" s="267">
        <v>0</v>
      </c>
    </row>
    <row r="662" spans="1:9" ht="25.5" customHeight="1">
      <c r="A662" s="269"/>
      <c r="B662" s="272"/>
      <c r="C662" s="273"/>
      <c r="D662" s="273"/>
      <c r="E662" s="254">
        <v>4729</v>
      </c>
      <c r="F662" s="288" t="s">
        <v>792</v>
      </c>
      <c r="G662" s="267">
        <v>20100</v>
      </c>
      <c r="H662" s="267">
        <v>20000</v>
      </c>
      <c r="I662" s="267">
        <v>0</v>
      </c>
    </row>
    <row r="663" spans="1:9" ht="36" hidden="1">
      <c r="A663" s="269"/>
      <c r="B663" s="272"/>
      <c r="C663" s="273"/>
      <c r="D663" s="273"/>
      <c r="E663" s="279">
        <v>4216</v>
      </c>
      <c r="F663" s="312" t="s">
        <v>477</v>
      </c>
      <c r="G663" s="267">
        <f t="shared" si="19"/>
        <v>0</v>
      </c>
      <c r="H663" s="267"/>
      <c r="I663" s="267">
        <v>0</v>
      </c>
    </row>
    <row r="664" spans="1:9" ht="252" customHeight="1" hidden="1">
      <c r="A664" s="269"/>
      <c r="B664" s="265" t="s">
        <v>747</v>
      </c>
      <c r="C664" s="266">
        <v>8</v>
      </c>
      <c r="D664" s="266">
        <v>0</v>
      </c>
      <c r="E664" s="266"/>
      <c r="F664" s="287" t="s">
        <v>431</v>
      </c>
      <c r="G664" s="267" t="e">
        <f t="shared" si="19"/>
        <v>#REF!</v>
      </c>
      <c r="H664" s="267">
        <f>SUM(H665)</f>
        <v>0</v>
      </c>
      <c r="I664" s="267" t="e">
        <f>SUM(I665)</f>
        <v>#REF!</v>
      </c>
    </row>
    <row r="665" spans="1:9" ht="252" customHeight="1" hidden="1">
      <c r="A665" s="269">
        <v>3080</v>
      </c>
      <c r="B665" s="272" t="s">
        <v>747</v>
      </c>
      <c r="C665" s="273">
        <v>8</v>
      </c>
      <c r="D665" s="273">
        <v>1</v>
      </c>
      <c r="E665" s="273"/>
      <c r="F665" s="274" t="s">
        <v>431</v>
      </c>
      <c r="G665" s="267" t="e">
        <f t="shared" si="19"/>
        <v>#REF!</v>
      </c>
      <c r="H665" s="267">
        <f>SUM(H666)</f>
        <v>0</v>
      </c>
      <c r="I665" s="267" t="e">
        <f>SUM(I666)</f>
        <v>#REF!</v>
      </c>
    </row>
    <row r="666" spans="1:9" ht="26.25" customHeight="1" hidden="1">
      <c r="A666" s="269">
        <v>3081</v>
      </c>
      <c r="B666" s="265" t="s">
        <v>747</v>
      </c>
      <c r="C666" s="300">
        <v>9</v>
      </c>
      <c r="D666" s="266">
        <v>0</v>
      </c>
      <c r="E666" s="266"/>
      <c r="F666" s="287" t="s">
        <v>432</v>
      </c>
      <c r="G666" s="267" t="e">
        <f t="shared" si="19"/>
        <v>#REF!</v>
      </c>
      <c r="H666" s="267">
        <f>SUM(H667+H669)</f>
        <v>0</v>
      </c>
      <c r="I666" s="267" t="e">
        <f>SUM(I667+I669)</f>
        <v>#REF!</v>
      </c>
    </row>
    <row r="667" spans="1:9" ht="24" customHeight="1" hidden="1">
      <c r="A667" s="269">
        <v>3090</v>
      </c>
      <c r="B667" s="272" t="s">
        <v>747</v>
      </c>
      <c r="C667" s="254">
        <v>9</v>
      </c>
      <c r="D667" s="273">
        <v>1</v>
      </c>
      <c r="E667" s="273"/>
      <c r="F667" s="274" t="s">
        <v>309</v>
      </c>
      <c r="G667" s="267" t="e">
        <f t="shared" si="19"/>
        <v>#REF!</v>
      </c>
      <c r="H667" s="267">
        <v>0</v>
      </c>
      <c r="I667" s="267" t="e">
        <f>SUM(#REF!)</f>
        <v>#REF!</v>
      </c>
    </row>
    <row r="668" spans="1:9" ht="23.25" customHeight="1" hidden="1">
      <c r="A668" s="269">
        <v>3091</v>
      </c>
      <c r="B668" s="272"/>
      <c r="C668" s="273"/>
      <c r="D668" s="273"/>
      <c r="E668" s="273"/>
      <c r="F668" s="274" t="s">
        <v>624</v>
      </c>
      <c r="G668" s="267">
        <f t="shared" si="19"/>
        <v>0</v>
      </c>
      <c r="H668" s="267"/>
      <c r="I668" s="267"/>
    </row>
    <row r="669" spans="1:9" ht="36" customHeight="1" hidden="1">
      <c r="A669" s="269"/>
      <c r="B669" s="272" t="s">
        <v>747</v>
      </c>
      <c r="C669" s="254">
        <v>9</v>
      </c>
      <c r="D669" s="273">
        <v>2</v>
      </c>
      <c r="E669" s="273"/>
      <c r="F669" s="274" t="s">
        <v>766</v>
      </c>
      <c r="G669" s="267">
        <f aca="true" t="shared" si="20" ref="G669:G678">SUM(H669:I669)</f>
        <v>0</v>
      </c>
      <c r="H669" s="267">
        <f>SUM(H671:H672)</f>
        <v>0</v>
      </c>
      <c r="I669" s="267">
        <f>SUM(I671:I672)</f>
        <v>0</v>
      </c>
    </row>
    <row r="670" spans="1:9" ht="38.25" customHeight="1" hidden="1">
      <c r="A670" s="269">
        <v>3092</v>
      </c>
      <c r="B670" s="272"/>
      <c r="C670" s="273"/>
      <c r="D670" s="273"/>
      <c r="E670" s="273"/>
      <c r="F670" s="274" t="s">
        <v>624</v>
      </c>
      <c r="G670" s="267">
        <f t="shared" si="20"/>
        <v>0</v>
      </c>
      <c r="H670" s="267"/>
      <c r="I670" s="267"/>
    </row>
    <row r="671" spans="1:9" ht="15" customHeight="1" hidden="1">
      <c r="A671" s="269"/>
      <c r="B671" s="272"/>
      <c r="C671" s="273"/>
      <c r="D671" s="273"/>
      <c r="E671" s="273"/>
      <c r="F671" s="274" t="s">
        <v>625</v>
      </c>
      <c r="G671" s="267">
        <f t="shared" si="20"/>
        <v>0</v>
      </c>
      <c r="H671" s="267"/>
      <c r="I671" s="267"/>
    </row>
    <row r="672" spans="1:9" ht="0.75" customHeight="1" hidden="1">
      <c r="A672" s="269"/>
      <c r="B672" s="272"/>
      <c r="C672" s="273"/>
      <c r="D672" s="273"/>
      <c r="E672" s="273"/>
      <c r="F672" s="274" t="s">
        <v>625</v>
      </c>
      <c r="G672" s="267">
        <f t="shared" si="20"/>
        <v>0</v>
      </c>
      <c r="H672" s="267"/>
      <c r="I672" s="267"/>
    </row>
    <row r="673" spans="1:136" ht="63" customHeight="1">
      <c r="A673" s="269"/>
      <c r="B673" s="272" t="s">
        <v>748</v>
      </c>
      <c r="C673" s="272">
        <v>0</v>
      </c>
      <c r="D673" s="272">
        <v>0</v>
      </c>
      <c r="E673" s="265"/>
      <c r="F673" s="301" t="s">
        <v>1073</v>
      </c>
      <c r="G673" s="263">
        <f>SUM(H673:I673)</f>
        <v>271862</v>
      </c>
      <c r="H673" s="267">
        <f>SUM(H674)</f>
        <v>271862</v>
      </c>
      <c r="I673" s="267">
        <v>0</v>
      </c>
      <c r="J673" s="268"/>
      <c r="K673" s="268"/>
      <c r="L673" s="268"/>
      <c r="M673" s="268"/>
      <c r="N673" s="268"/>
      <c r="O673" s="268"/>
      <c r="P673" s="268"/>
      <c r="Q673" s="268"/>
      <c r="R673" s="268"/>
      <c r="S673" s="268"/>
      <c r="T673" s="268"/>
      <c r="U673" s="268"/>
      <c r="V673" s="268"/>
      <c r="W673" s="268"/>
      <c r="X673" s="268"/>
      <c r="Y673" s="268"/>
      <c r="Z673" s="268"/>
      <c r="AA673" s="268"/>
      <c r="AB673" s="268"/>
      <c r="AC673" s="268"/>
      <c r="AD673" s="268"/>
      <c r="AE673" s="268"/>
      <c r="AF673" s="268"/>
      <c r="AG673" s="268"/>
      <c r="AH673" s="268"/>
      <c r="AI673" s="268"/>
      <c r="AJ673" s="268"/>
      <c r="AK673" s="268"/>
      <c r="AL673" s="268"/>
      <c r="AM673" s="268"/>
      <c r="AN673" s="268"/>
      <c r="AO673" s="268"/>
      <c r="AP673" s="268"/>
      <c r="AQ673" s="268"/>
      <c r="AR673" s="268"/>
      <c r="AS673" s="268"/>
      <c r="AT673" s="268"/>
      <c r="AU673" s="268"/>
      <c r="AV673" s="268"/>
      <c r="AW673" s="268"/>
      <c r="AX673" s="268"/>
      <c r="AY673" s="268"/>
      <c r="AZ673" s="268"/>
      <c r="BA673" s="268"/>
      <c r="BB673" s="268"/>
      <c r="BC673" s="268"/>
      <c r="BD673" s="268"/>
      <c r="BE673" s="268"/>
      <c r="BF673" s="268"/>
      <c r="BG673" s="268"/>
      <c r="BH673" s="268"/>
      <c r="BI673" s="268"/>
      <c r="BJ673" s="268"/>
      <c r="BK673" s="268"/>
      <c r="BL673" s="268"/>
      <c r="BM673" s="268"/>
      <c r="BN673" s="268"/>
      <c r="BO673" s="268"/>
      <c r="BP673" s="268"/>
      <c r="BQ673" s="268"/>
      <c r="BR673" s="268"/>
      <c r="BS673" s="268"/>
      <c r="BT673" s="268"/>
      <c r="BU673" s="268"/>
      <c r="BV673" s="268"/>
      <c r="BW673" s="268"/>
      <c r="BX673" s="268"/>
      <c r="BY673" s="268"/>
      <c r="BZ673" s="268"/>
      <c r="CA673" s="268"/>
      <c r="CB673" s="268"/>
      <c r="CC673" s="268"/>
      <c r="CD673" s="268"/>
      <c r="CE673" s="268"/>
      <c r="CF673" s="268"/>
      <c r="CG673" s="268"/>
      <c r="CH673" s="268"/>
      <c r="CI673" s="268"/>
      <c r="CJ673" s="268"/>
      <c r="CK673" s="268"/>
      <c r="CL673" s="268"/>
      <c r="CM673" s="268"/>
      <c r="CN673" s="268"/>
      <c r="CO673" s="268"/>
      <c r="CP673" s="268"/>
      <c r="CQ673" s="268"/>
      <c r="CR673" s="268"/>
      <c r="CS673" s="268"/>
      <c r="CT673" s="268"/>
      <c r="CU673" s="268"/>
      <c r="CV673" s="268"/>
      <c r="CW673" s="268"/>
      <c r="CX673" s="268"/>
      <c r="CY673" s="268"/>
      <c r="CZ673" s="268"/>
      <c r="DA673" s="268"/>
      <c r="DB673" s="268"/>
      <c r="DC673" s="268"/>
      <c r="DD673" s="268"/>
      <c r="DE673" s="268"/>
      <c r="DF673" s="268"/>
      <c r="DG673" s="268"/>
      <c r="DH673" s="268"/>
      <c r="DI673" s="268"/>
      <c r="DJ673" s="268"/>
      <c r="DK673" s="268"/>
      <c r="DL673" s="268"/>
      <c r="DM673" s="268"/>
      <c r="DN673" s="268"/>
      <c r="DO673" s="268"/>
      <c r="DP673" s="268"/>
      <c r="DQ673" s="268"/>
      <c r="DR673" s="268"/>
      <c r="DS673" s="268"/>
      <c r="DT673" s="268"/>
      <c r="DU673" s="268"/>
      <c r="DV673" s="268"/>
      <c r="DW673" s="268"/>
      <c r="DX673" s="268"/>
      <c r="DY673" s="268"/>
      <c r="DZ673" s="268"/>
      <c r="EA673" s="268"/>
      <c r="EB673" s="268"/>
      <c r="EC673" s="268"/>
      <c r="ED673" s="268"/>
      <c r="EE673" s="268"/>
      <c r="EF673" s="268"/>
    </row>
    <row r="674" spans="1:136" s="268" customFormat="1" ht="39.75" customHeight="1">
      <c r="A674" s="254">
        <v>3100</v>
      </c>
      <c r="B674" s="302" t="s">
        <v>748</v>
      </c>
      <c r="C674" s="302">
        <v>1</v>
      </c>
      <c r="D674" s="302">
        <v>0</v>
      </c>
      <c r="E674" s="302"/>
      <c r="F674" s="323" t="s">
        <v>433</v>
      </c>
      <c r="G674" s="303">
        <f>SUM(G675)</f>
        <v>0</v>
      </c>
      <c r="H674" s="303">
        <f>SUM(H675)</f>
        <v>271862</v>
      </c>
      <c r="I674" s="267">
        <v>0</v>
      </c>
      <c r="J674" s="248"/>
      <c r="K674" s="248"/>
      <c r="L674" s="248"/>
      <c r="M674" s="248"/>
      <c r="N674" s="248"/>
      <c r="O674" s="248"/>
      <c r="P674" s="248"/>
      <c r="Q674" s="248"/>
      <c r="R674" s="248"/>
      <c r="S674" s="248"/>
      <c r="T674" s="248"/>
      <c r="U674" s="248"/>
      <c r="V674" s="248"/>
      <c r="W674" s="248"/>
      <c r="X674" s="248"/>
      <c r="Y674" s="248"/>
      <c r="Z674" s="248"/>
      <c r="AA674" s="248"/>
      <c r="AB674" s="248"/>
      <c r="AC674" s="248"/>
      <c r="AD674" s="248"/>
      <c r="AE674" s="248"/>
      <c r="AF674" s="248"/>
      <c r="AG674" s="248"/>
      <c r="AH674" s="248"/>
      <c r="AI674" s="248"/>
      <c r="AJ674" s="248"/>
      <c r="AK674" s="248"/>
      <c r="AL674" s="248"/>
      <c r="AM674" s="248"/>
      <c r="AN674" s="248"/>
      <c r="AO674" s="248"/>
      <c r="AP674" s="248"/>
      <c r="AQ674" s="248"/>
      <c r="AR674" s="248"/>
      <c r="AS674" s="248"/>
      <c r="AT674" s="248"/>
      <c r="AU674" s="248"/>
      <c r="AV674" s="248"/>
      <c r="AW674" s="248"/>
      <c r="AX674" s="248"/>
      <c r="AY674" s="248"/>
      <c r="AZ674" s="248"/>
      <c r="BA674" s="248"/>
      <c r="BB674" s="248"/>
      <c r="BC674" s="248"/>
      <c r="BD674" s="248"/>
      <c r="BE674" s="248"/>
      <c r="BF674" s="248"/>
      <c r="BG674" s="248"/>
      <c r="BH674" s="248"/>
      <c r="BI674" s="248"/>
      <c r="BJ674" s="248"/>
      <c r="BK674" s="248"/>
      <c r="BL674" s="248"/>
      <c r="BM674" s="248"/>
      <c r="BN674" s="248"/>
      <c r="BO674" s="248"/>
      <c r="BP674" s="248"/>
      <c r="BQ674" s="248"/>
      <c r="BR674" s="248"/>
      <c r="BS674" s="248"/>
      <c r="BT674" s="248"/>
      <c r="BU674" s="248"/>
      <c r="BV674" s="248"/>
      <c r="BW674" s="248"/>
      <c r="BX674" s="248"/>
      <c r="BY674" s="248"/>
      <c r="BZ674" s="248"/>
      <c r="CA674" s="248"/>
      <c r="CB674" s="248"/>
      <c r="CC674" s="248"/>
      <c r="CD674" s="248"/>
      <c r="CE674" s="248"/>
      <c r="CF674" s="248"/>
      <c r="CG674" s="248"/>
      <c r="CH674" s="248"/>
      <c r="CI674" s="248"/>
      <c r="CJ674" s="248"/>
      <c r="CK674" s="248"/>
      <c r="CL674" s="248"/>
      <c r="CM674" s="248"/>
      <c r="CN674" s="248"/>
      <c r="CO674" s="248"/>
      <c r="CP674" s="248"/>
      <c r="CQ674" s="248"/>
      <c r="CR674" s="248"/>
      <c r="CS674" s="248"/>
      <c r="CT674" s="248"/>
      <c r="CU674" s="248"/>
      <c r="CV674" s="248"/>
      <c r="CW674" s="248"/>
      <c r="CX674" s="248"/>
      <c r="CY674" s="248"/>
      <c r="CZ674" s="248"/>
      <c r="DA674" s="248"/>
      <c r="DB674" s="248"/>
      <c r="DC674" s="248"/>
      <c r="DD674" s="248"/>
      <c r="DE674" s="248"/>
      <c r="DF674" s="248"/>
      <c r="DG674" s="248"/>
      <c r="DH674" s="248"/>
      <c r="DI674" s="248"/>
      <c r="DJ674" s="248"/>
      <c r="DK674" s="248"/>
      <c r="DL674" s="248"/>
      <c r="DM674" s="248"/>
      <c r="DN674" s="248"/>
      <c r="DO674" s="248"/>
      <c r="DP674" s="248"/>
      <c r="DQ674" s="248"/>
      <c r="DR674" s="248"/>
      <c r="DS674" s="248"/>
      <c r="DT674" s="248"/>
      <c r="DU674" s="248"/>
      <c r="DV674" s="248"/>
      <c r="DW674" s="248"/>
      <c r="DX674" s="248"/>
      <c r="DY674" s="248"/>
      <c r="DZ674" s="248"/>
      <c r="EA674" s="248"/>
      <c r="EB674" s="248"/>
      <c r="EC674" s="248"/>
      <c r="ED674" s="248"/>
      <c r="EE674" s="248"/>
      <c r="EF674" s="248"/>
    </row>
    <row r="675" spans="1:9" ht="26.25" customHeight="1">
      <c r="A675" s="269">
        <v>3110</v>
      </c>
      <c r="B675" s="302" t="s">
        <v>748</v>
      </c>
      <c r="C675" s="302">
        <v>1</v>
      </c>
      <c r="D675" s="302">
        <v>2</v>
      </c>
      <c r="E675" s="302"/>
      <c r="F675" s="298" t="s">
        <v>464</v>
      </c>
      <c r="G675" s="303">
        <f>SUM(G677)</f>
        <v>0</v>
      </c>
      <c r="H675" s="303">
        <f>SUM(H677)</f>
        <v>271862</v>
      </c>
      <c r="I675" s="267">
        <v>0</v>
      </c>
    </row>
    <row r="676" spans="1:9" ht="59.25" customHeight="1">
      <c r="A676" s="269">
        <v>3112</v>
      </c>
      <c r="B676" s="272"/>
      <c r="C676" s="273"/>
      <c r="D676" s="273"/>
      <c r="E676" s="273"/>
      <c r="F676" s="274" t="s">
        <v>624</v>
      </c>
      <c r="G676" s="267">
        <f t="shared" si="20"/>
        <v>0</v>
      </c>
      <c r="H676" s="267">
        <v>0</v>
      </c>
      <c r="I676" s="267">
        <v>0</v>
      </c>
    </row>
    <row r="677" spans="1:9" ht="21.75" customHeight="1">
      <c r="A677" s="269"/>
      <c r="B677" s="272"/>
      <c r="C677" s="273"/>
      <c r="D677" s="273"/>
      <c r="E677" s="269">
        <v>4891</v>
      </c>
      <c r="F677" s="288" t="s">
        <v>70</v>
      </c>
      <c r="G677" s="303">
        <v>0</v>
      </c>
      <c r="H677" s="303">
        <v>271862</v>
      </c>
      <c r="I677" s="263">
        <v>0</v>
      </c>
    </row>
    <row r="678" spans="1:9" ht="29.25" customHeight="1">
      <c r="A678" s="269"/>
      <c r="B678" s="272"/>
      <c r="C678" s="273"/>
      <c r="D678" s="273"/>
      <c r="E678" s="273"/>
      <c r="F678" s="274" t="s">
        <v>625</v>
      </c>
      <c r="G678" s="267">
        <f t="shared" si="20"/>
        <v>0</v>
      </c>
      <c r="H678" s="267">
        <v>0</v>
      </c>
      <c r="I678" s="267">
        <v>0</v>
      </c>
    </row>
    <row r="679" spans="1:5" ht="18.75">
      <c r="A679" s="268"/>
      <c r="B679" s="304"/>
      <c r="C679" s="305"/>
      <c r="D679" s="306"/>
      <c r="E679" s="306"/>
    </row>
    <row r="680" spans="3:5" ht="18.75">
      <c r="C680" s="305"/>
      <c r="D680" s="306"/>
      <c r="E680" s="306"/>
    </row>
    <row r="681" spans="3:6" ht="18.75">
      <c r="C681" s="305"/>
      <c r="D681" s="306"/>
      <c r="E681" s="306"/>
      <c r="F681" s="248"/>
    </row>
  </sheetData>
  <sheetProtection/>
  <mergeCells count="11">
    <mergeCell ref="A1:I1"/>
    <mergeCell ref="A2:I2"/>
    <mergeCell ref="H4:I4"/>
    <mergeCell ref="A5:A6"/>
    <mergeCell ref="F5:F6"/>
    <mergeCell ref="G5:G6"/>
    <mergeCell ref="B5:B6"/>
    <mergeCell ref="C5:C6"/>
    <mergeCell ref="D5:D6"/>
    <mergeCell ref="H5:I5"/>
    <mergeCell ref="E5:E6"/>
  </mergeCells>
  <printOptions/>
  <pageMargins left="0.236220472440945" right="0.236220472440945" top="0.748031496062992" bottom="0.748031496062992" header="0.31496062992126" footer="0.31496062992126"/>
  <pageSetup firstPageNumber="24" useFirstPageNumber="1" fitToHeight="0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User</cp:lastModifiedBy>
  <cp:lastPrinted>2023-01-19T12:38:52Z</cp:lastPrinted>
  <dcterms:created xsi:type="dcterms:W3CDTF">1996-10-14T23:33:28Z</dcterms:created>
  <dcterms:modified xsi:type="dcterms:W3CDTF">2023-12-19T11:57:21Z</dcterms:modified>
  <cp:category/>
  <cp:version/>
  <cp:contentType/>
  <cp:contentStatus/>
</cp:coreProperties>
</file>