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pine.Hayrapetyan\Desktop\ՀԱՄԱԼԻՐ ԾՐԱԳԻՐ\Համալիր ծրագիր մշակում  2022-2027\Համալիր ծրագիր_ելք21.03.2023_6695\"/>
    </mc:Choice>
  </mc:AlternateContent>
  <bookViews>
    <workbookView minimized="1" xWindow="0" yWindow="0" windowWidth="28800" windowHeight="18000"/>
  </bookViews>
  <sheets>
    <sheet name="Activity"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USD">[1]Macro_MTEF!$C$46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7" i="2" l="1"/>
  <c r="J57" i="2"/>
  <c r="H57" i="2"/>
  <c r="L57" i="2" s="1"/>
  <c r="H58" i="2"/>
  <c r="L48" i="2" l="1"/>
  <c r="L49" i="2"/>
  <c r="L50" i="2"/>
  <c r="K44" i="2" l="1"/>
  <c r="J44" i="2"/>
  <c r="I44" i="2"/>
  <c r="H44" i="2"/>
  <c r="G44" i="2"/>
  <c r="L44" i="2" l="1"/>
  <c r="K43" i="2"/>
  <c r="J43" i="2"/>
  <c r="I43" i="2"/>
  <c r="H43" i="2"/>
  <c r="G43" i="2"/>
  <c r="L41" i="2" l="1"/>
  <c r="G18" i="2" l="1"/>
  <c r="K17" i="2" l="1"/>
  <c r="J17" i="2"/>
  <c r="I17" i="2"/>
  <c r="H17" i="2"/>
  <c r="G17" i="2"/>
  <c r="K32" i="2" l="1"/>
  <c r="J32" i="2"/>
  <c r="I32" i="2"/>
  <c r="H32" i="2"/>
  <c r="G32" i="2"/>
  <c r="K18" i="2" l="1"/>
  <c r="J18" i="2"/>
  <c r="I18" i="2"/>
  <c r="H18" i="2"/>
  <c r="K62" i="2" l="1"/>
  <c r="J62" i="2"/>
  <c r="I62" i="2"/>
  <c r="G62" i="2"/>
  <c r="H62" i="2"/>
  <c r="L62" i="2" l="1"/>
  <c r="L35" i="2"/>
  <c r="L34" i="2"/>
  <c r="L19" i="2" l="1"/>
  <c r="K59" i="2" l="1"/>
  <c r="J59" i="2"/>
  <c r="I59" i="2"/>
  <c r="H59" i="2"/>
  <c r="H53" i="2" l="1"/>
  <c r="L53" i="2" s="1"/>
  <c r="H54" i="2"/>
  <c r="G59" i="2" l="1"/>
  <c r="G58" i="2" l="1"/>
  <c r="L58" i="2" s="1"/>
  <c r="G56" i="2"/>
  <c r="L52" i="2"/>
  <c r="L55" i="2"/>
  <c r="G54" i="2"/>
  <c r="L56" i="2" l="1"/>
  <c r="L54" i="2"/>
  <c r="L32" i="2" l="1"/>
  <c r="L51" i="2"/>
  <c r="L67" i="2" l="1"/>
  <c r="L42" i="2" l="1"/>
  <c r="L43" i="2" l="1"/>
  <c r="L18" i="2" l="1"/>
  <c r="L59" i="2"/>
  <c r="L17" i="2" l="1"/>
</calcChain>
</file>

<file path=xl/sharedStrings.xml><?xml version="1.0" encoding="utf-8"?>
<sst xmlns="http://schemas.openxmlformats.org/spreadsheetml/2006/main" count="296" uniqueCount="200">
  <si>
    <t>Հ/Հ</t>
  </si>
  <si>
    <t>Ֆինանսավորման աղբյուրը</t>
  </si>
  <si>
    <t>Ընդամենը՝</t>
  </si>
  <si>
    <t>Միջոցառումը</t>
  </si>
  <si>
    <t>Արդյունքները</t>
  </si>
  <si>
    <t>Պատասխանատու կատարողը և համակատարողները</t>
  </si>
  <si>
    <t>Կատարման ժամկետը</t>
  </si>
  <si>
    <t>5)</t>
  </si>
  <si>
    <t>2023-2024 թթ․</t>
  </si>
  <si>
    <t xml:space="preserve">ՀՀ պետական բյուջե
Օրենքով չարգելված այլ աղբյուրներ </t>
  </si>
  <si>
    <t>ՀՀ օրենսդրության համապատասխանություն «Հաշմանդամություն ունեցող անձանց իրավունքների մասին» ՄԱԿ-ի կոնվենցիային</t>
  </si>
  <si>
    <t>1)</t>
  </si>
  <si>
    <t>ա․ Գույքագրվել են հաշմանդամություն ունեցող անձանց իրավունքների  նկատմամբ խտրական դրույթներ պարունակող իրավական ակտերը</t>
  </si>
  <si>
    <t xml:space="preserve">բ․ Վերլուծությունների հիման վրա մշակվել և ընդունվել են ինչպես նոր, այնպես էլ գործող իրավական ակտերում փոփոխություն  և (կամ) լրացում  կատարելու մասին իրավական ակտեր </t>
  </si>
  <si>
    <t>Էկոնոմիկայի նախարարություն</t>
  </si>
  <si>
    <t xml:space="preserve">ՀՀ աշխատանքի և սոցիալական հարցերի նախարարություն    Առողջապահության նախարարություն       Կրթության, գիտության սպորտի և մշակույթի նախարարություն      Արդարադատության նախարարություն     Մարզպետարաններ Տեղական ինքնակառավարման մարմիններ 
(համաձայնությամբ)
    </t>
  </si>
  <si>
    <t>2023 թ․</t>
  </si>
  <si>
    <t>Օրենքով չարգելված այլ աղբյուրներ</t>
  </si>
  <si>
    <t>2)</t>
  </si>
  <si>
    <t>2023-2027 թթ․</t>
  </si>
  <si>
    <t xml:space="preserve">Օրենքով չարգելված այլ աղբյուրներ </t>
  </si>
  <si>
    <t>3)</t>
  </si>
  <si>
    <t>2024-2025 թթ․</t>
  </si>
  <si>
    <t>Ֆինանսավորում չի պահանջվում</t>
  </si>
  <si>
    <t>Հաշմանդամություն ունեցող  անձանց քաղաքական իրավունքներին նպաստող գործուն մեխանիզմների ներդնում</t>
  </si>
  <si>
    <t>4)</t>
  </si>
  <si>
    <t>ա․Հաշմանդամություն ունեցող անձանց քաղաքական իրավունքներին վերաբերող օրենսդրական ակտերում կատարվել են փոփոխություններ և լրացումներ։</t>
  </si>
  <si>
    <t xml:space="preserve">Կենտրոնական ընտրական հանձնաժողով (համաձայնությամբ Արդարադատության նախարարություն   Տեղական ինքնակառավարման մարմիններ (համաձայնությամբ) Հասարակական կազմակերպություններ
(համաձայնությամբ)
</t>
  </si>
  <si>
    <t>ՀՀ պետական բյուջե          Օրենքով չարգելված այլ աղբյուրներ</t>
  </si>
  <si>
    <t xml:space="preserve">1) </t>
  </si>
  <si>
    <t xml:space="preserve">Հաշմանդամություն ունեցող անձանց համար մատչելիություն ապահովելու նպատակով՝ ապրանքներին և ծառայություններին ներկայացվող տեխնիկական պահանջների սահմանում </t>
  </si>
  <si>
    <t>ա․ Օրենսդրությամբ ամրագրվել են մատչելիության՝ օդային, երկաթուղային, ավտոմոբիլային և ջրային ուղևորափոխադրումներին ներկայացվող պարտադիր պահանջներ</t>
  </si>
  <si>
    <t>Տարածքային կառավարման և ենթակառուցվածքների նախարարություն Վարչապետի աշխատակազմի տեսչական մարմինների աշխատանքների համակարգման գրասենյակ</t>
  </si>
  <si>
    <t>Երևանի քաղաքապետարան (համաձայնությամբ) Մարզպետարաններ (համաձայնությամբ) Տարածքային կառավարման և ենթակառուցվածքների նախարարություն Վարչապետի աշխատակազմի տեսչական մարմինների աշխատանքների համակարգման գրասենյակ</t>
  </si>
  <si>
    <t xml:space="preserve"> Բարձր տեխնոլոգիական արդյունաբերության նախարարություն</t>
  </si>
  <si>
    <t>Կենտրոնական բանկ (համաձայնությամբ)</t>
  </si>
  <si>
    <t>2025-2026 թթ․</t>
  </si>
  <si>
    <t>Կրթության, գիտության, մշակույթի և սպորտի նախարարություն  Աշխատանքի և սոցիալական հարցերի նախարարություն</t>
  </si>
  <si>
    <t xml:space="preserve">Համընդհանուր դիզայնի և մատչելիության պահանջների վերաբերյալ գիտելիքի տարածում ծառայություն մատուցողների շրջանում </t>
  </si>
  <si>
    <t>բ․ Առկա են ուղեցույցներ տարբեր ոլորտներում ծառայություններ մատուցող անձանց համար</t>
  </si>
  <si>
    <t>ա․ Ուսումնասիրվել է պետական ծառայությունների հասանելիությունը և մատչելիությունը հաշմանդամություն ունեցող անձանց համար և առկա է առաջարկությունների փաթեթ</t>
  </si>
  <si>
    <t>ՀՀ պետական բյուջե
Օրենքով չարգելված այլ աղբյուրներ</t>
  </si>
  <si>
    <t>Աշխատանքի և սոցիալական հարցերի նախարարություն
Հասարակական կազմակերպություններ (համաձայնությամբ)</t>
  </si>
  <si>
    <t>Ժեստերի լեզվի լրացուցիչ կրթական ծրագրի ներդրում և ուսանողների ներգրավվածության խթանում</t>
  </si>
  <si>
    <t>Կրթության, գիտության, մշակույթի և սպորտի նախարարություն   Հասարակական կազմակերպություններ (համաձայնությամբ)</t>
  </si>
  <si>
    <t>2023-2025 թթ․</t>
  </si>
  <si>
    <t>6)</t>
  </si>
  <si>
    <t>7)</t>
  </si>
  <si>
    <t>Աջակցող բարձր տեխնոլոգիաների, այդ թվում՝ հեռախոսների էկրանի ընթերցիչների հարմարեցում հայալեզու բովանդակությանը</t>
  </si>
  <si>
    <t>ա․ Ընթացել են բանակցություններ աջակցող տեխնոլոգիաների և խելացի հեռախոսներ արտադրող (սպասարկող) ընկերությունների հետ
բ․ Առկա են հայերեն բանավոր խոսքը գրավոր տեքստի և հակառակը (Text to Speech և Speech to Text) փոխակերպող ծրագրային լուծումներ</t>
  </si>
  <si>
    <t>Բարձր տեխնոլոգիական արդյունաբերության նախարարություն 
Հասարակական կազմակերպություններ (համաձայնությամբ</t>
  </si>
  <si>
    <t>8)</t>
  </si>
  <si>
    <t>Վեբ բովանդակության մատչելիության  ապահովում</t>
  </si>
  <si>
    <t>ա․ Օրենսդրությամբ ամրագրված են վեբ բովանդակության մատչելիության պահանջները</t>
  </si>
  <si>
    <t>բ․ Մասնավոր սեկտորի հետ համագործակցությամբ իրականացվում է վեբ բովանդակության մատչելիության վերապատրաստման ծրագիր վեբ բովանդակության հետ առնչվող մասնագետների համար</t>
  </si>
  <si>
    <t>գ․ Մատչելի են պետական կառավարման համակարգի մարմինների կայքերը</t>
  </si>
  <si>
    <t>Բարձր տեխնոլոգիական արդյունաբերության նախարարություն    Աշխատանքի և սոցիալական հարցերի նախարարություն Հասարակական կազմակերպություններ (համաձայնությամբ</t>
  </si>
  <si>
    <t xml:space="preserve">ՀՀ պետական բյուջե
</t>
  </si>
  <si>
    <t>Հաշմանդամություն ունեցող բոլոր անձանց՝ որակյալ ներառական կրթության իրավունքի ապահովում կրթության բոլոր մակարդակներում</t>
  </si>
  <si>
    <t>Կրթությունից դուրս մնացած հաշմանդամություն ունեցող երեխաների վաղ հայտնաբերման և նրանց կրթության իրավունքի պաշտպանության մեխանիզմների բարելավում</t>
  </si>
  <si>
    <t>Կրթության, գիտության, մշակույթի և սպորտի նախարարություն</t>
  </si>
  <si>
    <t>Աշխատանքի և սոցիալական հարցերի նախարարություն Կրթության, գիտության, մշակույթի և սպորտի նախարարություն Հասարակական կազմակերպություններ (համաձայնությամբ)</t>
  </si>
  <si>
    <t xml:space="preserve">ա․ Ուսումնական հաստատություններում ներդրվել է  մատչելիության և խելամիտ հարմարեցումների ապահովման միասնական մեխանիզմ պետական և պետության մասնակցությամբ բուհերի համար։
բ․ Մշակվել է ուղեցույց բարձրագույն և հետբուհական կրթության մակարդակներում խելամիտ հարմարեցումների տարբերակների և դրանց ապահովման վերաբերյալ </t>
  </si>
  <si>
    <t>Առցանց մատչելի կրթության կազմակերպում</t>
  </si>
  <si>
    <t>ա.Կրթության կազմակերպիչները և ուսուցիչներն ունեն առցանց կրթության մատչելի կազմակերպման ձեռնարկ           բ․ Հավաքագրվում և ստեղծվում են ուսումնական նյութերի մատչելի ձևաչափերով տարբերակները և տեղադրվում առցանց կրթության հարթակում</t>
  </si>
  <si>
    <t xml:space="preserve"> Կրթության, գիտության, մշակույթի և սպորտի նախարարություն  Հասարակական կազմակերպություններ (համաձայնությամբ)</t>
  </si>
  <si>
    <t xml:space="preserve">
Օրենքով չարգելված այլ աղբյուրներ</t>
  </si>
  <si>
    <t>Հաշմանդամություն ունեցող անձանց արդյունավետ զբաղվածության և արժանապատիվ աշխատանքի ապահովում</t>
  </si>
  <si>
    <t>Առողջապահական և աշխատանքի տեսչական մարմնի աշխատողների համար  հաշմանդամություն ունեցող աշխատողների իրավունքների պաշտպանության վերաբերյալ վերապատրաստումների կազմակերպում</t>
  </si>
  <si>
    <t>ա․ Առողջապահական և աշխատանքի տեսչական մարմնի աշխատողների իրազեկում և աշխատանքային հմտությունների բարելավում</t>
  </si>
  <si>
    <t>2023 -2024 թթ․</t>
  </si>
  <si>
    <t>Ֆիզիկական և հոգեկան առողջության իրավունքի հնարավոր առավելագույն մակարդակով ապահովում</t>
  </si>
  <si>
    <t>Առողջության իրավունքի  և այն ապահովելու պետական երաշխիքների վերաբերյալ հանրային մատչելի իրազեկում</t>
  </si>
  <si>
    <t>ա․Հանրային առողջապահական իրազեկման ծրագրերը մատչելի են հաշմանդամություն ունեցող անձանց համար
բ․ Իրականացվել են հաշմանդամություն ունեցող անձանց տրամադրվող պետական երաշխիքների վերաբերյալ իրազեկվածության բարձրացման ծրագրեր
գ․ Հաշմանդամություն ունեցող անձինք իրազեկված են քաղցկեղի, ՄԻԱՎ/ՁԻԱՀ-ի և սեռական ճանապարհով փոխանցվող այլ հիվանդությունների կանխարգելման, բուժման և խնամքի վերաբերյալ
դ․ Իրականացվում են ծխախոտային արտադրանքի, ալկոհոլի և թմրանյութերի դեմ պայքարի թիրախավորված ծրագրեր հաշմանդամություն ունեցող երիտասարդների համար</t>
  </si>
  <si>
    <t>Առողջապահության նախարարություն
Հասարակական կազմակերպություններ
(համաձայնությամբ)</t>
  </si>
  <si>
    <t>Հաշմանդամություն ունեցող անձանց իրավունքների թեմայով բուժաշխատողների կարողությունների զարգացում</t>
  </si>
  <si>
    <t>Հաշմանդամություն ունեցող անձանց ձեռնարկատիրական գործունեության  աջակցություն</t>
  </si>
  <si>
    <t xml:space="preserve">բ. Իրականացվել են հաշմանդամություն ունեցող անձանց ձեռնարկատիրական գործունեություն իրականացնելու կարողությունների զարգացմանն ուղղված բիզնես դասընթացներ                                գ․ Վերանայվել են ձեռնարկատիական գործունեության աջակցության  պետական ծրագրերը </t>
  </si>
  <si>
    <t>Էկոնոմիկայի նախարարություն Հասարակական կազմակերպություններ (համաձայնությամբ)</t>
  </si>
  <si>
    <t>2023 -20260 թթ․</t>
  </si>
  <si>
    <t xml:space="preserve">
Օրենքով չարգելված այլ աղբյուրներ </t>
  </si>
  <si>
    <t>Հաշմանդամություն ունեցող անձանց բժշկական օգնությանն ու  վերականգնմանն ուղղված ծրագրերի իրականացում, անվճար կամ արտոնյալ պայմաններով դեղերի տրամադրում</t>
  </si>
  <si>
    <t>ա. Հաշմանդամություն ունեցող անձանց  հիվանդանոցային բժշկական օգնություն և սպասարկում, այդ թվում նաև վերականգնողական  ծառայությունների մատուցում, ստոմատոլոգիական բժշկական օգնություն և սպասարկում, հատուկ և դժվարամատչելի ախտորոշիչ հետազոտությունների իրականացում,  անվճար կամ արտոնյալ պայմաններով դեղերի տրամադրում</t>
  </si>
  <si>
    <t>Առողջապահության նախարարություն</t>
  </si>
  <si>
    <t>ՀՀ պետական բյուջե  «Սոցիալապես անապահով և առանձին խմբերի անձանց բժշկական օգնություն» ծրագրի շրջանակներում</t>
  </si>
  <si>
    <t>Մշակութային իրավունքների խթանում և ապահովում, մասնակցություն սպորտին և ժամանցին</t>
  </si>
  <si>
    <t>«Կույրերի, տեսողական խնդիրներ ունեցող կամ ընթերցանության ֆունկցիայի այլ դժվարություններ ունեցող անձանց համար հրատարակված ստեղծագործությունների մատչելիությունը դյուրացնելու մասին» Մարաքեշի պայմանագրի և Հայաստանի Հանրապետության օրենսդրության վերաբերյալ իրազեկման աշխատանքներ</t>
  </si>
  <si>
    <t>ա․ Իրականացվել է ստեղծագործողների շրջանում հեղինակային իրավունքների բացառությունների և սահմանափակումների վերաբերյալ իրազեկման աշխատանքներ</t>
  </si>
  <si>
    <t>Էկոնոմիկայի նախարարություն
Կրթության, գիտության, մշակույթի և սպորտի նախարարություն
Հասարակական կազմակերպություններ
(համաձայնությամբ)</t>
  </si>
  <si>
    <t>Հաշմանդամություն ունեցող անձանց մասնակցության ապահովում մշակույթին</t>
  </si>
  <si>
    <t>Կրթության, գիտության, մշակույթի և սպորտի նախարարություն
ՀՀ տեղական ինքնակառավարման մարմիններ (համաձայնությամբ)
Հասարակական կազմակերպություններ
(համաձայնությամբ)</t>
  </si>
  <si>
    <t xml:space="preserve">2023-2027 թթ․ </t>
  </si>
  <si>
    <t>Հաշմանդամություն ունեցող անձանց շրջանում սպորտի և առողջ ապրելակերպի խթանում</t>
  </si>
  <si>
    <t>Մշակութային հաստատություններում ցուցադրվող ստեղծագործությունների և պատմության և մշակույթի հուշարձանների տարածքների մատչելիության ապահովում</t>
  </si>
  <si>
    <t>ա.Իրականացնել  ցուցադրվող ստեղծագործությունների և պատմության և մշակույթի  հուշարձանների տարածքների մատչելիությանն ուղղված գործնական աշխատանքներ</t>
  </si>
  <si>
    <t>Կրթության, գիտության, մշակույթի և սպորտի նախարարություն
էկոնոմիկայի նախարարություն
Հասարակական կազմակերպություններ
(համաձայնությամբ)</t>
  </si>
  <si>
    <t xml:space="preserve">Թանգարաններում, գրադարաններում և ոչ նյութական մշակութային ժառանգության բնագավառում հաշմանդամություն ունեցող անձանց համար մատչելի հիմունքներով ծրագրերի իրականացում </t>
  </si>
  <si>
    <t>2024-2027 թթ․</t>
  </si>
  <si>
    <t xml:space="preserve">Մշակութային տեսաձայնային բովանդակության մատչելիության ապահովում տեսողության և լսողության խնդիրներ ունեցող անձանց </t>
  </si>
  <si>
    <t>Հաշմանդամություն ունեցող անձանց բնակարանային իրավունքի ապահովում</t>
  </si>
  <si>
    <t>Աշխատանքի և սոցիալական հարցերի նախարարություն
Քաղաքաշինության կոմիտե</t>
  </si>
  <si>
    <t xml:space="preserve">Անկախ կյանքի ծառայությունների ներդնում </t>
  </si>
  <si>
    <t>Բարձր տեխնոլոգիական արդյունաբերության նախարարություն 
Էկոնոմիկայի նախարարություն</t>
  </si>
  <si>
    <t>ՀՀ աշխատանքի և սոցիալական հարցերի նախարարություն
Տարածքային կառավարման և ենթակառուցվածքների նախարարություն
Մարզպետարաններ (համաձայնությամբ)
Համայնքապետարններ (համաձայնությամբ)
Հասարակական կազմակերպություններ (համաձայնությամբ)</t>
  </si>
  <si>
    <t>Արտակարգ իրավիճակում կամ ռազմական դրության ժամանակ հաշմանդամություն ունեցող անձանց պաշտպանության և անվտանգության ապահովում</t>
  </si>
  <si>
    <t>Արտակարգ իրավիճակների վաղ ազդարարման մատչելի համակարգերի ներդրում</t>
  </si>
  <si>
    <t>ա․ Ապահովվում է վաղ ազդարարման համակարգերի մատչելիությունը հաշմանդամություն ունեցող անձանց համար
բ․ Իրականացվել են ազդարարման մատչելի համակարգերի վերաբերյալ իրազեկման աշխատանքներ։</t>
  </si>
  <si>
    <t>Հաշմանդամություն ունեցող անձանց իրազեկում և արտակարգ իրավիճակներում արագ կողմնորոշվելու հմտությունների զարգացում</t>
  </si>
  <si>
    <t>ա․ Իրականացվում են հաշմանդամություն ունեցող սովորողների մասնակցությամբ անվտանգության մասին իրազեկվածության բարձրացման ծրագրեր
բ․ Մշակվել և իրականացվում են արտակարգ իրավիճակների արձագանքման կրթական միջոցառումներ, այդ թվում՝ հակահրդեհային, հակահամաճարակային կանոնների, առաջին օգնության և կյանքի փրկության, վնասվածքների նվազեցման և գույքի պահպանման վերաբերյալ</t>
  </si>
  <si>
    <t>Աղետների ռիսկերի նվազեցման նպատակով միջազգային համագործակցության խթանում</t>
  </si>
  <si>
    <t>ա․ Իրականացվում է տարածաշրջանային համաժողով հաշմանդամության առումով ներառական աղետների ռիսկերի նվազեցման թեմայով
բ․ Ամրապնդվում է տարածաշրջանի երկրների՝ պետական և հասարակական շրջանակների, այդ թվում՝ հաշմանդամություն ունեցող անձանց կազմակերպությունների փոխօգնության ավանդույթը</t>
  </si>
  <si>
    <t>Արտակարգ իրավիճակներում մատչելի հաղորդակցության ապահովում</t>
  </si>
  <si>
    <t>ա․ Մշակվել են ընթացակարգեր արտակարգ իրավիճակներում տեղեկատվության և հաղորդակցության մատչելիության վերաբերյալ, իրականացվում են հանրային իրազեկման մատչելի ծրագրեր</t>
  </si>
  <si>
    <t>Պետական աջակցություն սպորտով զբաղվող հասարակական կազմակերպություններին` ադապտիվ սպորտին առնչվող ծառայություններ մատուցելու նպատակով</t>
  </si>
  <si>
    <t>ա․ Բոլոր մակարդակներում անցկացվող մրցաշարերին` տեղական մրցումներին, Եվրոպայի և աշխարհի առաջնություններին, պարալիմպիկ, սուրդլիմպիկ, հատուկ օլիմպիադաների խաղերին և այլ միջազգային մրցաշարերին յուրաքանչյուր տարի հաշմանդամություն ունեցող անձանց մասնակցության ապահովմանը նպաստում, միջազգային մարզական կազմակերպություններում ինտեգրման գործընթացի խթանում</t>
  </si>
  <si>
    <t xml:space="preserve">Կրթության, գիտության, մշակույթի և սպորտի նախարարություն
Հասարակական կազմակերպություններ
(համաձայնությամբ)
</t>
  </si>
  <si>
    <t>Կրթության բոլոր մակարդակներում ֆիզիկական միջավայրի մատչելիության ապահովում</t>
  </si>
  <si>
    <t xml:space="preserve">ա.Մարզադպրոցները և հանրակրթական դպրոցների մարզադահլիճները հարմարեցվում են հաշմանդամություն ունեցող անձանց կարիքներին                  բ․ Ֆիզկուլտուրայի ուսուցիչները մասնակցում են ներառականության ապահովման նպատակով վերապատրաստումների                                  գ․ Բարձրագույն ուսումնական հաստատությունները հաշմանդամություն ունեցող ուսանողների ֆիզիկական կրթությունը կազմակերպում են ընդհանուր հիմունքներով և մատչելի պայմաններում             </t>
  </si>
  <si>
    <t xml:space="preserve">Կրթության, գիտության, մշակույթի և սպորտի նախարարություն
Տեղական ինքնակառավարման մարմիններ (համաձայնությամբ)
</t>
  </si>
  <si>
    <t>Անձի ֆունկցիոնալության գնահատման իրականացում և կարիքի հիման վրա ծառայությունների համակարգի ձևավորում</t>
  </si>
  <si>
    <t>Աշխատանքի և սոցիալական հարցերի նախարարություն Առողջապահության նախարարություն Տարածքային կառավարման և ենթակառուցվածքների նախարարություն</t>
  </si>
  <si>
    <t>Աշխատանքի և սոցիալական հարցերի նախարարություն Առողջապահության նախարարություն Հասարակական կազմակերպություններ (համաձայնությամբ)</t>
  </si>
  <si>
    <t>Իրազեկման աշխատանքներ</t>
  </si>
  <si>
    <t>2025-2027 թթ․</t>
  </si>
  <si>
    <t xml:space="preserve">
2024-2027 թթ.
</t>
  </si>
  <si>
    <t>2024-2027թթ․</t>
  </si>
  <si>
    <t>Համայնքահեն ծառայությունների ստեղծում (ընդլայնում)</t>
  </si>
  <si>
    <t>ՀՀ պետական բյուջե</t>
  </si>
  <si>
    <t xml:space="preserve">
2023-2027 թթ.
</t>
  </si>
  <si>
    <t xml:space="preserve">Ֆինանսավորում չի պահանջվում    </t>
  </si>
  <si>
    <t>2024 թ․</t>
  </si>
  <si>
    <t xml:space="preserve">Պետական ծառայությունների մատուցման մատչելիության գնահատում և մշտադիտարկում  </t>
  </si>
  <si>
    <t>Հասարակական, արտադրական նշանակության շենք-շինությունների մատչելիության ապահովում</t>
  </si>
  <si>
    <t>Ուսումնական հաստատություններում մատչելիության և խելամիտ հարմարեցումների ապահովում</t>
  </si>
  <si>
    <t>ա․ Բնակարանաշինական ծրագրերը մատչելի են հաշմանդամություն ունեցող  անձանց համար, առկա են սոցիալական մատչելի բնակարաններից օգտվելու հավասար հնարավորություններ հաշմանդամություն ունեցող անձանց համար</t>
  </si>
  <si>
    <t xml:space="preserve">բ․ Գործող սոցիալական բնակարանների մատչելիության գնահատում </t>
  </si>
  <si>
    <t xml:space="preserve">Հասարակական կազմակերպություններ (համաձայնությամբ)      </t>
  </si>
  <si>
    <t xml:space="preserve">ա․ Խնամքի հաստատություններում բնակվող, խնամքի հաստատություններ ուղեգրվելու համար հերթագրվածների,   մանկատներում ապրող 18 տարին լրացած անձանց   (այսուհետ՝ շահառու) կարիքների գնահատում,
գնահատման արդյունքների հիման վրա շահառուների խմբերի տարանջատում՝ ըստ ծառայության տեսակների   
</t>
  </si>
  <si>
    <t xml:space="preserve">գ․ համայնքային փոքր տներում ծառայությունների մատուցում (ընդլայնում)      </t>
  </si>
  <si>
    <t>դ․ Տնային խնամքի ծառայության ընդլայնում, նախատեսելով 100 շահառուի ծառայության մատուցում</t>
  </si>
  <si>
    <t xml:space="preserve">բ․ Հաշմանդամություն ունեցող անձանց համար  առնվազն 8 համայնքային փոքր տների առկայություն                                                   </t>
  </si>
  <si>
    <t>Աշխատանքի և սոցիալական հարցերի նախարարություն
Տարածքային կառավարման և ենթակառուցվածքների նախարարություն 
Մարզպետարաններ
Տեղական ինքնակառավարման մարմիններ (համաձայնությամբ)
Հասարակական կազմակերպություններ
(համաձայնությամբ)</t>
  </si>
  <si>
    <t>Ներքին գործերի նախարարություն
Բարձր տեխնոլոգիական արդյունաբերության նախարարություն 
Էկոնոմիկայի նախարարություն
Հասարակական կազմակերպություններ
(համաձայնությամբ)</t>
  </si>
  <si>
    <t>Ներքին գործերի նախարարություն
Հասարակական կազմակերպություններ
(համաձայնությամբ)</t>
  </si>
  <si>
    <t>Ներքին գործերի նախարարություն
Արտաքին գործերի նախարարություն 
Հասարակական կազմակերպություններ
(համաձայնությամբ)</t>
  </si>
  <si>
    <t xml:space="preserve">Հաշմանդամություն ունեցող անձանց և նրանց իրավունքներով զբաղվող կազմակերպությունների առնվազն 90 % իրազեկվել   են իրավական կարգավորումների, առկա գործիքակազմի մասին, որոնք ուղղված են ընտրական գործընթացներին հաշմանդամություն ունեցող անձանց ներգրավվածությունն ապահովելուն և այդ գործընթացները մատչելի դարձնելուն։  </t>
  </si>
  <si>
    <t>Նախարարություններ և գերատեսչություններ՝ յուրաքանչյուրն իր համակարգման ոլորտի մասով             Հասարակական կազմակերպություններ
(համաձայնությամբ</t>
  </si>
  <si>
    <t>ա. ՀՀ բարձրագույն մասնագիտական կրթության մասնագիտությունների կրթական ծրագրերի ցանկում ներառվել է Ժեստերի լեզվի լրացուցիչ կրթական ծրագիրը                                            բ․ Առկա են անհրաժեշտ թվով որակյալ մասնագետներ լսողության խնդիրներ ունեցող անձանց ծառայություններ մատուցելու նպատակով</t>
  </si>
  <si>
    <t>ա․ Աջակցություն են ստանում աջակցող միջոցների  ստարտափ ընկերությունները</t>
  </si>
  <si>
    <t>Աջակցող միջոցների արտադրությամբ զբաղվողների խթանման և աջակցության քաղաքականության վերանայում</t>
  </si>
  <si>
    <t>ա․ Իրականացվում են վերապատրաստումներ հաշմանդամություն ունեցող անձանց առողջության  իրավունքների վերաբերյալ
բ․ Հաշմանդամություն ունեցող անձանց իրավունքներին առնչվող թեմաների ներառում վերապատրաստման այլ ծրագրերում և կլինիկական ուղեցույցներում</t>
  </si>
  <si>
    <t>ա. Գրադարաններում տեսողական խնդիրներ ունեցող անձանց համար տեղեկատվություն ստանալու և հաղորդակցման ապահովում՝ «Արև» ծրագրի միջոցով» և «Ընտանեկան գրադարանավար» ծրագրի իրականացում ՀՀ մարզերում                                        բ). ԿԳՄՍ նախարարության ենթակայությամբ գործող թվով 21 թանգարաններում իրականացվում են կրթական ծրագրեր, որոնց մասնակցում են տարբեր տարիքային և սահմանափակ կարողություններ ունեցող շահառուներ</t>
  </si>
  <si>
    <t>ա․ Հաշմանդամություն ունեցող անձանց ստեղծագործական ներուժի բացահայտմանը ու խթանմանն ուղղված հնարավորությունների ստեղծում, ինչպես նաև մշակույթի միջոցով նրանց  ինտեգրման ապահովում հասարակություն՝  հաշմանդամություն ունեցող անձանց և նրանց հարցերով զբաղվող հասարակական կազմակերպությունների ստեղծագործական ծրագրերի աջակցմամբ</t>
  </si>
  <si>
    <t>Հաշմանդամություն ունեցող անձանց հետ աշխատող մասնագետների վերապատրաստումների կազմակերպում</t>
  </si>
  <si>
    <t xml:space="preserve">Իրականացվել են տարեկան առնվազն 2 վերպատրաստման դասընթացներ, հաշմանդամություն ունեցող անձանց հետ աշխատող մասնագետների 100 % վերապատրոսվել է </t>
  </si>
  <si>
    <t>բ․ Օրենսդրությամբ ամրագրվել են պետական բյուջեից ֆինանսավորվող կայքերին և հեռախոսային հավելվածներին ներկայացվող մատչելիության պարտադիր չափանիշներ</t>
  </si>
  <si>
    <t>գ․ Ուսումնասիրվել են հաշմանդամություն ունեցող անձանց համար ֆինանսական ծառայություններից օգտվելու կարգավորումները, միջազգային փորձը,                             է․ Օրենսդրությամբ ամրագրվել են հաշմանդամություն ունեցող անձանց համար ֆինանսական ծառայություններից օգտվելու համար մատչելիության պարտադիր չափանիշներ</t>
  </si>
  <si>
    <t>դ․ Հաշմանդամություն ունեցող անձանց իրավունքերին և հանրությանը հասանելի ծառայություններին առնչվող ազգային ստանդարտներում փոփոխություններ և լրացումներ են կատարվել ամրագրելով կարգավորումներ համընդհանուր դիզայնի վերաբերյալ։</t>
  </si>
  <si>
    <t xml:space="preserve">5) </t>
  </si>
  <si>
    <t xml:space="preserve">ա․ Քաղաքաշինական նորմերի և ուղեցույցների վերանայում             բ․ Հասարակական, արտադրական նշանակության շենք-շինությունների մատչելիության ապահովման ծրագիր-ժամանակացույցի վերաբերյալ իրավական ակտի առկայություն,                                        բ․ Հասարակական, արտադրական նշանակության շենք-շինությունների աստիճանական հարմարեցում </t>
  </si>
  <si>
    <t xml:space="preserve">Քաղաքաշինության կոմիտե                        Տարածքային կառավարման և ենթակառուցվածքների նախարարություն </t>
  </si>
  <si>
    <t xml:space="preserve">ա․ Մշակվել է կրթությունից դուրս մնացած երեխաների հայտնաբերման և սոցիալական աջակցության տրամադրման ուղեցույց սոցիալական աշխատողների համար 
</t>
  </si>
  <si>
    <t>ՀՀ պետական բյուջե  Օրենքով չարգելված այլ աղբյուրներ</t>
  </si>
  <si>
    <t xml:space="preserve">ա. Իրականացվել են լրացուցիչ կրթական ծրագրեր համընդհանուր դիզայնի և մատչելիության վերաբերյալ բարձրագույն ուսումնական հաստատությունների հետ համագործակցությամբ, կատարելագործվել են տարբեր ոլորտների մասնագետների առնվազն 50 %-ի մասնագիտական որակները </t>
  </si>
  <si>
    <t>Հաշմանդամություն ունեցող անձանց իրավունքների պաշտպանություն, հավասար հնարավորությունների և մատչելի պայմանների ապահովում, խտրականության բացառում</t>
  </si>
  <si>
    <t>ա.Հաշմանդամություն ունեցող անձանց համար ժեստերի լեզվով կամ ենթագրերով տեսաձայնային բովանդակության ապահովում</t>
  </si>
  <si>
    <t>Հանրային հեռարձակողի խորհուրդ (համաձայնությամբ) Հասարակական կազմակերպություններ
(համաձայնությամբ)</t>
  </si>
  <si>
    <t>Կրթության, գիտության, մշակույթի և սպորտի նախարարություն   Քաղաքաշինության կոմիտե
Տարածքային կառավարման և ենթակառուցվածքների նախարարություն 
Տեղական ինքնակառավարման մարմիններ (համաձայնությամբ)
Հասարակական կազմակերպություններ
(համաձայնությամբ)</t>
  </si>
  <si>
    <t>ա․ Մշակվել է բակային սպորտի ներառականության ուղեցույց համընդհանուր դիզյանի սկզբունքներով
բ․ Մշակվել են բակային խաղահրապարակների և ակտիվ հանգստի գոտիների մոդելային օրինակներ, որոնք կիրառվում են մարզային հինգ համայնքում
գ․ Տարբեր ծրագրերի միջոցով խրախուսվում է հաշմանդամություն ունեցող կանանց մասնակցությունը սպորտին</t>
  </si>
  <si>
    <t>ա․ Անձի ֆունկցիոնալության գնահատման համակարգի ներդնում և գործարկում</t>
  </si>
  <si>
    <t xml:space="preserve">բ․Ֆունկցիանալության գնահատման արդյունքում մշակված տվյալների վերլուծության հիման ծառայությունների, այդ թվում աջակցող միջոցների շրջանակի ընդլայնում                                     </t>
  </si>
  <si>
    <t xml:space="preserve">գ․ Պետական հավաստագրերի հիման վրա ծառայությունների մատուցման նոր մեխանիզմի ներդնում </t>
  </si>
  <si>
    <t>ՀՀ պետական բյուջե              Օրենքով չարգելված այլ աղբյուրներ</t>
  </si>
  <si>
    <t xml:space="preserve">ա․ 2 անկախ կյանքի կենտրոնի առկայություն </t>
  </si>
  <si>
    <t xml:space="preserve">
գ․ տրամադրվում է անձնական օգնականի ծառայություն 2450 անձի</t>
  </si>
  <si>
    <t xml:space="preserve">բ․ Գործարկում են անկախ կյանքի կենտրոններ ծառայությունները </t>
  </si>
  <si>
    <t xml:space="preserve">դ․ Ներդրվել է հայերեն ժեստերի լեզվով հաղորդակցվող անձանց հեռավար թարգմանության ծառայություն
</t>
  </si>
  <si>
    <t xml:space="preserve">Հաշմանդամություն ունեցող անձանց համար մատչելի տաքսի ծառայություն </t>
  </si>
  <si>
    <t xml:space="preserve">ա. Հաշմանդամություն ունեցող անձանց համար մատչելի տաքսի ծառայություն  և / կամ սոցիալական տաքսի ծառայություն ներդնելու հնարավորությունների և մեխանիզմների ուսումնասիրություն,                      բ․ մատչելի տաքսի ծառայության  և / կամ սոցիալական տաքսի ծառայության ներդնում       </t>
  </si>
  <si>
    <t xml:space="preserve">Հաշմանդամություն ունեցող անձանց մատուցվող ծառայությունների բարելավում,  խնամքի ծառայությունների  փոխակերպում և անկախ կյանքի ապահովում </t>
  </si>
  <si>
    <t>2024 թ․ դեկտեմբեր</t>
  </si>
  <si>
    <t xml:space="preserve">ՀՀ պետական բյուջե
Օրենքով չարգելված այլ աղբյուրներ
</t>
  </si>
  <si>
    <t xml:space="preserve">ՀՀ պետական բյուջե
</t>
  </si>
  <si>
    <t xml:space="preserve">ՀՀ պետական բյուջե
Օրենքով չարգելված այլ աղբյուրներ
</t>
  </si>
  <si>
    <t>5․</t>
  </si>
  <si>
    <t>6․</t>
  </si>
  <si>
    <t xml:space="preserve">7․ </t>
  </si>
  <si>
    <t xml:space="preserve">4․ </t>
  </si>
  <si>
    <t xml:space="preserve">3․ </t>
  </si>
  <si>
    <t xml:space="preserve">2․ </t>
  </si>
  <si>
    <t xml:space="preserve">1․ </t>
  </si>
  <si>
    <t>Հավելված N2</t>
  </si>
  <si>
    <t>ՀՀ կառավարության 2023 թվականի</t>
  </si>
  <si>
    <t>_______________   ____-ի N _____-Լ որոշման</t>
  </si>
  <si>
    <t>ա․ Հաշմանդամություն ունեցող անձանց իրավունքների մասին ՄԱԿ-ի կոնվենցիայի և կամընտիր արձանագրության, «Հաշմանդամություն ունեցող անձանց իրավունքների մասին»  օրենքի և այլ իրավական ակտերի վերաբերյալ, հաշմանդամության ոլորտում  իրականացվող միջոցառումների վերաբերյալ իրազեկման աշխատանքներ՝ յուրաքանչյուր մարզում տարեկան առնվազն 1 անգամ</t>
  </si>
  <si>
    <t>բ. Գովազդային տեսահոլովակներ, էլեկտրոնային կայքէջերում հայտարարություններ, հաջողված պատմություններ, կլոր-սեղան քննարկումներ և այլն</t>
  </si>
  <si>
    <t>Նախարարություններ գերատեսչություններ՝ յուրաքանչյուրն իր համակարգման ոլորտի ծրագրերի մասով
Հասարակական կազմակերպություններ (համաձայնությամբ)</t>
  </si>
  <si>
    <t xml:space="preserve">3) </t>
  </si>
  <si>
    <t xml:space="preserve"> Կրթության, գիտության, մշակույթի և սպորտի նախարարություն  Քաղաքաշինության կոմիտե                       Տեղական ինքնակառավարման մարմիններ (համաձայնությամբ) Հասարակական կազմակերպություններ (համաձայնությամբ)</t>
  </si>
  <si>
    <t>Վարչապետի աշխատակազմի տեսչական մարմինների աշխատանքների համակարգման գրասենյակ  Աշխատանքի և սոցիալական հարցերի նախարարություն 
Առողջապահական և աշխատանքի տեսչական մարմին 
Հասարակական կազմակերպություններ
(համաձայնությամբ)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</si>
</sst>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quot;AMD&quot;#,##0"/>
  </numFmts>
  <fonts count="14" x14ac:knownFonts="1">
    <font>
      <sz val="12"/>
      <color theme="1"/>
      <name val="Calibri"/>
      <family val="2"/>
      <scheme val="minor"/>
    </font>
    <font>
      <sz val="12"/>
      <color theme="1"/>
      <name val="GHEAGrapalat"/>
    </font>
    <font>
      <sz val="12"/>
      <color rgb="FF000000"/>
      <name val="GHEAGrapalat"/>
    </font>
    <font>
      <b/>
      <sz val="12"/>
      <color theme="0"/>
      <name val="GHEAGrapalat"/>
    </font>
    <font>
      <b/>
      <sz val="12"/>
      <color rgb="FF000000"/>
      <name val="GHEAGrapalat"/>
    </font>
    <font>
      <sz val="12"/>
      <color rgb="FFFF0000"/>
      <name val="GHEAGrapalat"/>
    </font>
    <font>
      <b/>
      <sz val="12"/>
      <color rgb="FFFF0000"/>
      <name val="GHEAGrapalat"/>
    </font>
    <font>
      <sz val="12"/>
      <color theme="1"/>
      <name val="GHEA Grapalat"/>
      <family val="3"/>
    </font>
    <font>
      <b/>
      <sz val="12"/>
      <name val="GHEAGrapalat"/>
    </font>
    <font>
      <sz val="12"/>
      <name val="GHEAGrapalat"/>
    </font>
    <font>
      <sz val="12"/>
      <name val="GHEA Grapalat"/>
      <family val="3"/>
    </font>
    <font>
      <sz val="12"/>
      <color theme="1"/>
      <name val="GHEA Grapalat"/>
    </font>
    <font>
      <sz val="12"/>
      <color theme="1"/>
      <name val="Calibri"/>
      <family val="2"/>
      <scheme val="minor"/>
    </font>
    <font>
      <i/>
      <sz val="9"/>
      <color theme="1"/>
      <name val="GHEA Grapalat"/>
      <family val="3"/>
    </font>
  </fonts>
  <fills count="4">
    <fill>
      <patternFill patternType="none"/>
    </fill>
    <fill>
      <patternFill patternType="gray125"/>
    </fill>
    <fill>
      <patternFill patternType="solid">
        <fgColor theme="4"/>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41" fontId="12" fillId="0" borderId="0" applyFont="0" applyFill="0" applyBorder="0" applyAlignment="0" applyProtection="0"/>
  </cellStyleXfs>
  <cellXfs count="152">
    <xf numFmtId="0" fontId="0" fillId="0" borderId="0" xfId="0"/>
    <xf numFmtId="0" fontId="1" fillId="0" borderId="0" xfId="0" applyFont="1" applyFill="1" applyBorder="1" applyAlignment="1">
      <alignment vertical="top" wrapText="1"/>
    </xf>
    <xf numFmtId="0" fontId="11" fillId="0" borderId="1" xfId="0" applyFont="1" applyBorder="1" applyAlignment="1">
      <alignment vertical="top" wrapText="1"/>
    </xf>
    <xf numFmtId="0" fontId="11" fillId="0" borderId="8" xfId="0" applyFont="1" applyBorder="1" applyAlignment="1">
      <alignment vertical="top" wrapText="1"/>
    </xf>
    <xf numFmtId="0" fontId="2" fillId="0" borderId="8" xfId="0" applyFont="1" applyFill="1" applyBorder="1" applyAlignment="1">
      <alignment vertical="top" wrapText="1"/>
    </xf>
    <xf numFmtId="0" fontId="11" fillId="0" borderId="13" xfId="0" applyFont="1" applyBorder="1" applyAlignment="1">
      <alignment vertical="top" wrapText="1"/>
    </xf>
    <xf numFmtId="0" fontId="2" fillId="0" borderId="13" xfId="0" applyFont="1" applyFill="1" applyBorder="1" applyAlignment="1">
      <alignment vertical="top" wrapText="1"/>
    </xf>
    <xf numFmtId="0" fontId="1" fillId="0" borderId="13" xfId="0" applyFont="1" applyFill="1" applyBorder="1" applyAlignment="1">
      <alignment vertical="top" wrapText="1"/>
    </xf>
    <xf numFmtId="0" fontId="7" fillId="0" borderId="1" xfId="0" applyFont="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5" fillId="0" borderId="1" xfId="0" applyFont="1" applyFill="1" applyBorder="1" applyAlignment="1">
      <alignment vertical="top" wrapText="1"/>
    </xf>
    <xf numFmtId="0" fontId="7" fillId="0" borderId="13" xfId="0" applyFont="1" applyBorder="1" applyAlignment="1">
      <alignment vertical="top" wrapText="1"/>
    </xf>
    <xf numFmtId="0" fontId="7" fillId="0" borderId="8" xfId="0" applyFont="1" applyBorder="1" applyAlignment="1">
      <alignment vertical="top" wrapText="1"/>
    </xf>
    <xf numFmtId="0" fontId="1" fillId="0" borderId="10" xfId="0" applyFont="1" applyFill="1" applyBorder="1" applyAlignment="1">
      <alignment vertical="top" wrapText="1"/>
    </xf>
    <xf numFmtId="0" fontId="2" fillId="0" borderId="10" xfId="0" applyFont="1" applyFill="1" applyBorder="1" applyAlignment="1">
      <alignment vertical="top" wrapText="1"/>
    </xf>
    <xf numFmtId="0" fontId="1" fillId="0" borderId="2" xfId="0" applyFont="1" applyFill="1" applyBorder="1" applyAlignment="1">
      <alignment vertical="top" wrapText="1"/>
    </xf>
    <xf numFmtId="0" fontId="5" fillId="0" borderId="0" xfId="0" applyFont="1" applyFill="1" applyBorder="1" applyAlignment="1">
      <alignment vertical="top" wrapText="1"/>
    </xf>
    <xf numFmtId="0" fontId="1" fillId="0" borderId="8" xfId="0" applyFont="1" applyFill="1" applyBorder="1" applyAlignment="1">
      <alignment vertical="top" wrapText="1"/>
    </xf>
    <xf numFmtId="0" fontId="1" fillId="0" borderId="9" xfId="0" applyFont="1" applyFill="1" applyBorder="1" applyAlignment="1">
      <alignment vertical="top" wrapText="1"/>
    </xf>
    <xf numFmtId="0" fontId="1" fillId="0" borderId="11" xfId="0" applyFont="1" applyFill="1" applyBorder="1" applyAlignment="1">
      <alignment vertical="top" wrapText="1"/>
    </xf>
    <xf numFmtId="164" fontId="1" fillId="0" borderId="1" xfId="0" applyNumberFormat="1" applyFont="1" applyFill="1" applyBorder="1" applyAlignment="1">
      <alignment vertical="top" wrapText="1"/>
    </xf>
    <xf numFmtId="164" fontId="1" fillId="0" borderId="11" xfId="0" applyNumberFormat="1"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1" xfId="0" applyFont="1" applyFill="1" applyBorder="1" applyAlignment="1">
      <alignment vertical="top" wrapText="1"/>
    </xf>
    <xf numFmtId="0" fontId="4" fillId="0" borderId="11" xfId="0" applyFont="1" applyFill="1" applyBorder="1" applyAlignment="1">
      <alignment vertical="top" wrapText="1"/>
    </xf>
    <xf numFmtId="0" fontId="1" fillId="0" borderId="7" xfId="0" applyFont="1" applyFill="1" applyBorder="1" applyAlignment="1">
      <alignment vertical="top" wrapText="1"/>
    </xf>
    <xf numFmtId="164" fontId="1" fillId="0" borderId="13" xfId="0" applyNumberFormat="1" applyFont="1" applyFill="1" applyBorder="1" applyAlignment="1">
      <alignment vertical="top" wrapText="1"/>
    </xf>
    <xf numFmtId="164" fontId="1" fillId="0" borderId="14" xfId="0" applyNumberFormat="1" applyFont="1" applyFill="1" applyBorder="1" applyAlignment="1">
      <alignment vertical="top" wrapText="1"/>
    </xf>
    <xf numFmtId="0" fontId="4" fillId="3" borderId="5" xfId="0" applyFont="1" applyFill="1" applyBorder="1" applyAlignment="1">
      <alignment vertical="top" wrapText="1"/>
    </xf>
    <xf numFmtId="164" fontId="1" fillId="0" borderId="9" xfId="0" applyNumberFormat="1" applyFont="1" applyFill="1" applyBorder="1" applyAlignment="1">
      <alignment vertical="top" wrapText="1"/>
    </xf>
    <xf numFmtId="164" fontId="1" fillId="0" borderId="8" xfId="0" applyNumberFormat="1" applyFont="1" applyFill="1" applyBorder="1" applyAlignment="1">
      <alignment vertical="top" wrapText="1"/>
    </xf>
    <xf numFmtId="164" fontId="1" fillId="0" borderId="8" xfId="1" applyNumberFormat="1" applyFont="1" applyFill="1" applyBorder="1" applyAlignment="1">
      <alignment vertical="top" wrapText="1"/>
    </xf>
    <xf numFmtId="164" fontId="1" fillId="0" borderId="0" xfId="0" applyNumberFormat="1" applyFont="1" applyFill="1" applyBorder="1" applyAlignment="1">
      <alignment vertical="top" wrapText="1"/>
    </xf>
    <xf numFmtId="0" fontId="11" fillId="0" borderId="1" xfId="0" applyFont="1" applyBorder="1" applyAlignment="1">
      <alignment horizontal="left" vertical="top" wrapText="1"/>
    </xf>
    <xf numFmtId="0" fontId="9" fillId="0" borderId="8" xfId="0" applyFont="1" applyFill="1" applyBorder="1" applyAlignment="1">
      <alignment vertical="top" wrapText="1"/>
    </xf>
    <xf numFmtId="164" fontId="9" fillId="0" borderId="1" xfId="0" applyNumberFormat="1" applyFont="1" applyFill="1" applyBorder="1" applyAlignment="1">
      <alignment vertical="top" wrapText="1"/>
    </xf>
    <xf numFmtId="164" fontId="9" fillId="0" borderId="11" xfId="0" applyNumberFormat="1" applyFont="1" applyFill="1" applyBorder="1" applyAlignment="1">
      <alignment vertical="top" wrapText="1"/>
    </xf>
    <xf numFmtId="0" fontId="9" fillId="0" borderId="0" xfId="0" applyFont="1" applyFill="1" applyBorder="1" applyAlignment="1">
      <alignment vertical="top" wrapText="1"/>
    </xf>
    <xf numFmtId="0" fontId="7" fillId="0" borderId="1" xfId="0" applyFont="1" applyBorder="1" applyAlignment="1">
      <alignment vertical="top" wrapText="1"/>
    </xf>
    <xf numFmtId="164" fontId="1" fillId="0" borderId="1" xfId="0" applyNumberFormat="1" applyFont="1" applyFill="1" applyBorder="1" applyAlignment="1">
      <alignment vertical="top" wrapText="1"/>
    </xf>
    <xf numFmtId="164" fontId="1" fillId="0" borderId="11" xfId="0" applyNumberFormat="1" applyFont="1" applyFill="1" applyBorder="1" applyAlignment="1">
      <alignment vertical="top" wrapText="1"/>
    </xf>
    <xf numFmtId="0" fontId="2" fillId="0" borderId="3" xfId="0" applyFont="1" applyFill="1" applyBorder="1" applyAlignment="1">
      <alignment vertical="top" wrapText="1"/>
    </xf>
    <xf numFmtId="0" fontId="8" fillId="0" borderId="8" xfId="0" applyFont="1" applyFill="1" applyBorder="1" applyAlignment="1">
      <alignment vertical="top" wrapText="1"/>
    </xf>
    <xf numFmtId="0" fontId="10" fillId="0" borderId="1" xfId="0" applyFont="1" applyBorder="1" applyAlignment="1">
      <alignment vertical="top" wrapText="1"/>
    </xf>
    <xf numFmtId="0" fontId="9" fillId="0" borderId="1" xfId="0" applyFont="1" applyFill="1" applyBorder="1" applyAlignment="1">
      <alignment vertical="top" wrapText="1"/>
    </xf>
    <xf numFmtId="0" fontId="9" fillId="0" borderId="1" xfId="0" applyFont="1" applyFill="1" applyBorder="1" applyAlignment="1">
      <alignment vertical="top" wrapText="1"/>
    </xf>
    <xf numFmtId="0" fontId="4" fillId="3" borderId="6" xfId="0" applyFont="1" applyFill="1" applyBorder="1" applyAlignment="1">
      <alignment vertical="top" wrapText="1"/>
    </xf>
    <xf numFmtId="0" fontId="2" fillId="0" borderId="1"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vertical="top" wrapText="1"/>
    </xf>
    <xf numFmtId="0" fontId="7" fillId="0" borderId="1" xfId="0" applyFont="1" applyBorder="1" applyAlignment="1">
      <alignment vertical="top" wrapText="1"/>
    </xf>
    <xf numFmtId="0" fontId="6" fillId="0" borderId="1" xfId="0" applyFont="1" applyFill="1" applyBorder="1" applyAlignment="1">
      <alignment vertical="top" wrapText="1"/>
    </xf>
    <xf numFmtId="0" fontId="6" fillId="0" borderId="11" xfId="0"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vertical="top" wrapText="1"/>
    </xf>
    <xf numFmtId="0" fontId="1" fillId="0" borderId="1" xfId="0" applyFont="1" applyFill="1" applyBorder="1" applyAlignment="1">
      <alignment vertical="top" wrapText="1"/>
    </xf>
    <xf numFmtId="0" fontId="10" fillId="0" borderId="1" xfId="0" applyFont="1" applyFill="1" applyBorder="1" applyAlignment="1">
      <alignment vertical="top" wrapText="1"/>
    </xf>
    <xf numFmtId="0" fontId="7" fillId="0" borderId="1" xfId="0" applyFont="1" applyFill="1" applyBorder="1" applyAlignment="1">
      <alignment vertical="top" wrapText="1"/>
    </xf>
    <xf numFmtId="0" fontId="2" fillId="0" borderId="1" xfId="0" applyFont="1" applyFill="1" applyBorder="1" applyAlignment="1">
      <alignment vertical="top" wrapText="1"/>
    </xf>
    <xf numFmtId="0" fontId="3" fillId="2" borderId="12"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1" fillId="0" borderId="14" xfId="0" applyFont="1" applyFill="1" applyBorder="1" applyAlignment="1">
      <alignment vertical="top" wrapText="1"/>
    </xf>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2" fillId="0" borderId="20" xfId="0" applyFont="1" applyFill="1" applyBorder="1" applyAlignment="1">
      <alignment vertical="top" wrapText="1"/>
    </xf>
    <xf numFmtId="0" fontId="2" fillId="0" borderId="21" xfId="0" applyFont="1" applyFill="1" applyBorder="1" applyAlignment="1">
      <alignment vertical="top" wrapText="1"/>
    </xf>
    <xf numFmtId="0" fontId="2" fillId="0" borderId="22" xfId="0" applyFont="1" applyFill="1" applyBorder="1" applyAlignment="1">
      <alignment vertical="top" wrapText="1"/>
    </xf>
    <xf numFmtId="0" fontId="2" fillId="0" borderId="23" xfId="0" applyFont="1" applyFill="1" applyBorder="1" applyAlignment="1">
      <alignment vertical="top" wrapText="1"/>
    </xf>
    <xf numFmtId="0" fontId="2" fillId="0" borderId="19"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2" xfId="0" applyFont="1" applyFill="1" applyBorder="1" applyAlignment="1">
      <alignment vertical="top" wrapText="1"/>
    </xf>
    <xf numFmtId="0" fontId="2" fillId="0" borderId="16" xfId="0" applyFont="1" applyFill="1" applyBorder="1" applyAlignment="1">
      <alignment vertical="top" wrapText="1"/>
    </xf>
    <xf numFmtId="0" fontId="7" fillId="0" borderId="3" xfId="0" applyFont="1" applyBorder="1" applyAlignment="1">
      <alignment vertical="top" wrapText="1"/>
    </xf>
    <xf numFmtId="164" fontId="1" fillId="0" borderId="3" xfId="0" applyNumberFormat="1" applyFont="1" applyFill="1" applyBorder="1" applyAlignment="1">
      <alignment vertical="top" wrapText="1"/>
    </xf>
    <xf numFmtId="164" fontId="1" fillId="0" borderId="17" xfId="0" applyNumberFormat="1" applyFont="1" applyFill="1" applyBorder="1" applyAlignment="1">
      <alignment vertical="top" wrapText="1"/>
    </xf>
    <xf numFmtId="0" fontId="4" fillId="3" borderId="24" xfId="0" applyFont="1" applyFill="1" applyBorder="1" applyAlignment="1">
      <alignment vertical="top" wrapText="1"/>
    </xf>
    <xf numFmtId="0" fontId="1" fillId="0" borderId="21" xfId="0" applyFont="1" applyFill="1" applyBorder="1" applyAlignment="1">
      <alignment vertical="top" wrapText="1"/>
    </xf>
    <xf numFmtId="0" fontId="1" fillId="0" borderId="22" xfId="0" applyFont="1" applyFill="1" applyBorder="1" applyAlignment="1">
      <alignment vertical="top" wrapText="1"/>
    </xf>
    <xf numFmtId="0" fontId="7" fillId="0" borderId="18" xfId="0" applyFont="1" applyBorder="1" applyAlignment="1">
      <alignment vertical="top" wrapText="1"/>
    </xf>
    <xf numFmtId="0" fontId="4" fillId="3" borderId="29" xfId="0" applyFont="1" applyFill="1" applyBorder="1" applyAlignment="1">
      <alignment vertical="top" wrapText="1"/>
    </xf>
    <xf numFmtId="0" fontId="10" fillId="0" borderId="19" xfId="0" applyFont="1" applyFill="1" applyBorder="1" applyAlignment="1">
      <alignment vertical="top" wrapText="1"/>
    </xf>
    <xf numFmtId="0" fontId="7" fillId="0" borderId="19" xfId="0" applyFont="1" applyBorder="1" applyAlignment="1">
      <alignment vertical="top" wrapText="1"/>
    </xf>
    <xf numFmtId="0" fontId="2" fillId="3" borderId="6" xfId="0" applyFont="1" applyFill="1" applyBorder="1" applyAlignment="1">
      <alignment vertical="top" wrapText="1"/>
    </xf>
    <xf numFmtId="0" fontId="2" fillId="3" borderId="5" xfId="0" applyFont="1" applyFill="1" applyBorder="1" applyAlignment="1">
      <alignment vertical="top" wrapText="1"/>
    </xf>
    <xf numFmtId="0" fontId="2" fillId="0" borderId="19" xfId="0" applyFont="1" applyFill="1" applyBorder="1" applyAlignment="1">
      <alignment vertical="top" wrapText="1"/>
    </xf>
    <xf numFmtId="0" fontId="11" fillId="0" borderId="19" xfId="0" applyFont="1" applyBorder="1" applyAlignment="1">
      <alignment vertical="top" wrapText="1"/>
    </xf>
    <xf numFmtId="0" fontId="9" fillId="0" borderId="22" xfId="0" applyFont="1" applyFill="1" applyBorder="1" applyAlignment="1">
      <alignment vertical="top" wrapText="1"/>
    </xf>
    <xf numFmtId="0" fontId="9" fillId="0" borderId="3" xfId="0" applyFont="1" applyFill="1" applyBorder="1" applyAlignment="1">
      <alignment vertical="top" wrapText="1"/>
    </xf>
    <xf numFmtId="0" fontId="11" fillId="0" borderId="1" xfId="0" applyFont="1" applyFill="1" applyBorder="1" applyAlignment="1">
      <alignment vertical="top" wrapText="1"/>
    </xf>
    <xf numFmtId="0" fontId="7" fillId="0" borderId="21"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horizontal="justify" vertical="center"/>
    </xf>
    <xf numFmtId="0" fontId="13" fillId="0" borderId="0" xfId="0" applyFont="1" applyAlignment="1">
      <alignment horizontal="right" vertical="center"/>
    </xf>
    <xf numFmtId="0" fontId="2" fillId="0" borderId="3" xfId="0" applyFont="1" applyFill="1" applyBorder="1" applyAlignment="1">
      <alignment horizontal="center" vertical="top" wrapText="1"/>
    </xf>
    <xf numFmtId="0" fontId="2" fillId="0" borderId="30" xfId="0"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15" xfId="0" applyFont="1" applyFill="1" applyBorder="1" applyAlignment="1">
      <alignment vertical="top" wrapText="1"/>
    </xf>
    <xf numFmtId="164" fontId="1" fillId="0" borderId="5" xfId="0" applyNumberFormat="1" applyFont="1" applyFill="1" applyBorder="1" applyAlignment="1">
      <alignment horizontal="center" vertical="top" wrapText="1"/>
    </xf>
    <xf numFmtId="164" fontId="1" fillId="0" borderId="30" xfId="0" applyNumberFormat="1" applyFont="1" applyFill="1" applyBorder="1" applyAlignment="1">
      <alignment horizontal="center" vertical="top" wrapText="1"/>
    </xf>
    <xf numFmtId="0" fontId="1" fillId="0" borderId="1" xfId="0" applyFont="1" applyFill="1" applyBorder="1" applyAlignment="1">
      <alignment vertical="top" wrapText="1"/>
    </xf>
    <xf numFmtId="0" fontId="1" fillId="0" borderId="13" xfId="0" applyFont="1" applyFill="1" applyBorder="1" applyAlignment="1">
      <alignment vertical="top" wrapText="1"/>
    </xf>
    <xf numFmtId="0" fontId="2" fillId="0" borderId="1" xfId="0" applyFont="1" applyFill="1" applyBorder="1" applyAlignment="1">
      <alignment vertical="top" wrapText="1"/>
    </xf>
    <xf numFmtId="0" fontId="4" fillId="3" borderId="28" xfId="0" applyFont="1" applyFill="1" applyBorder="1" applyAlignment="1">
      <alignment vertical="top" wrapText="1"/>
    </xf>
    <xf numFmtId="0" fontId="4" fillId="3" borderId="26" xfId="0" applyFont="1" applyFill="1" applyBorder="1" applyAlignment="1">
      <alignment vertical="top" wrapText="1"/>
    </xf>
    <xf numFmtId="0" fontId="4" fillId="3" borderId="27" xfId="0" applyFont="1" applyFill="1" applyBorder="1" applyAlignment="1">
      <alignment vertical="top" wrapText="1"/>
    </xf>
    <xf numFmtId="0" fontId="4" fillId="3" borderId="25" xfId="0" applyFont="1" applyFill="1" applyBorder="1" applyAlignment="1">
      <alignment vertical="top" wrapText="1"/>
    </xf>
    <xf numFmtId="0" fontId="9" fillId="0" borderId="21" xfId="0" applyFont="1" applyFill="1" applyBorder="1" applyAlignment="1">
      <alignment vertical="top" wrapText="1"/>
    </xf>
    <xf numFmtId="0" fontId="9" fillId="0" borderId="22" xfId="0" applyFont="1" applyFill="1" applyBorder="1" applyAlignment="1">
      <alignment vertical="top" wrapText="1"/>
    </xf>
    <xf numFmtId="0" fontId="4" fillId="3" borderId="5"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vertical="top" wrapText="1"/>
    </xf>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6" fillId="0" borderId="8" xfId="0" applyFont="1" applyFill="1" applyBorder="1" applyAlignment="1">
      <alignment vertical="top" wrapText="1"/>
    </xf>
    <xf numFmtId="0" fontId="6" fillId="0" borderId="1" xfId="0" applyFont="1" applyFill="1" applyBorder="1" applyAlignment="1">
      <alignment vertical="top" wrapText="1"/>
    </xf>
    <xf numFmtId="0" fontId="6" fillId="0" borderId="9" xfId="0" applyFont="1" applyFill="1" applyBorder="1" applyAlignment="1">
      <alignment vertical="top" wrapText="1"/>
    </xf>
    <xf numFmtId="0" fontId="6" fillId="0" borderId="11" xfId="0" applyFont="1" applyFill="1" applyBorder="1" applyAlignment="1">
      <alignment vertical="top" wrapText="1"/>
    </xf>
    <xf numFmtId="0" fontId="2" fillId="0" borderId="21" xfId="0" applyFont="1" applyFill="1" applyBorder="1" applyAlignment="1">
      <alignment horizontal="center" vertical="top" wrapText="1"/>
    </xf>
    <xf numFmtId="0" fontId="2" fillId="0" borderId="22" xfId="0" applyFont="1" applyFill="1" applyBorder="1" applyAlignment="1">
      <alignment horizontal="center" vertical="top" wrapText="1"/>
    </xf>
    <xf numFmtId="0" fontId="7" fillId="0" borderId="3" xfId="0" applyFont="1" applyBorder="1" applyAlignment="1">
      <alignment horizontal="center" vertical="top" wrapText="1"/>
    </xf>
    <xf numFmtId="0" fontId="7" fillId="0" borderId="30" xfId="0" applyFont="1" applyBorder="1" applyAlignment="1">
      <alignment horizontal="center" vertical="top" wrapText="1"/>
    </xf>
    <xf numFmtId="0" fontId="10" fillId="0" borderId="1" xfId="0" applyFont="1" applyFill="1" applyBorder="1" applyAlignment="1">
      <alignment vertical="top" wrapText="1"/>
    </xf>
    <xf numFmtId="0" fontId="2" fillId="0" borderId="19"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2" fillId="0" borderId="13" xfId="0" applyFont="1" applyFill="1" applyBorder="1" applyAlignment="1">
      <alignment vertical="top" wrapText="1"/>
    </xf>
    <xf numFmtId="0" fontId="1" fillId="0" borderId="3"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0" xfId="0" applyFont="1" applyFill="1" applyBorder="1" applyAlignment="1">
      <alignment horizontal="center" vertical="top" wrapText="1"/>
    </xf>
    <xf numFmtId="164" fontId="1" fillId="0" borderId="17" xfId="0" applyNumberFormat="1" applyFont="1" applyFill="1" applyBorder="1" applyAlignment="1">
      <alignment horizontal="center" vertical="top" wrapText="1"/>
    </xf>
    <xf numFmtId="164" fontId="1" fillId="0" borderId="31" xfId="0" applyNumberFormat="1" applyFont="1" applyFill="1" applyBorder="1" applyAlignment="1">
      <alignment horizontal="center" vertical="top" wrapText="1"/>
    </xf>
    <xf numFmtId="164" fontId="1" fillId="0" borderId="32" xfId="0" applyNumberFormat="1" applyFont="1" applyFill="1" applyBorder="1" applyAlignment="1">
      <alignment horizontal="center" vertical="top" wrapText="1"/>
    </xf>
    <xf numFmtId="0" fontId="2" fillId="0" borderId="22" xfId="0" applyFont="1" applyFill="1" applyBorder="1" applyAlignment="1">
      <alignment vertical="top" wrapText="1"/>
    </xf>
    <xf numFmtId="0" fontId="2" fillId="0" borderId="23"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1" fillId="0" borderId="22" xfId="0" applyFont="1" applyFill="1" applyBorder="1" applyAlignment="1">
      <alignment vertical="top" wrapText="1"/>
    </xf>
    <xf numFmtId="0" fontId="1" fillId="0" borderId="23" xfId="0" applyFont="1" applyFill="1" applyBorder="1" applyAlignment="1">
      <alignment vertical="top" wrapText="1"/>
    </xf>
    <xf numFmtId="0" fontId="1" fillId="0" borderId="19" xfId="0" applyFont="1" applyFill="1" applyBorder="1" applyAlignment="1">
      <alignment vertical="top" wrapText="1"/>
    </xf>
    <xf numFmtId="0" fontId="1" fillId="0" borderId="20" xfId="0" applyFont="1" applyFill="1" applyBorder="1" applyAlignment="1">
      <alignment vertical="top" wrapText="1"/>
    </xf>
    <xf numFmtId="0" fontId="7" fillId="0" borderId="1" xfId="0" applyFont="1" applyBorder="1" applyAlignment="1">
      <alignment vertical="top" wrapText="1"/>
    </xf>
    <xf numFmtId="0" fontId="7" fillId="0" borderId="13" xfId="0" applyFont="1" applyBorder="1" applyAlignment="1">
      <alignment vertical="top"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usheghh/Downloads/Annex%203_MaE%20indicators_costing_v2_0408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rpine.Hayrapetyan/Desktop/&#1358;&#1381;&#1408;&#1403;&#1398;&#1377;&#1391;&#1377;&#1398;17.03/&#1350;8%20&#1348;(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rpine.Hayrapetyan/Desktop/finansner/&#1350;1%20&#134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pine.Hayrapetyan/Desktop/finansner/&#1350;1%20&#1348;(6)&#1392;&#1377;&#1399;&#1406;&#1377;&#1408;&#1391;&#1384;%20&#1406;&#1381;&#1408;&#1377;&#1398;&#1377;&#1397;&#1381;&#13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pine.Hayrapetyan/Desktop/finansner/&#1350;1%20&#1348;(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pine.Hayrapetyan/Desktop/finansner/&#1350;3%20&#1348;(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rpine.Hayrapetyan/Desktop/finansner/&#1350;5%20&#1348;(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rpine.Hayrapetyan/Desktop/finansner/&#1350;5%20&#1348;(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rpine.Hayrapetyan/Desktop/&#1358;&#1381;&#1408;&#1403;&#1398;&#1377;&#1391;&#1377;&#1398;17.03/&#1350;8%20&#1348;(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rpine.Hayrapetyan/Desktop/&#1358;&#1381;&#1408;&#1403;&#1398;&#1377;&#1391;&#1377;&#1398;17.03/&#1350;7%20&#1348;(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rpine.Hayrapetyan/Desktop/&#1405;&#1407;&#1377;&#1404;&#1407;%20&#1377;&#14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_MTEF"/>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sheetData sheetId="1"/>
      <sheetData sheetId="2">
        <row r="19">
          <cell r="F19"/>
        </row>
      </sheetData>
      <sheetData sheetId="3">
        <row r="20">
          <cell r="F20">
            <v>8950000</v>
          </cell>
        </row>
      </sheetData>
      <sheetData sheetId="4">
        <row r="20">
          <cell r="F20">
            <v>8450000</v>
          </cell>
        </row>
      </sheetData>
      <sheetData sheetId="5">
        <row r="19">
          <cell r="F19">
            <v>7800000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al 1 (2) a &amp; b"/>
      <sheetName val="2023"/>
      <sheetName val="2024"/>
      <sheetName val="2025"/>
      <sheetName val="2026"/>
      <sheetName val="2027"/>
    </sheetNames>
    <sheetDataSet>
      <sheetData sheetId="0">
        <row r="4">
          <cell r="H4">
            <v>4690000</v>
          </cell>
          <cell r="I4">
            <v>240000</v>
          </cell>
          <cell r="J4">
            <v>1320000</v>
          </cell>
          <cell r="K4">
            <v>240000</v>
          </cell>
          <cell r="L4">
            <v>670000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ow r="4">
          <cell r="H4">
            <v>2500000</v>
          </cell>
          <cell r="I4">
            <v>0</v>
          </cell>
          <cell r="J4">
            <v>0</v>
          </cell>
          <cell r="K4">
            <v>0</v>
          </cell>
          <cell r="L4">
            <v>0</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ow r="4">
          <cell r="H4">
            <v>0</v>
          </cell>
          <cell r="I4">
            <v>7700000</v>
          </cell>
          <cell r="J4">
            <v>0</v>
          </cell>
          <cell r="K4">
            <v>0</v>
          </cell>
          <cell r="L4">
            <v>0</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ow r="4">
          <cell r="J4">
            <v>40000000</v>
          </cell>
          <cell r="K4">
            <v>0</v>
          </cell>
          <cell r="L4">
            <v>40000000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ow r="4">
          <cell r="H4">
            <v>560000</v>
          </cell>
          <cell r="I4">
            <v>7500000</v>
          </cell>
          <cell r="J4">
            <v>0</v>
          </cell>
          <cell r="K4">
            <v>0</v>
          </cell>
          <cell r="L4">
            <v>0</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մշակույթ և սպորտ"/>
      <sheetName val="2023թ"/>
      <sheetName val="2024թ "/>
      <sheetName val="2025թ"/>
      <sheetName val="2026թ "/>
      <sheetName val="2027թ"/>
      <sheetName val="2024"/>
      <sheetName val="2025"/>
      <sheetName val="2026"/>
      <sheetName val="2027"/>
    </sheetNames>
    <sheetDataSet>
      <sheetData sheetId="0">
        <row r="4">
          <cell r="H4">
            <v>121685000</v>
          </cell>
          <cell r="I4">
            <v>121685000</v>
          </cell>
          <cell r="J4">
            <v>121685000</v>
          </cell>
          <cell r="K4">
            <v>121685000</v>
          </cell>
          <cell r="L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sheetData sheetId="1">
        <row r="15">
          <cell r="F15">
            <v>0</v>
          </cell>
        </row>
      </sheetData>
      <sheetData sheetId="2">
        <row r="12">
          <cell r="F12">
            <v>145600000</v>
          </cell>
        </row>
        <row r="16">
          <cell r="F16">
            <v>94000000</v>
          </cell>
        </row>
      </sheetData>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ow r="4">
          <cell r="H4"/>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2023"/>
      <sheetName val="2024"/>
      <sheetName val="2025"/>
      <sheetName val="2026"/>
      <sheetName val="2027"/>
    </sheetNames>
    <sheetDataSet>
      <sheetData sheetId="0" refreshError="1"/>
      <sheetData sheetId="1" refreshError="1">
        <row r="23">
          <cell r="F23">
            <v>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68"/>
  <sheetViews>
    <sheetView tabSelected="1" topLeftCell="A66" zoomScale="91" zoomScaleNormal="91" workbookViewId="0">
      <selection activeCell="A67" sqref="A67:XFD67"/>
    </sheetView>
  </sheetViews>
  <sheetFormatPr defaultColWidth="10.875" defaultRowHeight="17.25" x14ac:dyDescent="0.25"/>
  <cols>
    <col min="1" max="1" width="5.375" style="1" customWidth="1"/>
    <col min="2" max="2" width="31.5" style="1" customWidth="1"/>
    <col min="3" max="3" width="33.5" style="1" customWidth="1"/>
    <col min="4" max="4" width="26.25" style="1" customWidth="1"/>
    <col min="5" max="5" width="17.125" style="1" customWidth="1"/>
    <col min="6" max="6" width="15.375" style="1" customWidth="1"/>
    <col min="7" max="7" width="21.875" style="1" customWidth="1"/>
    <col min="8" max="8" width="21.75" style="1" customWidth="1"/>
    <col min="9" max="9" width="21.375" style="1" customWidth="1"/>
    <col min="10" max="11" width="20.125" style="1" customWidth="1"/>
    <col min="12" max="12" width="21" style="1" customWidth="1"/>
    <col min="13" max="13" width="10.875" style="1"/>
    <col min="14" max="14" width="18.5" style="1" bestFit="1" customWidth="1"/>
    <col min="15" max="16384" width="10.875" style="1"/>
  </cols>
  <sheetData>
    <row r="1" spans="1:12" x14ac:dyDescent="0.25">
      <c r="E1" s="95" t="s">
        <v>191</v>
      </c>
    </row>
    <row r="2" spans="1:12" x14ac:dyDescent="0.25">
      <c r="E2" s="95" t="s">
        <v>192</v>
      </c>
    </row>
    <row r="3" spans="1:12" x14ac:dyDescent="0.25">
      <c r="E3" s="95" t="s">
        <v>193</v>
      </c>
    </row>
    <row r="4" spans="1:12" ht="18" thickBot="1" x14ac:dyDescent="0.3"/>
    <row r="5" spans="1:12" s="16" customFormat="1" x14ac:dyDescent="0.25">
      <c r="A5" s="27"/>
      <c r="B5" s="18"/>
      <c r="C5" s="18"/>
      <c r="D5" s="18"/>
      <c r="E5" s="18"/>
      <c r="F5" s="18"/>
      <c r="G5" s="18"/>
      <c r="H5" s="18"/>
      <c r="I5" s="18"/>
      <c r="J5" s="18"/>
      <c r="K5" s="18"/>
      <c r="L5" s="19"/>
    </row>
    <row r="6" spans="1:12" ht="52.5" thickBot="1" x14ac:dyDescent="0.3">
      <c r="A6" s="61" t="s">
        <v>0</v>
      </c>
      <c r="B6" s="62" t="s">
        <v>3</v>
      </c>
      <c r="C6" s="62" t="s">
        <v>4</v>
      </c>
      <c r="D6" s="62" t="s">
        <v>5</v>
      </c>
      <c r="E6" s="62" t="s">
        <v>6</v>
      </c>
      <c r="F6" s="62" t="s">
        <v>1</v>
      </c>
      <c r="G6" s="62">
        <v>2023</v>
      </c>
      <c r="H6" s="62">
        <v>2024</v>
      </c>
      <c r="I6" s="62">
        <v>2025</v>
      </c>
      <c r="J6" s="62">
        <v>2026</v>
      </c>
      <c r="K6" s="62">
        <v>2027</v>
      </c>
      <c r="L6" s="63" t="s">
        <v>2</v>
      </c>
    </row>
    <row r="7" spans="1:12" ht="18" thickBot="1" x14ac:dyDescent="0.3">
      <c r="A7" s="48" t="s">
        <v>190</v>
      </c>
      <c r="B7" s="114" t="s">
        <v>164</v>
      </c>
      <c r="C7" s="114"/>
      <c r="D7" s="114"/>
      <c r="E7" s="114"/>
      <c r="F7" s="114"/>
      <c r="G7" s="114"/>
      <c r="H7" s="114"/>
      <c r="I7" s="114"/>
      <c r="J7" s="114"/>
      <c r="K7" s="114"/>
      <c r="L7" s="114"/>
    </row>
    <row r="8" spans="1:12" s="17" customFormat="1" ht="93" customHeight="1" x14ac:dyDescent="0.25">
      <c r="A8" s="112" t="s">
        <v>11</v>
      </c>
      <c r="B8" s="117" t="s">
        <v>10</v>
      </c>
      <c r="C8" s="50" t="s">
        <v>12</v>
      </c>
      <c r="D8" s="115" t="s">
        <v>15</v>
      </c>
      <c r="E8" s="36" t="s">
        <v>16</v>
      </c>
      <c r="F8" s="115" t="s">
        <v>129</v>
      </c>
      <c r="G8" s="119"/>
      <c r="H8" s="119"/>
      <c r="I8" s="119"/>
      <c r="J8" s="119"/>
      <c r="K8" s="119"/>
      <c r="L8" s="121"/>
    </row>
    <row r="9" spans="1:12" s="17" customFormat="1" ht="149.25" customHeight="1" x14ac:dyDescent="0.25">
      <c r="A9" s="113"/>
      <c r="B9" s="118"/>
      <c r="C9" s="51" t="s">
        <v>13</v>
      </c>
      <c r="D9" s="116"/>
      <c r="E9" s="47" t="s">
        <v>70</v>
      </c>
      <c r="F9" s="116"/>
      <c r="G9" s="120"/>
      <c r="H9" s="120"/>
      <c r="I9" s="120"/>
      <c r="J9" s="120"/>
      <c r="K9" s="120"/>
      <c r="L9" s="122"/>
    </row>
    <row r="10" spans="1:12" s="17" customFormat="1" ht="105" customHeight="1" x14ac:dyDescent="0.25">
      <c r="A10" s="113" t="s">
        <v>18</v>
      </c>
      <c r="B10" s="118" t="s">
        <v>24</v>
      </c>
      <c r="C10" s="49" t="s">
        <v>26</v>
      </c>
      <c r="D10" s="127" t="s">
        <v>27</v>
      </c>
      <c r="E10" s="47" t="s">
        <v>8</v>
      </c>
      <c r="F10" s="47" t="s">
        <v>23</v>
      </c>
      <c r="G10" s="53"/>
      <c r="H10" s="53"/>
      <c r="I10" s="53"/>
      <c r="J10" s="53"/>
      <c r="K10" s="53"/>
      <c r="L10" s="54"/>
    </row>
    <row r="11" spans="1:12" s="17" customFormat="1" ht="179.25" customHeight="1" x14ac:dyDescent="0.25">
      <c r="A11" s="113"/>
      <c r="B11" s="118"/>
      <c r="C11" s="55" t="s">
        <v>145</v>
      </c>
      <c r="D11" s="127"/>
      <c r="E11" s="47" t="s">
        <v>19</v>
      </c>
      <c r="F11" s="47" t="s">
        <v>28</v>
      </c>
      <c r="G11" s="53"/>
      <c r="H11" s="53"/>
      <c r="I11" s="53"/>
      <c r="J11" s="53"/>
      <c r="K11" s="53"/>
      <c r="L11" s="54"/>
    </row>
    <row r="12" spans="1:12" ht="174.75" customHeight="1" x14ac:dyDescent="0.25">
      <c r="A12" s="124" t="s">
        <v>197</v>
      </c>
      <c r="B12" s="128" t="s">
        <v>30</v>
      </c>
      <c r="C12" s="52" t="s">
        <v>31</v>
      </c>
      <c r="D12" s="52" t="s">
        <v>32</v>
      </c>
      <c r="E12" s="49" t="s">
        <v>22</v>
      </c>
      <c r="F12" s="49" t="s">
        <v>23</v>
      </c>
      <c r="G12" s="56"/>
      <c r="H12" s="56"/>
      <c r="I12" s="56"/>
      <c r="J12" s="56"/>
      <c r="K12" s="56"/>
      <c r="L12" s="20"/>
    </row>
    <row r="13" spans="1:12" ht="110.25" customHeight="1" x14ac:dyDescent="0.25">
      <c r="A13" s="124"/>
      <c r="B13" s="128"/>
      <c r="C13" s="52" t="s">
        <v>155</v>
      </c>
      <c r="D13" s="52" t="s">
        <v>34</v>
      </c>
      <c r="E13" s="56" t="s">
        <v>8</v>
      </c>
      <c r="F13" s="56" t="s">
        <v>23</v>
      </c>
      <c r="G13" s="56"/>
      <c r="H13" s="56"/>
      <c r="I13" s="56"/>
      <c r="J13" s="56"/>
      <c r="K13" s="56"/>
      <c r="L13" s="20"/>
    </row>
    <row r="14" spans="1:12" ht="224.25" customHeight="1" x14ac:dyDescent="0.25">
      <c r="A14" s="124"/>
      <c r="B14" s="128"/>
      <c r="C14" s="52" t="s">
        <v>156</v>
      </c>
      <c r="D14" s="52" t="s">
        <v>35</v>
      </c>
      <c r="E14" s="56" t="s">
        <v>19</v>
      </c>
      <c r="F14" s="56" t="s">
        <v>23</v>
      </c>
      <c r="G14" s="56"/>
      <c r="H14" s="56"/>
      <c r="I14" s="56"/>
      <c r="J14" s="56"/>
      <c r="K14" s="56"/>
      <c r="L14" s="20"/>
    </row>
    <row r="15" spans="1:12" ht="169.5" customHeight="1" x14ac:dyDescent="0.25">
      <c r="A15" s="124"/>
      <c r="B15" s="128"/>
      <c r="C15" s="51" t="s">
        <v>157</v>
      </c>
      <c r="D15" s="51" t="s">
        <v>14</v>
      </c>
      <c r="E15" s="56" t="s">
        <v>36</v>
      </c>
      <c r="F15" s="56" t="s">
        <v>23</v>
      </c>
      <c r="G15" s="56"/>
      <c r="H15" s="56"/>
      <c r="I15" s="56"/>
      <c r="J15" s="56"/>
      <c r="K15" s="56"/>
      <c r="L15" s="20"/>
    </row>
    <row r="16" spans="1:12" ht="240" customHeight="1" x14ac:dyDescent="0.25">
      <c r="A16" s="89" t="s">
        <v>25</v>
      </c>
      <c r="B16" s="88" t="s">
        <v>132</v>
      </c>
      <c r="C16" s="52" t="s">
        <v>159</v>
      </c>
      <c r="D16" s="52" t="s">
        <v>160</v>
      </c>
      <c r="E16" s="56" t="s">
        <v>19</v>
      </c>
      <c r="F16" s="49" t="s">
        <v>41</v>
      </c>
      <c r="G16" s="56"/>
      <c r="H16" s="56"/>
      <c r="I16" s="56"/>
      <c r="J16" s="56"/>
      <c r="K16" s="56"/>
      <c r="L16" s="20"/>
    </row>
    <row r="17" spans="1:12" ht="146.25" customHeight="1" x14ac:dyDescent="0.25">
      <c r="A17" s="73" t="s">
        <v>7</v>
      </c>
      <c r="B17" s="87" t="s">
        <v>131</v>
      </c>
      <c r="C17" s="59" t="s">
        <v>40</v>
      </c>
      <c r="D17" s="60" t="s">
        <v>146</v>
      </c>
      <c r="E17" s="91" t="s">
        <v>19</v>
      </c>
      <c r="F17" s="60" t="s">
        <v>41</v>
      </c>
      <c r="G17" s="41">
        <f>[2]Activity!$H$4</f>
        <v>2500000</v>
      </c>
      <c r="H17" s="41">
        <f>[2]Activity!$I$4</f>
        <v>0</v>
      </c>
      <c r="I17" s="41">
        <f>[2]Activity!$J$4</f>
        <v>0</v>
      </c>
      <c r="J17" s="41">
        <f>[2]Activity!$K$4</f>
        <v>0</v>
      </c>
      <c r="K17" s="41">
        <f>[2]Activity!$L$4</f>
        <v>0</v>
      </c>
      <c r="L17" s="42">
        <f>SUM(G17:K17)</f>
        <v>2500000</v>
      </c>
    </row>
    <row r="18" spans="1:12" ht="189.75" x14ac:dyDescent="0.25">
      <c r="A18" s="69" t="s">
        <v>46</v>
      </c>
      <c r="B18" s="66" t="s">
        <v>48</v>
      </c>
      <c r="C18" s="2" t="s">
        <v>49</v>
      </c>
      <c r="D18" s="49" t="s">
        <v>50</v>
      </c>
      <c r="E18" s="35" t="s">
        <v>130</v>
      </c>
      <c r="F18" s="49" t="s">
        <v>57</v>
      </c>
      <c r="G18" s="41">
        <f>[3]Activity!$H$4</f>
        <v>0</v>
      </c>
      <c r="H18" s="41">
        <f>[3]Activity!$I$4</f>
        <v>7700000</v>
      </c>
      <c r="I18" s="41">
        <f>[3]Activity!$J$4</f>
        <v>0</v>
      </c>
      <c r="J18" s="41">
        <f>[3]Activity!$K$4</f>
        <v>0</v>
      </c>
      <c r="K18" s="41">
        <f>[3]Activity!$L$4</f>
        <v>0</v>
      </c>
      <c r="L18" s="42">
        <f>SUM(G18:K18)</f>
        <v>7700000</v>
      </c>
    </row>
    <row r="19" spans="1:12" ht="61.5" customHeight="1" x14ac:dyDescent="0.25">
      <c r="A19" s="146" t="s">
        <v>47</v>
      </c>
      <c r="B19" s="144" t="s">
        <v>52</v>
      </c>
      <c r="C19" s="56" t="s">
        <v>53</v>
      </c>
      <c r="D19" s="105" t="s">
        <v>56</v>
      </c>
      <c r="E19" s="105" t="s">
        <v>19</v>
      </c>
      <c r="F19" s="105" t="s">
        <v>17</v>
      </c>
      <c r="G19" s="98"/>
      <c r="H19" s="98"/>
      <c r="I19" s="98"/>
      <c r="J19" s="136"/>
      <c r="K19" s="136"/>
      <c r="L19" s="139">
        <f t="shared" ref="L19" si="0">SUM(G19:K19)</f>
        <v>0</v>
      </c>
    </row>
    <row r="20" spans="1:12" ht="128.25" customHeight="1" x14ac:dyDescent="0.25">
      <c r="A20" s="146"/>
      <c r="B20" s="144"/>
      <c r="C20" s="56" t="s">
        <v>54</v>
      </c>
      <c r="D20" s="105"/>
      <c r="E20" s="105"/>
      <c r="F20" s="105"/>
      <c r="G20" s="103"/>
      <c r="H20" s="103"/>
      <c r="I20" s="103"/>
      <c r="J20" s="137"/>
      <c r="K20" s="137"/>
      <c r="L20" s="140"/>
    </row>
    <row r="21" spans="1:12" ht="69" customHeight="1" thickBot="1" x14ac:dyDescent="0.3">
      <c r="A21" s="147"/>
      <c r="B21" s="145"/>
      <c r="C21" s="7" t="s">
        <v>55</v>
      </c>
      <c r="D21" s="106"/>
      <c r="E21" s="106"/>
      <c r="F21" s="106"/>
      <c r="G21" s="104"/>
      <c r="H21" s="104"/>
      <c r="I21" s="104"/>
      <c r="J21" s="138"/>
      <c r="K21" s="138"/>
      <c r="L21" s="141"/>
    </row>
    <row r="22" spans="1:12" ht="18" thickBot="1" x14ac:dyDescent="0.3">
      <c r="A22" s="48" t="s">
        <v>189</v>
      </c>
      <c r="B22" s="108" t="s">
        <v>58</v>
      </c>
      <c r="C22" s="109"/>
      <c r="D22" s="109"/>
      <c r="E22" s="109"/>
      <c r="F22" s="109"/>
      <c r="G22" s="109"/>
      <c r="H22" s="109"/>
      <c r="I22" s="109"/>
      <c r="J22" s="109"/>
      <c r="K22" s="109"/>
      <c r="L22" s="110"/>
    </row>
    <row r="23" spans="1:12" ht="177" customHeight="1" x14ac:dyDescent="0.25">
      <c r="A23" s="92" t="s">
        <v>11</v>
      </c>
      <c r="B23" s="93" t="s">
        <v>59</v>
      </c>
      <c r="C23" s="4" t="s">
        <v>161</v>
      </c>
      <c r="D23" s="36" t="s">
        <v>61</v>
      </c>
      <c r="E23" s="44" t="s">
        <v>8</v>
      </c>
      <c r="F23" s="44" t="s">
        <v>17</v>
      </c>
      <c r="G23" s="44"/>
      <c r="H23" s="23"/>
      <c r="I23" s="23"/>
      <c r="J23" s="23"/>
      <c r="K23" s="23"/>
      <c r="L23" s="24"/>
    </row>
    <row r="24" spans="1:12" ht="267.75" customHeight="1" x14ac:dyDescent="0.25">
      <c r="A24" s="69" t="s">
        <v>18</v>
      </c>
      <c r="B24" s="83" t="s">
        <v>133</v>
      </c>
      <c r="C24" s="49" t="s">
        <v>62</v>
      </c>
      <c r="D24" s="49" t="s">
        <v>198</v>
      </c>
      <c r="E24" s="25" t="s">
        <v>19</v>
      </c>
      <c r="F24" s="25" t="s">
        <v>127</v>
      </c>
      <c r="G24" s="25"/>
      <c r="H24" s="25"/>
      <c r="I24" s="25"/>
      <c r="J24" s="25"/>
      <c r="K24" s="25"/>
      <c r="L24" s="26"/>
    </row>
    <row r="25" spans="1:12" ht="173.25" customHeight="1" x14ac:dyDescent="0.25">
      <c r="A25" s="69" t="s">
        <v>21</v>
      </c>
      <c r="B25" s="84" t="s">
        <v>63</v>
      </c>
      <c r="C25" s="49" t="s">
        <v>64</v>
      </c>
      <c r="D25" s="49" t="s">
        <v>65</v>
      </c>
      <c r="E25" s="25" t="s">
        <v>19</v>
      </c>
      <c r="F25" s="25" t="s">
        <v>162</v>
      </c>
      <c r="G25" s="25"/>
      <c r="H25" s="25"/>
      <c r="I25" s="25"/>
      <c r="J25" s="25"/>
      <c r="K25" s="25"/>
      <c r="L25" s="26"/>
    </row>
    <row r="26" spans="1:12" ht="215.25" customHeight="1" x14ac:dyDescent="0.25">
      <c r="A26" s="69" t="s">
        <v>25</v>
      </c>
      <c r="B26" s="84" t="s">
        <v>43</v>
      </c>
      <c r="C26" s="49" t="s">
        <v>147</v>
      </c>
      <c r="D26" s="49" t="s">
        <v>44</v>
      </c>
      <c r="E26" s="25" t="s">
        <v>45</v>
      </c>
      <c r="F26" s="25" t="s">
        <v>20</v>
      </c>
      <c r="G26" s="25"/>
      <c r="H26" s="25"/>
      <c r="I26" s="25"/>
      <c r="J26" s="25"/>
      <c r="K26" s="25"/>
      <c r="L26" s="26"/>
    </row>
    <row r="27" spans="1:12" ht="200.25" customHeight="1" x14ac:dyDescent="0.25">
      <c r="A27" s="146" t="s">
        <v>158</v>
      </c>
      <c r="B27" s="148" t="s">
        <v>38</v>
      </c>
      <c r="C27" s="45" t="s">
        <v>163</v>
      </c>
      <c r="D27" s="150" t="s">
        <v>37</v>
      </c>
      <c r="E27" s="105" t="s">
        <v>19</v>
      </c>
      <c r="F27" s="56" t="s">
        <v>20</v>
      </c>
      <c r="G27" s="56"/>
      <c r="H27" s="56"/>
      <c r="I27" s="56"/>
      <c r="J27" s="56"/>
      <c r="K27" s="56"/>
      <c r="L27" s="20"/>
    </row>
    <row r="28" spans="1:12" ht="64.5" customHeight="1" thickBot="1" x14ac:dyDescent="0.3">
      <c r="A28" s="147"/>
      <c r="B28" s="149"/>
      <c r="C28" s="12" t="s">
        <v>39</v>
      </c>
      <c r="D28" s="151"/>
      <c r="E28" s="106"/>
      <c r="F28" s="7" t="s">
        <v>20</v>
      </c>
      <c r="G28" s="7"/>
      <c r="H28" s="7"/>
      <c r="I28" s="7"/>
      <c r="J28" s="7"/>
      <c r="K28" s="7"/>
      <c r="L28" s="64"/>
    </row>
    <row r="29" spans="1:12" ht="18" thickBot="1" x14ac:dyDescent="0.3">
      <c r="A29" s="82" t="s">
        <v>188</v>
      </c>
      <c r="B29" s="111" t="s">
        <v>67</v>
      </c>
      <c r="C29" s="109"/>
      <c r="D29" s="109"/>
      <c r="E29" s="109"/>
      <c r="F29" s="109"/>
      <c r="G29" s="109"/>
      <c r="H29" s="109"/>
      <c r="I29" s="109"/>
      <c r="J29" s="109"/>
      <c r="K29" s="109"/>
      <c r="L29" s="110"/>
    </row>
    <row r="30" spans="1:12" ht="287.25" customHeight="1" x14ac:dyDescent="0.25">
      <c r="A30" s="73" t="s">
        <v>11</v>
      </c>
      <c r="B30" s="87" t="s">
        <v>68</v>
      </c>
      <c r="C30" s="60" t="s">
        <v>69</v>
      </c>
      <c r="D30" s="60" t="s">
        <v>199</v>
      </c>
      <c r="E30" s="91" t="s">
        <v>70</v>
      </c>
      <c r="F30" s="60" t="s">
        <v>9</v>
      </c>
      <c r="G30" s="41">
        <v>6320000</v>
      </c>
      <c r="H30" s="41">
        <v>640000</v>
      </c>
      <c r="I30" s="41"/>
      <c r="J30" s="41"/>
      <c r="K30" s="41"/>
      <c r="L30" s="42">
        <v>6960000</v>
      </c>
    </row>
    <row r="31" spans="1:12" ht="179.25" customHeight="1" x14ac:dyDescent="0.25">
      <c r="A31" s="69" t="s">
        <v>18</v>
      </c>
      <c r="B31" s="66" t="s">
        <v>76</v>
      </c>
      <c r="C31" s="49" t="s">
        <v>77</v>
      </c>
      <c r="D31" s="49" t="s">
        <v>78</v>
      </c>
      <c r="E31" s="52" t="s">
        <v>79</v>
      </c>
      <c r="F31" s="49" t="s">
        <v>80</v>
      </c>
      <c r="G31" s="41"/>
      <c r="H31" s="41"/>
      <c r="I31" s="41"/>
      <c r="J31" s="41"/>
      <c r="K31" s="41"/>
      <c r="L31" s="42"/>
    </row>
    <row r="32" spans="1:12" ht="123.75" customHeight="1" thickBot="1" x14ac:dyDescent="0.3">
      <c r="A32" s="70" t="s">
        <v>21</v>
      </c>
      <c r="B32" s="67" t="s">
        <v>149</v>
      </c>
      <c r="C32" s="7" t="s">
        <v>148</v>
      </c>
      <c r="D32" s="7" t="s">
        <v>102</v>
      </c>
      <c r="E32" s="7" t="s">
        <v>123</v>
      </c>
      <c r="F32" s="7" t="s">
        <v>41</v>
      </c>
      <c r="G32" s="28">
        <f>[4]Activity!$H$4</f>
        <v>0</v>
      </c>
      <c r="H32" s="28">
        <f>[4]Activity!$I$4</f>
        <v>0</v>
      </c>
      <c r="I32" s="28">
        <f>[4]Activity!$J$4</f>
        <v>40000000</v>
      </c>
      <c r="J32" s="28">
        <f>[4]Activity!$K$4</f>
        <v>0</v>
      </c>
      <c r="K32" s="28">
        <f>[4]Activity!$L$4</f>
        <v>40000000</v>
      </c>
      <c r="L32" s="29">
        <f>SUM(G32:K32)</f>
        <v>80000000</v>
      </c>
    </row>
    <row r="33" spans="1:12" ht="18" thickBot="1" x14ac:dyDescent="0.3">
      <c r="A33" s="85" t="s">
        <v>187</v>
      </c>
      <c r="B33" s="108" t="s">
        <v>71</v>
      </c>
      <c r="C33" s="109"/>
      <c r="D33" s="109"/>
      <c r="E33" s="109"/>
      <c r="F33" s="109"/>
      <c r="G33" s="109"/>
      <c r="H33" s="109"/>
      <c r="I33" s="109"/>
      <c r="J33" s="109"/>
      <c r="K33" s="109"/>
      <c r="L33" s="110"/>
    </row>
    <row r="34" spans="1:12" ht="201" customHeight="1" x14ac:dyDescent="0.25">
      <c r="A34" s="68" t="s">
        <v>29</v>
      </c>
      <c r="B34" s="81" t="s">
        <v>81</v>
      </c>
      <c r="C34" s="13" t="s">
        <v>82</v>
      </c>
      <c r="D34" s="4" t="s">
        <v>83</v>
      </c>
      <c r="E34" s="13" t="s">
        <v>19</v>
      </c>
      <c r="F34" s="4" t="s">
        <v>84</v>
      </c>
      <c r="G34" s="32">
        <v>22852217295</v>
      </c>
      <c r="H34" s="32">
        <v>26146277195</v>
      </c>
      <c r="I34" s="32">
        <v>27957199367</v>
      </c>
      <c r="J34" s="32"/>
      <c r="K34" s="32"/>
      <c r="L34" s="31">
        <f>SUM(G34:K34)</f>
        <v>76955693857</v>
      </c>
    </row>
    <row r="35" spans="1:12" ht="409.5" x14ac:dyDescent="0.25">
      <c r="A35" s="69" t="s">
        <v>18</v>
      </c>
      <c r="B35" s="66" t="s">
        <v>72</v>
      </c>
      <c r="C35" s="52" t="s">
        <v>73</v>
      </c>
      <c r="D35" s="49" t="s">
        <v>74</v>
      </c>
      <c r="E35" s="2" t="s">
        <v>19</v>
      </c>
      <c r="F35" s="49" t="s">
        <v>66</v>
      </c>
      <c r="G35" s="41">
        <v>1900000</v>
      </c>
      <c r="H35" s="41">
        <v>2250000</v>
      </c>
      <c r="I35" s="41">
        <v>1200000</v>
      </c>
      <c r="J35" s="41">
        <v>3700000</v>
      </c>
      <c r="K35" s="41">
        <v>250000</v>
      </c>
      <c r="L35" s="42">
        <f>SUM(G35:K35)</f>
        <v>9300000</v>
      </c>
    </row>
    <row r="36" spans="1:12" ht="190.5" thickBot="1" x14ac:dyDescent="0.3">
      <c r="A36" s="70" t="s">
        <v>21</v>
      </c>
      <c r="B36" s="67" t="s">
        <v>75</v>
      </c>
      <c r="C36" s="12" t="s">
        <v>150</v>
      </c>
      <c r="D36" s="6" t="s">
        <v>74</v>
      </c>
      <c r="E36" s="5" t="s">
        <v>19</v>
      </c>
      <c r="F36" s="6" t="s">
        <v>41</v>
      </c>
      <c r="G36" s="28">
        <v>560000</v>
      </c>
      <c r="H36" s="28">
        <v>600000</v>
      </c>
      <c r="I36" s="28">
        <v>600000</v>
      </c>
      <c r="J36" s="28">
        <v>600000</v>
      </c>
      <c r="K36" s="28">
        <v>600000</v>
      </c>
      <c r="L36" s="29">
        <v>2960000</v>
      </c>
    </row>
    <row r="37" spans="1:12" ht="18" thickBot="1" x14ac:dyDescent="0.3">
      <c r="A37" s="86" t="s">
        <v>184</v>
      </c>
      <c r="B37" s="100" t="s">
        <v>85</v>
      </c>
      <c r="C37" s="101"/>
      <c r="D37" s="101"/>
      <c r="E37" s="101"/>
      <c r="F37" s="101"/>
      <c r="G37" s="101"/>
      <c r="H37" s="101"/>
      <c r="I37" s="101"/>
      <c r="J37" s="101"/>
      <c r="K37" s="101"/>
      <c r="L37" s="102"/>
    </row>
    <row r="38" spans="1:12" ht="172.5" x14ac:dyDescent="0.25">
      <c r="A38" s="79" t="s">
        <v>11</v>
      </c>
      <c r="B38" s="15" t="s">
        <v>93</v>
      </c>
      <c r="C38" s="10" t="s">
        <v>94</v>
      </c>
      <c r="D38" s="10" t="s">
        <v>95</v>
      </c>
      <c r="E38" s="9" t="s">
        <v>97</v>
      </c>
      <c r="F38" s="47" t="s">
        <v>41</v>
      </c>
      <c r="G38" s="9"/>
      <c r="H38" s="9"/>
      <c r="I38" s="9"/>
      <c r="J38" s="9"/>
      <c r="K38" s="9"/>
      <c r="L38" s="20"/>
    </row>
    <row r="39" spans="1:12" ht="324" customHeight="1" x14ac:dyDescent="0.25">
      <c r="A39" s="80" t="s">
        <v>18</v>
      </c>
      <c r="B39" s="14" t="s">
        <v>96</v>
      </c>
      <c r="C39" s="10" t="s">
        <v>151</v>
      </c>
      <c r="D39" s="9" t="s">
        <v>60</v>
      </c>
      <c r="E39" s="9" t="s">
        <v>19</v>
      </c>
      <c r="F39" s="47" t="s">
        <v>41</v>
      </c>
      <c r="G39" s="41">
        <v>6430000</v>
      </c>
      <c r="H39" s="41">
        <v>6430000</v>
      </c>
      <c r="I39" s="41">
        <v>6430000</v>
      </c>
      <c r="J39" s="41">
        <v>6430000</v>
      </c>
      <c r="K39" s="9">
        <v>0</v>
      </c>
      <c r="L39" s="42">
        <v>2090000</v>
      </c>
    </row>
    <row r="40" spans="1:12" ht="249" customHeight="1" x14ac:dyDescent="0.25">
      <c r="A40" s="69" t="s">
        <v>21</v>
      </c>
      <c r="B40" s="15" t="s">
        <v>86</v>
      </c>
      <c r="C40" s="2" t="s">
        <v>87</v>
      </c>
      <c r="D40" s="10" t="s">
        <v>88</v>
      </c>
      <c r="E40" s="2" t="s">
        <v>19</v>
      </c>
      <c r="F40" s="10" t="s">
        <v>41</v>
      </c>
      <c r="G40" s="21">
        <v>0</v>
      </c>
      <c r="H40" s="21">
        <v>640000</v>
      </c>
      <c r="I40" s="21">
        <v>120000</v>
      </c>
      <c r="J40" s="21">
        <v>800000</v>
      </c>
      <c r="K40" s="21">
        <v>530000</v>
      </c>
      <c r="L40" s="22">
        <v>2090000</v>
      </c>
    </row>
    <row r="41" spans="1:12" ht="111.75" customHeight="1" x14ac:dyDescent="0.25">
      <c r="A41" s="80" t="s">
        <v>25</v>
      </c>
      <c r="B41" s="15" t="s">
        <v>98</v>
      </c>
      <c r="C41" s="10" t="s">
        <v>165</v>
      </c>
      <c r="D41" s="46" t="s">
        <v>166</v>
      </c>
      <c r="E41" s="8" t="s">
        <v>19</v>
      </c>
      <c r="F41" s="10" t="s">
        <v>57</v>
      </c>
      <c r="G41" s="41">
        <v>41950560</v>
      </c>
      <c r="H41" s="41">
        <v>45800160</v>
      </c>
      <c r="I41" s="41">
        <v>45800160</v>
      </c>
      <c r="J41" s="41">
        <v>45800160</v>
      </c>
      <c r="K41" s="41">
        <v>45800160</v>
      </c>
      <c r="L41" s="42">
        <f>SUM(G41:K41)</f>
        <v>225151200</v>
      </c>
    </row>
    <row r="42" spans="1:12" ht="240.75" customHeight="1" x14ac:dyDescent="0.25">
      <c r="A42" s="69" t="s">
        <v>7</v>
      </c>
      <c r="B42" s="15" t="s">
        <v>89</v>
      </c>
      <c r="C42" s="40" t="s">
        <v>152</v>
      </c>
      <c r="D42" s="10" t="s">
        <v>90</v>
      </c>
      <c r="E42" s="2" t="s">
        <v>91</v>
      </c>
      <c r="F42" s="10" t="s">
        <v>41</v>
      </c>
      <c r="G42" s="21">
        <v>53000000</v>
      </c>
      <c r="H42" s="21">
        <v>53000000</v>
      </c>
      <c r="I42" s="21">
        <v>53000000</v>
      </c>
      <c r="J42" s="21">
        <v>53000000</v>
      </c>
      <c r="K42" s="21">
        <v>0</v>
      </c>
      <c r="L42" s="22">
        <f>SUM(G42:K42)</f>
        <v>212000000</v>
      </c>
    </row>
    <row r="43" spans="1:12" ht="334.5" customHeight="1" x14ac:dyDescent="0.25">
      <c r="A43" s="69" t="s">
        <v>46</v>
      </c>
      <c r="B43" s="15" t="s">
        <v>92</v>
      </c>
      <c r="C43" s="8" t="s">
        <v>168</v>
      </c>
      <c r="D43" s="10" t="s">
        <v>167</v>
      </c>
      <c r="E43" s="8" t="s">
        <v>8</v>
      </c>
      <c r="F43" s="10" t="s">
        <v>41</v>
      </c>
      <c r="G43" s="21">
        <f>[5]Activity!$H$4</f>
        <v>560000</v>
      </c>
      <c r="H43" s="21">
        <f>[5]Activity!$I$4</f>
        <v>7500000</v>
      </c>
      <c r="I43" s="21">
        <f>[5]Activity!$J$4</f>
        <v>0</v>
      </c>
      <c r="J43" s="21">
        <f>[5]Activity!$K$4</f>
        <v>0</v>
      </c>
      <c r="K43" s="21">
        <f>[5]Activity!$L$4</f>
        <v>0</v>
      </c>
      <c r="L43" s="22">
        <f>SUM(G43:K43)</f>
        <v>8060000</v>
      </c>
    </row>
    <row r="44" spans="1:12" ht="293.25" x14ac:dyDescent="0.25">
      <c r="A44" s="69" t="s">
        <v>47</v>
      </c>
      <c r="B44" s="15" t="s">
        <v>113</v>
      </c>
      <c r="C44" s="8" t="s">
        <v>114</v>
      </c>
      <c r="D44" s="10" t="s">
        <v>115</v>
      </c>
      <c r="E44" s="8" t="s">
        <v>19</v>
      </c>
      <c r="F44" s="47" t="s">
        <v>183</v>
      </c>
      <c r="G44" s="21">
        <f>'[6]մշակույթ և սպորտ'!$H$4</f>
        <v>121685000</v>
      </c>
      <c r="H44" s="21">
        <f>'[6]մշակույթ և սպորտ'!$I$4</f>
        <v>121685000</v>
      </c>
      <c r="I44" s="21">
        <f>'[6]մշակույթ և սպորտ'!$J$4</f>
        <v>121685000</v>
      </c>
      <c r="J44" s="21">
        <f>'[6]մշակույթ և սպորտ'!$K$4</f>
        <v>121685000</v>
      </c>
      <c r="K44" s="21">
        <f>'[6]մշակույթ և սպորտ'!$L$4</f>
        <v>0</v>
      </c>
      <c r="L44" s="42">
        <f>SUM(G44:K44)</f>
        <v>486740000</v>
      </c>
    </row>
    <row r="45" spans="1:12" ht="227.25" customHeight="1" thickBot="1" x14ac:dyDescent="0.3">
      <c r="A45" s="70" t="s">
        <v>51</v>
      </c>
      <c r="B45" s="74" t="s">
        <v>116</v>
      </c>
      <c r="C45" s="43" t="s">
        <v>117</v>
      </c>
      <c r="D45" s="43" t="s">
        <v>118</v>
      </c>
      <c r="E45" s="75" t="s">
        <v>19</v>
      </c>
      <c r="F45" s="90" t="s">
        <v>183</v>
      </c>
      <c r="G45" s="76"/>
      <c r="H45" s="76"/>
      <c r="I45" s="76"/>
      <c r="J45" s="76"/>
      <c r="K45" s="76"/>
      <c r="L45" s="77"/>
    </row>
    <row r="46" spans="1:12" ht="18" customHeight="1" thickBot="1" x14ac:dyDescent="0.3">
      <c r="A46" s="78" t="s">
        <v>185</v>
      </c>
      <c r="B46" s="111" t="s">
        <v>179</v>
      </c>
      <c r="C46" s="109"/>
      <c r="D46" s="109"/>
      <c r="E46" s="109"/>
      <c r="F46" s="109"/>
      <c r="G46" s="109"/>
      <c r="H46" s="109"/>
      <c r="I46" s="109"/>
      <c r="J46" s="109"/>
      <c r="K46" s="109"/>
      <c r="L46" s="110"/>
    </row>
    <row r="47" spans="1:12" ht="102" customHeight="1" x14ac:dyDescent="0.25">
      <c r="A47" s="123" t="s">
        <v>11</v>
      </c>
      <c r="B47" s="131" t="s">
        <v>119</v>
      </c>
      <c r="C47" s="50" t="s">
        <v>169</v>
      </c>
      <c r="D47" s="129" t="s">
        <v>120</v>
      </c>
      <c r="E47" s="50" t="s">
        <v>8</v>
      </c>
      <c r="F47" s="36" t="s">
        <v>181</v>
      </c>
      <c r="G47" s="23"/>
      <c r="H47" s="23"/>
      <c r="I47" s="23"/>
      <c r="J47" s="23"/>
      <c r="K47" s="23"/>
      <c r="L47" s="24"/>
    </row>
    <row r="48" spans="1:12" ht="120.75" x14ac:dyDescent="0.25">
      <c r="A48" s="124"/>
      <c r="B48" s="132"/>
      <c r="C48" s="51" t="s">
        <v>170</v>
      </c>
      <c r="D48" s="130"/>
      <c r="E48" s="51" t="s">
        <v>19</v>
      </c>
      <c r="F48" s="47" t="s">
        <v>182</v>
      </c>
      <c r="G48" s="41">
        <v>2227456800</v>
      </c>
      <c r="H48" s="41">
        <v>2482902900</v>
      </c>
      <c r="I48" s="41">
        <v>2955396000</v>
      </c>
      <c r="J48" s="41">
        <v>2548612900</v>
      </c>
      <c r="K48" s="41">
        <v>2548612900</v>
      </c>
      <c r="L48" s="42">
        <f t="shared" ref="L48:L50" si="1">SUM(G48:K48)</f>
        <v>12762981500</v>
      </c>
    </row>
    <row r="49" spans="1:14" ht="71.25" customHeight="1" x14ac:dyDescent="0.25">
      <c r="A49" s="124"/>
      <c r="B49" s="132"/>
      <c r="C49" s="51" t="s">
        <v>171</v>
      </c>
      <c r="D49" s="130"/>
      <c r="E49" s="51" t="s">
        <v>180</v>
      </c>
      <c r="F49" s="49" t="s">
        <v>23</v>
      </c>
      <c r="G49" s="41"/>
      <c r="H49" s="25"/>
      <c r="I49" s="25"/>
      <c r="J49" s="25"/>
      <c r="K49" s="25"/>
      <c r="L49" s="42">
        <f t="shared" si="1"/>
        <v>0</v>
      </c>
    </row>
    <row r="50" spans="1:14" ht="155.25" x14ac:dyDescent="0.25">
      <c r="A50" s="124" t="s">
        <v>18</v>
      </c>
      <c r="B50" s="128" t="s">
        <v>99</v>
      </c>
      <c r="C50" s="59" t="s">
        <v>134</v>
      </c>
      <c r="D50" s="60" t="s">
        <v>100</v>
      </c>
      <c r="E50" s="91" t="s">
        <v>8</v>
      </c>
      <c r="F50" s="60" t="s">
        <v>23</v>
      </c>
      <c r="G50" s="41"/>
      <c r="H50" s="57"/>
      <c r="I50" s="57"/>
      <c r="J50" s="57"/>
      <c r="K50" s="57"/>
      <c r="L50" s="42">
        <f t="shared" si="1"/>
        <v>0</v>
      </c>
    </row>
    <row r="51" spans="1:14" ht="51.75" x14ac:dyDescent="0.25">
      <c r="A51" s="124"/>
      <c r="B51" s="128"/>
      <c r="C51" s="52" t="s">
        <v>135</v>
      </c>
      <c r="D51" s="49" t="s">
        <v>136</v>
      </c>
      <c r="E51" s="2" t="s">
        <v>22</v>
      </c>
      <c r="F51" s="49" t="s">
        <v>17</v>
      </c>
      <c r="H51" s="41">
        <v>1900000</v>
      </c>
      <c r="I51" s="41">
        <v>2000000</v>
      </c>
      <c r="J51" s="41"/>
      <c r="K51" s="41"/>
      <c r="L51" s="42">
        <f>SUM(H51:K51)</f>
        <v>3900000</v>
      </c>
    </row>
    <row r="52" spans="1:14" ht="229.5" customHeight="1" x14ac:dyDescent="0.25">
      <c r="A52" s="124" t="s">
        <v>21</v>
      </c>
      <c r="B52" s="128" t="s">
        <v>126</v>
      </c>
      <c r="C52" s="60" t="s">
        <v>137</v>
      </c>
      <c r="D52" s="60" t="s">
        <v>121</v>
      </c>
      <c r="E52" s="60" t="s">
        <v>130</v>
      </c>
      <c r="F52" s="60" t="s">
        <v>172</v>
      </c>
      <c r="G52" s="25"/>
      <c r="H52" s="25"/>
      <c r="I52" s="25"/>
      <c r="J52" s="25"/>
      <c r="K52" s="25"/>
      <c r="L52" s="42">
        <f>SUM(G52:K52)</f>
        <v>0</v>
      </c>
    </row>
    <row r="53" spans="1:14" s="39" customFormat="1" ht="92.25" customHeight="1" x14ac:dyDescent="0.25">
      <c r="A53" s="124"/>
      <c r="B53" s="128"/>
      <c r="C53" s="58" t="s">
        <v>140</v>
      </c>
      <c r="D53" s="107" t="s">
        <v>103</v>
      </c>
      <c r="E53" s="58" t="s">
        <v>128</v>
      </c>
      <c r="F53" s="60" t="s">
        <v>66</v>
      </c>
      <c r="G53" s="37">
        <v>88000000</v>
      </c>
      <c r="H53" s="37">
        <f>'[7]2024'!$F$12</f>
        <v>145600000</v>
      </c>
      <c r="I53" s="37">
        <v>57600000</v>
      </c>
      <c r="J53" s="37">
        <v>57600000</v>
      </c>
      <c r="K53" s="37">
        <v>57600000</v>
      </c>
      <c r="L53" s="38">
        <f>SUM(G53:K53)</f>
        <v>406400000</v>
      </c>
    </row>
    <row r="54" spans="1:14" s="39" customFormat="1" ht="64.5" customHeight="1" x14ac:dyDescent="0.25">
      <c r="A54" s="124"/>
      <c r="B54" s="128"/>
      <c r="C54" s="58" t="s">
        <v>138</v>
      </c>
      <c r="D54" s="107"/>
      <c r="E54" s="58" t="s">
        <v>124</v>
      </c>
      <c r="F54" s="47" t="s">
        <v>127</v>
      </c>
      <c r="G54" s="37">
        <f>'[7]2023'!$F$15</f>
        <v>0</v>
      </c>
      <c r="H54" s="37">
        <f>'[7]2024'!$F$16</f>
        <v>94000000</v>
      </c>
      <c r="I54" s="37">
        <v>235000000</v>
      </c>
      <c r="J54" s="37">
        <v>282000000</v>
      </c>
      <c r="K54" s="37">
        <v>329000000</v>
      </c>
      <c r="L54" s="38">
        <f t="shared" ref="L54:L58" si="2">SUM(G54:K54)</f>
        <v>940000000</v>
      </c>
    </row>
    <row r="55" spans="1:14" ht="81.75" customHeight="1" x14ac:dyDescent="0.25">
      <c r="A55" s="124"/>
      <c r="B55" s="128"/>
      <c r="C55" s="59" t="s">
        <v>139</v>
      </c>
      <c r="D55" s="107"/>
      <c r="E55" s="59" t="s">
        <v>22</v>
      </c>
      <c r="F55" s="11"/>
      <c r="G55" s="41"/>
      <c r="H55" s="41"/>
      <c r="I55" s="41"/>
      <c r="J55" s="41"/>
      <c r="K55" s="41"/>
      <c r="L55" s="42">
        <f t="shared" si="2"/>
        <v>0</v>
      </c>
    </row>
    <row r="56" spans="1:14" ht="54" customHeight="1" x14ac:dyDescent="0.25">
      <c r="A56" s="124" t="s">
        <v>25</v>
      </c>
      <c r="B56" s="128" t="s">
        <v>101</v>
      </c>
      <c r="C56" s="52" t="s">
        <v>173</v>
      </c>
      <c r="D56" s="107" t="s">
        <v>141</v>
      </c>
      <c r="E56" s="51" t="s">
        <v>125</v>
      </c>
      <c r="F56" s="56" t="s">
        <v>17</v>
      </c>
      <c r="G56" s="37">
        <f>SUM('[8]2023'!F96)</f>
        <v>0</v>
      </c>
      <c r="H56" s="37"/>
      <c r="I56" s="37"/>
      <c r="J56" s="37"/>
      <c r="K56" s="37"/>
      <c r="L56" s="38">
        <f t="shared" si="2"/>
        <v>0</v>
      </c>
    </row>
    <row r="57" spans="1:14" ht="54" customHeight="1" x14ac:dyDescent="0.25">
      <c r="A57" s="124"/>
      <c r="B57" s="128"/>
      <c r="C57" s="52" t="s">
        <v>175</v>
      </c>
      <c r="D57" s="107"/>
      <c r="E57" s="51" t="s">
        <v>97</v>
      </c>
      <c r="F57" s="47" t="s">
        <v>41</v>
      </c>
      <c r="G57" s="37"/>
      <c r="H57" s="37">
        <f>227013000</f>
        <v>227013000</v>
      </c>
      <c r="I57" s="37">
        <f t="shared" ref="I57:J57" si="3">227013000</f>
        <v>227013000</v>
      </c>
      <c r="J57" s="37">
        <f t="shared" si="3"/>
        <v>227013000</v>
      </c>
      <c r="K57" s="37">
        <v>454026000</v>
      </c>
      <c r="L57" s="38">
        <f t="shared" si="2"/>
        <v>1135065000</v>
      </c>
    </row>
    <row r="58" spans="1:14" ht="167.25" customHeight="1" x14ac:dyDescent="0.25">
      <c r="A58" s="124"/>
      <c r="B58" s="128"/>
      <c r="C58" s="52" t="s">
        <v>174</v>
      </c>
      <c r="D58" s="107"/>
      <c r="E58" s="51" t="s">
        <v>97</v>
      </c>
      <c r="F58" s="47"/>
      <c r="G58" s="37">
        <f>SUM('[8]2023'!F97)</f>
        <v>0</v>
      </c>
      <c r="H58" s="37">
        <f>5186160000</f>
        <v>5186160000</v>
      </c>
      <c r="I58" s="37">
        <v>5186160000</v>
      </c>
      <c r="J58" s="37">
        <v>5186160000</v>
      </c>
      <c r="K58" s="37">
        <v>5186160000</v>
      </c>
      <c r="L58" s="38">
        <f t="shared" si="2"/>
        <v>20744640000</v>
      </c>
      <c r="N58" s="34"/>
    </row>
    <row r="59" spans="1:14" ht="120.75" x14ac:dyDescent="0.25">
      <c r="A59" s="124"/>
      <c r="B59" s="128"/>
      <c r="C59" s="52" t="s">
        <v>176</v>
      </c>
      <c r="D59" s="49" t="s">
        <v>42</v>
      </c>
      <c r="E59" s="2" t="s">
        <v>36</v>
      </c>
      <c r="F59" s="49" t="s">
        <v>41</v>
      </c>
      <c r="G59" s="41">
        <f>'[9]2023'!$F$23</f>
        <v>0</v>
      </c>
      <c r="H59" s="41">
        <f>'[10]2024'!$F$19</f>
        <v>0</v>
      </c>
      <c r="I59" s="41">
        <f>'[10]2025'!$F$20</f>
        <v>8950000</v>
      </c>
      <c r="J59" s="41">
        <f>'[10]2026'!$F$20</f>
        <v>8450000</v>
      </c>
      <c r="K59" s="41">
        <f>'[10]2027'!$F$19</f>
        <v>7800000</v>
      </c>
      <c r="L59" s="42">
        <f>SUM(G59:K59)</f>
        <v>25200000</v>
      </c>
    </row>
    <row r="60" spans="1:14" ht="263.25" customHeight="1" x14ac:dyDescent="0.25">
      <c r="A60" s="72" t="s">
        <v>7</v>
      </c>
      <c r="B60" s="71" t="s">
        <v>177</v>
      </c>
      <c r="C60" s="52" t="s">
        <v>178</v>
      </c>
      <c r="D60" s="52" t="s">
        <v>33</v>
      </c>
      <c r="E60" s="49" t="s">
        <v>22</v>
      </c>
      <c r="F60" s="49" t="s">
        <v>20</v>
      </c>
      <c r="G60" s="56"/>
      <c r="H60" s="56"/>
      <c r="I60" s="56"/>
      <c r="J60" s="56"/>
      <c r="K60" s="56"/>
      <c r="L60" s="20"/>
    </row>
    <row r="61" spans="1:14" ht="139.5" customHeight="1" x14ac:dyDescent="0.25">
      <c r="A61" s="73" t="s">
        <v>46</v>
      </c>
      <c r="B61" s="94" t="s">
        <v>153</v>
      </c>
      <c r="C61" s="59" t="s">
        <v>154</v>
      </c>
      <c r="D61" s="60" t="s">
        <v>42</v>
      </c>
      <c r="E61" s="59" t="s">
        <v>97</v>
      </c>
      <c r="F61" s="60" t="s">
        <v>41</v>
      </c>
      <c r="G61" s="41"/>
      <c r="H61" s="41"/>
      <c r="I61" s="41"/>
      <c r="J61" s="41"/>
      <c r="K61" s="41"/>
      <c r="L61" s="42"/>
    </row>
    <row r="62" spans="1:14" ht="224.25" x14ac:dyDescent="0.25">
      <c r="A62" s="142" t="s">
        <v>47</v>
      </c>
      <c r="B62" s="133" t="s">
        <v>122</v>
      </c>
      <c r="C62" s="52" t="s">
        <v>194</v>
      </c>
      <c r="D62" s="107" t="s">
        <v>196</v>
      </c>
      <c r="E62" s="125" t="s">
        <v>19</v>
      </c>
      <c r="F62" s="96" t="s">
        <v>17</v>
      </c>
      <c r="G62" s="98">
        <f>'[11]Goal 1 (2) a &amp; b'!$H$4</f>
        <v>4690000</v>
      </c>
      <c r="H62" s="98">
        <f>'[11]Goal 1 (2) a &amp; b'!$I$4</f>
        <v>240000</v>
      </c>
      <c r="I62" s="98">
        <f>'[11]Goal 1 (2) a &amp; b'!$J$4</f>
        <v>1320000</v>
      </c>
      <c r="J62" s="98">
        <f>'[11]Goal 1 (2) a &amp; b'!$K$4</f>
        <v>240000</v>
      </c>
      <c r="K62" s="98">
        <f>'[11]Goal 1 (2) a &amp; b'!$L$4</f>
        <v>670000</v>
      </c>
      <c r="L62" s="98">
        <f>G62+H62+I62+J62+K62</f>
        <v>7160000</v>
      </c>
    </row>
    <row r="63" spans="1:14" ht="119.25" customHeight="1" thickBot="1" x14ac:dyDescent="0.3">
      <c r="A63" s="143"/>
      <c r="B63" s="134"/>
      <c r="C63" s="12" t="s">
        <v>195</v>
      </c>
      <c r="D63" s="135"/>
      <c r="E63" s="126"/>
      <c r="F63" s="97"/>
      <c r="G63" s="99"/>
      <c r="H63" s="99"/>
      <c r="I63" s="99"/>
      <c r="J63" s="99"/>
      <c r="K63" s="99"/>
      <c r="L63" s="99"/>
    </row>
    <row r="64" spans="1:14" ht="18" thickBot="1" x14ac:dyDescent="0.3">
      <c r="A64" s="30" t="s">
        <v>186</v>
      </c>
      <c r="B64" s="100" t="s">
        <v>104</v>
      </c>
      <c r="C64" s="101"/>
      <c r="D64" s="101"/>
      <c r="E64" s="101"/>
      <c r="F64" s="101"/>
      <c r="G64" s="101"/>
      <c r="H64" s="101"/>
      <c r="I64" s="101"/>
      <c r="J64" s="101"/>
      <c r="K64" s="101"/>
      <c r="L64" s="102"/>
    </row>
    <row r="65" spans="1:12" ht="224.25" x14ac:dyDescent="0.25">
      <c r="A65" s="68" t="s">
        <v>11</v>
      </c>
      <c r="B65" s="65" t="s">
        <v>105</v>
      </c>
      <c r="C65" s="3" t="s">
        <v>106</v>
      </c>
      <c r="D65" s="4" t="s">
        <v>142</v>
      </c>
      <c r="E65" s="3" t="s">
        <v>22</v>
      </c>
      <c r="F65" s="4" t="s">
        <v>41</v>
      </c>
      <c r="G65" s="32"/>
      <c r="H65" s="33">
        <v>1184894200</v>
      </c>
      <c r="I65" s="33">
        <v>1065105800</v>
      </c>
      <c r="J65" s="32"/>
      <c r="K65" s="32"/>
      <c r="L65" s="31">
        <v>2250000000</v>
      </c>
    </row>
    <row r="66" spans="1:12" ht="276" x14ac:dyDescent="0.25">
      <c r="A66" s="69" t="s">
        <v>18</v>
      </c>
      <c r="B66" s="66" t="s">
        <v>107</v>
      </c>
      <c r="C66" s="2" t="s">
        <v>108</v>
      </c>
      <c r="D66" s="49" t="s">
        <v>143</v>
      </c>
      <c r="E66" s="2" t="s">
        <v>19</v>
      </c>
      <c r="F66" s="49" t="s">
        <v>41</v>
      </c>
      <c r="G66" s="41">
        <v>4300000</v>
      </c>
      <c r="H66" s="41">
        <v>750000</v>
      </c>
      <c r="I66" s="41">
        <v>950000</v>
      </c>
      <c r="J66" s="41">
        <v>1160000</v>
      </c>
      <c r="K66" s="41">
        <v>2100000</v>
      </c>
      <c r="L66" s="42">
        <v>9260000</v>
      </c>
    </row>
    <row r="67" spans="1:12" ht="224.25" x14ac:dyDescent="0.25">
      <c r="A67" s="69" t="s">
        <v>21</v>
      </c>
      <c r="B67" s="66" t="s">
        <v>109</v>
      </c>
      <c r="C67" s="2" t="s">
        <v>110</v>
      </c>
      <c r="D67" s="49" t="s">
        <v>144</v>
      </c>
      <c r="E67" s="2" t="s">
        <v>8</v>
      </c>
      <c r="F67" s="49" t="s">
        <v>41</v>
      </c>
      <c r="G67" s="41">
        <v>8200000</v>
      </c>
      <c r="H67" s="41">
        <v>1600000</v>
      </c>
      <c r="I67" s="41"/>
      <c r="J67" s="41"/>
      <c r="K67" s="41"/>
      <c r="L67" s="42">
        <f>SUM(G67:K67)</f>
        <v>9800000</v>
      </c>
    </row>
    <row r="68" spans="1:12" ht="121.5" thickBot="1" x14ac:dyDescent="0.3">
      <c r="A68" s="70" t="s">
        <v>25</v>
      </c>
      <c r="B68" s="67" t="s">
        <v>111</v>
      </c>
      <c r="C68" s="5" t="s">
        <v>112</v>
      </c>
      <c r="D68" s="6" t="s">
        <v>143</v>
      </c>
      <c r="E68" s="5" t="s">
        <v>8</v>
      </c>
      <c r="F68" s="6" t="s">
        <v>41</v>
      </c>
      <c r="G68" s="28">
        <v>1200000</v>
      </c>
      <c r="H68" s="28">
        <v>340000</v>
      </c>
      <c r="I68" s="28"/>
      <c r="J68" s="28"/>
      <c r="K68" s="28"/>
      <c r="L68" s="29">
        <v>1540000</v>
      </c>
    </row>
  </sheetData>
  <mergeCells count="59">
    <mergeCell ref="D27:D28"/>
    <mergeCell ref="A19:A21"/>
    <mergeCell ref="B56:B59"/>
    <mergeCell ref="A50:A51"/>
    <mergeCell ref="A52:A55"/>
    <mergeCell ref="A56:A59"/>
    <mergeCell ref="A27:A28"/>
    <mergeCell ref="B27:B28"/>
    <mergeCell ref="A47:A49"/>
    <mergeCell ref="E62:E63"/>
    <mergeCell ref="A10:A11"/>
    <mergeCell ref="D10:D11"/>
    <mergeCell ref="B10:B11"/>
    <mergeCell ref="B12:B15"/>
    <mergeCell ref="A12:A15"/>
    <mergeCell ref="D47:D49"/>
    <mergeCell ref="B47:B49"/>
    <mergeCell ref="B62:B63"/>
    <mergeCell ref="D62:D63"/>
    <mergeCell ref="D56:D58"/>
    <mergeCell ref="B50:B51"/>
    <mergeCell ref="B52:B55"/>
    <mergeCell ref="A62:A63"/>
    <mergeCell ref="D19:D21"/>
    <mergeCell ref="A8:A9"/>
    <mergeCell ref="B7:L7"/>
    <mergeCell ref="D8:D9"/>
    <mergeCell ref="F8:F9"/>
    <mergeCell ref="B8:B9"/>
    <mergeCell ref="J8:J9"/>
    <mergeCell ref="K8:K9"/>
    <mergeCell ref="L8:L9"/>
    <mergeCell ref="G8:G9"/>
    <mergeCell ref="H8:H9"/>
    <mergeCell ref="I8:I9"/>
    <mergeCell ref="G19:G21"/>
    <mergeCell ref="H19:H21"/>
    <mergeCell ref="I19:I21"/>
    <mergeCell ref="E27:E28"/>
    <mergeCell ref="D53:D55"/>
    <mergeCell ref="B22:L22"/>
    <mergeCell ref="B29:L29"/>
    <mergeCell ref="B33:L33"/>
    <mergeCell ref="B37:L37"/>
    <mergeCell ref="B46:L46"/>
    <mergeCell ref="J19:J21"/>
    <mergeCell ref="K19:K21"/>
    <mergeCell ref="L19:L21"/>
    <mergeCell ref="F19:F21"/>
    <mergeCell ref="E19:E21"/>
    <mergeCell ref="B19:B21"/>
    <mergeCell ref="F62:F63"/>
    <mergeCell ref="J62:J63"/>
    <mergeCell ref="K62:K63"/>
    <mergeCell ref="L62:L63"/>
    <mergeCell ref="B64:L64"/>
    <mergeCell ref="G62:G63"/>
    <mergeCell ref="H62:H63"/>
    <mergeCell ref="I62:I63"/>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Mushegh Hovsepyan</dc:creator>
  <cp:lastModifiedBy>Arpine.Hayrapetyan</cp:lastModifiedBy>
  <cp:lastPrinted>2023-03-17T12:32:25Z</cp:lastPrinted>
  <dcterms:created xsi:type="dcterms:W3CDTF">2023-01-24T07:42:58Z</dcterms:created>
  <dcterms:modified xsi:type="dcterms:W3CDTF">2023-03-24T13:36:49Z</dcterms:modified>
</cp:coreProperties>
</file>