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70" windowHeight="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38" i="1" l="1"/>
  <c r="G37" i="1"/>
  <c r="G36" i="1"/>
  <c r="G35" i="1"/>
  <c r="G34" i="1"/>
  <c r="G33" i="1"/>
  <c r="G32" i="1"/>
  <c r="G31" i="1"/>
  <c r="G29" i="1"/>
  <c r="G28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 l="1"/>
  <c r="B22" i="1"/>
  <c r="B24" i="1"/>
  <c r="B26" i="1"/>
  <c r="B20" i="1"/>
  <c r="B18" i="1"/>
  <c r="E25" i="1"/>
  <c r="E26" i="1" s="1"/>
  <c r="D30" i="1"/>
  <c r="G30" i="1" s="1"/>
  <c r="G27" i="1" l="1"/>
  <c r="G39" i="1" l="1"/>
</calcChain>
</file>

<file path=xl/sharedStrings.xml><?xml version="1.0" encoding="utf-8"?>
<sst xmlns="http://schemas.openxmlformats.org/spreadsheetml/2006/main" count="65" uniqueCount="51">
  <si>
    <t>Այլ ապրանքներ և նյութեր</t>
  </si>
  <si>
    <t>Գործուղումներ</t>
  </si>
  <si>
    <t>Կոմունալ և էներգետիկ ծառայություններ</t>
  </si>
  <si>
    <t>Կապի և համացանցի ծառայություններ</t>
  </si>
  <si>
    <t>Շենքերի և կառույցների ընթացիկ նորոգում և պահպանում</t>
  </si>
  <si>
    <t>Մեքենաների և սարքավորումների ընթացիկ նորոգում և պահպանում</t>
  </si>
  <si>
    <t>Քանակը</t>
  </si>
  <si>
    <t>դրույք</t>
  </si>
  <si>
    <t>դրամ</t>
  </si>
  <si>
    <t>տարի</t>
  </si>
  <si>
    <t>Աշակերտների քանակը</t>
  </si>
  <si>
    <t>առկա/հեռավար</t>
  </si>
  <si>
    <t>Իրականացման ձևը՝</t>
  </si>
  <si>
    <t>լիտր</t>
  </si>
  <si>
    <t>մարդ/օր</t>
  </si>
  <si>
    <t>Աշակերտներին տրամադրվող գրենական պիտույքների և նյութերի տարեկան արժեք</t>
  </si>
  <si>
    <t>ամիս</t>
  </si>
  <si>
    <t>Կրթական ծրագրերի իրականացման համար գրասենյակային ապրանքներ, նյութեր ու պարագաներ</t>
  </si>
  <si>
    <t>դրամ/ կիսամյակ</t>
  </si>
  <si>
    <t>Տրանսպորտային նյութեր /վառելիք/</t>
  </si>
  <si>
    <t>հատ</t>
  </si>
  <si>
    <t>լրակազմ</t>
  </si>
  <si>
    <t>Գույքի և սարքավորումների ձեռքբերում, այդ թվում՝</t>
  </si>
  <si>
    <t>Մասնագիտական և պայմանագրային այլ ծառայություններ</t>
  </si>
  <si>
    <t>Կետերի /հանրակրթական ծրագրերում ներգրավված քրեակատարողական հիմնարկների /քանակը՝</t>
  </si>
  <si>
    <t>Չափման միավորը</t>
  </si>
  <si>
    <t>սեղան աշխատանքային</t>
  </si>
  <si>
    <t>աթոռ աշխատանքային</t>
  </si>
  <si>
    <t>սեղան ուսումնական</t>
  </si>
  <si>
    <t>աթոռ ուսումնական</t>
  </si>
  <si>
    <t>համակարգիչ</t>
  </si>
  <si>
    <t>դյուրակիր համակարգիչ</t>
  </si>
  <si>
    <t xml:space="preserve">համակարգչային օժանդակ սարքավորումներ </t>
  </si>
  <si>
    <t>պատճենահանող սարք</t>
  </si>
  <si>
    <t>տպիչ</t>
  </si>
  <si>
    <t>գրատախտակ</t>
  </si>
  <si>
    <t>հեռախոս</t>
  </si>
  <si>
    <t>Միավորի արժեքը, դրամ</t>
  </si>
  <si>
    <t>Գումարը,   հազ.դրամ</t>
  </si>
  <si>
    <t xml:space="preserve">Մինչև 100 աշակերտի հաշվով տարեկան միջին ծախսի հաշվարկ     </t>
  </si>
  <si>
    <t>1 դասարանում աշակերտների նվազագույն քանակը</t>
  </si>
  <si>
    <t>1 դասարանում աշակերտների առավելագույն քանակը</t>
  </si>
  <si>
    <t>Դասարանների քանակը, հատ՝</t>
  </si>
  <si>
    <t>Ծախսի հոդվածի անվանումը</t>
  </si>
  <si>
    <t>Աշխատավարձ և դրան հավասարեցված վճարումներ.</t>
  </si>
  <si>
    <t>վարչական  /ներառյալ  մասնագիտական և ուսումնաօժանդակ/ անձնակազմի ամսական                                                                                                                                                                                                               աշխատավարձեր                                                                               և դրան հավասարեցված վճարներ</t>
  </si>
  <si>
    <t>վարչական  /ներառյալ  մասնագիտական և ուսումնաօժանդակ/ անձնակազմի տարեկան աշխատավարձեր                                                                և դրան հավասարեցված վճարներ</t>
  </si>
  <si>
    <t>Ազատությունից զրկված անձանց /դատապարտյալների և/կամ կալանավորված անձանց/ համար հանրակրթության իրականացում` անկախ տարիքից</t>
  </si>
  <si>
    <t xml:space="preserve">ուսուցչական անձնակազմի ամսական աշխատավարձեր և դրան հավասարեցված վճարներ </t>
  </si>
  <si>
    <t xml:space="preserve">ուսուցչական անձնակազմի տարեկան աշխատավարձեր և դրան հավասարեցված վճարներ 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</si>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</sst>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>
    <font>
      <sz val="11"/>
      <color theme="1"/>
      <name val="Calibri"/>
      <family val="2"/>
      <scheme val="minor"/>
    </font>
    <font>
      <i/>
      <sz val="10"/>
      <name val="Times Armenian"/>
      <family val="1"/>
    </font>
    <font>
      <sz val="10"/>
      <name val="Arial Cyr"/>
      <family val="2"/>
    </font>
    <font>
      <b/>
      <sz val="12"/>
      <name val="GHEA Grapalat"/>
      <family val="3"/>
    </font>
    <font>
      <b/>
      <sz val="10"/>
      <name val="GHEA Grapalat"/>
      <family val="3"/>
    </font>
    <font>
      <i/>
      <sz val="10"/>
      <name val="GHEA Grapalat"/>
      <family val="3"/>
    </font>
    <font>
      <b/>
      <i/>
      <sz val="10"/>
      <name val="GHEA Grapalat"/>
      <family val="3"/>
    </font>
    <font>
      <sz val="11"/>
      <color theme="1"/>
      <name val="GHEA Grapalat"/>
      <family val="3"/>
    </font>
    <font>
      <b/>
      <i/>
      <sz val="12"/>
      <name val="GHEA Grapalat"/>
      <family val="3"/>
    </font>
    <font>
      <sz val="1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0"/>
  <sheetViews>
    <sheetView tabSelected="1" topLeftCell="A4" workbookViewId="0">
      <selection activeCell="G38" sqref="G38"/>
    </sheetView>
  </sheetViews>
  <sheetFormatPr defaultRowHeight="15"/>
  <cols>
    <col min="1" max="1" width="4.85546875" customWidth="1"/>
    <col min="2" max="2" width="3" bestFit="1" customWidth="1"/>
    <col min="3" max="3" width="44.42578125" customWidth="1"/>
    <col min="4" max="5" width="11" customWidth="1"/>
    <col min="6" max="6" width="12.42578125" customWidth="1"/>
    <col min="7" max="7" width="17" customWidth="1"/>
    <col min="8" max="8" width="2.85546875" customWidth="1"/>
  </cols>
  <sheetData>
    <row r="1" spans="2:9">
      <c r="B1" s="8"/>
      <c r="C1" s="8"/>
      <c r="D1" s="8"/>
      <c r="E1" s="8"/>
      <c r="F1" s="8"/>
      <c r="G1" s="8"/>
    </row>
    <row r="2" spans="2:9" ht="39" customHeight="1">
      <c r="B2" s="5" t="s">
        <v>47</v>
      </c>
      <c r="C2" s="5"/>
      <c r="D2" s="5"/>
      <c r="E2" s="5"/>
      <c r="F2" s="5"/>
      <c r="G2" s="5"/>
      <c r="H2" s="13"/>
    </row>
    <row r="3" spans="2:9" ht="20.25" customHeight="1">
      <c r="B3" s="5" t="s">
        <v>39</v>
      </c>
      <c r="C3" s="5"/>
      <c r="D3" s="5"/>
      <c r="E3" s="5"/>
      <c r="F3" s="5"/>
      <c r="G3" s="5"/>
      <c r="H3" s="13"/>
    </row>
    <row r="4" spans="2:9" ht="15" customHeight="1">
      <c r="B4" s="4" t="s">
        <v>12</v>
      </c>
      <c r="C4" s="4"/>
      <c r="D4" s="14"/>
      <c r="E4" s="14"/>
      <c r="F4" s="14"/>
      <c r="G4" s="4" t="s">
        <v>11</v>
      </c>
      <c r="H4" s="4"/>
    </row>
    <row r="5" spans="2:9" ht="23.25" customHeight="1">
      <c r="B5" s="4" t="s">
        <v>10</v>
      </c>
      <c r="C5" s="4"/>
      <c r="D5" s="14"/>
      <c r="E5" s="14"/>
      <c r="F5" s="14"/>
      <c r="G5" s="5">
        <v>100</v>
      </c>
      <c r="H5" s="5"/>
      <c r="I5" s="30"/>
    </row>
    <row r="6" spans="2:9" ht="36" customHeight="1">
      <c r="B6" s="4" t="s">
        <v>40</v>
      </c>
      <c r="C6" s="4"/>
      <c r="D6" s="14"/>
      <c r="E6" s="14"/>
      <c r="F6" s="14"/>
      <c r="G6" s="5">
        <v>1</v>
      </c>
      <c r="H6" s="5"/>
      <c r="I6" s="30"/>
    </row>
    <row r="7" spans="2:9" ht="33" customHeight="1">
      <c r="B7" s="4" t="s">
        <v>41</v>
      </c>
      <c r="C7" s="4"/>
      <c r="D7" s="14"/>
      <c r="E7" s="14"/>
      <c r="F7" s="14"/>
      <c r="G7" s="5">
        <v>5</v>
      </c>
      <c r="H7" s="5"/>
      <c r="I7" s="30"/>
    </row>
    <row r="8" spans="2:9" ht="15" customHeight="1">
      <c r="B8" s="4" t="s">
        <v>42</v>
      </c>
      <c r="C8" s="4"/>
      <c r="D8" s="14"/>
      <c r="E8" s="14"/>
      <c r="F8" s="14"/>
      <c r="G8" s="5">
        <v>25</v>
      </c>
      <c r="H8" s="5"/>
      <c r="I8" s="30"/>
    </row>
    <row r="9" spans="2:9" ht="51.75" customHeight="1">
      <c r="B9" s="4" t="s">
        <v>24</v>
      </c>
      <c r="C9" s="4"/>
      <c r="D9" s="4"/>
      <c r="E9" s="4"/>
      <c r="F9" s="2"/>
      <c r="G9" s="5">
        <v>8</v>
      </c>
      <c r="H9" s="5"/>
      <c r="I9" s="30"/>
    </row>
    <row r="10" spans="2:9" ht="15" customHeight="1">
      <c r="B10" s="7" t="s">
        <v>43</v>
      </c>
      <c r="C10" s="15"/>
      <c r="D10" s="7" t="s">
        <v>6</v>
      </c>
      <c r="E10" s="7" t="s">
        <v>25</v>
      </c>
      <c r="F10" s="7" t="s">
        <v>37</v>
      </c>
      <c r="G10" s="9" t="s">
        <v>38</v>
      </c>
      <c r="H10" s="13"/>
    </row>
    <row r="11" spans="2:9" ht="29.25" customHeight="1">
      <c r="B11" s="16"/>
      <c r="C11" s="17"/>
      <c r="D11" s="16"/>
      <c r="E11" s="16"/>
      <c r="F11" s="16"/>
      <c r="G11" s="9"/>
      <c r="H11" s="13"/>
    </row>
    <row r="12" spans="2:9" ht="34.5" customHeight="1">
      <c r="B12" s="18">
        <v>1</v>
      </c>
      <c r="C12" s="3" t="s">
        <v>44</v>
      </c>
      <c r="D12" s="19"/>
      <c r="E12" s="20"/>
      <c r="F12" s="21"/>
      <c r="G12" s="22">
        <f>+G14+G16</f>
        <v>109680</v>
      </c>
      <c r="H12" s="13"/>
    </row>
    <row r="13" spans="2:9" ht="58.5" customHeight="1">
      <c r="B13" s="18"/>
      <c r="C13" s="3" t="s">
        <v>45</v>
      </c>
      <c r="D13" s="10">
        <v>6</v>
      </c>
      <c r="E13" s="10" t="s">
        <v>7</v>
      </c>
      <c r="F13" s="23">
        <v>190000</v>
      </c>
      <c r="G13" s="23">
        <f>+D13*F13/1000</f>
        <v>1140</v>
      </c>
      <c r="H13" s="13"/>
    </row>
    <row r="14" spans="2:9" ht="60" customHeight="1">
      <c r="B14" s="18"/>
      <c r="C14" s="3" t="s">
        <v>46</v>
      </c>
      <c r="D14" s="10">
        <v>12</v>
      </c>
      <c r="E14" s="10" t="s">
        <v>16</v>
      </c>
      <c r="F14" s="23">
        <v>1140000</v>
      </c>
      <c r="G14" s="23">
        <f>+D14*F14/1000</f>
        <v>13680</v>
      </c>
      <c r="H14" s="13"/>
    </row>
    <row r="15" spans="2:9" ht="38.25" customHeight="1">
      <c r="B15" s="18"/>
      <c r="C15" s="24" t="s">
        <v>48</v>
      </c>
      <c r="D15" s="10">
        <v>41</v>
      </c>
      <c r="E15" s="10" t="s">
        <v>7</v>
      </c>
      <c r="F15" s="23">
        <v>200000</v>
      </c>
      <c r="G15" s="23">
        <f>+D15*F15/1000</f>
        <v>8200</v>
      </c>
      <c r="H15" s="13"/>
    </row>
    <row r="16" spans="2:9" ht="47.25" customHeight="1">
      <c r="B16" s="18"/>
      <c r="C16" s="24" t="s">
        <v>49</v>
      </c>
      <c r="D16" s="10">
        <v>12</v>
      </c>
      <c r="E16" s="10" t="s">
        <v>16</v>
      </c>
      <c r="F16" s="23">
        <v>8000000</v>
      </c>
      <c r="G16" s="23">
        <f>D16*F16/1000</f>
        <v>96000</v>
      </c>
      <c r="H16" s="13"/>
    </row>
    <row r="17" spans="2:8" ht="28.5">
      <c r="B17" s="25">
        <v>2</v>
      </c>
      <c r="C17" s="26" t="s">
        <v>15</v>
      </c>
      <c r="D17" s="12">
        <v>100</v>
      </c>
      <c r="E17" s="12" t="s">
        <v>8</v>
      </c>
      <c r="F17" s="22">
        <v>8000</v>
      </c>
      <c r="G17" s="22">
        <f>+D17*F17/1000</f>
        <v>800</v>
      </c>
      <c r="H17" s="13"/>
    </row>
    <row r="18" spans="2:8" ht="42.75">
      <c r="B18" s="25">
        <f>+B17+1</f>
        <v>3</v>
      </c>
      <c r="C18" s="26" t="s">
        <v>17</v>
      </c>
      <c r="D18" s="12">
        <v>2</v>
      </c>
      <c r="E18" s="12" t="s">
        <v>18</v>
      </c>
      <c r="F18" s="22">
        <v>250000</v>
      </c>
      <c r="G18" s="22">
        <f>+D18*F18/1000</f>
        <v>500</v>
      </c>
      <c r="H18" s="13"/>
    </row>
    <row r="19" spans="2:8" ht="16.5">
      <c r="B19" s="25">
        <v>4</v>
      </c>
      <c r="C19" s="26" t="s">
        <v>19</v>
      </c>
      <c r="D19" s="12">
        <v>1200</v>
      </c>
      <c r="E19" s="12" t="s">
        <v>13</v>
      </c>
      <c r="F19" s="22">
        <v>480</v>
      </c>
      <c r="G19" s="22">
        <f>+D19*480/1000</f>
        <v>576</v>
      </c>
      <c r="H19" s="13"/>
    </row>
    <row r="20" spans="2:8" ht="28.5">
      <c r="B20" s="25">
        <f>+B19+1</f>
        <v>5</v>
      </c>
      <c r="C20" s="26" t="s">
        <v>0</v>
      </c>
      <c r="D20" s="11">
        <v>2</v>
      </c>
      <c r="E20" s="11" t="s">
        <v>18</v>
      </c>
      <c r="F20" s="22">
        <v>250000</v>
      </c>
      <c r="G20" s="22">
        <f t="shared" ref="G20:G26" si="0">+D20*F20/1000</f>
        <v>500</v>
      </c>
      <c r="H20" s="13"/>
    </row>
    <row r="21" spans="2:8" ht="16.5">
      <c r="B21" s="25">
        <v>6</v>
      </c>
      <c r="C21" s="26" t="s">
        <v>1</v>
      </c>
      <c r="D21" s="12">
        <v>48</v>
      </c>
      <c r="E21" s="12" t="s">
        <v>14</v>
      </c>
      <c r="F21" s="22">
        <v>11000</v>
      </c>
      <c r="G21" s="22">
        <f t="shared" si="0"/>
        <v>528</v>
      </c>
      <c r="H21" s="13"/>
    </row>
    <row r="22" spans="2:8" ht="28.5">
      <c r="B22" s="25">
        <f t="shared" ref="B22" si="1">+B21+1</f>
        <v>7</v>
      </c>
      <c r="C22" s="26" t="s">
        <v>2</v>
      </c>
      <c r="D22" s="12">
        <v>2</v>
      </c>
      <c r="E22" s="12" t="s">
        <v>18</v>
      </c>
      <c r="F22" s="22">
        <v>210000</v>
      </c>
      <c r="G22" s="22">
        <f t="shared" si="0"/>
        <v>420</v>
      </c>
      <c r="H22" s="13"/>
    </row>
    <row r="23" spans="2:8" ht="28.5">
      <c r="B23" s="25">
        <v>8</v>
      </c>
      <c r="C23" s="26" t="s">
        <v>3</v>
      </c>
      <c r="D23" s="12">
        <v>2</v>
      </c>
      <c r="E23" s="12" t="s">
        <v>18</v>
      </c>
      <c r="F23" s="22">
        <v>150000</v>
      </c>
      <c r="G23" s="22">
        <f t="shared" si="0"/>
        <v>300</v>
      </c>
      <c r="H23" s="13"/>
    </row>
    <row r="24" spans="2:8" ht="28.5">
      <c r="B24" s="25">
        <f t="shared" ref="B24" si="2">+B23+1</f>
        <v>9</v>
      </c>
      <c r="C24" s="26" t="s">
        <v>4</v>
      </c>
      <c r="D24" s="12">
        <v>1</v>
      </c>
      <c r="E24" s="12" t="s">
        <v>9</v>
      </c>
      <c r="F24" s="22">
        <v>650000</v>
      </c>
      <c r="G24" s="22">
        <f t="shared" si="0"/>
        <v>650</v>
      </c>
      <c r="H24" s="13"/>
    </row>
    <row r="25" spans="2:8" ht="28.5">
      <c r="B25" s="25">
        <v>10</v>
      </c>
      <c r="C25" s="26" t="s">
        <v>5</v>
      </c>
      <c r="D25" s="12">
        <v>2</v>
      </c>
      <c r="E25" s="12" t="str">
        <f>+E23</f>
        <v>դրամ/ կիսամյակ</v>
      </c>
      <c r="F25" s="22">
        <v>160000</v>
      </c>
      <c r="G25" s="22">
        <f t="shared" si="0"/>
        <v>320</v>
      </c>
      <c r="H25" s="13"/>
    </row>
    <row r="26" spans="2:8" ht="28.5">
      <c r="B26" s="25">
        <f t="shared" ref="B26" si="3">+B25+1</f>
        <v>11</v>
      </c>
      <c r="C26" s="26" t="s">
        <v>23</v>
      </c>
      <c r="D26" s="12">
        <v>2</v>
      </c>
      <c r="E26" s="12" t="str">
        <f>+E25</f>
        <v>դրամ/ կիսամյակ</v>
      </c>
      <c r="F26" s="22">
        <v>300000</v>
      </c>
      <c r="G26" s="22">
        <f t="shared" si="0"/>
        <v>600</v>
      </c>
      <c r="H26" s="13"/>
    </row>
    <row r="27" spans="2:8" ht="30" customHeight="1">
      <c r="B27" s="27">
        <v>12</v>
      </c>
      <c r="C27" s="26" t="s">
        <v>22</v>
      </c>
      <c r="D27" s="19"/>
      <c r="E27" s="20"/>
      <c r="F27" s="21"/>
      <c r="G27" s="22">
        <f>SUM(G28:G38)</f>
        <v>12126</v>
      </c>
      <c r="H27" s="13"/>
    </row>
    <row r="28" spans="2:8" ht="16.5">
      <c r="B28" s="28"/>
      <c r="C28" s="24" t="s">
        <v>26</v>
      </c>
      <c r="D28" s="10">
        <v>4</v>
      </c>
      <c r="E28" s="10" t="s">
        <v>20</v>
      </c>
      <c r="F28" s="23">
        <v>35000</v>
      </c>
      <c r="G28" s="23">
        <f t="shared" ref="G28:G38" si="4">+D28*F28/1000</f>
        <v>140</v>
      </c>
      <c r="H28" s="13"/>
    </row>
    <row r="29" spans="2:8" ht="16.5">
      <c r="B29" s="28"/>
      <c r="C29" s="24" t="s">
        <v>27</v>
      </c>
      <c r="D29" s="10">
        <v>4</v>
      </c>
      <c r="E29" s="10" t="s">
        <v>20</v>
      </c>
      <c r="F29" s="23">
        <v>25000</v>
      </c>
      <c r="G29" s="23">
        <f t="shared" si="4"/>
        <v>100</v>
      </c>
      <c r="H29" s="13"/>
    </row>
    <row r="30" spans="2:8" ht="16.5">
      <c r="B30" s="28"/>
      <c r="C30" s="24" t="s">
        <v>28</v>
      </c>
      <c r="D30" s="10">
        <f>25*2</f>
        <v>50</v>
      </c>
      <c r="E30" s="10" t="s">
        <v>20</v>
      </c>
      <c r="F30" s="23">
        <v>20000</v>
      </c>
      <c r="G30" s="23">
        <f t="shared" si="4"/>
        <v>1000</v>
      </c>
      <c r="H30" s="13"/>
    </row>
    <row r="31" spans="2:8" ht="16.5">
      <c r="B31" s="28"/>
      <c r="C31" s="24" t="s">
        <v>29</v>
      </c>
      <c r="D31" s="10">
        <v>100</v>
      </c>
      <c r="E31" s="10" t="s">
        <v>20</v>
      </c>
      <c r="F31" s="23">
        <v>11000</v>
      </c>
      <c r="G31" s="23">
        <f t="shared" si="4"/>
        <v>1100</v>
      </c>
      <c r="H31" s="13"/>
    </row>
    <row r="32" spans="2:8" ht="16.5">
      <c r="B32" s="28"/>
      <c r="C32" s="24" t="s">
        <v>30</v>
      </c>
      <c r="D32" s="10">
        <v>25</v>
      </c>
      <c r="E32" s="10" t="s">
        <v>21</v>
      </c>
      <c r="F32" s="23">
        <v>230000</v>
      </c>
      <c r="G32" s="23">
        <f t="shared" si="4"/>
        <v>5750</v>
      </c>
      <c r="H32" s="13"/>
    </row>
    <row r="33" spans="2:8" ht="16.5">
      <c r="B33" s="28"/>
      <c r="C33" s="24" t="s">
        <v>31</v>
      </c>
      <c r="D33" s="10">
        <v>4</v>
      </c>
      <c r="E33" s="10" t="s">
        <v>20</v>
      </c>
      <c r="F33" s="23">
        <v>270000</v>
      </c>
      <c r="G33" s="23">
        <f t="shared" si="4"/>
        <v>1080</v>
      </c>
      <c r="H33" s="13"/>
    </row>
    <row r="34" spans="2:8" ht="16.5">
      <c r="B34" s="28"/>
      <c r="C34" s="24" t="s">
        <v>32</v>
      </c>
      <c r="D34" s="10">
        <v>25</v>
      </c>
      <c r="E34" s="10" t="s">
        <v>20</v>
      </c>
      <c r="F34" s="23">
        <v>45000</v>
      </c>
      <c r="G34" s="23">
        <f t="shared" si="4"/>
        <v>1125</v>
      </c>
      <c r="H34" s="13"/>
    </row>
    <row r="35" spans="2:8" ht="16.5">
      <c r="B35" s="28"/>
      <c r="C35" s="24" t="s">
        <v>33</v>
      </c>
      <c r="D35" s="10">
        <v>1</v>
      </c>
      <c r="E35" s="10" t="s">
        <v>20</v>
      </c>
      <c r="F35" s="23">
        <v>185000</v>
      </c>
      <c r="G35" s="23">
        <f t="shared" si="4"/>
        <v>185</v>
      </c>
      <c r="H35" s="13"/>
    </row>
    <row r="36" spans="2:8" ht="16.5">
      <c r="B36" s="28"/>
      <c r="C36" s="24" t="s">
        <v>34</v>
      </c>
      <c r="D36" s="10">
        <v>2</v>
      </c>
      <c r="E36" s="10" t="s">
        <v>20</v>
      </c>
      <c r="F36" s="23">
        <v>80000</v>
      </c>
      <c r="G36" s="23">
        <f t="shared" si="4"/>
        <v>160</v>
      </c>
      <c r="H36" s="13"/>
    </row>
    <row r="37" spans="2:8" ht="16.5">
      <c r="B37" s="28"/>
      <c r="C37" s="24" t="s">
        <v>35</v>
      </c>
      <c r="D37" s="10">
        <v>25</v>
      </c>
      <c r="E37" s="10" t="s">
        <v>20</v>
      </c>
      <c r="F37" s="23">
        <v>58000</v>
      </c>
      <c r="G37" s="23">
        <f t="shared" si="4"/>
        <v>1450</v>
      </c>
      <c r="H37" s="13"/>
    </row>
    <row r="38" spans="2:8" ht="16.5">
      <c r="B38" s="29"/>
      <c r="C38" s="24" t="s">
        <v>36</v>
      </c>
      <c r="D38" s="10">
        <v>2</v>
      </c>
      <c r="E38" s="10" t="s">
        <v>20</v>
      </c>
      <c r="F38" s="23">
        <v>18000</v>
      </c>
      <c r="G38" s="23">
        <f t="shared" si="4"/>
        <v>36</v>
      </c>
      <c r="H38" s="13"/>
    </row>
    <row r="39" spans="2:8" ht="22.5" customHeight="1">
      <c r="B39" s="9" t="s">
        <v>50</v>
      </c>
      <c r="C39" s="9"/>
      <c r="D39" s="12"/>
      <c r="E39" s="12"/>
      <c r="F39" s="12"/>
      <c r="G39" s="22">
        <f>SUM(G17:G27)+G12</f>
        <v>127000</v>
      </c>
      <c r="H39" s="13"/>
    </row>
    <row r="40" spans="2:8">
      <c r="B40" s="1"/>
      <c r="C40" s="6"/>
      <c r="D40" s="6"/>
      <c r="E40" s="6"/>
      <c r="F40" s="6"/>
      <c r="G40" s="6"/>
    </row>
  </sheetData>
  <mergeCells count="27">
    <mergeCell ref="B1:G1"/>
    <mergeCell ref="F10:F11"/>
    <mergeCell ref="D12:F12"/>
    <mergeCell ref="D27:F27"/>
    <mergeCell ref="B27:B38"/>
    <mergeCell ref="B2:G2"/>
    <mergeCell ref="B3:G3"/>
    <mergeCell ref="B4:C4"/>
    <mergeCell ref="B6:C6"/>
    <mergeCell ref="B7:C7"/>
    <mergeCell ref="B5:C5"/>
    <mergeCell ref="B8:C8"/>
    <mergeCell ref="B10:C11"/>
    <mergeCell ref="G10:G11"/>
    <mergeCell ref="B9:C9"/>
    <mergeCell ref="B39:C39"/>
    <mergeCell ref="C40:G40"/>
    <mergeCell ref="D10:D11"/>
    <mergeCell ref="E10:E11"/>
    <mergeCell ref="B12:B16"/>
    <mergeCell ref="D9:E9"/>
    <mergeCell ref="G4:H4"/>
    <mergeCell ref="G5:H5"/>
    <mergeCell ref="G6:H6"/>
    <mergeCell ref="G7:H7"/>
    <mergeCell ref="G8:H8"/>
    <mergeCell ref="G9:H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2021-11-15T08:39:03Z</dcterms:modified>
</cp:coreProperties>
</file>