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aravarutyan voroshumner\"/>
    </mc:Choice>
  </mc:AlternateContent>
  <bookViews>
    <workbookView xWindow="0" yWindow="0" windowWidth="28800" windowHeight="12030" activeTab="3"/>
  </bookViews>
  <sheets>
    <sheet name="Հավելված 1" sheetId="2" r:id="rId1"/>
    <sheet name="Հավելված 2" sheetId="7" r:id="rId2"/>
    <sheet name="Հավելված 3" sheetId="3" r:id="rId3"/>
    <sheet name="Հավելված 4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7" l="1"/>
  <c r="F8" i="7"/>
  <c r="G8" i="7"/>
  <c r="H8" i="7"/>
  <c r="I8" i="7"/>
  <c r="J8" i="7"/>
  <c r="K8" i="7"/>
  <c r="L8" i="7"/>
  <c r="M8" i="7"/>
  <c r="N8" i="7"/>
  <c r="O8" i="7"/>
  <c r="D8" i="7"/>
  <c r="E9" i="7"/>
  <c r="F9" i="7"/>
  <c r="G9" i="7"/>
  <c r="H9" i="7"/>
  <c r="I9" i="7"/>
  <c r="J9" i="7"/>
  <c r="K9" i="7"/>
  <c r="L9" i="7"/>
  <c r="M9" i="7"/>
  <c r="N9" i="7"/>
  <c r="O9" i="7"/>
  <c r="D9" i="7"/>
  <c r="E10" i="7"/>
  <c r="F10" i="7"/>
  <c r="G10" i="7"/>
  <c r="H10" i="7"/>
  <c r="I10" i="7"/>
  <c r="J10" i="7"/>
  <c r="K10" i="7"/>
  <c r="L10" i="7"/>
  <c r="M10" i="7"/>
  <c r="N10" i="7"/>
  <c r="O10" i="7"/>
  <c r="D10" i="7"/>
  <c r="E35" i="7"/>
  <c r="F35" i="7"/>
  <c r="G35" i="7"/>
  <c r="H35" i="7"/>
  <c r="I35" i="7"/>
  <c r="J35" i="7"/>
  <c r="K35" i="7"/>
  <c r="L35" i="7"/>
  <c r="M35" i="7"/>
  <c r="N35" i="7"/>
  <c r="O35" i="7"/>
  <c r="E39" i="7"/>
  <c r="F39" i="7"/>
  <c r="G39" i="7"/>
  <c r="H39" i="7"/>
  <c r="I39" i="7"/>
  <c r="J39" i="7"/>
  <c r="K39" i="7"/>
  <c r="L39" i="7"/>
  <c r="M39" i="7"/>
  <c r="N39" i="7"/>
  <c r="O39" i="7"/>
  <c r="D39" i="7"/>
  <c r="D35" i="7"/>
  <c r="F48" i="7"/>
  <c r="G48" i="7"/>
  <c r="I48" i="7"/>
  <c r="J48" i="7"/>
  <c r="L48" i="7"/>
  <c r="M48" i="7"/>
  <c r="O48" i="7"/>
  <c r="D48" i="7"/>
  <c r="O11" i="7"/>
  <c r="N11" i="7"/>
  <c r="M11" i="7"/>
  <c r="L11" i="7"/>
  <c r="K11" i="7"/>
  <c r="J11" i="7"/>
  <c r="I11" i="7"/>
  <c r="H11" i="7"/>
  <c r="G11" i="7"/>
  <c r="F11" i="7"/>
  <c r="E11" i="7"/>
  <c r="D11" i="7"/>
  <c r="E14" i="7"/>
  <c r="F14" i="7"/>
  <c r="G14" i="7"/>
  <c r="H14" i="7"/>
  <c r="I14" i="7"/>
  <c r="J14" i="7"/>
  <c r="K14" i="7"/>
  <c r="L14" i="7"/>
  <c r="M14" i="7"/>
  <c r="N14" i="7"/>
  <c r="O14" i="7"/>
  <c r="D14" i="7"/>
  <c r="E16" i="7"/>
  <c r="F16" i="7"/>
  <c r="G16" i="7"/>
  <c r="H16" i="7"/>
  <c r="I16" i="7"/>
  <c r="J16" i="7"/>
  <c r="K16" i="7"/>
  <c r="L16" i="7"/>
  <c r="M16" i="7"/>
  <c r="N16" i="7"/>
  <c r="O16" i="7"/>
  <c r="D16" i="7"/>
  <c r="E18" i="7"/>
  <c r="F18" i="7"/>
  <c r="G18" i="7"/>
  <c r="H18" i="7"/>
  <c r="I18" i="7"/>
  <c r="J18" i="7"/>
  <c r="K18" i="7"/>
  <c r="L18" i="7"/>
  <c r="M18" i="7"/>
  <c r="N18" i="7"/>
  <c r="O18" i="7"/>
  <c r="D18" i="7"/>
  <c r="E19" i="7"/>
  <c r="F19" i="7"/>
  <c r="G19" i="7"/>
  <c r="H19" i="7"/>
  <c r="I19" i="7"/>
  <c r="J19" i="7"/>
  <c r="K19" i="7"/>
  <c r="L19" i="7"/>
  <c r="M19" i="7"/>
  <c r="N19" i="7"/>
  <c r="O19" i="7"/>
  <c r="D19" i="7"/>
  <c r="E20" i="7"/>
  <c r="F20" i="7"/>
  <c r="G20" i="7"/>
  <c r="H20" i="7"/>
  <c r="I20" i="7"/>
  <c r="J20" i="7"/>
  <c r="K20" i="7"/>
  <c r="L20" i="7"/>
  <c r="M20" i="7"/>
  <c r="N20" i="7"/>
  <c r="O20" i="7"/>
  <c r="D20" i="7"/>
  <c r="O23" i="7"/>
  <c r="N23" i="7"/>
  <c r="M23" i="7"/>
  <c r="L24" i="7"/>
  <c r="O24" i="7" s="1"/>
  <c r="L23" i="7"/>
  <c r="K23" i="7"/>
  <c r="J23" i="7"/>
  <c r="I23" i="7"/>
  <c r="H23" i="7"/>
  <c r="G23" i="7"/>
  <c r="N24" i="7"/>
  <c r="M24" i="7"/>
  <c r="J24" i="7"/>
  <c r="I24" i="7"/>
  <c r="H24" i="7"/>
  <c r="K24" i="7" s="1"/>
  <c r="G24" i="7"/>
  <c r="L27" i="7"/>
  <c r="L26" i="7"/>
  <c r="L25" i="7"/>
  <c r="J27" i="7"/>
  <c r="J26" i="7"/>
  <c r="J25" i="7"/>
  <c r="D27" i="7"/>
  <c r="H48" i="3" l="1"/>
  <c r="I48" i="3"/>
  <c r="J48" i="3"/>
  <c r="G48" i="3"/>
  <c r="H29" i="3"/>
  <c r="I29" i="3"/>
  <c r="J29" i="3"/>
  <c r="G29" i="3"/>
  <c r="H40" i="3"/>
  <c r="H36" i="3" s="1"/>
  <c r="I40" i="3"/>
  <c r="I36" i="3" s="1"/>
  <c r="J40" i="3"/>
  <c r="J36" i="3" s="1"/>
  <c r="G40" i="3"/>
  <c r="G36" i="3" s="1"/>
  <c r="H35" i="3" l="1"/>
  <c r="I35" i="3"/>
  <c r="J35" i="3"/>
  <c r="G35" i="3"/>
  <c r="G20" i="3"/>
  <c r="G19" i="3" s="1"/>
  <c r="G21" i="3"/>
  <c r="H24" i="3"/>
  <c r="I24" i="3" s="1"/>
  <c r="J24" i="3" s="1"/>
  <c r="H25" i="3"/>
  <c r="I25" i="3" s="1"/>
  <c r="J25" i="3" s="1"/>
  <c r="H22" i="3"/>
  <c r="I22" i="3" s="1"/>
  <c r="J22" i="3" s="1"/>
  <c r="J21" i="3" s="1"/>
  <c r="H23" i="3"/>
  <c r="I23" i="3" s="1"/>
  <c r="J23" i="3" s="1"/>
  <c r="H27" i="3"/>
  <c r="I27" i="3" s="1"/>
  <c r="J27" i="3" s="1"/>
  <c r="H26" i="3"/>
  <c r="I26" i="3" s="1"/>
  <c r="J26" i="3" s="1"/>
  <c r="J20" i="3" s="1"/>
  <c r="J19" i="3" s="1"/>
  <c r="H28" i="3"/>
  <c r="I28" i="3" s="1"/>
  <c r="J28" i="3" s="1"/>
  <c r="I21" i="3" l="1"/>
  <c r="I20" i="3"/>
  <c r="I19" i="3" s="1"/>
  <c r="H21" i="3"/>
  <c r="H20" i="3"/>
  <c r="H19" i="3" s="1"/>
  <c r="E7" i="2" l="1"/>
  <c r="F7" i="2"/>
  <c r="G7" i="2"/>
  <c r="D7" i="2"/>
</calcChain>
</file>

<file path=xl/sharedStrings.xml><?xml version="1.0" encoding="utf-8"?>
<sst xmlns="http://schemas.openxmlformats.org/spreadsheetml/2006/main" count="294" uniqueCount="137">
  <si>
    <t>հազար  դրամներով</t>
  </si>
  <si>
    <t>Ծրագիր</t>
  </si>
  <si>
    <t>Միջոցառում</t>
  </si>
  <si>
    <t xml:space="preserve"> Ծրագրային դասիչը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</si>
  <si>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</si>
  <si>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</si>
  <si>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</si>
  <si>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</si>
  <si>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</si>
  <si>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</si>
  <si>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</si>
  <si>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</si>
  <si>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 xml:space="preserve"> Հանրության կողմից անմիջականորեն օգտագործվող ակտիվների հետ կապված միջոցառումներ</t>
  </si>
  <si>
    <t xml:space="preserve"> ՀՀ տրանսպորտի, կապի և տեղեկատվական տեխնոլոգիաների նախարարություն</t>
  </si>
  <si>
    <t xml:space="preserve"> 1049</t>
  </si>
  <si>
    <t xml:space="preserve"> Ճանապարհային ցանցի բարելավում</t>
  </si>
  <si>
    <t xml:space="preserve"> Ճանապարհային ցանցի բարելավում և անվտանգ երթևեկության ապահովում</t>
  </si>
  <si>
    <t xml:space="preserve"> Ճանապարհների ծածկի որակի և փոխադրումների արդյունավետության բարելավում՝ ճանապարհների վիճակով պայմանավորված պատահարների նվազում</t>
  </si>
  <si>
    <t xml:space="preserve"> Հավելված N 1
</t>
  </si>
  <si>
    <t>«ՀԱՅԱՍՏԱՆԻ  ՀԱՆՐԱՊԵՏՈՒԹՅԱՆ 2019 ԹՎԱԿԱՆԻ ՊԵՏԱԿԱՆ ԲՅՈՒՋԵԻ ՄԱՍԻՆ» ՀԱՅԱՍՏԱՆԻ  ՀԱՆՐԱՊԵՏՈՒԹՅԱՆ ՕՐԵՆՔԻ N 1 ՀԱՎԵԼՎԱԾԻ N2  ԱՂՅՈՒՍԱԿՈՒՄ ԿԱՏԱՐՎՈՂ ՎԵՐԱԲԱՇԽՈՒՄԸ ԵՎ ՀԱՅԱՍՏԱՆԻ  ՀԱՆՐԱՊԵՏՈՒԹՅԱՆ ԿԱՌԱՎԱՐՈՒԹՅԱՆ 2018 ԹՎԱԿԱՆԻ ԴԵԿՏԵՄԲԵՐԻ 27-Ի N 1515-Ն ՈՐՈՇՄԱՆ N 5 ՀԱՎԵԼՎԱԾԻ N1  ԱՂՅՈՒՍԱԿՈՒՄ ԿԱՏԱՐՎՈՂ ՓՈՓՈԽՈՒԹՅՈՒՆՆԵՐԸ</t>
  </si>
  <si>
    <t>Ծրագրային դասիչը</t>
  </si>
  <si>
    <t>Բյուջետային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</si>
  <si>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</si>
  <si>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</si>
  <si>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</si>
  <si>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ՀՀ կառավարության 2019 թվականի
-ի  N       -Ն որոշման 
</t>
  </si>
  <si>
    <t>ՀԱՅԱՍՏԱՆԻ ՀԱՆՐԱՊԵՏՈՒԹՅԱՆ ԿԱՌԱՎԱՐՈՒԹՅԱՆ 2018 ԹՎԱԿԱՆԻ ԴԵԿՏԵՄԲԵՐԻ 27-Ի N 1515-Ն ՈՐՈՇՄԱՆ N 3 ԵՎ 4 ՀԱՎԵԼՎԱԾՆԵՐՈՒՄ ԿԱՏԱՐՎՈՂ ՓՈՓՈԽՈՒԹՅՈՒՆՆԵՐԸ ԵՎ ԼՐԱՑՈՒՄՆԵՐԸ</t>
  </si>
  <si>
    <t xml:space="preserve"> այդ թվում` բյուջետային ծախսերի տնտեսագիտական դասակարգման հոդվածներ</t>
  </si>
  <si>
    <t>Ցուցանիշների փոփոխությունը (ավելացումները նշված են դրական նշանով, իսկ նվազեցումները` փակագծերում)</t>
  </si>
  <si>
    <t xml:space="preserve"> Գործառական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</si>
  <si>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</si>
  <si>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</si>
  <si>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</si>
  <si>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</si>
  <si>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</si>
  <si>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</si>
  <si>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</si>
  <si>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04</t>
  </si>
  <si>
    <t xml:space="preserve"> ՏՆՏԵՍԱԿԱՆ ՀԱՐԱԲԵՐՈՒԹՅՈՒՆՆԵՐ</t>
  </si>
  <si>
    <t xml:space="preserve"> այդ թվում`</t>
  </si>
  <si>
    <t xml:space="preserve"> 05</t>
  </si>
  <si>
    <t xml:space="preserve"> Տրանսպորտ</t>
  </si>
  <si>
    <t xml:space="preserve"> 01</t>
  </si>
  <si>
    <t xml:space="preserve"> Ճանապարհային տրանսպորտ</t>
  </si>
  <si>
    <t xml:space="preserve"> այդ թվում` ըստ կատարողների</t>
  </si>
  <si>
    <t xml:space="preserve"> ՈՉ ՖԻՆԱՆՍԱԿԱՆ ԱԿՏԻՎՆԵՐԻ ԳԾՈՎ ԾԱԽՍԵՐ</t>
  </si>
  <si>
    <t xml:space="preserve"> ՀԻՄՆԱԿԱՆ ՄԻՋՈՑՆԵՐ</t>
  </si>
  <si>
    <t xml:space="preserve"> ՇԵՆՔԵՐ ԵՎ ՇԻՆՈՒԹՅՈՒՆՆԵՐ</t>
  </si>
  <si>
    <t xml:space="preserve"> - Շենքերի և շինությունների կապիտալ վերանորոգում</t>
  </si>
  <si>
    <t>հազար դրամներով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</si>
  <si>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</si>
  <si>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</si>
  <si>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</si>
  <si>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</si>
  <si>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</si>
  <si>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</si>
  <si>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</si>
  <si>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</si>
  <si>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</si>
  <si>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</si>
  <si>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</si>
  <si>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</si>
  <si>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Ծառայությունների մատուցում </t>
  </si>
  <si>
    <t xml:space="preserve"> Արդյունքի չափորոշիչներ </t>
  </si>
  <si>
    <t xml:space="preserve"> Միջոցառման վրա կատարվող ծախսը (հազար դրամ) </t>
  </si>
  <si>
    <t xml:space="preserve"> Հանրության կողմից անմիջականորեն օգտագործվող ակտիվների հետ կապված միջոցառումներ </t>
  </si>
  <si>
    <t xml:space="preserve"> ՀՀ տրանսպորտի, կապի և տեղեկատվական տեխնոլոգիաների նախարարություն </t>
  </si>
  <si>
    <t xml:space="preserve"> 1049 </t>
  </si>
  <si>
    <t xml:space="preserve"> Ճանապարհային ցանցի բարելավում </t>
  </si>
  <si>
    <t xml:space="preserve">ՀԱՅԱՍՏԱՆԻ ՀԱՆՐԱՊԵՏՈՒԹՅԱՆ ԿԱՌԱՎԱՐՈՒԹՅԱՆ 2018 ԹՎԱԿԱՆԻ ԴԵԿՏԵՄԲԵՐԻ 27-Ի N 1515-Ն ՈՐՈՇՄԱՆ N 11 ՀԱՎԵԼՎԱԾՈՒՄ ԿԱՏԱՐՎՈՂ ՓՈՓՈԽՈՒԹՅՈՒՆՆԵՐԸ </t>
  </si>
  <si>
    <t xml:space="preserve"> 11008</t>
  </si>
  <si>
    <t xml:space="preserve"> Եվրոպական ներդրումային  բանկի աջակցությամբ իրականացվող Մ6 Վանաձոր-Ալավերդի-Վրաստանի սահման միջպետական նշանակության ճանապարհի վերականգնման ծրագրի համակարգում և կառավարում</t>
  </si>
  <si>
    <t xml:space="preserve"> Եվրոպական ներդրումային  բանկի աջակցությամբ իրականացվող Մ6 Վանաձոր-Ալավերդի-Վրաստանի սահման միջպետական նշանակության ճանապարհի  տեխնիկական հսկողության խորհրդատվական ծառայություններ՝ աուդիտի և վերահսկողական ծախսեր</t>
  </si>
  <si>
    <t xml:space="preserve"> 11012</t>
  </si>
  <si>
    <t xml:space="preserve"> Եվրասիական զարգացման բանկի աջակցությամբ իրականացվող Հյուսիս-հարավ միջանցքի զարգացման ծրագրի համակարգում և կառավարում</t>
  </si>
  <si>
    <t xml:space="preserve"> ԵԶԲ աջակցությամբ իրականացվող Հյուսիս-հարավ միջանցքի  զարգացման  ծրագրի ճանապարհային երթևեկության անվտանգության բարելավմանն նպատակով խորհրդատվության տրամադրում: Հատված Ագարակ-Քաջարան 20 կմ: 4-րդ Տրանշ</t>
  </si>
  <si>
    <t xml:space="preserve"> 21005</t>
  </si>
  <si>
    <t xml:space="preserve"> Եվրոպական ներդրումային բանկի աջակցությամբ իրականացվող Մ6 Վանաձոր-Ալավերդի-Վրաստանի սահման միջպետական նշանակության ճանապարհի կառուցում և հիմնանորոգում</t>
  </si>
  <si>
    <t xml:space="preserve"> Մ6 Վանաձոր-Ալավերդի-Վրաստանի սահման միջպետական նշանակության ճանապարհի վերակառուցում՝ թունելների վերակառուցում՝ կամուրջների և ուղեանցների վերակառուցում</t>
  </si>
  <si>
    <t xml:space="preserve"> Առաջին եռամսյակ</t>
  </si>
  <si>
    <t xml:space="preserve"> 11007</t>
  </si>
  <si>
    <t xml:space="preserve"> Ասիական զարգացման բանկի աջակցությամբ իրականացվող Հայաստան-Վրաստան սահմանային տարածաշրջանային ճանապարհի (Մ6 Վանաձոր-Բագրատաշեն) բարելավման ծրագրի համակարգում և կառավարում</t>
  </si>
  <si>
    <t xml:space="preserve"> Ասիական զարգացման բանկի աջակցությամբ իրականացվող Մ6 Վանաձոր-Ալավերդի-Վրաստանի սահման միջպետական նշանակության ճանապարհի բարելավման նպատակով ճանապարհների վիճակի տեխնիկական հսկողության խորհրդատվական ծառայություններ՝ ծրագրի աուդիտի և վերահսկողական ծախսեր</t>
  </si>
  <si>
    <t xml:space="preserve"> Ընդամենը </t>
  </si>
  <si>
    <t xml:space="preserve"> այդ թվում </t>
  </si>
  <si>
    <t>Ճանապարհային ցանցի բարելավում</t>
  </si>
  <si>
    <t xml:space="preserve"> Հավելված N3
</t>
  </si>
  <si>
    <t xml:space="preserve"> ԸՆԹԱՑԻԿ ԾԱԽՍԵՐ</t>
  </si>
  <si>
    <t xml:space="preserve"> ԾԱՌԱՅՈՒԹՅՈՒՆՆԵՐԻ  ԵՎ   ԱՊՐԱՆՔՆԵՐԻ  ՁԵՌՔԲԵՐՈՒՄ</t>
  </si>
  <si>
    <t xml:space="preserve"> Պայմանագրային այլ ծառայությունների ձեռքբերում</t>
  </si>
  <si>
    <t xml:space="preserve"> - Կառավարչական ծառայություններ</t>
  </si>
  <si>
    <t xml:space="preserve"> Այլ մասնագիտական ծառայությունների ձեռքբերում</t>
  </si>
  <si>
    <t xml:space="preserve"> - Մասնագիտական ծառայություններ</t>
  </si>
  <si>
    <t xml:space="preserve"> ԴՐԱՄԱՇՆՈՐՀՆԵՐ</t>
  </si>
  <si>
    <t xml:space="preserve"> Ընթացիկ դրամաշնորհներ պետական հատվածի այլ մակարդակներին</t>
  </si>
  <si>
    <t xml:space="preserve"> - Այլ ընթացիկ դրամաշնորհներ</t>
  </si>
  <si>
    <t xml:space="preserve"> ԱՅԼ  ԾԱԽՍԵՐ</t>
  </si>
  <si>
    <t xml:space="preserve"> Այլ ծախսեր</t>
  </si>
  <si>
    <t>Հարկեր, պարտադիր վճարներ և տույժեր, որոնք կառավարման տարբեր մակարդակների կողմից կիրառվում են միմյանց նկատմամբ</t>
  </si>
  <si>
    <t xml:space="preserve"> Ծառայողական գործուղումների գծով ծախսեր</t>
  </si>
  <si>
    <t xml:space="preserve"> - Ներքին գործուղումներ</t>
  </si>
  <si>
    <t xml:space="preserve"> - Ներկայացուցչական ծախսեր</t>
  </si>
  <si>
    <t xml:space="preserve">«ՀԱՅԱՍՏԱՆԻ  ՀԱՆՐԱՊԵՏՈՒԹՅԱՆ 2019 ԹՎԱԿԱՆԻ ՊԵՏԱԿԱՆ ԲՅՈՒՋԵԻ ՄԱՍԻՆ» ՀԱՅԱՍՏԱՆԻ  ՀԱՆՐԱՊԵՏՈՒԹՅԱՆ ՕՐԵՆՔԻ N 1 ՀԱՎԵԼՎԱԾԻ N2  ԱՂՅՈՒՍԱԿՈՒՄ ԵՎ  ՀԱՅԱՍՏԱՆԻ  ՀԱՆՐԱՊԵՏՈՒԹՅԱՆ ԿԱՌԱՎԱՐՈՒԹՅԱՆ 2018 ԹՎԱԿԱՆԻ ԴԵԿՏԵՄԲԵՐԻ 27-Ի N 1515-Ն ՈՐՈՇՄԱՆ N 5 ՀԱՎԵԼՎԱԾԻ N3  ԱՂՅՈՒՍԱԿՈՒՄ ԿԱՏԱՐՎՈՂ ՓՈՓՈԽՈՒԹՅՈՒՆՆԵՐԸ </t>
  </si>
  <si>
    <t>Բյուջետային հատկացումների գլխավոր կարգադրիչների, ծրագրերի, միջոցառումների և միջոցառումները կատարող պետական մարմինների անվանումները</t>
  </si>
  <si>
    <t>Առաջին եռամսյակ</t>
  </si>
  <si>
    <t>Առաջին կիսամյակ</t>
  </si>
  <si>
    <t>Ինն ամիս</t>
  </si>
  <si>
    <t>Տարի</t>
  </si>
  <si>
    <t>Միջոց_x000D_
առում</t>
  </si>
  <si>
    <t xml:space="preserve"> Վարկային
միջոցներ </t>
  </si>
  <si>
    <t>ԸՆԴԱՄԵՆԸ_x000D_
այդ թվում`</t>
  </si>
  <si>
    <t xml:space="preserve"> - ԸՆԹԱՑԻԿ ԾԱԽՍԵՐ </t>
  </si>
  <si>
    <t xml:space="preserve"> - ՈՉ ՖԻՆԱՆՍԱԿԱՆ ԱԿՏԻՎՆԵՐԻ ԳԾՈՎ ԾԱԽՍԵՐ </t>
  </si>
  <si>
    <t>ՀՀ ՏՐԱՆՍՊՈՐՏԻ, ԿԱՊԻ ԵՎ ՏԵՂԵԿԱՏՎԱԿԱՆ ՏԵԽՆՈԼՈԳԻԱՆԵՐԻ ՆԱԽԱՐԱՐՈՒԹՅՈՒՆ_x000D_
այդ թվում`</t>
  </si>
  <si>
    <t>այդ թվում`</t>
  </si>
  <si>
    <t>Հավելված N 2</t>
  </si>
  <si>
    <t xml:space="preserve"> Համաֆին-անսավորում </t>
  </si>
  <si>
    <t>Հավելված N 4</t>
  </si>
  <si>
    <t xml:space="preserve"> Ցուցանիշներ </t>
  </si>
  <si>
    <t xml:space="preserve"> 11007 </t>
  </si>
  <si>
    <t xml:space="preserve"> Առաջին եռամսյակ </t>
  </si>
  <si>
    <t xml:space="preserve"> Ասիական զարգացման բանկի աջակցությամբ իրականացվող Հայաստան-Վրաստան սահմանային տարածաշրջանային ճանապարհի (Մ6 Վանաձոր-Բագրատաշեն) բարելավման ծրագրի համակարգում և կառավարում </t>
  </si>
  <si>
    <t xml:space="preserve"> Ասիական զարգացման բանկի աջակցությամբ իրականացվող Մ6 Վանաձոր-Ալավերդի-Վրաստանի սահման միջպետական նշանակության ճանապարհի բարելավման նպատակով ճանապարհների վիճակի տեխնիկական հսկողության խորհրդատվական ծառայություններ՝ ծրագրի աուդիտի և վերահսկողական ծախսեր </t>
  </si>
  <si>
    <t xml:space="preserve"> Միջոցառումն իրականացնողի անվանումը՛ </t>
  </si>
  <si>
    <t xml:space="preserve"> Մասնագիտացված միավոր </t>
  </si>
  <si>
    <t xml:space="preserve"> Խորհրդատվությունների (պայմանագրերի) քանակը, հատ </t>
  </si>
  <si>
    <t xml:space="preserve"> 11008 </t>
  </si>
  <si>
    <t xml:space="preserve"> Եվրոպական ներդրումային  բանկի աջակցությամբ իրականացվող Մ6 Վանաձոր-Ալավերդի-Վրաստանի սահման միջպետական նշանակության ճանապարհի վերականգնման ծրագրի համակարգում և կառավարում </t>
  </si>
  <si>
    <t xml:space="preserve"> Եվրոպական ներդրումային  բանկի աջակցությամբ իրականացվող Մ6 Վանաձոր-Ալավերդի-Վրաստանի սահման միջպետական նշանակության ճանապարհի  տեխնիկական հսկողության խորհրդատվական ծառայություններ՝ աուդիտի և վերահսկողական ծախսեր </t>
  </si>
  <si>
    <t xml:space="preserve"> 11012 </t>
  </si>
  <si>
    <t xml:space="preserve"> Եվրասիական զարգացման բանկի աջակցությամբ իրականացվող Հյուսիս-հարավ միջանցքի զարգացման ծրագրի համակարգում և կառավարում </t>
  </si>
  <si>
    <t xml:space="preserve"> ԵԶԲ աջակցությամբ իրականացվող Հյուսիս-հարավ միջանցքի  զարգացման  ծրագրի ճանապարհային երթևեկության անվտանգության բարելավմանն նպատակով խորհրդատվության տրամադրում: Հատված Ագարակ-Քաջարան 20 կմ: 4-րդ Տրանշ </t>
  </si>
  <si>
    <t xml:space="preserve"> Միջոցառումն իրականացնողի անվանումը? </t>
  </si>
  <si>
    <t xml:space="preserve"> Խորհրդատուների քանակ </t>
  </si>
  <si>
    <t xml:space="preserve"> 21005 </t>
  </si>
  <si>
    <t xml:space="preserve"> Եվրոպական ներդրումային բանկի աջակցությամբ իրականացվող Մ6 Վանաձոր-Ալավերդի-Վրաստանի սահման միջպետական նշանակության ճանապարհի կառուցում և հիմնանորոգում </t>
  </si>
  <si>
    <t xml:space="preserve"> Մ6 Վանաձոր-Ալավերդի-Վրաստանի սահման միջպետական նշանակության ճանապարհի վերակառուցում՝ թունելների վերակառուցում՝ կամուրջների և ուղեանցների վերակառուցում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</si>
</sst>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#,##0.0_);\(#,##0.0\)"/>
    <numFmt numFmtId="165" formatCode="_(* #,##0.0_);_(* \(#,##0.0\);_(* &quot;-&quot;??_);_(@_)"/>
    <numFmt numFmtId="166" formatCode="##,##0.0;\(##,##0.0\);\-"/>
    <numFmt numFmtId="167" formatCode="_(* #,##0.00_);_(* \(#,##0.00\);_(* &quot;-&quot;??_);_(@_)"/>
    <numFmt numFmtId="168" formatCode="_-* #,##0.0\ _₽_-;\-* #,##0.0\ _₽_-;_-* &quot;-&quot;??\ _₽_-;_-@_-"/>
    <numFmt numFmtId="169" formatCode="_-* #,##0.00_р_._-;\-* #,##0.00_р_._-;_-* &quot;-&quot;??_р_._-;_-@_-"/>
    <numFmt numFmtId="170" formatCode="_-* #,##0.0\ _₽_-;\-* #,##0.0\ _₽_-;_-* &quot;-&quot;?\ _₽_-;_-@_-"/>
    <numFmt numFmtId="171" formatCode="0.0"/>
  </numFmts>
  <fonts count="23" x14ac:knownFonts="1">
    <font>
      <sz val="10"/>
      <name val="Arial Armenian"/>
      <family val="2"/>
    </font>
    <font>
      <b/>
      <sz val="10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sz val="8"/>
      <name val="GHEA Grapalat"/>
      <family val="2"/>
    </font>
    <font>
      <b/>
      <sz val="8"/>
      <name val="GHEA Grapalat"/>
      <family val="2"/>
    </font>
    <font>
      <sz val="11"/>
      <name val="GHEA Grapalat"/>
      <family val="3"/>
    </font>
    <font>
      <b/>
      <i/>
      <sz val="11"/>
      <name val="GHEA Grapalat"/>
      <family val="3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i/>
      <sz val="10"/>
      <name val="GHEA Grapalat"/>
      <family val="3"/>
    </font>
    <font>
      <sz val="10"/>
      <name val="Times Armenian"/>
      <family val="1"/>
    </font>
    <font>
      <b/>
      <i/>
      <sz val="10"/>
      <name val="GHEA Grapalat"/>
      <family val="3"/>
    </font>
    <font>
      <sz val="12"/>
      <color rgb="FF000000"/>
      <name val="GHEA Grapalat"/>
      <family val="3"/>
    </font>
    <font>
      <sz val="10"/>
      <color rgb="FF000000"/>
      <name val="GHEA Grapalat"/>
      <family val="3"/>
    </font>
    <font>
      <b/>
      <sz val="12"/>
      <color rgb="FF000000"/>
      <name val="GHEA Grapalat"/>
      <family val="3"/>
    </font>
    <font>
      <b/>
      <sz val="10"/>
      <color rgb="FF000000"/>
      <name val="GHEA Grapalat"/>
      <family val="3"/>
    </font>
    <font>
      <b/>
      <sz val="11"/>
      <color rgb="FF000000"/>
      <name val="GHEA Grapalat"/>
      <family val="3"/>
    </font>
    <font>
      <b/>
      <i/>
      <sz val="12"/>
      <color rgb="FF000000"/>
      <name val="GHEA Grapalat"/>
      <family val="3"/>
    </font>
    <font>
      <b/>
      <sz val="14"/>
      <name val="GHEA Grapalat"/>
      <family val="2"/>
    </font>
    <font>
      <b/>
      <sz val="8"/>
      <name val="GHEA Grapalat"/>
      <family val="3"/>
    </font>
    <font>
      <i/>
      <sz val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166" fontId="5" fillId="0" borderId="0" applyFill="0" applyBorder="0" applyProtection="0">
      <alignment horizontal="right" vertical="top"/>
    </xf>
    <xf numFmtId="166" fontId="6" fillId="0" borderId="0" applyFill="0" applyBorder="0" applyProtection="0">
      <alignment horizontal="right" vertical="top"/>
    </xf>
    <xf numFmtId="0" fontId="4" fillId="0" borderId="0"/>
    <xf numFmtId="0" fontId="9" fillId="0" borderId="0"/>
    <xf numFmtId="0" fontId="10" fillId="0" borderId="0"/>
    <xf numFmtId="169" fontId="4" fillId="0" borderId="0" applyFont="0" applyFill="0" applyBorder="0" applyAlignment="0" applyProtection="0"/>
    <xf numFmtId="167" fontId="12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0" xfId="0" applyFont="1"/>
    <xf numFmtId="0" fontId="7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166" fontId="3" fillId="0" borderId="5" xfId="2" applyNumberFormat="1" applyFont="1" applyBorder="1" applyAlignment="1">
      <alignment horizontal="right" vertical="top"/>
    </xf>
    <xf numFmtId="0" fontId="11" fillId="0" borderId="6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5" xfId="0" applyFont="1" applyBorder="1"/>
    <xf numFmtId="165" fontId="7" fillId="0" borderId="5" xfId="0" applyNumberFormat="1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166" fontId="3" fillId="0" borderId="17" xfId="2" applyNumberFormat="1" applyFont="1" applyBorder="1" applyAlignment="1">
      <alignment horizontal="right" vertical="top"/>
    </xf>
    <xf numFmtId="166" fontId="3" fillId="0" borderId="13" xfId="2" applyNumberFormat="1" applyFont="1" applyBorder="1" applyAlignment="1">
      <alignment horizontal="right" vertical="top"/>
    </xf>
    <xf numFmtId="165" fontId="3" fillId="0" borderId="5" xfId="0" applyNumberFormat="1" applyFont="1" applyBorder="1" applyAlignment="1">
      <alignment horizontal="left" vertical="top" wrapText="1"/>
    </xf>
    <xf numFmtId="170" fontId="3" fillId="0" borderId="5" xfId="0" applyNumberFormat="1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166" fontId="7" fillId="0" borderId="10" xfId="2" applyNumberFormat="1" applyFont="1" applyBorder="1" applyAlignment="1">
      <alignment horizontal="right" vertical="top"/>
    </xf>
    <xf numFmtId="166" fontId="7" fillId="0" borderId="8" xfId="2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171" fontId="2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5" fontId="1" fillId="0" borderId="5" xfId="0" applyNumberFormat="1" applyFont="1" applyBorder="1" applyAlignment="1">
      <alignment horizontal="left" vertical="top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164" fontId="14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64" fontId="1" fillId="0" borderId="5" xfId="8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164" fontId="16" fillId="0" borderId="5" xfId="0" applyNumberFormat="1" applyFont="1" applyFill="1" applyBorder="1" applyAlignment="1">
      <alignment horizontal="right" vertical="center" shrinkToFi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1" fontId="16" fillId="0" borderId="5" xfId="0" applyNumberFormat="1" applyFont="1" applyFill="1" applyBorder="1" applyAlignment="1">
      <alignment horizontal="center" vertical="center" shrinkToFit="1"/>
    </xf>
    <xf numFmtId="164" fontId="14" fillId="0" borderId="5" xfId="0" applyNumberFormat="1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164" fontId="14" fillId="0" borderId="0" xfId="0" applyNumberFormat="1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164" fontId="16" fillId="0" borderId="5" xfId="0" applyNumberFormat="1" applyFont="1" applyFill="1" applyBorder="1" applyAlignment="1">
      <alignment horizontal="right" vertical="center"/>
    </xf>
    <xf numFmtId="164" fontId="14" fillId="0" borderId="5" xfId="0" applyNumberFormat="1" applyFont="1" applyFill="1" applyBorder="1" applyAlignment="1">
      <alignment horizontal="right" vertical="center"/>
    </xf>
    <xf numFmtId="164" fontId="19" fillId="0" borderId="5" xfId="0" applyNumberFormat="1" applyFont="1" applyFill="1" applyBorder="1" applyAlignment="1">
      <alignment horizontal="right" vertical="center"/>
    </xf>
    <xf numFmtId="164" fontId="14" fillId="0" borderId="0" xfId="0" applyNumberFormat="1" applyFont="1" applyFill="1" applyBorder="1" applyAlignment="1">
      <alignment horizontal="right" vertical="center"/>
    </xf>
    <xf numFmtId="166" fontId="8" fillId="0" borderId="5" xfId="3" applyNumberFormat="1" applyFont="1" applyBorder="1" applyAlignment="1">
      <alignment horizontal="right" vertical="top"/>
    </xf>
    <xf numFmtId="165" fontId="13" fillId="0" borderId="5" xfId="0" applyNumberFormat="1" applyFont="1" applyBorder="1" applyAlignment="1">
      <alignment horizontal="left" vertical="top" wrapText="1"/>
    </xf>
    <xf numFmtId="2" fontId="1" fillId="2" borderId="0" xfId="0" applyNumberFormat="1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164" fontId="1" fillId="0" borderId="5" xfId="8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7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2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right" vertical="top" wrapText="1"/>
    </xf>
    <xf numFmtId="168" fontId="22" fillId="0" borderId="0" xfId="1" applyNumberFormat="1" applyFont="1" applyAlignment="1">
      <alignment horizontal="right" vertical="top" wrapText="1"/>
    </xf>
    <xf numFmtId="0" fontId="11" fillId="0" borderId="0" xfId="0" applyFont="1" applyBorder="1" applyAlignment="1">
      <alignment horizontal="center" vertical="top" wrapText="1"/>
    </xf>
    <xf numFmtId="167" fontId="22" fillId="0" borderId="0" xfId="1" applyNumberFormat="1" applyFont="1" applyAlignment="1">
      <alignment horizontal="right" vertical="top" wrapText="1"/>
    </xf>
  </cellXfs>
  <cellStyles count="9">
    <cellStyle name="Comma" xfId="1" builtinId="3"/>
    <cellStyle name="Comma 2" xfId="8"/>
    <cellStyle name="Normal" xfId="0" builtinId="0"/>
    <cellStyle name="Normal 4" xfId="6"/>
    <cellStyle name="SN_241" xfId="2"/>
    <cellStyle name="SN_b" xfId="3"/>
    <cellStyle name="Style 1" xfId="5"/>
    <cellStyle name="Обычный 2" xfId="4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view="pageBreakPreview" topLeftCell="A25" zoomScaleNormal="100" zoomScaleSheetLayoutView="100" workbookViewId="0">
      <selection activeCell="D32" sqref="D32"/>
    </sheetView>
  </sheetViews>
  <sheetFormatPr defaultRowHeight="13.5" x14ac:dyDescent="0.2"/>
  <cols>
    <col min="1" max="1" width="7.85546875" style="16" customWidth="1"/>
    <col min="2" max="2" width="11.42578125" style="16" customWidth="1"/>
    <col min="3" max="3" width="76.28515625" style="16" customWidth="1"/>
    <col min="4" max="5" width="13.85546875" style="16" customWidth="1"/>
    <col min="6" max="6" width="13.7109375" style="16" customWidth="1"/>
    <col min="7" max="7" width="15.28515625" style="16" customWidth="1"/>
    <col min="8" max="259" width="9.140625" style="16"/>
    <col min="260" max="261" width="5.7109375" style="16" customWidth="1"/>
    <col min="262" max="262" width="76.28515625" style="16" customWidth="1"/>
    <col min="263" max="263" width="17.85546875" style="16" customWidth="1"/>
    <col min="264" max="515" width="9.140625" style="16"/>
    <col min="516" max="517" width="5.7109375" style="16" customWidth="1"/>
    <col min="518" max="518" width="76.28515625" style="16" customWidth="1"/>
    <col min="519" max="519" width="17.85546875" style="16" customWidth="1"/>
    <col min="520" max="771" width="9.140625" style="16"/>
    <col min="772" max="773" width="5.7109375" style="16" customWidth="1"/>
    <col min="774" max="774" width="76.28515625" style="16" customWidth="1"/>
    <col min="775" max="775" width="17.85546875" style="16" customWidth="1"/>
    <col min="776" max="1027" width="9.140625" style="16"/>
    <col min="1028" max="1029" width="5.7109375" style="16" customWidth="1"/>
    <col min="1030" max="1030" width="76.28515625" style="16" customWidth="1"/>
    <col min="1031" max="1031" width="17.85546875" style="16" customWidth="1"/>
    <col min="1032" max="1283" width="9.140625" style="16"/>
    <col min="1284" max="1285" width="5.7109375" style="16" customWidth="1"/>
    <col min="1286" max="1286" width="76.28515625" style="16" customWidth="1"/>
    <col min="1287" max="1287" width="17.85546875" style="16" customWidth="1"/>
    <col min="1288" max="1539" width="9.140625" style="16"/>
    <col min="1540" max="1541" width="5.7109375" style="16" customWidth="1"/>
    <col min="1542" max="1542" width="76.28515625" style="16" customWidth="1"/>
    <col min="1543" max="1543" width="17.85546875" style="16" customWidth="1"/>
    <col min="1544" max="1795" width="9.140625" style="16"/>
    <col min="1796" max="1797" width="5.7109375" style="16" customWidth="1"/>
    <col min="1798" max="1798" width="76.28515625" style="16" customWidth="1"/>
    <col min="1799" max="1799" width="17.85546875" style="16" customWidth="1"/>
    <col min="1800" max="2051" width="9.140625" style="16"/>
    <col min="2052" max="2053" width="5.7109375" style="16" customWidth="1"/>
    <col min="2054" max="2054" width="76.28515625" style="16" customWidth="1"/>
    <col min="2055" max="2055" width="17.85546875" style="16" customWidth="1"/>
    <col min="2056" max="2307" width="9.140625" style="16"/>
    <col min="2308" max="2309" width="5.7109375" style="16" customWidth="1"/>
    <col min="2310" max="2310" width="76.28515625" style="16" customWidth="1"/>
    <col min="2311" max="2311" width="17.85546875" style="16" customWidth="1"/>
    <col min="2312" max="2563" width="9.140625" style="16"/>
    <col min="2564" max="2565" width="5.7109375" style="16" customWidth="1"/>
    <col min="2566" max="2566" width="76.28515625" style="16" customWidth="1"/>
    <col min="2567" max="2567" width="17.85546875" style="16" customWidth="1"/>
    <col min="2568" max="2819" width="9.140625" style="16"/>
    <col min="2820" max="2821" width="5.7109375" style="16" customWidth="1"/>
    <col min="2822" max="2822" width="76.28515625" style="16" customWidth="1"/>
    <col min="2823" max="2823" width="17.85546875" style="16" customWidth="1"/>
    <col min="2824" max="3075" width="9.140625" style="16"/>
    <col min="3076" max="3077" width="5.7109375" style="16" customWidth="1"/>
    <col min="3078" max="3078" width="76.28515625" style="16" customWidth="1"/>
    <col min="3079" max="3079" width="17.85546875" style="16" customWidth="1"/>
    <col min="3080" max="3331" width="9.140625" style="16"/>
    <col min="3332" max="3333" width="5.7109375" style="16" customWidth="1"/>
    <col min="3334" max="3334" width="76.28515625" style="16" customWidth="1"/>
    <col min="3335" max="3335" width="17.85546875" style="16" customWidth="1"/>
    <col min="3336" max="3587" width="9.140625" style="16"/>
    <col min="3588" max="3589" width="5.7109375" style="16" customWidth="1"/>
    <col min="3590" max="3590" width="76.28515625" style="16" customWidth="1"/>
    <col min="3591" max="3591" width="17.85546875" style="16" customWidth="1"/>
    <col min="3592" max="3843" width="9.140625" style="16"/>
    <col min="3844" max="3845" width="5.7109375" style="16" customWidth="1"/>
    <col min="3846" max="3846" width="76.28515625" style="16" customWidth="1"/>
    <col min="3847" max="3847" width="17.85546875" style="16" customWidth="1"/>
    <col min="3848" max="4099" width="9.140625" style="16"/>
    <col min="4100" max="4101" width="5.7109375" style="16" customWidth="1"/>
    <col min="4102" max="4102" width="76.28515625" style="16" customWidth="1"/>
    <col min="4103" max="4103" width="17.85546875" style="16" customWidth="1"/>
    <col min="4104" max="4355" width="9.140625" style="16"/>
    <col min="4356" max="4357" width="5.7109375" style="16" customWidth="1"/>
    <col min="4358" max="4358" width="76.28515625" style="16" customWidth="1"/>
    <col min="4359" max="4359" width="17.85546875" style="16" customWidth="1"/>
    <col min="4360" max="4611" width="9.140625" style="16"/>
    <col min="4612" max="4613" width="5.7109375" style="16" customWidth="1"/>
    <col min="4614" max="4614" width="76.28515625" style="16" customWidth="1"/>
    <col min="4615" max="4615" width="17.85546875" style="16" customWidth="1"/>
    <col min="4616" max="4867" width="9.140625" style="16"/>
    <col min="4868" max="4869" width="5.7109375" style="16" customWidth="1"/>
    <col min="4870" max="4870" width="76.28515625" style="16" customWidth="1"/>
    <col min="4871" max="4871" width="17.85546875" style="16" customWidth="1"/>
    <col min="4872" max="5123" width="9.140625" style="16"/>
    <col min="5124" max="5125" width="5.7109375" style="16" customWidth="1"/>
    <col min="5126" max="5126" width="76.28515625" style="16" customWidth="1"/>
    <col min="5127" max="5127" width="17.85546875" style="16" customWidth="1"/>
    <col min="5128" max="5379" width="9.140625" style="16"/>
    <col min="5380" max="5381" width="5.7109375" style="16" customWidth="1"/>
    <col min="5382" max="5382" width="76.28515625" style="16" customWidth="1"/>
    <col min="5383" max="5383" width="17.85546875" style="16" customWidth="1"/>
    <col min="5384" max="5635" width="9.140625" style="16"/>
    <col min="5636" max="5637" width="5.7109375" style="16" customWidth="1"/>
    <col min="5638" max="5638" width="76.28515625" style="16" customWidth="1"/>
    <col min="5639" max="5639" width="17.85546875" style="16" customWidth="1"/>
    <col min="5640" max="5891" width="9.140625" style="16"/>
    <col min="5892" max="5893" width="5.7109375" style="16" customWidth="1"/>
    <col min="5894" max="5894" width="76.28515625" style="16" customWidth="1"/>
    <col min="5895" max="5895" width="17.85546875" style="16" customWidth="1"/>
    <col min="5896" max="6147" width="9.140625" style="16"/>
    <col min="6148" max="6149" width="5.7109375" style="16" customWidth="1"/>
    <col min="6150" max="6150" width="76.28515625" style="16" customWidth="1"/>
    <col min="6151" max="6151" width="17.85546875" style="16" customWidth="1"/>
    <col min="6152" max="6403" width="9.140625" style="16"/>
    <col min="6404" max="6405" width="5.7109375" style="16" customWidth="1"/>
    <col min="6406" max="6406" width="76.28515625" style="16" customWidth="1"/>
    <col min="6407" max="6407" width="17.85546875" style="16" customWidth="1"/>
    <col min="6408" max="6659" width="9.140625" style="16"/>
    <col min="6660" max="6661" width="5.7109375" style="16" customWidth="1"/>
    <col min="6662" max="6662" width="76.28515625" style="16" customWidth="1"/>
    <col min="6663" max="6663" width="17.85546875" style="16" customWidth="1"/>
    <col min="6664" max="6915" width="9.140625" style="16"/>
    <col min="6916" max="6917" width="5.7109375" style="16" customWidth="1"/>
    <col min="6918" max="6918" width="76.28515625" style="16" customWidth="1"/>
    <col min="6919" max="6919" width="17.85546875" style="16" customWidth="1"/>
    <col min="6920" max="7171" width="9.140625" style="16"/>
    <col min="7172" max="7173" width="5.7109375" style="16" customWidth="1"/>
    <col min="7174" max="7174" width="76.28515625" style="16" customWidth="1"/>
    <col min="7175" max="7175" width="17.85546875" style="16" customWidth="1"/>
    <col min="7176" max="7427" width="9.140625" style="16"/>
    <col min="7428" max="7429" width="5.7109375" style="16" customWidth="1"/>
    <col min="7430" max="7430" width="76.28515625" style="16" customWidth="1"/>
    <col min="7431" max="7431" width="17.85546875" style="16" customWidth="1"/>
    <col min="7432" max="7683" width="9.140625" style="16"/>
    <col min="7684" max="7685" width="5.7109375" style="16" customWidth="1"/>
    <col min="7686" max="7686" width="76.28515625" style="16" customWidth="1"/>
    <col min="7687" max="7687" width="17.85546875" style="16" customWidth="1"/>
    <col min="7688" max="7939" width="9.140625" style="16"/>
    <col min="7940" max="7941" width="5.7109375" style="16" customWidth="1"/>
    <col min="7942" max="7942" width="76.28515625" style="16" customWidth="1"/>
    <col min="7943" max="7943" width="17.85546875" style="16" customWidth="1"/>
    <col min="7944" max="8195" width="9.140625" style="16"/>
    <col min="8196" max="8197" width="5.7109375" style="16" customWidth="1"/>
    <col min="8198" max="8198" width="76.28515625" style="16" customWidth="1"/>
    <col min="8199" max="8199" width="17.85546875" style="16" customWidth="1"/>
    <col min="8200" max="8451" width="9.140625" style="16"/>
    <col min="8452" max="8453" width="5.7109375" style="16" customWidth="1"/>
    <col min="8454" max="8454" width="76.28515625" style="16" customWidth="1"/>
    <col min="8455" max="8455" width="17.85546875" style="16" customWidth="1"/>
    <col min="8456" max="8707" width="9.140625" style="16"/>
    <col min="8708" max="8709" width="5.7109375" style="16" customWidth="1"/>
    <col min="8710" max="8710" width="76.28515625" style="16" customWidth="1"/>
    <col min="8711" max="8711" width="17.85546875" style="16" customWidth="1"/>
    <col min="8712" max="8963" width="9.140625" style="16"/>
    <col min="8964" max="8965" width="5.7109375" style="16" customWidth="1"/>
    <col min="8966" max="8966" width="76.28515625" style="16" customWidth="1"/>
    <col min="8967" max="8967" width="17.85546875" style="16" customWidth="1"/>
    <col min="8968" max="9219" width="9.140625" style="16"/>
    <col min="9220" max="9221" width="5.7109375" style="16" customWidth="1"/>
    <col min="9222" max="9222" width="76.28515625" style="16" customWidth="1"/>
    <col min="9223" max="9223" width="17.85546875" style="16" customWidth="1"/>
    <col min="9224" max="9475" width="9.140625" style="16"/>
    <col min="9476" max="9477" width="5.7109375" style="16" customWidth="1"/>
    <col min="9478" max="9478" width="76.28515625" style="16" customWidth="1"/>
    <col min="9479" max="9479" width="17.85546875" style="16" customWidth="1"/>
    <col min="9480" max="9731" width="9.140625" style="16"/>
    <col min="9732" max="9733" width="5.7109375" style="16" customWidth="1"/>
    <col min="9734" max="9734" width="76.28515625" style="16" customWidth="1"/>
    <col min="9735" max="9735" width="17.85546875" style="16" customWidth="1"/>
    <col min="9736" max="9987" width="9.140625" style="16"/>
    <col min="9988" max="9989" width="5.7109375" style="16" customWidth="1"/>
    <col min="9990" max="9990" width="76.28515625" style="16" customWidth="1"/>
    <col min="9991" max="9991" width="17.85546875" style="16" customWidth="1"/>
    <col min="9992" max="10243" width="9.140625" style="16"/>
    <col min="10244" max="10245" width="5.7109375" style="16" customWidth="1"/>
    <col min="10246" max="10246" width="76.28515625" style="16" customWidth="1"/>
    <col min="10247" max="10247" width="17.85546875" style="16" customWidth="1"/>
    <col min="10248" max="10499" width="9.140625" style="16"/>
    <col min="10500" max="10501" width="5.7109375" style="16" customWidth="1"/>
    <col min="10502" max="10502" width="76.28515625" style="16" customWidth="1"/>
    <col min="10503" max="10503" width="17.85546875" style="16" customWidth="1"/>
    <col min="10504" max="10755" width="9.140625" style="16"/>
    <col min="10756" max="10757" width="5.7109375" style="16" customWidth="1"/>
    <col min="10758" max="10758" width="76.28515625" style="16" customWidth="1"/>
    <col min="10759" max="10759" width="17.85546875" style="16" customWidth="1"/>
    <col min="10760" max="11011" width="9.140625" style="16"/>
    <col min="11012" max="11013" width="5.7109375" style="16" customWidth="1"/>
    <col min="11014" max="11014" width="76.28515625" style="16" customWidth="1"/>
    <col min="11015" max="11015" width="17.85546875" style="16" customWidth="1"/>
    <col min="11016" max="11267" width="9.140625" style="16"/>
    <col min="11268" max="11269" width="5.7109375" style="16" customWidth="1"/>
    <col min="11270" max="11270" width="76.28515625" style="16" customWidth="1"/>
    <col min="11271" max="11271" width="17.85546875" style="16" customWidth="1"/>
    <col min="11272" max="11523" width="9.140625" style="16"/>
    <col min="11524" max="11525" width="5.7109375" style="16" customWidth="1"/>
    <col min="11526" max="11526" width="76.28515625" style="16" customWidth="1"/>
    <col min="11527" max="11527" width="17.85546875" style="16" customWidth="1"/>
    <col min="11528" max="11779" width="9.140625" style="16"/>
    <col min="11780" max="11781" width="5.7109375" style="16" customWidth="1"/>
    <col min="11782" max="11782" width="76.28515625" style="16" customWidth="1"/>
    <col min="11783" max="11783" width="17.85546875" style="16" customWidth="1"/>
    <col min="11784" max="12035" width="9.140625" style="16"/>
    <col min="12036" max="12037" width="5.7109375" style="16" customWidth="1"/>
    <col min="12038" max="12038" width="76.28515625" style="16" customWidth="1"/>
    <col min="12039" max="12039" width="17.85546875" style="16" customWidth="1"/>
    <col min="12040" max="12291" width="9.140625" style="16"/>
    <col min="12292" max="12293" width="5.7109375" style="16" customWidth="1"/>
    <col min="12294" max="12294" width="76.28515625" style="16" customWidth="1"/>
    <col min="12295" max="12295" width="17.85546875" style="16" customWidth="1"/>
    <col min="12296" max="12547" width="9.140625" style="16"/>
    <col min="12548" max="12549" width="5.7109375" style="16" customWidth="1"/>
    <col min="12550" max="12550" width="76.28515625" style="16" customWidth="1"/>
    <col min="12551" max="12551" width="17.85546875" style="16" customWidth="1"/>
    <col min="12552" max="12803" width="9.140625" style="16"/>
    <col min="12804" max="12805" width="5.7109375" style="16" customWidth="1"/>
    <col min="12806" max="12806" width="76.28515625" style="16" customWidth="1"/>
    <col min="12807" max="12807" width="17.85546875" style="16" customWidth="1"/>
    <col min="12808" max="13059" width="9.140625" style="16"/>
    <col min="13060" max="13061" width="5.7109375" style="16" customWidth="1"/>
    <col min="13062" max="13062" width="76.28515625" style="16" customWidth="1"/>
    <col min="13063" max="13063" width="17.85546875" style="16" customWidth="1"/>
    <col min="13064" max="13315" width="9.140625" style="16"/>
    <col min="13316" max="13317" width="5.7109375" style="16" customWidth="1"/>
    <col min="13318" max="13318" width="76.28515625" style="16" customWidth="1"/>
    <col min="13319" max="13319" width="17.85546875" style="16" customWidth="1"/>
    <col min="13320" max="13571" width="9.140625" style="16"/>
    <col min="13572" max="13573" width="5.7109375" style="16" customWidth="1"/>
    <col min="13574" max="13574" width="76.28515625" style="16" customWidth="1"/>
    <col min="13575" max="13575" width="17.85546875" style="16" customWidth="1"/>
    <col min="13576" max="13827" width="9.140625" style="16"/>
    <col min="13828" max="13829" width="5.7109375" style="16" customWidth="1"/>
    <col min="13830" max="13830" width="76.28515625" style="16" customWidth="1"/>
    <col min="13831" max="13831" width="17.85546875" style="16" customWidth="1"/>
    <col min="13832" max="14083" width="9.140625" style="16"/>
    <col min="14084" max="14085" width="5.7109375" style="16" customWidth="1"/>
    <col min="14086" max="14086" width="76.28515625" style="16" customWidth="1"/>
    <col min="14087" max="14087" width="17.85546875" style="16" customWidth="1"/>
    <col min="14088" max="14339" width="9.140625" style="16"/>
    <col min="14340" max="14341" width="5.7109375" style="16" customWidth="1"/>
    <col min="14342" max="14342" width="76.28515625" style="16" customWidth="1"/>
    <col min="14343" max="14343" width="17.85546875" style="16" customWidth="1"/>
    <col min="14344" max="14595" width="9.140625" style="16"/>
    <col min="14596" max="14597" width="5.7109375" style="16" customWidth="1"/>
    <col min="14598" max="14598" width="76.28515625" style="16" customWidth="1"/>
    <col min="14599" max="14599" width="17.85546875" style="16" customWidth="1"/>
    <col min="14600" max="14851" width="9.140625" style="16"/>
    <col min="14852" max="14853" width="5.7109375" style="16" customWidth="1"/>
    <col min="14854" max="14854" width="76.28515625" style="16" customWidth="1"/>
    <col min="14855" max="14855" width="17.85546875" style="16" customWidth="1"/>
    <col min="14856" max="15107" width="9.140625" style="16"/>
    <col min="15108" max="15109" width="5.7109375" style="16" customWidth="1"/>
    <col min="15110" max="15110" width="76.28515625" style="16" customWidth="1"/>
    <col min="15111" max="15111" width="17.85546875" style="16" customWidth="1"/>
    <col min="15112" max="15363" width="9.140625" style="16"/>
    <col min="15364" max="15365" width="5.7109375" style="16" customWidth="1"/>
    <col min="15366" max="15366" width="76.28515625" style="16" customWidth="1"/>
    <col min="15367" max="15367" width="17.85546875" style="16" customWidth="1"/>
    <col min="15368" max="15619" width="9.140625" style="16"/>
    <col min="15620" max="15621" width="5.7109375" style="16" customWidth="1"/>
    <col min="15622" max="15622" width="76.28515625" style="16" customWidth="1"/>
    <col min="15623" max="15623" width="17.85546875" style="16" customWidth="1"/>
    <col min="15624" max="15875" width="9.140625" style="16"/>
    <col min="15876" max="15877" width="5.7109375" style="16" customWidth="1"/>
    <col min="15878" max="15878" width="76.28515625" style="16" customWidth="1"/>
    <col min="15879" max="15879" width="17.85546875" style="16" customWidth="1"/>
    <col min="15880" max="16131" width="9.140625" style="16"/>
    <col min="16132" max="16133" width="5.7109375" style="16" customWidth="1"/>
    <col min="16134" max="16134" width="76.28515625" style="16" customWidth="1"/>
    <col min="16135" max="16135" width="17.85546875" style="16" customWidth="1"/>
    <col min="16136" max="16384" width="9.140625" style="16"/>
  </cols>
  <sheetData>
    <row r="1" spans="1:7" ht="31.5" customHeight="1" x14ac:dyDescent="0.2">
      <c r="G1" s="3" t="s">
        <v>18</v>
      </c>
    </row>
    <row r="2" spans="1:7" ht="38.25" customHeight="1" x14ac:dyDescent="0.2">
      <c r="D2" s="83" t="s">
        <v>25</v>
      </c>
      <c r="E2" s="83"/>
      <c r="F2" s="83"/>
      <c r="G2" s="83"/>
    </row>
    <row r="3" spans="1:7" ht="63.75" customHeight="1" x14ac:dyDescent="0.2">
      <c r="A3" s="87" t="s">
        <v>19</v>
      </c>
      <c r="B3" s="87"/>
      <c r="C3" s="87"/>
      <c r="D3" s="87"/>
      <c r="E3" s="87"/>
      <c r="F3" s="87"/>
      <c r="G3" s="87"/>
    </row>
    <row r="4" spans="1:7" ht="24.75" customHeight="1" x14ac:dyDescent="0.2">
      <c r="A4" s="18"/>
      <c r="B4" s="18"/>
      <c r="C4" s="26"/>
      <c r="D4" s="18"/>
      <c r="E4" s="18"/>
      <c r="F4" s="90" t="s">
        <v>49</v>
      </c>
      <c r="G4" s="90"/>
    </row>
    <row r="5" spans="1:7" ht="45" customHeight="1" x14ac:dyDescent="0.2">
      <c r="A5" s="89" t="s">
        <v>20</v>
      </c>
      <c r="B5" s="89"/>
      <c r="C5" s="89" t="s">
        <v>21</v>
      </c>
      <c r="D5" s="84" t="s">
        <v>28</v>
      </c>
      <c r="E5" s="85"/>
      <c r="F5" s="85"/>
      <c r="G5" s="86"/>
    </row>
    <row r="6" spans="1:7" ht="34.5" customHeight="1" x14ac:dyDescent="0.2">
      <c r="A6" s="19" t="s">
        <v>1</v>
      </c>
      <c r="B6" s="19" t="s">
        <v>2</v>
      </c>
      <c r="C6" s="84"/>
      <c r="D6" s="5" t="s">
        <v>79</v>
      </c>
      <c r="E6" s="5" t="s">
        <v>22</v>
      </c>
      <c r="F6" s="5" t="s">
        <v>23</v>
      </c>
      <c r="G6" s="5" t="s">
        <v>24</v>
      </c>
    </row>
    <row r="7" spans="1:7" x14ac:dyDescent="0.2">
      <c r="A7" s="4" t="s">
        <v>14</v>
      </c>
      <c r="B7" s="4"/>
      <c r="C7" s="22" t="s">
        <v>4</v>
      </c>
      <c r="D7" s="23">
        <f>SUM(D20+D26+D32+D14)</f>
        <v>0</v>
      </c>
      <c r="E7" s="23">
        <f t="shared" ref="E7:G7" si="0">SUM(E20+E26+E32+E14)</f>
        <v>0</v>
      </c>
      <c r="F7" s="23">
        <f t="shared" si="0"/>
        <v>0</v>
      </c>
      <c r="G7" s="23">
        <f t="shared" si="0"/>
        <v>0</v>
      </c>
    </row>
    <row r="8" spans="1:7" x14ac:dyDescent="0.2">
      <c r="A8" s="4"/>
      <c r="B8" s="4"/>
      <c r="C8" s="20" t="s">
        <v>15</v>
      </c>
      <c r="D8" s="21"/>
      <c r="E8" s="21"/>
      <c r="F8" s="21"/>
      <c r="G8" s="21"/>
    </row>
    <row r="9" spans="1:7" x14ac:dyDescent="0.2">
      <c r="A9" s="4"/>
      <c r="B9" s="4"/>
      <c r="C9" s="24" t="s">
        <v>5</v>
      </c>
      <c r="D9" s="25"/>
      <c r="E9" s="25"/>
      <c r="F9" s="25"/>
      <c r="G9" s="21"/>
    </row>
    <row r="10" spans="1:7" x14ac:dyDescent="0.2">
      <c r="A10" s="4"/>
      <c r="B10" s="4"/>
      <c r="C10" s="20" t="s">
        <v>16</v>
      </c>
      <c r="D10" s="21"/>
      <c r="E10" s="21"/>
      <c r="F10" s="21"/>
      <c r="G10" s="21"/>
    </row>
    <row r="11" spans="1:7" x14ac:dyDescent="0.2">
      <c r="A11" s="29"/>
      <c r="B11" s="29"/>
      <c r="C11" s="30" t="s">
        <v>6</v>
      </c>
      <c r="D11" s="31"/>
      <c r="E11" s="31"/>
      <c r="F11" s="31"/>
      <c r="G11" s="32"/>
    </row>
    <row r="12" spans="1:7" ht="27" x14ac:dyDescent="0.2">
      <c r="A12" s="21"/>
      <c r="B12" s="21"/>
      <c r="C12" s="21" t="s">
        <v>17</v>
      </c>
      <c r="D12" s="21"/>
      <c r="E12" s="21"/>
      <c r="F12" s="21"/>
      <c r="G12" s="21"/>
    </row>
    <row r="13" spans="1:7" x14ac:dyDescent="0.2">
      <c r="A13" s="88" t="s">
        <v>7</v>
      </c>
      <c r="B13" s="88"/>
      <c r="C13" s="88"/>
      <c r="D13" s="88"/>
      <c r="E13" s="88"/>
      <c r="F13" s="88"/>
      <c r="G13" s="88"/>
    </row>
    <row r="14" spans="1:7" x14ac:dyDescent="0.2">
      <c r="A14" s="5"/>
      <c r="B14" s="21" t="s">
        <v>80</v>
      </c>
      <c r="C14" s="25" t="s">
        <v>8</v>
      </c>
      <c r="D14" s="5">
        <v>0</v>
      </c>
      <c r="E14" s="5">
        <v>0</v>
      </c>
      <c r="F14" s="5">
        <v>0</v>
      </c>
      <c r="G14" s="5">
        <v>0</v>
      </c>
    </row>
    <row r="15" spans="1:7" ht="40.5" x14ac:dyDescent="0.2">
      <c r="A15" s="5"/>
      <c r="B15" s="21"/>
      <c r="C15" s="21" t="s">
        <v>81</v>
      </c>
      <c r="D15" s="5"/>
      <c r="E15" s="5"/>
      <c r="F15" s="5"/>
      <c r="G15" s="5"/>
    </row>
    <row r="16" spans="1:7" x14ac:dyDescent="0.2">
      <c r="A16" s="5"/>
      <c r="B16" s="21"/>
      <c r="C16" s="25" t="s">
        <v>9</v>
      </c>
      <c r="D16" s="5"/>
      <c r="E16" s="5"/>
      <c r="F16" s="5"/>
      <c r="G16" s="5"/>
    </row>
    <row r="17" spans="1:7" ht="54" x14ac:dyDescent="0.2">
      <c r="A17" s="5"/>
      <c r="B17" s="21"/>
      <c r="C17" s="21" t="s">
        <v>82</v>
      </c>
      <c r="D17" s="5"/>
      <c r="E17" s="5"/>
      <c r="F17" s="5"/>
      <c r="G17" s="5"/>
    </row>
    <row r="18" spans="1:7" x14ac:dyDescent="0.2">
      <c r="A18" s="5"/>
      <c r="B18" s="21"/>
      <c r="C18" s="25" t="s">
        <v>10</v>
      </c>
      <c r="D18" s="5"/>
      <c r="E18" s="5"/>
      <c r="F18" s="5"/>
      <c r="G18" s="5"/>
    </row>
    <row r="19" spans="1:7" x14ac:dyDescent="0.2">
      <c r="A19" s="5"/>
      <c r="B19" s="21"/>
      <c r="C19" s="21" t="s">
        <v>11</v>
      </c>
      <c r="D19" s="5"/>
      <c r="E19" s="5"/>
      <c r="F19" s="5"/>
      <c r="G19" s="5"/>
    </row>
    <row r="20" spans="1:7" x14ac:dyDescent="0.2">
      <c r="A20" s="21"/>
      <c r="B20" s="21" t="s">
        <v>70</v>
      </c>
      <c r="C20" s="25" t="s">
        <v>8</v>
      </c>
      <c r="D20" s="23">
        <v>76200</v>
      </c>
      <c r="E20" s="23">
        <v>76200</v>
      </c>
      <c r="F20" s="23">
        <v>76200</v>
      </c>
      <c r="G20" s="23">
        <v>76200</v>
      </c>
    </row>
    <row r="21" spans="1:7" ht="53.25" customHeight="1" x14ac:dyDescent="0.2">
      <c r="A21" s="21"/>
      <c r="B21" s="21"/>
      <c r="C21" s="21" t="s">
        <v>71</v>
      </c>
      <c r="D21" s="21"/>
      <c r="E21" s="21"/>
      <c r="F21" s="21"/>
      <c r="G21" s="21"/>
    </row>
    <row r="22" spans="1:7" x14ac:dyDescent="0.2">
      <c r="A22" s="33"/>
      <c r="B22" s="33"/>
      <c r="C22" s="22" t="s">
        <v>9</v>
      </c>
      <c r="D22" s="34"/>
      <c r="E22" s="34"/>
      <c r="F22" s="34"/>
      <c r="G22" s="34"/>
    </row>
    <row r="23" spans="1:7" ht="55.5" customHeight="1" x14ac:dyDescent="0.2">
      <c r="A23" s="4"/>
      <c r="B23" s="4"/>
      <c r="C23" s="20" t="s">
        <v>72</v>
      </c>
      <c r="D23" s="21"/>
      <c r="E23" s="21"/>
      <c r="F23" s="21"/>
      <c r="G23" s="21"/>
    </row>
    <row r="24" spans="1:7" x14ac:dyDescent="0.2">
      <c r="A24" s="4"/>
      <c r="B24" s="4"/>
      <c r="C24" s="24" t="s">
        <v>10</v>
      </c>
      <c r="D24" s="21"/>
      <c r="E24" s="21"/>
      <c r="F24" s="21"/>
      <c r="G24" s="21"/>
    </row>
    <row r="25" spans="1:7" x14ac:dyDescent="0.2">
      <c r="A25" s="4"/>
      <c r="B25" s="4"/>
      <c r="C25" s="20" t="s">
        <v>11</v>
      </c>
      <c r="D25" s="21"/>
      <c r="E25" s="21"/>
      <c r="F25" s="21"/>
      <c r="G25" s="21"/>
    </row>
    <row r="26" spans="1:7" x14ac:dyDescent="0.2">
      <c r="A26" s="4"/>
      <c r="B26" s="4" t="s">
        <v>73</v>
      </c>
      <c r="C26" s="24" t="s">
        <v>8</v>
      </c>
      <c r="D26" s="23">
        <v>1000</v>
      </c>
      <c r="E26" s="23">
        <v>1000</v>
      </c>
      <c r="F26" s="23">
        <v>1000</v>
      </c>
      <c r="G26" s="23">
        <v>1000</v>
      </c>
    </row>
    <row r="27" spans="1:7" ht="39" customHeight="1" x14ac:dyDescent="0.2">
      <c r="A27" s="4"/>
      <c r="B27" s="4"/>
      <c r="C27" s="20" t="s">
        <v>74</v>
      </c>
      <c r="D27" s="21"/>
      <c r="E27" s="21"/>
      <c r="F27" s="21"/>
      <c r="G27" s="21"/>
    </row>
    <row r="28" spans="1:7" x14ac:dyDescent="0.2">
      <c r="A28" s="4"/>
      <c r="B28" s="4"/>
      <c r="C28" s="24" t="s">
        <v>9</v>
      </c>
      <c r="D28" s="21"/>
      <c r="E28" s="21"/>
      <c r="F28" s="21"/>
      <c r="G28" s="21"/>
    </row>
    <row r="29" spans="1:7" ht="51.75" customHeight="1" x14ac:dyDescent="0.2">
      <c r="A29" s="4"/>
      <c r="B29" s="4"/>
      <c r="C29" s="20" t="s">
        <v>75</v>
      </c>
      <c r="D29" s="21"/>
      <c r="E29" s="21"/>
      <c r="F29" s="21"/>
      <c r="G29" s="21"/>
    </row>
    <row r="30" spans="1:7" x14ac:dyDescent="0.2">
      <c r="A30" s="4"/>
      <c r="B30" s="4"/>
      <c r="C30" s="24" t="s">
        <v>10</v>
      </c>
      <c r="D30" s="21"/>
      <c r="E30" s="21"/>
      <c r="F30" s="21"/>
      <c r="G30" s="21"/>
    </row>
    <row r="31" spans="1:7" x14ac:dyDescent="0.2">
      <c r="A31" s="4"/>
      <c r="B31" s="4"/>
      <c r="C31" s="20" t="s">
        <v>11</v>
      </c>
      <c r="D31" s="21"/>
      <c r="E31" s="21"/>
      <c r="F31" s="21"/>
      <c r="G31" s="21"/>
    </row>
    <row r="32" spans="1:7" x14ac:dyDescent="0.2">
      <c r="A32" s="4"/>
      <c r="B32" s="4" t="s">
        <v>76</v>
      </c>
      <c r="C32" s="24" t="s">
        <v>8</v>
      </c>
      <c r="D32" s="23">
        <v>-77200</v>
      </c>
      <c r="E32" s="23">
        <v>-77200</v>
      </c>
      <c r="F32" s="23">
        <v>-77200</v>
      </c>
      <c r="G32" s="23">
        <v>-77200</v>
      </c>
    </row>
    <row r="33" spans="1:7" ht="46.5" customHeight="1" x14ac:dyDescent="0.2">
      <c r="A33" s="4"/>
      <c r="B33" s="4"/>
      <c r="C33" s="20" t="s">
        <v>77</v>
      </c>
      <c r="D33" s="21"/>
      <c r="E33" s="21"/>
      <c r="F33" s="21"/>
      <c r="G33" s="21"/>
    </row>
    <row r="34" spans="1:7" x14ac:dyDescent="0.2">
      <c r="A34" s="4"/>
      <c r="B34" s="4"/>
      <c r="C34" s="24" t="s">
        <v>9</v>
      </c>
      <c r="D34" s="21"/>
      <c r="E34" s="21"/>
      <c r="F34" s="21"/>
      <c r="G34" s="21"/>
    </row>
    <row r="35" spans="1:7" ht="52.5" customHeight="1" x14ac:dyDescent="0.2">
      <c r="A35" s="4"/>
      <c r="B35" s="4"/>
      <c r="C35" s="20" t="s">
        <v>78</v>
      </c>
      <c r="D35" s="21"/>
      <c r="E35" s="21"/>
      <c r="F35" s="21"/>
      <c r="G35" s="21"/>
    </row>
    <row r="36" spans="1:7" x14ac:dyDescent="0.2">
      <c r="A36" s="4"/>
      <c r="B36" s="4"/>
      <c r="C36" s="24" t="s">
        <v>10</v>
      </c>
      <c r="D36" s="21"/>
      <c r="E36" s="21"/>
      <c r="F36" s="21"/>
      <c r="G36" s="21"/>
    </row>
    <row r="37" spans="1:7" ht="27" x14ac:dyDescent="0.2">
      <c r="A37" s="4"/>
      <c r="B37" s="4"/>
      <c r="C37" s="20" t="s">
        <v>12</v>
      </c>
      <c r="D37" s="21"/>
      <c r="E37" s="21"/>
      <c r="F37" s="21"/>
      <c r="G37" s="21"/>
    </row>
  </sheetData>
  <mergeCells count="7">
    <mergeCell ref="D2:G2"/>
    <mergeCell ref="D5:G5"/>
    <mergeCell ref="A3:G3"/>
    <mergeCell ref="A13:G13"/>
    <mergeCell ref="A5:B5"/>
    <mergeCell ref="C5:C6"/>
    <mergeCell ref="F4:G4"/>
  </mergeCells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view="pageBreakPreview" topLeftCell="A16" zoomScale="85" zoomScaleNormal="100" zoomScaleSheetLayoutView="85" workbookViewId="0">
      <selection activeCell="L12" sqref="L12"/>
    </sheetView>
  </sheetViews>
  <sheetFormatPr defaultRowHeight="17.25" x14ac:dyDescent="0.2"/>
  <cols>
    <col min="1" max="1" width="9.7109375" style="60" customWidth="1"/>
    <col min="2" max="2" width="8.28515625" style="71" customWidth="1"/>
    <col min="3" max="3" width="54.28515625" style="72" customWidth="1"/>
    <col min="4" max="15" width="14.5703125" style="73" customWidth="1"/>
    <col min="16" max="16384" width="9.140625" style="60"/>
  </cols>
  <sheetData>
    <row r="1" spans="1:15" ht="15.75" customHeight="1" x14ac:dyDescent="0.2">
      <c r="A1" s="56"/>
      <c r="B1" s="57"/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92" t="s">
        <v>115</v>
      </c>
      <c r="O1" s="92"/>
    </row>
    <row r="2" spans="1:15" ht="15.75" customHeight="1" x14ac:dyDescent="0.2">
      <c r="A2" s="56"/>
      <c r="B2" s="57"/>
      <c r="C2" s="58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ht="44.25" customHeight="1" x14ac:dyDescent="0.2">
      <c r="A3" s="93" t="s">
        <v>102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1:15" ht="20.25" customHeight="1" x14ac:dyDescent="0.2">
      <c r="A4" s="56"/>
      <c r="B4" s="57"/>
      <c r="C4" s="58"/>
      <c r="D4" s="59"/>
      <c r="E4" s="59"/>
      <c r="F4" s="59"/>
      <c r="G4" s="59"/>
      <c r="H4" s="59"/>
      <c r="I4" s="59"/>
      <c r="J4" s="59"/>
      <c r="K4" s="59"/>
      <c r="L4" s="59"/>
      <c r="M4" s="59"/>
      <c r="N4" s="94" t="s">
        <v>49</v>
      </c>
      <c r="O4" s="94"/>
    </row>
    <row r="5" spans="1:15" s="61" customFormat="1" ht="45.75" customHeight="1" x14ac:dyDescent="0.2">
      <c r="A5" s="95" t="s">
        <v>20</v>
      </c>
      <c r="B5" s="95"/>
      <c r="C5" s="95" t="s">
        <v>103</v>
      </c>
      <c r="D5" s="96" t="s">
        <v>104</v>
      </c>
      <c r="E5" s="96"/>
      <c r="F5" s="96"/>
      <c r="G5" s="97" t="s">
        <v>105</v>
      </c>
      <c r="H5" s="97"/>
      <c r="I5" s="97"/>
      <c r="J5" s="97" t="s">
        <v>106</v>
      </c>
      <c r="K5" s="97"/>
      <c r="L5" s="97"/>
      <c r="M5" s="97" t="s">
        <v>107</v>
      </c>
      <c r="N5" s="97"/>
      <c r="O5" s="97"/>
    </row>
    <row r="6" spans="1:15" s="61" customFormat="1" x14ac:dyDescent="0.2">
      <c r="A6" s="95" t="s">
        <v>1</v>
      </c>
      <c r="B6" s="98" t="s">
        <v>108</v>
      </c>
      <c r="C6" s="95"/>
      <c r="D6" s="91" t="s">
        <v>83</v>
      </c>
      <c r="E6" s="91" t="s">
        <v>84</v>
      </c>
      <c r="F6" s="91"/>
      <c r="G6" s="91" t="s">
        <v>83</v>
      </c>
      <c r="H6" s="91" t="s">
        <v>84</v>
      </c>
      <c r="I6" s="91"/>
      <c r="J6" s="91" t="s">
        <v>83</v>
      </c>
      <c r="K6" s="91" t="s">
        <v>84</v>
      </c>
      <c r="L6" s="91"/>
      <c r="M6" s="91" t="s">
        <v>83</v>
      </c>
      <c r="N6" s="91" t="s">
        <v>84</v>
      </c>
      <c r="O6" s="91"/>
    </row>
    <row r="7" spans="1:15" s="61" customFormat="1" ht="47.25" customHeight="1" x14ac:dyDescent="0.2">
      <c r="A7" s="95"/>
      <c r="B7" s="98"/>
      <c r="C7" s="95"/>
      <c r="D7" s="91"/>
      <c r="E7" s="62" t="s">
        <v>109</v>
      </c>
      <c r="F7" s="62" t="s">
        <v>116</v>
      </c>
      <c r="G7" s="91"/>
      <c r="H7" s="62" t="s">
        <v>109</v>
      </c>
      <c r="I7" s="62" t="s">
        <v>116</v>
      </c>
      <c r="J7" s="91"/>
      <c r="K7" s="62" t="s">
        <v>109</v>
      </c>
      <c r="L7" s="62" t="s">
        <v>116</v>
      </c>
      <c r="M7" s="91"/>
      <c r="N7" s="62" t="s">
        <v>109</v>
      </c>
      <c r="O7" s="62" t="s">
        <v>116</v>
      </c>
    </row>
    <row r="8" spans="1:15" s="61" customFormat="1" ht="35.25" customHeight="1" x14ac:dyDescent="0.2">
      <c r="A8" s="63"/>
      <c r="B8" s="64"/>
      <c r="C8" s="74" t="s">
        <v>110</v>
      </c>
      <c r="D8" s="77">
        <f>SUM(D9:D10)</f>
        <v>0</v>
      </c>
      <c r="E8" s="77">
        <f t="shared" ref="E8:O8" si="0">SUM(E9:E10)</f>
        <v>0</v>
      </c>
      <c r="F8" s="77">
        <f t="shared" si="0"/>
        <v>0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7">
        <f t="shared" si="0"/>
        <v>0</v>
      </c>
      <c r="N8" s="77">
        <f t="shared" si="0"/>
        <v>0</v>
      </c>
      <c r="O8" s="77">
        <f t="shared" si="0"/>
        <v>0</v>
      </c>
    </row>
    <row r="9" spans="1:15" s="61" customFormat="1" ht="24" customHeight="1" x14ac:dyDescent="0.2">
      <c r="A9" s="66"/>
      <c r="B9" s="67"/>
      <c r="C9" s="74" t="s">
        <v>111</v>
      </c>
      <c r="D9" s="65">
        <f>SUM(D19+D35+D47)</f>
        <v>77200</v>
      </c>
      <c r="E9" s="65">
        <f t="shared" ref="E9:O9" si="1">SUM(E19+E35+E47)</f>
        <v>58000</v>
      </c>
      <c r="F9" s="65">
        <f t="shared" si="1"/>
        <v>19200</v>
      </c>
      <c r="G9" s="65">
        <f t="shared" si="1"/>
        <v>77200</v>
      </c>
      <c r="H9" s="65">
        <f t="shared" si="1"/>
        <v>58000</v>
      </c>
      <c r="I9" s="65">
        <f t="shared" si="1"/>
        <v>19200</v>
      </c>
      <c r="J9" s="65">
        <f t="shared" si="1"/>
        <v>77200</v>
      </c>
      <c r="K9" s="65">
        <f t="shared" si="1"/>
        <v>58000</v>
      </c>
      <c r="L9" s="65">
        <f t="shared" si="1"/>
        <v>19200</v>
      </c>
      <c r="M9" s="65">
        <f t="shared" si="1"/>
        <v>77200</v>
      </c>
      <c r="N9" s="65">
        <f t="shared" si="1"/>
        <v>58000</v>
      </c>
      <c r="O9" s="65">
        <f t="shared" si="1"/>
        <v>19200</v>
      </c>
    </row>
    <row r="10" spans="1:15" s="61" customFormat="1" ht="34.5" customHeight="1" x14ac:dyDescent="0.2">
      <c r="A10" s="66"/>
      <c r="B10" s="67"/>
      <c r="C10" s="74" t="s">
        <v>112</v>
      </c>
      <c r="D10" s="65">
        <f>SUM(D58)</f>
        <v>-77200</v>
      </c>
      <c r="E10" s="65">
        <f t="shared" ref="E10:O10" si="2">SUM(E58)</f>
        <v>-58000</v>
      </c>
      <c r="F10" s="65">
        <f t="shared" si="2"/>
        <v>-19200</v>
      </c>
      <c r="G10" s="65">
        <f t="shared" si="2"/>
        <v>-77200</v>
      </c>
      <c r="H10" s="65">
        <f t="shared" si="2"/>
        <v>-58000</v>
      </c>
      <c r="I10" s="65">
        <f t="shared" si="2"/>
        <v>-19200</v>
      </c>
      <c r="J10" s="65">
        <f t="shared" si="2"/>
        <v>-77200</v>
      </c>
      <c r="K10" s="65">
        <f t="shared" si="2"/>
        <v>-58000</v>
      </c>
      <c r="L10" s="65">
        <f t="shared" si="2"/>
        <v>-19200</v>
      </c>
      <c r="M10" s="65">
        <f t="shared" si="2"/>
        <v>-77200</v>
      </c>
      <c r="N10" s="65">
        <f t="shared" si="2"/>
        <v>-58000</v>
      </c>
      <c r="O10" s="65">
        <f t="shared" si="2"/>
        <v>-19200</v>
      </c>
    </row>
    <row r="11" spans="1:15" s="61" customFormat="1" ht="53.25" customHeight="1" x14ac:dyDescent="0.2">
      <c r="A11" s="63"/>
      <c r="B11" s="64"/>
      <c r="C11" s="74" t="s">
        <v>113</v>
      </c>
      <c r="D11" s="77">
        <f>SUM(D13)</f>
        <v>0</v>
      </c>
      <c r="E11" s="77">
        <f t="shared" ref="E11:O11" si="3">SUM(E13)</f>
        <v>0</v>
      </c>
      <c r="F11" s="77">
        <f t="shared" si="3"/>
        <v>0</v>
      </c>
      <c r="G11" s="77">
        <f t="shared" si="3"/>
        <v>0</v>
      </c>
      <c r="H11" s="77">
        <f t="shared" si="3"/>
        <v>0</v>
      </c>
      <c r="I11" s="77">
        <f t="shared" si="3"/>
        <v>0</v>
      </c>
      <c r="J11" s="77">
        <f t="shared" si="3"/>
        <v>0</v>
      </c>
      <c r="K11" s="77">
        <f t="shared" si="3"/>
        <v>0</v>
      </c>
      <c r="L11" s="77">
        <f t="shared" si="3"/>
        <v>0</v>
      </c>
      <c r="M11" s="77">
        <f t="shared" si="3"/>
        <v>0</v>
      </c>
      <c r="N11" s="77">
        <f t="shared" si="3"/>
        <v>0</v>
      </c>
      <c r="O11" s="77">
        <f t="shared" si="3"/>
        <v>0</v>
      </c>
    </row>
    <row r="12" spans="1:15" x14ac:dyDescent="0.2">
      <c r="A12" s="68">
        <v>1049</v>
      </c>
      <c r="B12" s="64"/>
      <c r="C12" s="75" t="s">
        <v>85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</row>
    <row r="13" spans="1:15" x14ac:dyDescent="0.2">
      <c r="A13" s="66"/>
      <c r="B13" s="67"/>
      <c r="C13" s="76" t="s">
        <v>114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</row>
    <row r="14" spans="1:15" ht="82.5" x14ac:dyDescent="0.2">
      <c r="A14" s="70"/>
      <c r="B14" s="52">
        <v>11007</v>
      </c>
      <c r="C14" s="51" t="s">
        <v>81</v>
      </c>
      <c r="D14" s="77">
        <f>SUM(D16)</f>
        <v>0</v>
      </c>
      <c r="E14" s="77">
        <f t="shared" ref="E14:O14" si="4">SUM(E16)</f>
        <v>0</v>
      </c>
      <c r="F14" s="77">
        <f t="shared" si="4"/>
        <v>0</v>
      </c>
      <c r="G14" s="77">
        <f t="shared" si="4"/>
        <v>0</v>
      </c>
      <c r="H14" s="77">
        <f t="shared" si="4"/>
        <v>0</v>
      </c>
      <c r="I14" s="77">
        <f t="shared" si="4"/>
        <v>0</v>
      </c>
      <c r="J14" s="77">
        <f t="shared" si="4"/>
        <v>0</v>
      </c>
      <c r="K14" s="77">
        <f t="shared" si="4"/>
        <v>0</v>
      </c>
      <c r="L14" s="77">
        <f t="shared" si="4"/>
        <v>0</v>
      </c>
      <c r="M14" s="77">
        <f t="shared" si="4"/>
        <v>0</v>
      </c>
      <c r="N14" s="77">
        <f t="shared" si="4"/>
        <v>0</v>
      </c>
      <c r="O14" s="77">
        <f t="shared" si="4"/>
        <v>0</v>
      </c>
    </row>
    <row r="15" spans="1:15" x14ac:dyDescent="0.2">
      <c r="A15" s="70"/>
      <c r="B15" s="52"/>
      <c r="C15" s="52" t="s">
        <v>44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pans="1:15" ht="33" x14ac:dyDescent="0.2">
      <c r="A16" s="70"/>
      <c r="B16" s="52"/>
      <c r="C16" s="12" t="s">
        <v>13</v>
      </c>
      <c r="D16" s="79">
        <f>SUM(D18)</f>
        <v>0</v>
      </c>
      <c r="E16" s="79">
        <f t="shared" ref="E16:O16" si="5">SUM(E18)</f>
        <v>0</v>
      </c>
      <c r="F16" s="79">
        <f t="shared" si="5"/>
        <v>0</v>
      </c>
      <c r="G16" s="79">
        <f t="shared" si="5"/>
        <v>0</v>
      </c>
      <c r="H16" s="79">
        <f t="shared" si="5"/>
        <v>0</v>
      </c>
      <c r="I16" s="79">
        <f t="shared" si="5"/>
        <v>0</v>
      </c>
      <c r="J16" s="79">
        <f t="shared" si="5"/>
        <v>0</v>
      </c>
      <c r="K16" s="79">
        <f t="shared" si="5"/>
        <v>0</v>
      </c>
      <c r="L16" s="79">
        <f t="shared" si="5"/>
        <v>0</v>
      </c>
      <c r="M16" s="79">
        <f t="shared" si="5"/>
        <v>0</v>
      </c>
      <c r="N16" s="79">
        <f t="shared" si="5"/>
        <v>0</v>
      </c>
      <c r="O16" s="79">
        <f t="shared" si="5"/>
        <v>0</v>
      </c>
    </row>
    <row r="17" spans="1:15" ht="33" x14ac:dyDescent="0.2">
      <c r="A17" s="70"/>
      <c r="B17" s="52"/>
      <c r="C17" s="52" t="s">
        <v>27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pans="1:15" x14ac:dyDescent="0.2">
      <c r="A18" s="70"/>
      <c r="B18" s="52"/>
      <c r="C18" s="52" t="s">
        <v>36</v>
      </c>
      <c r="D18" s="78">
        <f>SUM(D19)</f>
        <v>0</v>
      </c>
      <c r="E18" s="78">
        <f t="shared" ref="E18:O18" si="6">SUM(E19)</f>
        <v>0</v>
      </c>
      <c r="F18" s="78">
        <f t="shared" si="6"/>
        <v>0</v>
      </c>
      <c r="G18" s="78">
        <f t="shared" si="6"/>
        <v>0</v>
      </c>
      <c r="H18" s="78">
        <f t="shared" si="6"/>
        <v>0</v>
      </c>
      <c r="I18" s="78">
        <f t="shared" si="6"/>
        <v>0</v>
      </c>
      <c r="J18" s="78">
        <f t="shared" si="6"/>
        <v>0</v>
      </c>
      <c r="K18" s="78">
        <f t="shared" si="6"/>
        <v>0</v>
      </c>
      <c r="L18" s="78">
        <f t="shared" si="6"/>
        <v>0</v>
      </c>
      <c r="M18" s="78">
        <f t="shared" si="6"/>
        <v>0</v>
      </c>
      <c r="N18" s="78">
        <f t="shared" si="6"/>
        <v>0</v>
      </c>
      <c r="O18" s="78">
        <f t="shared" si="6"/>
        <v>0</v>
      </c>
    </row>
    <row r="19" spans="1:15" x14ac:dyDescent="0.2">
      <c r="A19" s="70"/>
      <c r="B19" s="52"/>
      <c r="C19" s="52" t="s">
        <v>87</v>
      </c>
      <c r="D19" s="78">
        <f>SUM(D20+D25+D28)</f>
        <v>0</v>
      </c>
      <c r="E19" s="78">
        <f t="shared" ref="E19:O19" si="7">SUM(E20+E25+E28)</f>
        <v>0</v>
      </c>
      <c r="F19" s="78">
        <f t="shared" si="7"/>
        <v>0</v>
      </c>
      <c r="G19" s="78">
        <f t="shared" si="7"/>
        <v>0</v>
      </c>
      <c r="H19" s="78">
        <f t="shared" si="7"/>
        <v>0</v>
      </c>
      <c r="I19" s="78">
        <f t="shared" si="7"/>
        <v>0</v>
      </c>
      <c r="J19" s="78">
        <f t="shared" si="7"/>
        <v>0</v>
      </c>
      <c r="K19" s="78">
        <f t="shared" si="7"/>
        <v>0</v>
      </c>
      <c r="L19" s="78">
        <f t="shared" si="7"/>
        <v>0</v>
      </c>
      <c r="M19" s="78">
        <f t="shared" si="7"/>
        <v>0</v>
      </c>
      <c r="N19" s="78">
        <f t="shared" si="7"/>
        <v>0</v>
      </c>
      <c r="O19" s="78">
        <f t="shared" si="7"/>
        <v>0</v>
      </c>
    </row>
    <row r="20" spans="1:15" ht="33" x14ac:dyDescent="0.2">
      <c r="A20" s="70"/>
      <c r="B20" s="52"/>
      <c r="C20" s="52" t="s">
        <v>88</v>
      </c>
      <c r="D20" s="78">
        <f>SUM(D21+D23)</f>
        <v>0</v>
      </c>
      <c r="E20" s="78">
        <f t="shared" ref="E20:O20" si="8">SUM(E21+E23)</f>
        <v>0</v>
      </c>
      <c r="F20" s="78">
        <f t="shared" si="8"/>
        <v>0</v>
      </c>
      <c r="G20" s="78">
        <f t="shared" si="8"/>
        <v>0</v>
      </c>
      <c r="H20" s="78">
        <f t="shared" si="8"/>
        <v>0</v>
      </c>
      <c r="I20" s="78">
        <f t="shared" si="8"/>
        <v>0</v>
      </c>
      <c r="J20" s="78">
        <f t="shared" si="8"/>
        <v>0</v>
      </c>
      <c r="K20" s="78">
        <f t="shared" si="8"/>
        <v>0</v>
      </c>
      <c r="L20" s="78">
        <f t="shared" si="8"/>
        <v>0</v>
      </c>
      <c r="M20" s="78">
        <f t="shared" si="8"/>
        <v>0</v>
      </c>
      <c r="N20" s="78">
        <f t="shared" si="8"/>
        <v>0</v>
      </c>
      <c r="O20" s="78">
        <f t="shared" si="8"/>
        <v>0</v>
      </c>
    </row>
    <row r="21" spans="1:15" ht="21" customHeight="1" x14ac:dyDescent="0.3">
      <c r="A21" s="70"/>
      <c r="B21" s="37"/>
      <c r="C21" s="38" t="s">
        <v>89</v>
      </c>
      <c r="D21" s="78">
        <v>542</v>
      </c>
      <c r="E21" s="78">
        <v>379</v>
      </c>
      <c r="F21" s="78">
        <v>163</v>
      </c>
      <c r="G21" s="78">
        <v>1302</v>
      </c>
      <c r="H21" s="78">
        <v>908</v>
      </c>
      <c r="I21" s="78">
        <v>394</v>
      </c>
      <c r="J21" s="78">
        <v>2112</v>
      </c>
      <c r="K21" s="78">
        <v>1474</v>
      </c>
      <c r="L21" s="78">
        <v>638</v>
      </c>
      <c r="M21" s="78">
        <v>3193</v>
      </c>
      <c r="N21" s="78">
        <v>2229</v>
      </c>
      <c r="O21" s="78">
        <v>964</v>
      </c>
    </row>
    <row r="22" spans="1:15" x14ac:dyDescent="0.3">
      <c r="A22" s="70"/>
      <c r="B22" s="37"/>
      <c r="C22" s="38" t="s">
        <v>90</v>
      </c>
      <c r="D22" s="78">
        <v>542</v>
      </c>
      <c r="E22" s="78">
        <v>379</v>
      </c>
      <c r="F22" s="78">
        <v>163</v>
      </c>
      <c r="G22" s="78">
        <v>1302</v>
      </c>
      <c r="H22" s="78">
        <v>908</v>
      </c>
      <c r="I22" s="78">
        <v>394</v>
      </c>
      <c r="J22" s="78">
        <v>2112</v>
      </c>
      <c r="K22" s="78">
        <v>1474</v>
      </c>
      <c r="L22" s="78">
        <v>638</v>
      </c>
      <c r="M22" s="78">
        <v>3193</v>
      </c>
      <c r="N22" s="78">
        <v>2229</v>
      </c>
      <c r="O22" s="78">
        <v>964</v>
      </c>
    </row>
    <row r="23" spans="1:15" x14ac:dyDescent="0.3">
      <c r="A23" s="70"/>
      <c r="B23" s="37"/>
      <c r="C23" s="38" t="s">
        <v>91</v>
      </c>
      <c r="D23" s="78">
        <v>-542</v>
      </c>
      <c r="E23" s="78">
        <v>-379</v>
      </c>
      <c r="F23" s="78">
        <v>-163</v>
      </c>
      <c r="G23" s="78">
        <f>SUM(D23-760)</f>
        <v>-1302</v>
      </c>
      <c r="H23" s="78">
        <f>SUM(E23-529)</f>
        <v>-908</v>
      </c>
      <c r="I23" s="78">
        <f>SUM(F23-231)</f>
        <v>-394</v>
      </c>
      <c r="J23" s="78">
        <f>SUM(G23-810)</f>
        <v>-2112</v>
      </c>
      <c r="K23" s="78">
        <f>SUM(H23-566)</f>
        <v>-1474</v>
      </c>
      <c r="L23" s="78">
        <f>SUM(I23-244)</f>
        <v>-638</v>
      </c>
      <c r="M23" s="78">
        <f>SUM(J23-1081)</f>
        <v>-3193</v>
      </c>
      <c r="N23" s="78">
        <f>SUM(K23-755)</f>
        <v>-2229</v>
      </c>
      <c r="O23" s="78">
        <f>SUM(L23-326)</f>
        <v>-964</v>
      </c>
    </row>
    <row r="24" spans="1:15" x14ac:dyDescent="0.3">
      <c r="A24" s="70"/>
      <c r="B24" s="37"/>
      <c r="C24" s="38" t="s">
        <v>92</v>
      </c>
      <c r="D24" s="78">
        <v>-542</v>
      </c>
      <c r="E24" s="78">
        <v>-379</v>
      </c>
      <c r="F24" s="78">
        <v>-163</v>
      </c>
      <c r="G24" s="78">
        <f>SUM(-542-760)</f>
        <v>-1302</v>
      </c>
      <c r="H24" s="78">
        <f>SUM(E24-529)</f>
        <v>-908</v>
      </c>
      <c r="I24" s="78">
        <f>SUM(F24-231)</f>
        <v>-394</v>
      </c>
      <c r="J24" s="78">
        <f>SUM(G24-810)</f>
        <v>-2112</v>
      </c>
      <c r="K24" s="78">
        <f>SUM(H24-566)</f>
        <v>-1474</v>
      </c>
      <c r="L24" s="78">
        <f>SUM(I24-244)</f>
        <v>-638</v>
      </c>
      <c r="M24" s="78">
        <f>SUM(J24-1081)</f>
        <v>-3193</v>
      </c>
      <c r="N24" s="78">
        <f>SUM(K24-755)</f>
        <v>-2229</v>
      </c>
      <c r="O24" s="78">
        <f>SUM(L24-326)</f>
        <v>-964</v>
      </c>
    </row>
    <row r="25" spans="1:15" x14ac:dyDescent="0.3">
      <c r="A25" s="70"/>
      <c r="B25" s="37"/>
      <c r="C25" s="38" t="s">
        <v>93</v>
      </c>
      <c r="D25" s="78">
        <v>-5000</v>
      </c>
      <c r="E25" s="78"/>
      <c r="F25" s="78">
        <v>-5000</v>
      </c>
      <c r="G25" s="78">
        <v>-5640</v>
      </c>
      <c r="H25" s="78"/>
      <c r="I25" s="78">
        <v>-5640</v>
      </c>
      <c r="J25" s="78">
        <f>SUM(G25-4006.5)</f>
        <v>-9646.5</v>
      </c>
      <c r="K25" s="78"/>
      <c r="L25" s="78">
        <f t="shared" ref="L25:L27" si="9">SUM(I25-4006.5)</f>
        <v>-9646.5</v>
      </c>
      <c r="M25" s="78">
        <v>-9646.5</v>
      </c>
      <c r="N25" s="78"/>
      <c r="O25" s="78">
        <v>-9646.5</v>
      </c>
    </row>
    <row r="26" spans="1:15" ht="33" x14ac:dyDescent="0.3">
      <c r="A26" s="70"/>
      <c r="B26" s="37"/>
      <c r="C26" s="38" t="s">
        <v>94</v>
      </c>
      <c r="D26" s="78">
        <v>-5000</v>
      </c>
      <c r="E26" s="78"/>
      <c r="F26" s="78">
        <v>-5000</v>
      </c>
      <c r="G26" s="78">
        <v>-5640</v>
      </c>
      <c r="H26" s="78"/>
      <c r="I26" s="78">
        <v>-5640</v>
      </c>
      <c r="J26" s="78">
        <f t="shared" ref="J26:J27" si="10">SUM(G26-4006.5)</f>
        <v>-9646.5</v>
      </c>
      <c r="K26" s="78"/>
      <c r="L26" s="78">
        <f t="shared" si="9"/>
        <v>-9646.5</v>
      </c>
      <c r="M26" s="78">
        <v>-9646.5</v>
      </c>
      <c r="N26" s="78"/>
      <c r="O26" s="78">
        <v>-9646.5</v>
      </c>
    </row>
    <row r="27" spans="1:15" x14ac:dyDescent="0.3">
      <c r="A27" s="70"/>
      <c r="B27" s="37"/>
      <c r="C27" s="38" t="s">
        <v>95</v>
      </c>
      <c r="D27" s="78">
        <f>SUM(E27:F27)</f>
        <v>-5000</v>
      </c>
      <c r="E27" s="78"/>
      <c r="F27" s="78">
        <v>-5000</v>
      </c>
      <c r="G27" s="78">
        <v>-5640</v>
      </c>
      <c r="H27" s="78"/>
      <c r="I27" s="78">
        <v>-5640</v>
      </c>
      <c r="J27" s="78">
        <f t="shared" si="10"/>
        <v>-9646.5</v>
      </c>
      <c r="K27" s="78"/>
      <c r="L27" s="78">
        <f t="shared" si="9"/>
        <v>-9646.5</v>
      </c>
      <c r="M27" s="78">
        <v>-9646.5</v>
      </c>
      <c r="N27" s="78"/>
      <c r="O27" s="78">
        <v>-9646.5</v>
      </c>
    </row>
    <row r="28" spans="1:15" x14ac:dyDescent="0.3">
      <c r="A28" s="70"/>
      <c r="B28" s="37"/>
      <c r="C28" s="52" t="s">
        <v>96</v>
      </c>
      <c r="D28" s="78">
        <v>5000</v>
      </c>
      <c r="E28" s="78"/>
      <c r="F28" s="78">
        <v>5000</v>
      </c>
      <c r="G28" s="78">
        <v>5640</v>
      </c>
      <c r="H28" s="78"/>
      <c r="I28" s="78">
        <v>5640</v>
      </c>
      <c r="J28" s="78">
        <v>9646.5</v>
      </c>
      <c r="K28" s="78"/>
      <c r="L28" s="78">
        <v>9646.5</v>
      </c>
      <c r="M28" s="78">
        <v>9646.5</v>
      </c>
      <c r="N28" s="78"/>
      <c r="O28" s="78">
        <v>9646.5</v>
      </c>
    </row>
    <row r="29" spans="1:15" ht="49.5" x14ac:dyDescent="0.3">
      <c r="A29" s="70"/>
      <c r="B29" s="37"/>
      <c r="C29" s="38" t="s">
        <v>98</v>
      </c>
      <c r="D29" s="78">
        <v>5000</v>
      </c>
      <c r="E29" s="78"/>
      <c r="F29" s="78">
        <v>5000</v>
      </c>
      <c r="G29" s="78">
        <v>5640</v>
      </c>
      <c r="H29" s="78"/>
      <c r="I29" s="78">
        <v>5640</v>
      </c>
      <c r="J29" s="78">
        <v>9646.5</v>
      </c>
      <c r="K29" s="78"/>
      <c r="L29" s="78">
        <v>9646.5</v>
      </c>
      <c r="M29" s="78">
        <v>9646.5</v>
      </c>
      <c r="N29" s="78"/>
      <c r="O29" s="78">
        <v>9646.5</v>
      </c>
    </row>
    <row r="30" spans="1:15" ht="82.5" x14ac:dyDescent="0.3">
      <c r="A30" s="70"/>
      <c r="B30" s="37">
        <v>11008</v>
      </c>
      <c r="C30" s="51" t="s">
        <v>71</v>
      </c>
      <c r="D30" s="77">
        <v>76200</v>
      </c>
      <c r="E30" s="77">
        <v>58000</v>
      </c>
      <c r="F30" s="77">
        <v>18200</v>
      </c>
      <c r="G30" s="77">
        <v>76200</v>
      </c>
      <c r="H30" s="77">
        <v>58000</v>
      </c>
      <c r="I30" s="77">
        <v>18200</v>
      </c>
      <c r="J30" s="77">
        <v>76200</v>
      </c>
      <c r="K30" s="77">
        <v>58000</v>
      </c>
      <c r="L30" s="77">
        <v>18200</v>
      </c>
      <c r="M30" s="77">
        <v>76200</v>
      </c>
      <c r="N30" s="77">
        <v>58000</v>
      </c>
      <c r="O30" s="77">
        <v>18200</v>
      </c>
    </row>
    <row r="31" spans="1:15" x14ac:dyDescent="0.3">
      <c r="A31" s="70"/>
      <c r="B31" s="37"/>
      <c r="C31" s="52" t="s">
        <v>44</v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</row>
    <row r="32" spans="1:15" ht="33" x14ac:dyDescent="0.3">
      <c r="A32" s="70"/>
      <c r="B32" s="37"/>
      <c r="C32" s="12" t="s">
        <v>13</v>
      </c>
      <c r="D32" s="79">
        <v>76200</v>
      </c>
      <c r="E32" s="79">
        <v>58000</v>
      </c>
      <c r="F32" s="79">
        <v>18200</v>
      </c>
      <c r="G32" s="79">
        <v>76200</v>
      </c>
      <c r="H32" s="79">
        <v>58000</v>
      </c>
      <c r="I32" s="79">
        <v>18200</v>
      </c>
      <c r="J32" s="79">
        <v>76200</v>
      </c>
      <c r="K32" s="79">
        <v>58000</v>
      </c>
      <c r="L32" s="79">
        <v>18200</v>
      </c>
      <c r="M32" s="79">
        <v>76200</v>
      </c>
      <c r="N32" s="79">
        <v>58000</v>
      </c>
      <c r="O32" s="79">
        <v>18200</v>
      </c>
    </row>
    <row r="33" spans="1:15" ht="33" x14ac:dyDescent="0.3">
      <c r="A33" s="70"/>
      <c r="B33" s="37"/>
      <c r="C33" s="52" t="s">
        <v>27</v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</row>
    <row r="34" spans="1:15" x14ac:dyDescent="0.3">
      <c r="A34" s="70"/>
      <c r="B34" s="37"/>
      <c r="C34" s="52" t="s">
        <v>36</v>
      </c>
      <c r="D34" s="78">
        <v>76200</v>
      </c>
      <c r="E34" s="78">
        <v>58000</v>
      </c>
      <c r="F34" s="78">
        <v>18200</v>
      </c>
      <c r="G34" s="78">
        <v>76200</v>
      </c>
      <c r="H34" s="78">
        <v>58000</v>
      </c>
      <c r="I34" s="78">
        <v>18200</v>
      </c>
      <c r="J34" s="78">
        <v>76200</v>
      </c>
      <c r="K34" s="78">
        <v>58000</v>
      </c>
      <c r="L34" s="78">
        <v>18200</v>
      </c>
      <c r="M34" s="78">
        <v>76200</v>
      </c>
      <c r="N34" s="78">
        <v>58000</v>
      </c>
      <c r="O34" s="78">
        <v>18200</v>
      </c>
    </row>
    <row r="35" spans="1:15" x14ac:dyDescent="0.3">
      <c r="A35" s="70"/>
      <c r="B35" s="37"/>
      <c r="C35" s="52" t="s">
        <v>87</v>
      </c>
      <c r="D35" s="78">
        <f>SUM(D36+D39)</f>
        <v>76200</v>
      </c>
      <c r="E35" s="78">
        <f t="shared" ref="E35:O35" si="11">SUM(E36+E39)</f>
        <v>58000</v>
      </c>
      <c r="F35" s="78">
        <f t="shared" si="11"/>
        <v>18200</v>
      </c>
      <c r="G35" s="78">
        <f t="shared" si="11"/>
        <v>76200</v>
      </c>
      <c r="H35" s="78">
        <f t="shared" si="11"/>
        <v>58000</v>
      </c>
      <c r="I35" s="78">
        <f t="shared" si="11"/>
        <v>18200</v>
      </c>
      <c r="J35" s="78">
        <f t="shared" si="11"/>
        <v>76200</v>
      </c>
      <c r="K35" s="78">
        <f t="shared" si="11"/>
        <v>58000</v>
      </c>
      <c r="L35" s="78">
        <f t="shared" si="11"/>
        <v>18200</v>
      </c>
      <c r="M35" s="78">
        <f t="shared" si="11"/>
        <v>76200</v>
      </c>
      <c r="N35" s="78">
        <f t="shared" si="11"/>
        <v>58000</v>
      </c>
      <c r="O35" s="78">
        <f t="shared" si="11"/>
        <v>18200</v>
      </c>
    </row>
    <row r="36" spans="1:15" x14ac:dyDescent="0.3">
      <c r="A36" s="70"/>
      <c r="B36" s="37"/>
      <c r="C36" s="52" t="s">
        <v>93</v>
      </c>
      <c r="D36" s="78">
        <v>5500</v>
      </c>
      <c r="E36" s="78"/>
      <c r="F36" s="78">
        <v>5500</v>
      </c>
      <c r="G36" s="78">
        <v>5500</v>
      </c>
      <c r="H36" s="78"/>
      <c r="I36" s="78">
        <v>5500</v>
      </c>
      <c r="J36" s="78">
        <v>5500</v>
      </c>
      <c r="K36" s="78"/>
      <c r="L36" s="78">
        <v>5500</v>
      </c>
      <c r="M36" s="78">
        <v>5500</v>
      </c>
      <c r="N36" s="78"/>
      <c r="O36" s="78">
        <v>5500</v>
      </c>
    </row>
    <row r="37" spans="1:15" ht="33" x14ac:dyDescent="0.3">
      <c r="A37" s="70"/>
      <c r="B37" s="37"/>
      <c r="C37" s="52" t="s">
        <v>94</v>
      </c>
      <c r="D37" s="78">
        <v>5500</v>
      </c>
      <c r="E37" s="78"/>
      <c r="F37" s="78">
        <v>5500</v>
      </c>
      <c r="G37" s="78">
        <v>5500</v>
      </c>
      <c r="H37" s="78"/>
      <c r="I37" s="78">
        <v>5500</v>
      </c>
      <c r="J37" s="78">
        <v>5500</v>
      </c>
      <c r="K37" s="78"/>
      <c r="L37" s="78">
        <v>5500</v>
      </c>
      <c r="M37" s="78">
        <v>5500</v>
      </c>
      <c r="N37" s="78"/>
      <c r="O37" s="78">
        <v>5500</v>
      </c>
    </row>
    <row r="38" spans="1:15" x14ac:dyDescent="0.3">
      <c r="A38" s="70"/>
      <c r="B38" s="37"/>
      <c r="C38" s="52" t="s">
        <v>95</v>
      </c>
      <c r="D38" s="78">
        <v>5500</v>
      </c>
      <c r="E38" s="78"/>
      <c r="F38" s="78">
        <v>5500</v>
      </c>
      <c r="G38" s="78">
        <v>5500</v>
      </c>
      <c r="H38" s="78"/>
      <c r="I38" s="78">
        <v>5500</v>
      </c>
      <c r="J38" s="78">
        <v>5500</v>
      </c>
      <c r="K38" s="78"/>
      <c r="L38" s="78">
        <v>5500</v>
      </c>
      <c r="M38" s="78">
        <v>5500</v>
      </c>
      <c r="N38" s="78"/>
      <c r="O38" s="78">
        <v>5500</v>
      </c>
    </row>
    <row r="39" spans="1:15" x14ac:dyDescent="0.3">
      <c r="A39" s="70"/>
      <c r="B39" s="37"/>
      <c r="C39" s="52" t="s">
        <v>96</v>
      </c>
      <c r="D39" s="78">
        <f>SUM(D40:D41)</f>
        <v>70700</v>
      </c>
      <c r="E39" s="78">
        <f t="shared" ref="E39:O39" si="12">SUM(E40:E41)</f>
        <v>58000</v>
      </c>
      <c r="F39" s="78">
        <f t="shared" si="12"/>
        <v>12700</v>
      </c>
      <c r="G39" s="78">
        <f t="shared" si="12"/>
        <v>70700</v>
      </c>
      <c r="H39" s="78">
        <f t="shared" si="12"/>
        <v>58000</v>
      </c>
      <c r="I39" s="78">
        <f t="shared" si="12"/>
        <v>12700</v>
      </c>
      <c r="J39" s="78">
        <f t="shared" si="12"/>
        <v>70700</v>
      </c>
      <c r="K39" s="78">
        <f t="shared" si="12"/>
        <v>58000</v>
      </c>
      <c r="L39" s="78">
        <f t="shared" si="12"/>
        <v>12700</v>
      </c>
      <c r="M39" s="78">
        <f t="shared" si="12"/>
        <v>70700</v>
      </c>
      <c r="N39" s="78">
        <f t="shared" si="12"/>
        <v>58000</v>
      </c>
      <c r="O39" s="78">
        <f t="shared" si="12"/>
        <v>12700</v>
      </c>
    </row>
    <row r="40" spans="1:15" x14ac:dyDescent="0.3">
      <c r="A40" s="70"/>
      <c r="B40" s="37"/>
      <c r="C40" s="52" t="s">
        <v>97</v>
      </c>
      <c r="D40" s="78">
        <v>70200</v>
      </c>
      <c r="E40" s="78">
        <v>58000</v>
      </c>
      <c r="F40" s="78">
        <v>12200</v>
      </c>
      <c r="G40" s="78">
        <v>70200</v>
      </c>
      <c r="H40" s="78">
        <v>58000</v>
      </c>
      <c r="I40" s="78">
        <v>12200</v>
      </c>
      <c r="J40" s="78">
        <v>70200</v>
      </c>
      <c r="K40" s="78">
        <v>58000</v>
      </c>
      <c r="L40" s="78">
        <v>12200</v>
      </c>
      <c r="M40" s="78">
        <v>70200</v>
      </c>
      <c r="N40" s="78">
        <v>58000</v>
      </c>
      <c r="O40" s="78">
        <v>12200</v>
      </c>
    </row>
    <row r="41" spans="1:15" ht="49.5" x14ac:dyDescent="0.3">
      <c r="A41" s="70"/>
      <c r="B41" s="37"/>
      <c r="C41" s="38" t="s">
        <v>98</v>
      </c>
      <c r="D41" s="78">
        <v>500</v>
      </c>
      <c r="E41" s="78"/>
      <c r="F41" s="78">
        <v>500</v>
      </c>
      <c r="G41" s="78">
        <v>500</v>
      </c>
      <c r="H41" s="78"/>
      <c r="I41" s="78">
        <v>500</v>
      </c>
      <c r="J41" s="78">
        <v>500</v>
      </c>
      <c r="K41" s="78"/>
      <c r="L41" s="78">
        <v>500</v>
      </c>
      <c r="M41" s="78">
        <v>500</v>
      </c>
      <c r="N41" s="78"/>
      <c r="O41" s="78">
        <v>500</v>
      </c>
    </row>
    <row r="42" spans="1:15" ht="66" x14ac:dyDescent="0.3">
      <c r="A42" s="70"/>
      <c r="B42" s="37">
        <v>11012</v>
      </c>
      <c r="C42" s="51" t="s">
        <v>74</v>
      </c>
      <c r="D42" s="77">
        <v>1000</v>
      </c>
      <c r="E42" s="77">
        <v>0</v>
      </c>
      <c r="F42" s="77">
        <v>1000</v>
      </c>
      <c r="G42" s="77">
        <v>1000</v>
      </c>
      <c r="H42" s="77">
        <v>0</v>
      </c>
      <c r="I42" s="77">
        <v>1000</v>
      </c>
      <c r="J42" s="77">
        <v>1000</v>
      </c>
      <c r="K42" s="77">
        <v>0</v>
      </c>
      <c r="L42" s="77">
        <v>1000</v>
      </c>
      <c r="M42" s="77">
        <v>1000</v>
      </c>
      <c r="N42" s="77">
        <v>0</v>
      </c>
      <c r="O42" s="77">
        <v>1000</v>
      </c>
    </row>
    <row r="43" spans="1:15" x14ac:dyDescent="0.3">
      <c r="A43" s="70"/>
      <c r="B43" s="37"/>
      <c r="C43" s="52" t="s">
        <v>44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</row>
    <row r="44" spans="1:15" ht="38.25" customHeight="1" x14ac:dyDescent="0.3">
      <c r="A44" s="70"/>
      <c r="B44" s="37"/>
      <c r="C44" s="12" t="s">
        <v>13</v>
      </c>
      <c r="D44" s="79">
        <v>1000</v>
      </c>
      <c r="E44" s="79">
        <v>0</v>
      </c>
      <c r="F44" s="79">
        <v>1000</v>
      </c>
      <c r="G44" s="79">
        <v>1000</v>
      </c>
      <c r="H44" s="79">
        <v>0</v>
      </c>
      <c r="I44" s="79">
        <v>1000</v>
      </c>
      <c r="J44" s="79">
        <v>1000</v>
      </c>
      <c r="K44" s="79">
        <v>0</v>
      </c>
      <c r="L44" s="79">
        <v>1000</v>
      </c>
      <c r="M44" s="79">
        <v>1000</v>
      </c>
      <c r="N44" s="79">
        <v>0</v>
      </c>
      <c r="O44" s="79">
        <v>1000</v>
      </c>
    </row>
    <row r="45" spans="1:15" ht="33" x14ac:dyDescent="0.3">
      <c r="A45" s="70"/>
      <c r="B45" s="37"/>
      <c r="C45" s="52" t="s">
        <v>27</v>
      </c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</row>
    <row r="46" spans="1:15" x14ac:dyDescent="0.3">
      <c r="A46" s="70"/>
      <c r="B46" s="37"/>
      <c r="C46" s="52" t="s">
        <v>36</v>
      </c>
      <c r="D46" s="78">
        <v>1000</v>
      </c>
      <c r="E46" s="78"/>
      <c r="F46" s="78">
        <v>1000</v>
      </c>
      <c r="G46" s="78">
        <v>1000</v>
      </c>
      <c r="H46" s="78"/>
      <c r="I46" s="78">
        <v>1000</v>
      </c>
      <c r="J46" s="78">
        <v>1000</v>
      </c>
      <c r="K46" s="78"/>
      <c r="L46" s="78">
        <v>1000</v>
      </c>
      <c r="M46" s="78">
        <v>1000</v>
      </c>
      <c r="N46" s="78"/>
      <c r="O46" s="78">
        <v>1000</v>
      </c>
    </row>
    <row r="47" spans="1:15" x14ac:dyDescent="0.3">
      <c r="A47" s="70"/>
      <c r="B47" s="37"/>
      <c r="C47" s="52" t="s">
        <v>87</v>
      </c>
      <c r="D47" s="78">
        <v>1000</v>
      </c>
      <c r="E47" s="78"/>
      <c r="F47" s="78">
        <v>1000</v>
      </c>
      <c r="G47" s="78">
        <v>1000</v>
      </c>
      <c r="H47" s="78"/>
      <c r="I47" s="78">
        <v>1000</v>
      </c>
      <c r="J47" s="78">
        <v>1000</v>
      </c>
      <c r="K47" s="78"/>
      <c r="L47" s="78">
        <v>1000</v>
      </c>
      <c r="M47" s="78">
        <v>1000</v>
      </c>
      <c r="N47" s="78"/>
      <c r="O47" s="78">
        <v>1000</v>
      </c>
    </row>
    <row r="48" spans="1:15" ht="33" x14ac:dyDescent="0.3">
      <c r="A48" s="70"/>
      <c r="B48" s="37"/>
      <c r="C48" s="52" t="s">
        <v>88</v>
      </c>
      <c r="D48" s="78">
        <f>SUM(D49+D51)</f>
        <v>1000</v>
      </c>
      <c r="E48" s="78"/>
      <c r="F48" s="78">
        <f t="shared" ref="F48:O48" si="13">SUM(F49+F51)</f>
        <v>1000</v>
      </c>
      <c r="G48" s="78">
        <f t="shared" si="13"/>
        <v>1000</v>
      </c>
      <c r="H48" s="78"/>
      <c r="I48" s="78">
        <f t="shared" si="13"/>
        <v>1000</v>
      </c>
      <c r="J48" s="78">
        <f t="shared" si="13"/>
        <v>1000</v>
      </c>
      <c r="K48" s="78"/>
      <c r="L48" s="78">
        <f t="shared" si="13"/>
        <v>1000</v>
      </c>
      <c r="M48" s="78">
        <f t="shared" si="13"/>
        <v>1000</v>
      </c>
      <c r="N48" s="78"/>
      <c r="O48" s="78">
        <f t="shared" si="13"/>
        <v>1000</v>
      </c>
    </row>
    <row r="49" spans="1:15" x14ac:dyDescent="0.3">
      <c r="A49" s="70"/>
      <c r="B49" s="37"/>
      <c r="C49" s="52" t="s">
        <v>99</v>
      </c>
      <c r="D49" s="78">
        <v>600</v>
      </c>
      <c r="E49" s="78"/>
      <c r="F49" s="78">
        <v>600</v>
      </c>
      <c r="G49" s="78">
        <v>600</v>
      </c>
      <c r="H49" s="78"/>
      <c r="I49" s="78">
        <v>600</v>
      </c>
      <c r="J49" s="78">
        <v>600</v>
      </c>
      <c r="K49" s="78"/>
      <c r="L49" s="78">
        <v>600</v>
      </c>
      <c r="M49" s="78">
        <v>600</v>
      </c>
      <c r="N49" s="78"/>
      <c r="O49" s="78">
        <v>600</v>
      </c>
    </row>
    <row r="50" spans="1:15" x14ac:dyDescent="0.3">
      <c r="A50" s="70"/>
      <c r="B50" s="37"/>
      <c r="C50" s="52" t="s">
        <v>100</v>
      </c>
      <c r="D50" s="78">
        <v>600</v>
      </c>
      <c r="E50" s="78"/>
      <c r="F50" s="78">
        <v>600</v>
      </c>
      <c r="G50" s="78">
        <v>600</v>
      </c>
      <c r="H50" s="78"/>
      <c r="I50" s="78">
        <v>600</v>
      </c>
      <c r="J50" s="78">
        <v>600</v>
      </c>
      <c r="K50" s="78"/>
      <c r="L50" s="78">
        <v>600</v>
      </c>
      <c r="M50" s="78">
        <v>600</v>
      </c>
      <c r="N50" s="78"/>
      <c r="O50" s="78">
        <v>600</v>
      </c>
    </row>
    <row r="51" spans="1:15" x14ac:dyDescent="0.3">
      <c r="A51" s="70"/>
      <c r="B51" s="37"/>
      <c r="C51" s="52" t="s">
        <v>89</v>
      </c>
      <c r="D51" s="78">
        <v>400</v>
      </c>
      <c r="E51" s="78"/>
      <c r="F51" s="78">
        <v>400</v>
      </c>
      <c r="G51" s="78">
        <v>400</v>
      </c>
      <c r="H51" s="78"/>
      <c r="I51" s="78">
        <v>400</v>
      </c>
      <c r="J51" s="78">
        <v>400</v>
      </c>
      <c r="K51" s="78"/>
      <c r="L51" s="78">
        <v>400</v>
      </c>
      <c r="M51" s="78">
        <v>400</v>
      </c>
      <c r="N51" s="78"/>
      <c r="O51" s="78">
        <v>400</v>
      </c>
    </row>
    <row r="52" spans="1:15" x14ac:dyDescent="0.3">
      <c r="A52" s="70"/>
      <c r="B52" s="37"/>
      <c r="C52" s="52" t="s">
        <v>101</v>
      </c>
      <c r="D52" s="78">
        <v>400</v>
      </c>
      <c r="E52" s="78"/>
      <c r="F52" s="78">
        <v>400</v>
      </c>
      <c r="G52" s="78">
        <v>400</v>
      </c>
      <c r="H52" s="78"/>
      <c r="I52" s="78">
        <v>400</v>
      </c>
      <c r="J52" s="78">
        <v>400</v>
      </c>
      <c r="K52" s="78"/>
      <c r="L52" s="78">
        <v>400</v>
      </c>
      <c r="M52" s="78">
        <v>400</v>
      </c>
      <c r="N52" s="78"/>
      <c r="O52" s="78">
        <v>400</v>
      </c>
    </row>
    <row r="53" spans="1:15" ht="82.5" x14ac:dyDescent="0.3">
      <c r="A53" s="70"/>
      <c r="B53" s="37">
        <v>21005</v>
      </c>
      <c r="C53" s="51" t="s">
        <v>77</v>
      </c>
      <c r="D53" s="77">
        <v>-77200</v>
      </c>
      <c r="E53" s="77">
        <v>-58000</v>
      </c>
      <c r="F53" s="77">
        <v>-19200</v>
      </c>
      <c r="G53" s="77">
        <v>-77200</v>
      </c>
      <c r="H53" s="77">
        <v>-58000</v>
      </c>
      <c r="I53" s="77">
        <v>-19200</v>
      </c>
      <c r="J53" s="77">
        <v>-77200</v>
      </c>
      <c r="K53" s="77">
        <v>-58000</v>
      </c>
      <c r="L53" s="77">
        <v>-19200</v>
      </c>
      <c r="M53" s="77">
        <v>-77200</v>
      </c>
      <c r="N53" s="77">
        <v>-58000</v>
      </c>
      <c r="O53" s="77">
        <v>-19200</v>
      </c>
    </row>
    <row r="54" spans="1:15" x14ac:dyDescent="0.3">
      <c r="A54" s="70"/>
      <c r="B54" s="37"/>
      <c r="C54" s="52" t="s">
        <v>44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</row>
    <row r="55" spans="1:15" ht="33" x14ac:dyDescent="0.3">
      <c r="A55" s="70"/>
      <c r="B55" s="37"/>
      <c r="C55" s="12" t="s">
        <v>13</v>
      </c>
      <c r="D55" s="79">
        <v>-77200</v>
      </c>
      <c r="E55" s="79">
        <v>-58000</v>
      </c>
      <c r="F55" s="79">
        <v>-19200</v>
      </c>
      <c r="G55" s="79">
        <v>-77200</v>
      </c>
      <c r="H55" s="79">
        <v>-58000</v>
      </c>
      <c r="I55" s="79">
        <v>-19200</v>
      </c>
      <c r="J55" s="79">
        <v>-77200</v>
      </c>
      <c r="K55" s="79">
        <v>-58000</v>
      </c>
      <c r="L55" s="79">
        <v>-19200</v>
      </c>
      <c r="M55" s="79">
        <v>-77200</v>
      </c>
      <c r="N55" s="79">
        <v>-58000</v>
      </c>
      <c r="O55" s="79">
        <v>-19200</v>
      </c>
    </row>
    <row r="56" spans="1:15" ht="33" x14ac:dyDescent="0.3">
      <c r="A56" s="70"/>
      <c r="B56" s="37"/>
      <c r="C56" s="52" t="s">
        <v>27</v>
      </c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</row>
    <row r="57" spans="1:15" x14ac:dyDescent="0.3">
      <c r="A57" s="70"/>
      <c r="B57" s="37"/>
      <c r="C57" s="52" t="s">
        <v>36</v>
      </c>
      <c r="D57" s="78">
        <v>-77200</v>
      </c>
      <c r="E57" s="78">
        <v>-58000</v>
      </c>
      <c r="F57" s="78">
        <v>-19200</v>
      </c>
      <c r="G57" s="78">
        <v>-77200</v>
      </c>
      <c r="H57" s="78">
        <v>-58000</v>
      </c>
      <c r="I57" s="78">
        <v>-19200</v>
      </c>
      <c r="J57" s="78">
        <v>-77200</v>
      </c>
      <c r="K57" s="78">
        <v>-58000</v>
      </c>
      <c r="L57" s="78">
        <v>-19200</v>
      </c>
      <c r="M57" s="78">
        <v>-77200</v>
      </c>
      <c r="N57" s="78">
        <v>-58000</v>
      </c>
      <c r="O57" s="78">
        <v>-19200</v>
      </c>
    </row>
    <row r="58" spans="1:15" ht="24.75" customHeight="1" x14ac:dyDescent="0.3">
      <c r="A58" s="70"/>
      <c r="B58" s="37"/>
      <c r="C58" s="52" t="s">
        <v>45</v>
      </c>
      <c r="D58" s="78">
        <v>-77200</v>
      </c>
      <c r="E58" s="78">
        <v>-58000</v>
      </c>
      <c r="F58" s="78">
        <v>-19200</v>
      </c>
      <c r="G58" s="78">
        <v>-77200</v>
      </c>
      <c r="H58" s="78">
        <v>-58000</v>
      </c>
      <c r="I58" s="78">
        <v>-19200</v>
      </c>
      <c r="J58" s="78">
        <v>-77200</v>
      </c>
      <c r="K58" s="78">
        <v>-58000</v>
      </c>
      <c r="L58" s="78">
        <v>-19200</v>
      </c>
      <c r="M58" s="78">
        <v>-77200</v>
      </c>
      <c r="N58" s="78">
        <v>-58000</v>
      </c>
      <c r="O58" s="78">
        <v>-19200</v>
      </c>
    </row>
    <row r="59" spans="1:15" x14ac:dyDescent="0.3">
      <c r="A59" s="70"/>
      <c r="B59" s="37"/>
      <c r="C59" s="52" t="s">
        <v>46</v>
      </c>
      <c r="D59" s="78">
        <v>-77200</v>
      </c>
      <c r="E59" s="78">
        <v>-58000</v>
      </c>
      <c r="F59" s="78">
        <v>-19200</v>
      </c>
      <c r="G59" s="78">
        <v>-77200</v>
      </c>
      <c r="H59" s="78">
        <v>-58000</v>
      </c>
      <c r="I59" s="78">
        <v>-19200</v>
      </c>
      <c r="J59" s="78">
        <v>-77200</v>
      </c>
      <c r="K59" s="78">
        <v>-58000</v>
      </c>
      <c r="L59" s="78">
        <v>-19200</v>
      </c>
      <c r="M59" s="78">
        <v>-77200</v>
      </c>
      <c r="N59" s="78">
        <v>-58000</v>
      </c>
      <c r="O59" s="78">
        <v>-19200</v>
      </c>
    </row>
    <row r="60" spans="1:15" x14ac:dyDescent="0.3">
      <c r="A60" s="70"/>
      <c r="B60" s="37"/>
      <c r="C60" s="52" t="s">
        <v>47</v>
      </c>
      <c r="D60" s="78">
        <v>-77200</v>
      </c>
      <c r="E60" s="78">
        <v>-58000</v>
      </c>
      <c r="F60" s="78">
        <v>-19200</v>
      </c>
      <c r="G60" s="78">
        <v>-77200</v>
      </c>
      <c r="H60" s="78">
        <v>-58000</v>
      </c>
      <c r="I60" s="78">
        <v>-19200</v>
      </c>
      <c r="J60" s="78">
        <v>-77200</v>
      </c>
      <c r="K60" s="78">
        <v>-58000</v>
      </c>
      <c r="L60" s="78">
        <v>-19200</v>
      </c>
      <c r="M60" s="78">
        <v>-77200</v>
      </c>
      <c r="N60" s="78">
        <v>-58000</v>
      </c>
      <c r="O60" s="78">
        <v>-19200</v>
      </c>
    </row>
    <row r="61" spans="1:15" ht="33" x14ac:dyDescent="0.3">
      <c r="A61" s="70"/>
      <c r="B61" s="37"/>
      <c r="C61" s="52" t="s">
        <v>48</v>
      </c>
      <c r="D61" s="78">
        <v>-77200</v>
      </c>
      <c r="E61" s="78">
        <v>-58000</v>
      </c>
      <c r="F61" s="78">
        <v>-19200</v>
      </c>
      <c r="G61" s="78">
        <v>-77200</v>
      </c>
      <c r="H61" s="78">
        <v>-58000</v>
      </c>
      <c r="I61" s="78">
        <v>-19200</v>
      </c>
      <c r="J61" s="78">
        <v>-77200</v>
      </c>
      <c r="K61" s="78">
        <v>-58000</v>
      </c>
      <c r="L61" s="78">
        <v>-19200</v>
      </c>
      <c r="M61" s="78">
        <v>-77200</v>
      </c>
      <c r="N61" s="78">
        <v>-58000</v>
      </c>
      <c r="O61" s="78">
        <v>-19200</v>
      </c>
    </row>
    <row r="62" spans="1:15" x14ac:dyDescent="0.2"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</row>
  </sheetData>
  <mergeCells count="19">
    <mergeCell ref="E6:F6"/>
    <mergeCell ref="G6:G7"/>
    <mergeCell ref="H6:I6"/>
    <mergeCell ref="J6:J7"/>
    <mergeCell ref="K6:L6"/>
    <mergeCell ref="M6:M7"/>
    <mergeCell ref="N6:O6"/>
    <mergeCell ref="N1:O1"/>
    <mergeCell ref="A3:O3"/>
    <mergeCell ref="N4:O4"/>
    <mergeCell ref="A5:B5"/>
    <mergeCell ref="C5:C7"/>
    <mergeCell ref="D5:F5"/>
    <mergeCell ref="G5:I5"/>
    <mergeCell ref="J5:L5"/>
    <mergeCell ref="M5:O5"/>
    <mergeCell ref="A6:A7"/>
    <mergeCell ref="B6:B7"/>
    <mergeCell ref="D6:D7"/>
  </mergeCells>
  <pageMargins left="0.7" right="0.7" top="0.75" bottom="0.75" header="0.3" footer="0.3"/>
  <pageSetup paperSize="9" scale="4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view="pageBreakPreview" topLeftCell="A31" zoomScaleNormal="100" zoomScaleSheetLayoutView="100" workbookViewId="0">
      <selection activeCell="G56" sqref="G56:J56"/>
    </sheetView>
  </sheetViews>
  <sheetFormatPr defaultRowHeight="16.5" x14ac:dyDescent="0.3"/>
  <cols>
    <col min="1" max="4" width="9.140625" style="7"/>
    <col min="5" max="5" width="11.28515625" style="7" customWidth="1"/>
    <col min="6" max="6" width="40.42578125" style="7" customWidth="1"/>
    <col min="7" max="7" width="15.85546875" style="7" customWidth="1"/>
    <col min="8" max="8" width="14" style="7" customWidth="1"/>
    <col min="9" max="9" width="13.5703125" style="7" customWidth="1"/>
    <col min="10" max="10" width="15.42578125" style="7" customWidth="1"/>
    <col min="11" max="11" width="15.7109375" style="7" customWidth="1"/>
    <col min="12" max="16384" width="9.140625" style="7"/>
  </cols>
  <sheetData>
    <row r="1" spans="1:10" ht="15" customHeight="1" x14ac:dyDescent="0.3">
      <c r="H1" s="2"/>
      <c r="I1" s="2"/>
      <c r="J1" s="3" t="s">
        <v>86</v>
      </c>
    </row>
    <row r="2" spans="1:10" ht="60" customHeight="1" x14ac:dyDescent="0.3">
      <c r="H2" s="83" t="s">
        <v>25</v>
      </c>
      <c r="I2" s="83"/>
      <c r="J2" s="83"/>
    </row>
    <row r="3" spans="1:10" ht="45" customHeight="1" x14ac:dyDescent="0.3">
      <c r="B3" s="101" t="s">
        <v>26</v>
      </c>
      <c r="C3" s="101"/>
      <c r="D3" s="101"/>
      <c r="E3" s="101"/>
      <c r="F3" s="101"/>
      <c r="G3" s="101"/>
      <c r="H3" s="101"/>
      <c r="I3" s="101"/>
      <c r="J3" s="101"/>
    </row>
    <row r="4" spans="1:10" ht="27" x14ac:dyDescent="0.3">
      <c r="J4" s="14" t="s">
        <v>0</v>
      </c>
    </row>
    <row r="5" spans="1:10" ht="60.75" customHeight="1" x14ac:dyDescent="0.3">
      <c r="A5" s="102" t="s">
        <v>29</v>
      </c>
      <c r="B5" s="102"/>
      <c r="C5" s="102"/>
      <c r="D5" s="102" t="s">
        <v>3</v>
      </c>
      <c r="E5" s="102"/>
      <c r="F5" s="102" t="s">
        <v>30</v>
      </c>
      <c r="G5" s="105" t="s">
        <v>28</v>
      </c>
      <c r="H5" s="106"/>
      <c r="I5" s="106"/>
      <c r="J5" s="107"/>
    </row>
    <row r="6" spans="1:10" ht="16.5" customHeight="1" x14ac:dyDescent="0.3">
      <c r="A6" s="102"/>
      <c r="B6" s="102"/>
      <c r="C6" s="102"/>
      <c r="D6" s="102"/>
      <c r="E6" s="102"/>
      <c r="F6" s="102"/>
      <c r="G6" s="102" t="s">
        <v>79</v>
      </c>
      <c r="H6" s="103" t="s">
        <v>22</v>
      </c>
      <c r="I6" s="99" t="s">
        <v>23</v>
      </c>
      <c r="J6" s="99" t="s">
        <v>24</v>
      </c>
    </row>
    <row r="7" spans="1:10" ht="39.75" customHeight="1" x14ac:dyDescent="0.3">
      <c r="A7" s="6" t="s">
        <v>31</v>
      </c>
      <c r="B7" s="6" t="s">
        <v>32</v>
      </c>
      <c r="C7" s="6" t="s">
        <v>33</v>
      </c>
      <c r="D7" s="6" t="s">
        <v>34</v>
      </c>
      <c r="E7" s="6" t="s">
        <v>35</v>
      </c>
      <c r="F7" s="102"/>
      <c r="G7" s="102"/>
      <c r="H7" s="104"/>
      <c r="I7" s="100"/>
      <c r="J7" s="100"/>
    </row>
    <row r="8" spans="1:10" ht="21.75" customHeight="1" x14ac:dyDescent="0.3">
      <c r="A8" s="11"/>
      <c r="B8" s="11"/>
      <c r="C8" s="11"/>
      <c r="D8" s="11"/>
      <c r="E8" s="11"/>
      <c r="F8" s="13" t="s">
        <v>36</v>
      </c>
      <c r="G8" s="53">
        <v>0</v>
      </c>
      <c r="H8" s="53">
        <v>0</v>
      </c>
      <c r="I8" s="53">
        <v>0</v>
      </c>
      <c r="J8" s="53">
        <v>0</v>
      </c>
    </row>
    <row r="9" spans="1:10" ht="33" x14ac:dyDescent="0.3">
      <c r="A9" s="9" t="s">
        <v>37</v>
      </c>
      <c r="B9" s="8"/>
      <c r="C9" s="8"/>
      <c r="D9" s="8"/>
      <c r="E9" s="8"/>
      <c r="F9" s="9" t="s">
        <v>38</v>
      </c>
      <c r="G9" s="53">
        <v>0</v>
      </c>
      <c r="H9" s="53">
        <v>0</v>
      </c>
      <c r="I9" s="53">
        <v>0</v>
      </c>
      <c r="J9" s="53">
        <v>0</v>
      </c>
    </row>
    <row r="10" spans="1:10" x14ac:dyDescent="0.3">
      <c r="A10" s="8"/>
      <c r="B10" s="8"/>
      <c r="C10" s="8"/>
      <c r="D10" s="8"/>
      <c r="E10" s="8"/>
      <c r="F10" s="8" t="s">
        <v>39</v>
      </c>
      <c r="G10" s="53"/>
      <c r="H10" s="53"/>
      <c r="I10" s="53"/>
      <c r="J10" s="53"/>
    </row>
    <row r="11" spans="1:10" x14ac:dyDescent="0.3">
      <c r="A11" s="8"/>
      <c r="B11" s="9" t="s">
        <v>40</v>
      </c>
      <c r="C11" s="8"/>
      <c r="D11" s="8"/>
      <c r="E11" s="8"/>
      <c r="F11" s="39" t="s">
        <v>41</v>
      </c>
      <c r="G11" s="53">
        <v>0</v>
      </c>
      <c r="H11" s="53">
        <v>0</v>
      </c>
      <c r="I11" s="53">
        <v>0</v>
      </c>
      <c r="J11" s="53">
        <v>0</v>
      </c>
    </row>
    <row r="12" spans="1:10" x14ac:dyDescent="0.3">
      <c r="A12" s="8"/>
      <c r="B12" s="8"/>
      <c r="C12" s="8"/>
      <c r="D12" s="8"/>
      <c r="E12" s="8"/>
      <c r="F12" s="10" t="s">
        <v>39</v>
      </c>
      <c r="G12" s="53"/>
      <c r="H12" s="53"/>
      <c r="I12" s="53"/>
      <c r="J12" s="53"/>
    </row>
    <row r="13" spans="1:10" x14ac:dyDescent="0.3">
      <c r="A13" s="8"/>
      <c r="B13" s="8"/>
      <c r="C13" s="9" t="s">
        <v>42</v>
      </c>
      <c r="D13" s="8">
        <v>1049</v>
      </c>
      <c r="E13" s="8"/>
      <c r="F13" s="39" t="s">
        <v>43</v>
      </c>
      <c r="G13" s="53">
        <v>0</v>
      </c>
      <c r="H13" s="53">
        <v>0</v>
      </c>
      <c r="I13" s="53">
        <v>0</v>
      </c>
      <c r="J13" s="53">
        <v>0</v>
      </c>
    </row>
    <row r="14" spans="1:10" x14ac:dyDescent="0.3">
      <c r="A14" s="8"/>
      <c r="B14" s="8"/>
      <c r="C14" s="8"/>
      <c r="D14" s="8"/>
      <c r="E14" s="8"/>
      <c r="F14" s="10" t="s">
        <v>39</v>
      </c>
      <c r="G14" s="53"/>
      <c r="H14" s="53"/>
      <c r="I14" s="53"/>
      <c r="J14" s="53"/>
    </row>
    <row r="15" spans="1:10" ht="102" customHeight="1" x14ac:dyDescent="0.3">
      <c r="A15" s="8"/>
      <c r="B15" s="8"/>
      <c r="C15" s="8"/>
      <c r="D15" s="8"/>
      <c r="E15" s="8">
        <v>11007</v>
      </c>
      <c r="F15" s="54" t="s">
        <v>81</v>
      </c>
      <c r="G15" s="53">
        <v>0</v>
      </c>
      <c r="H15" s="53">
        <v>0</v>
      </c>
      <c r="I15" s="53">
        <v>0</v>
      </c>
      <c r="J15" s="53">
        <v>0</v>
      </c>
    </row>
    <row r="16" spans="1:10" x14ac:dyDescent="0.3">
      <c r="A16" s="8"/>
      <c r="B16" s="8"/>
      <c r="C16" s="8"/>
      <c r="D16" s="8"/>
      <c r="E16" s="10"/>
      <c r="F16" s="40" t="s">
        <v>44</v>
      </c>
      <c r="G16" s="48"/>
      <c r="H16" s="49"/>
      <c r="I16" s="50"/>
      <c r="J16" s="50"/>
    </row>
    <row r="17" spans="1:10" ht="66" x14ac:dyDescent="0.3">
      <c r="A17" s="8"/>
      <c r="B17" s="8"/>
      <c r="C17" s="8"/>
      <c r="D17" s="8"/>
      <c r="E17" s="10"/>
      <c r="F17" s="41" t="s">
        <v>13</v>
      </c>
      <c r="G17" s="81">
        <v>0</v>
      </c>
      <c r="H17" s="81">
        <v>0</v>
      </c>
      <c r="I17" s="81">
        <v>0</v>
      </c>
      <c r="J17" s="81"/>
    </row>
    <row r="18" spans="1:10" ht="40.5" x14ac:dyDescent="0.3">
      <c r="A18" s="35"/>
      <c r="B18" s="35"/>
      <c r="C18" s="35"/>
      <c r="D18" s="35"/>
      <c r="E18" s="36"/>
      <c r="F18" s="43" t="s">
        <v>27</v>
      </c>
      <c r="G18" s="21"/>
      <c r="H18" s="44"/>
      <c r="I18" s="45"/>
      <c r="J18" s="45"/>
    </row>
    <row r="19" spans="1:10" x14ac:dyDescent="0.3">
      <c r="A19" s="27"/>
      <c r="B19" s="27"/>
      <c r="C19" s="27"/>
      <c r="D19" s="27"/>
      <c r="E19" s="27"/>
      <c r="F19" s="42" t="s">
        <v>36</v>
      </c>
      <c r="G19" s="47">
        <f>SUM(G20)</f>
        <v>0</v>
      </c>
      <c r="H19" s="47">
        <f t="shared" ref="H19:J19" si="0">SUM(H20)</f>
        <v>0</v>
      </c>
      <c r="I19" s="47">
        <f t="shared" si="0"/>
        <v>0</v>
      </c>
      <c r="J19" s="47">
        <f t="shared" si="0"/>
        <v>0</v>
      </c>
    </row>
    <row r="20" spans="1:10" x14ac:dyDescent="0.3">
      <c r="A20" s="27"/>
      <c r="B20" s="27"/>
      <c r="C20" s="27"/>
      <c r="D20" s="27"/>
      <c r="E20" s="27"/>
      <c r="F20" s="21" t="s">
        <v>87</v>
      </c>
      <c r="G20" s="47">
        <f>SUM(G26+G30)</f>
        <v>0</v>
      </c>
      <c r="H20" s="47">
        <f>SUM(H26+H30)</f>
        <v>0</v>
      </c>
      <c r="I20" s="47">
        <f>SUM(I26+I30)</f>
        <v>0</v>
      </c>
      <c r="J20" s="47">
        <f>SUM(J26+J30)</f>
        <v>0</v>
      </c>
    </row>
    <row r="21" spans="1:10" ht="29.25" customHeight="1" x14ac:dyDescent="0.3">
      <c r="A21" s="27"/>
      <c r="B21" s="27"/>
      <c r="C21" s="27"/>
      <c r="D21" s="27"/>
      <c r="E21" s="27"/>
      <c r="F21" s="21" t="s">
        <v>88</v>
      </c>
      <c r="G21" s="47">
        <f>SUM(G22+G24)</f>
        <v>0</v>
      </c>
      <c r="H21" s="47">
        <f t="shared" ref="H21:J21" si="1">SUM(H22+H24)</f>
        <v>0</v>
      </c>
      <c r="I21" s="47">
        <f t="shared" si="1"/>
        <v>0</v>
      </c>
      <c r="J21" s="47">
        <f t="shared" si="1"/>
        <v>0</v>
      </c>
    </row>
    <row r="22" spans="1:10" ht="33" x14ac:dyDescent="0.3">
      <c r="A22" s="37"/>
      <c r="B22" s="37"/>
      <c r="C22" s="37"/>
      <c r="D22" s="37"/>
      <c r="E22" s="37"/>
      <c r="F22" s="38" t="s">
        <v>89</v>
      </c>
      <c r="G22" s="46">
        <v>542</v>
      </c>
      <c r="H22" s="46">
        <f>SUM(G22+760)</f>
        <v>1302</v>
      </c>
      <c r="I22" s="46">
        <f>SUM(H22+810)</f>
        <v>2112</v>
      </c>
      <c r="J22" s="46">
        <f>SUM(I22+1081)</f>
        <v>3193</v>
      </c>
    </row>
    <row r="23" spans="1:10" x14ac:dyDescent="0.3">
      <c r="A23" s="37"/>
      <c r="B23" s="37"/>
      <c r="C23" s="37"/>
      <c r="D23" s="37"/>
      <c r="E23" s="37"/>
      <c r="F23" s="38" t="s">
        <v>90</v>
      </c>
      <c r="G23" s="46">
        <v>542</v>
      </c>
      <c r="H23" s="46">
        <f>SUM(G23+760)</f>
        <v>1302</v>
      </c>
      <c r="I23" s="46">
        <f>SUM(H23+810)</f>
        <v>2112</v>
      </c>
      <c r="J23" s="46">
        <f>SUM(I23+1081)</f>
        <v>3193</v>
      </c>
    </row>
    <row r="24" spans="1:10" ht="33" x14ac:dyDescent="0.3">
      <c r="A24" s="37"/>
      <c r="B24" s="37"/>
      <c r="C24" s="37"/>
      <c r="D24" s="37"/>
      <c r="E24" s="37"/>
      <c r="F24" s="38" t="s">
        <v>91</v>
      </c>
      <c r="G24" s="46">
        <v>-542</v>
      </c>
      <c r="H24" s="46">
        <f>SUM(G24-760)</f>
        <v>-1302</v>
      </c>
      <c r="I24" s="46">
        <f>SUM(H24-810)</f>
        <v>-2112</v>
      </c>
      <c r="J24" s="46">
        <f>SUM(I24-1081)</f>
        <v>-3193</v>
      </c>
    </row>
    <row r="25" spans="1:10" x14ac:dyDescent="0.3">
      <c r="A25" s="37"/>
      <c r="B25" s="37"/>
      <c r="C25" s="37"/>
      <c r="D25" s="37"/>
      <c r="E25" s="37"/>
      <c r="F25" s="38" t="s">
        <v>92</v>
      </c>
      <c r="G25" s="46">
        <v>-542</v>
      </c>
      <c r="H25" s="46">
        <f>SUM(G25-760)</f>
        <v>-1302</v>
      </c>
      <c r="I25" s="46">
        <f>SUM(H25-810)</f>
        <v>-2112</v>
      </c>
      <c r="J25" s="46">
        <f>SUM(I25-1081)</f>
        <v>-3193</v>
      </c>
    </row>
    <row r="26" spans="1:10" x14ac:dyDescent="0.3">
      <c r="A26" s="37"/>
      <c r="B26" s="37"/>
      <c r="C26" s="37"/>
      <c r="D26" s="37"/>
      <c r="E26" s="37"/>
      <c r="F26" s="38" t="s">
        <v>93</v>
      </c>
      <c r="G26" s="46">
        <v>-5000</v>
      </c>
      <c r="H26" s="46">
        <f t="shared" ref="H26:H27" si="2">SUM(G26-640)</f>
        <v>-5640</v>
      </c>
      <c r="I26" s="46">
        <f t="shared" ref="I26:I27" si="3">SUM(H26-4006.5)</f>
        <v>-9646.5</v>
      </c>
      <c r="J26" s="46">
        <f t="shared" ref="J26:J27" si="4">SUM(I26)</f>
        <v>-9646.5</v>
      </c>
    </row>
    <row r="27" spans="1:10" ht="49.5" x14ac:dyDescent="0.3">
      <c r="A27" s="37"/>
      <c r="B27" s="37"/>
      <c r="C27" s="37"/>
      <c r="D27" s="37"/>
      <c r="E27" s="37"/>
      <c r="F27" s="38" t="s">
        <v>94</v>
      </c>
      <c r="G27" s="46">
        <v>-5000</v>
      </c>
      <c r="H27" s="46">
        <f t="shared" si="2"/>
        <v>-5640</v>
      </c>
      <c r="I27" s="46">
        <f t="shared" si="3"/>
        <v>-9646.5</v>
      </c>
      <c r="J27" s="46">
        <f t="shared" si="4"/>
        <v>-9646.5</v>
      </c>
    </row>
    <row r="28" spans="1:10" x14ac:dyDescent="0.3">
      <c r="A28" s="37"/>
      <c r="B28" s="37"/>
      <c r="C28" s="37"/>
      <c r="D28" s="37"/>
      <c r="E28" s="37"/>
      <c r="F28" s="38" t="s">
        <v>95</v>
      </c>
      <c r="G28" s="46">
        <v>-5000</v>
      </c>
      <c r="H28" s="46">
        <f>SUM(G28-640)</f>
        <v>-5640</v>
      </c>
      <c r="I28" s="46">
        <f>SUM(H28-4006.5)</f>
        <v>-9646.5</v>
      </c>
      <c r="J28" s="46">
        <f>SUM(I28)</f>
        <v>-9646.5</v>
      </c>
    </row>
    <row r="29" spans="1:10" x14ac:dyDescent="0.3">
      <c r="A29" s="37"/>
      <c r="B29" s="37"/>
      <c r="C29" s="37"/>
      <c r="D29" s="37"/>
      <c r="E29" s="37"/>
      <c r="F29" s="28" t="s">
        <v>96</v>
      </c>
      <c r="G29" s="46">
        <f>SUM(G30)</f>
        <v>5000</v>
      </c>
      <c r="H29" s="46">
        <f t="shared" ref="H29:J29" si="5">SUM(H30)</f>
        <v>5640</v>
      </c>
      <c r="I29" s="46">
        <f t="shared" si="5"/>
        <v>9646.5</v>
      </c>
      <c r="J29" s="46">
        <f t="shared" si="5"/>
        <v>9646.5</v>
      </c>
    </row>
    <row r="30" spans="1:10" ht="66" x14ac:dyDescent="0.3">
      <c r="A30" s="37"/>
      <c r="B30" s="37"/>
      <c r="C30" s="37"/>
      <c r="D30" s="37"/>
      <c r="E30" s="37"/>
      <c r="F30" s="38" t="s">
        <v>98</v>
      </c>
      <c r="G30" s="46">
        <v>5000</v>
      </c>
      <c r="H30" s="46">
        <v>5640</v>
      </c>
      <c r="I30" s="46">
        <v>9646.5</v>
      </c>
      <c r="J30" s="46">
        <v>9646.5</v>
      </c>
    </row>
    <row r="31" spans="1:10" ht="115.5" x14ac:dyDescent="0.3">
      <c r="A31" s="37"/>
      <c r="B31" s="37"/>
      <c r="C31" s="37"/>
      <c r="D31" s="37"/>
      <c r="E31" s="37">
        <v>11008</v>
      </c>
      <c r="F31" s="51" t="s">
        <v>71</v>
      </c>
      <c r="G31" s="55">
        <v>76200</v>
      </c>
      <c r="H31" s="55">
        <v>76200</v>
      </c>
      <c r="I31" s="55">
        <v>76200</v>
      </c>
      <c r="J31" s="55">
        <v>76200</v>
      </c>
    </row>
    <row r="32" spans="1:10" x14ac:dyDescent="0.3">
      <c r="A32" s="37"/>
      <c r="B32" s="37"/>
      <c r="C32" s="37"/>
      <c r="D32" s="37"/>
      <c r="E32" s="37"/>
      <c r="F32" s="27" t="s">
        <v>44</v>
      </c>
      <c r="G32" s="46"/>
      <c r="H32" s="46"/>
      <c r="I32" s="46"/>
      <c r="J32" s="46"/>
    </row>
    <row r="33" spans="1:10" ht="60" customHeight="1" x14ac:dyDescent="0.3">
      <c r="A33" s="37"/>
      <c r="B33" s="37"/>
      <c r="C33" s="37"/>
      <c r="D33" s="37"/>
      <c r="E33" s="37"/>
      <c r="F33" s="12" t="s">
        <v>13</v>
      </c>
      <c r="G33" s="82">
        <v>76200</v>
      </c>
      <c r="H33" s="82">
        <v>76200</v>
      </c>
      <c r="I33" s="82">
        <v>76200</v>
      </c>
      <c r="J33" s="82">
        <v>76200</v>
      </c>
    </row>
    <row r="34" spans="1:10" ht="49.5" x14ac:dyDescent="0.3">
      <c r="A34" s="37"/>
      <c r="B34" s="37"/>
      <c r="C34" s="37"/>
      <c r="D34" s="37"/>
      <c r="E34" s="37"/>
      <c r="F34" s="27" t="s">
        <v>27</v>
      </c>
      <c r="G34" s="46"/>
      <c r="H34" s="46"/>
      <c r="I34" s="46"/>
      <c r="J34" s="46"/>
    </row>
    <row r="35" spans="1:10" x14ac:dyDescent="0.3">
      <c r="A35" s="37"/>
      <c r="B35" s="37"/>
      <c r="C35" s="37"/>
      <c r="D35" s="37"/>
      <c r="E35" s="37"/>
      <c r="F35" s="27" t="s">
        <v>36</v>
      </c>
      <c r="G35" s="46">
        <f>SUM(G36)</f>
        <v>76200</v>
      </c>
      <c r="H35" s="46">
        <f t="shared" ref="H35:J35" si="6">SUM(H36)</f>
        <v>76200</v>
      </c>
      <c r="I35" s="46">
        <f t="shared" si="6"/>
        <v>76200</v>
      </c>
      <c r="J35" s="46">
        <f t="shared" si="6"/>
        <v>76200</v>
      </c>
    </row>
    <row r="36" spans="1:10" x14ac:dyDescent="0.3">
      <c r="A36" s="37"/>
      <c r="B36" s="37"/>
      <c r="C36" s="37"/>
      <c r="D36" s="37"/>
      <c r="E36" s="37"/>
      <c r="F36" s="28" t="s">
        <v>87</v>
      </c>
      <c r="G36" s="46">
        <f>SUM(G37+G40)</f>
        <v>76200</v>
      </c>
      <c r="H36" s="46">
        <f t="shared" ref="H36:J36" si="7">SUM(H37+H40)</f>
        <v>76200</v>
      </c>
      <c r="I36" s="46">
        <f t="shared" si="7"/>
        <v>76200</v>
      </c>
      <c r="J36" s="46">
        <f t="shared" si="7"/>
        <v>76200</v>
      </c>
    </row>
    <row r="37" spans="1:10" x14ac:dyDescent="0.3">
      <c r="A37" s="37"/>
      <c r="B37" s="37"/>
      <c r="C37" s="37"/>
      <c r="D37" s="37"/>
      <c r="E37" s="37"/>
      <c r="F37" s="28" t="s">
        <v>93</v>
      </c>
      <c r="G37" s="46">
        <v>5500</v>
      </c>
      <c r="H37" s="46">
        <v>5500</v>
      </c>
      <c r="I37" s="46">
        <v>5500</v>
      </c>
      <c r="J37" s="46">
        <v>5500</v>
      </c>
    </row>
    <row r="38" spans="1:10" ht="33" x14ac:dyDescent="0.3">
      <c r="A38" s="37"/>
      <c r="B38" s="37"/>
      <c r="C38" s="37"/>
      <c r="D38" s="37"/>
      <c r="E38" s="37"/>
      <c r="F38" s="28" t="s">
        <v>94</v>
      </c>
      <c r="G38" s="46">
        <v>5500</v>
      </c>
      <c r="H38" s="46">
        <v>5500</v>
      </c>
      <c r="I38" s="46">
        <v>5500</v>
      </c>
      <c r="J38" s="46">
        <v>5500</v>
      </c>
    </row>
    <row r="39" spans="1:10" x14ac:dyDescent="0.3">
      <c r="A39" s="37"/>
      <c r="B39" s="37"/>
      <c r="C39" s="37"/>
      <c r="D39" s="37"/>
      <c r="E39" s="37"/>
      <c r="F39" s="28" t="s">
        <v>95</v>
      </c>
      <c r="G39" s="46">
        <v>5500</v>
      </c>
      <c r="H39" s="46">
        <v>5500</v>
      </c>
      <c r="I39" s="46">
        <v>5500</v>
      </c>
      <c r="J39" s="46">
        <v>5500</v>
      </c>
    </row>
    <row r="40" spans="1:10" x14ac:dyDescent="0.3">
      <c r="A40" s="37"/>
      <c r="B40" s="37"/>
      <c r="C40" s="37"/>
      <c r="D40" s="37"/>
      <c r="E40" s="37"/>
      <c r="F40" s="28" t="s">
        <v>96</v>
      </c>
      <c r="G40" s="46">
        <f>SUM(G41:G42)</f>
        <v>70700</v>
      </c>
      <c r="H40" s="46">
        <f t="shared" ref="H40:J40" si="8">SUM(H41:H42)</f>
        <v>70700</v>
      </c>
      <c r="I40" s="46">
        <f t="shared" si="8"/>
        <v>70700</v>
      </c>
      <c r="J40" s="46">
        <f t="shared" si="8"/>
        <v>70700</v>
      </c>
    </row>
    <row r="41" spans="1:10" x14ac:dyDescent="0.3">
      <c r="A41" s="37"/>
      <c r="B41" s="37"/>
      <c r="C41" s="37"/>
      <c r="D41" s="37"/>
      <c r="E41" s="37"/>
      <c r="F41" s="28" t="s">
        <v>97</v>
      </c>
      <c r="G41" s="46">
        <v>70200</v>
      </c>
      <c r="H41" s="46">
        <v>70200</v>
      </c>
      <c r="I41" s="46">
        <v>70200</v>
      </c>
      <c r="J41" s="46">
        <v>70200</v>
      </c>
    </row>
    <row r="42" spans="1:10" ht="66" x14ac:dyDescent="0.3">
      <c r="A42" s="37"/>
      <c r="B42" s="37"/>
      <c r="C42" s="37"/>
      <c r="D42" s="37"/>
      <c r="E42" s="37"/>
      <c r="F42" s="38" t="s">
        <v>98</v>
      </c>
      <c r="G42" s="46">
        <v>500</v>
      </c>
      <c r="H42" s="46">
        <v>500</v>
      </c>
      <c r="I42" s="46">
        <v>500</v>
      </c>
      <c r="J42" s="46">
        <v>500</v>
      </c>
    </row>
    <row r="43" spans="1:10" ht="82.5" x14ac:dyDescent="0.3">
      <c r="A43" s="37"/>
      <c r="B43" s="37"/>
      <c r="C43" s="37"/>
      <c r="D43" s="37"/>
      <c r="E43" s="37">
        <v>11012</v>
      </c>
      <c r="F43" s="51" t="s">
        <v>74</v>
      </c>
      <c r="G43" s="55">
        <v>1000</v>
      </c>
      <c r="H43" s="55">
        <v>1000</v>
      </c>
      <c r="I43" s="55">
        <v>1000</v>
      </c>
      <c r="J43" s="55">
        <v>1000</v>
      </c>
    </row>
    <row r="44" spans="1:10" x14ac:dyDescent="0.3">
      <c r="A44" s="37"/>
      <c r="B44" s="37"/>
      <c r="C44" s="37"/>
      <c r="D44" s="37"/>
      <c r="E44" s="37"/>
      <c r="F44" s="28" t="s">
        <v>44</v>
      </c>
      <c r="G44" s="46"/>
      <c r="H44" s="46"/>
      <c r="I44" s="46"/>
      <c r="J44" s="46"/>
    </row>
    <row r="45" spans="1:10" ht="66" x14ac:dyDescent="0.3">
      <c r="A45" s="37"/>
      <c r="B45" s="37"/>
      <c r="C45" s="37"/>
      <c r="D45" s="37"/>
      <c r="E45" s="37"/>
      <c r="F45" s="12" t="s">
        <v>13</v>
      </c>
      <c r="G45" s="82">
        <v>1000</v>
      </c>
      <c r="H45" s="82">
        <v>1000</v>
      </c>
      <c r="I45" s="82">
        <v>1000</v>
      </c>
      <c r="J45" s="82">
        <v>1000</v>
      </c>
    </row>
    <row r="46" spans="1:10" ht="49.5" x14ac:dyDescent="0.3">
      <c r="A46" s="37"/>
      <c r="B46" s="37"/>
      <c r="C46" s="37"/>
      <c r="D46" s="37"/>
      <c r="E46" s="37"/>
      <c r="F46" s="28" t="s">
        <v>27</v>
      </c>
      <c r="G46" s="46"/>
      <c r="H46" s="46"/>
      <c r="I46" s="46"/>
      <c r="J46" s="46"/>
    </row>
    <row r="47" spans="1:10" x14ac:dyDescent="0.3">
      <c r="A47" s="37"/>
      <c r="B47" s="37"/>
      <c r="C47" s="37"/>
      <c r="D47" s="37"/>
      <c r="E47" s="37"/>
      <c r="F47" s="28" t="s">
        <v>36</v>
      </c>
      <c r="G47" s="46">
        <v>1000</v>
      </c>
      <c r="H47" s="46">
        <v>1000</v>
      </c>
      <c r="I47" s="46">
        <v>1000</v>
      </c>
      <c r="J47" s="46">
        <v>1000</v>
      </c>
    </row>
    <row r="48" spans="1:10" x14ac:dyDescent="0.3">
      <c r="A48" s="37"/>
      <c r="B48" s="37"/>
      <c r="C48" s="37"/>
      <c r="D48" s="37"/>
      <c r="E48" s="37"/>
      <c r="F48" s="28" t="s">
        <v>87</v>
      </c>
      <c r="G48" s="46">
        <f>SUM(G49+G52)</f>
        <v>1000</v>
      </c>
      <c r="H48" s="46">
        <f t="shared" ref="H48:J48" si="9">SUM(H49+H52)</f>
        <v>1000</v>
      </c>
      <c r="I48" s="46">
        <f t="shared" si="9"/>
        <v>1000</v>
      </c>
      <c r="J48" s="46">
        <f t="shared" si="9"/>
        <v>1000</v>
      </c>
    </row>
    <row r="49" spans="1:10" ht="33" x14ac:dyDescent="0.3">
      <c r="A49" s="37"/>
      <c r="B49" s="37"/>
      <c r="C49" s="37"/>
      <c r="D49" s="37"/>
      <c r="E49" s="37"/>
      <c r="F49" s="28" t="s">
        <v>88</v>
      </c>
      <c r="G49" s="46">
        <v>600</v>
      </c>
      <c r="H49" s="46">
        <v>600</v>
      </c>
      <c r="I49" s="46">
        <v>600</v>
      </c>
      <c r="J49" s="46">
        <v>600</v>
      </c>
    </row>
    <row r="50" spans="1:10" ht="33" x14ac:dyDescent="0.3">
      <c r="A50" s="37"/>
      <c r="B50" s="37"/>
      <c r="C50" s="37"/>
      <c r="D50" s="37"/>
      <c r="E50" s="37"/>
      <c r="F50" s="28" t="s">
        <v>99</v>
      </c>
      <c r="G50" s="46">
        <v>600</v>
      </c>
      <c r="H50" s="46">
        <v>600</v>
      </c>
      <c r="I50" s="46">
        <v>600</v>
      </c>
      <c r="J50" s="46">
        <v>600</v>
      </c>
    </row>
    <row r="51" spans="1:10" x14ac:dyDescent="0.3">
      <c r="A51" s="37"/>
      <c r="B51" s="37"/>
      <c r="C51" s="37"/>
      <c r="D51" s="37"/>
      <c r="E51" s="37"/>
      <c r="F51" s="28" t="s">
        <v>100</v>
      </c>
      <c r="G51" s="46">
        <v>600</v>
      </c>
      <c r="H51" s="46">
        <v>600</v>
      </c>
      <c r="I51" s="46">
        <v>600</v>
      </c>
      <c r="J51" s="46">
        <v>600</v>
      </c>
    </row>
    <row r="52" spans="1:10" ht="33" x14ac:dyDescent="0.3">
      <c r="A52" s="37"/>
      <c r="B52" s="37"/>
      <c r="C52" s="37"/>
      <c r="D52" s="37"/>
      <c r="E52" s="37"/>
      <c r="F52" s="28" t="s">
        <v>89</v>
      </c>
      <c r="G52" s="46">
        <v>400</v>
      </c>
      <c r="H52" s="46">
        <v>400</v>
      </c>
      <c r="I52" s="46">
        <v>400</v>
      </c>
      <c r="J52" s="46">
        <v>400</v>
      </c>
    </row>
    <row r="53" spans="1:10" x14ac:dyDescent="0.3">
      <c r="A53" s="37"/>
      <c r="B53" s="37"/>
      <c r="C53" s="37"/>
      <c r="D53" s="37"/>
      <c r="E53" s="37"/>
      <c r="F53" s="28" t="s">
        <v>101</v>
      </c>
      <c r="G53" s="46">
        <v>400</v>
      </c>
      <c r="H53" s="46">
        <v>400</v>
      </c>
      <c r="I53" s="46">
        <v>400</v>
      </c>
      <c r="J53" s="46">
        <v>400</v>
      </c>
    </row>
    <row r="54" spans="1:10" ht="99" x14ac:dyDescent="0.3">
      <c r="A54" s="37"/>
      <c r="B54" s="37"/>
      <c r="C54" s="37"/>
      <c r="D54" s="37"/>
      <c r="E54" s="37">
        <v>21005</v>
      </c>
      <c r="F54" s="51" t="s">
        <v>77</v>
      </c>
      <c r="G54" s="55">
        <v>-77200</v>
      </c>
      <c r="H54" s="55">
        <v>-77200</v>
      </c>
      <c r="I54" s="55">
        <v>-77200</v>
      </c>
      <c r="J54" s="55">
        <v>-77200</v>
      </c>
    </row>
    <row r="55" spans="1:10" x14ac:dyDescent="0.3">
      <c r="A55" s="37"/>
      <c r="B55" s="37"/>
      <c r="C55" s="37"/>
      <c r="D55" s="37"/>
      <c r="E55" s="37"/>
      <c r="F55" s="28" t="s">
        <v>44</v>
      </c>
      <c r="G55" s="46"/>
      <c r="H55" s="46"/>
      <c r="I55" s="46"/>
      <c r="J55" s="46"/>
    </row>
    <row r="56" spans="1:10" ht="57" customHeight="1" x14ac:dyDescent="0.3">
      <c r="A56" s="37"/>
      <c r="B56" s="37"/>
      <c r="C56" s="37"/>
      <c r="D56" s="37"/>
      <c r="E56" s="37"/>
      <c r="F56" s="12" t="s">
        <v>13</v>
      </c>
      <c r="G56" s="82">
        <v>-77200</v>
      </c>
      <c r="H56" s="82">
        <v>-77200</v>
      </c>
      <c r="I56" s="82">
        <v>-77200</v>
      </c>
      <c r="J56" s="82">
        <v>-77200</v>
      </c>
    </row>
    <row r="57" spans="1:10" ht="49.5" x14ac:dyDescent="0.3">
      <c r="A57" s="37"/>
      <c r="B57" s="37"/>
      <c r="C57" s="37"/>
      <c r="D57" s="37"/>
      <c r="E57" s="37"/>
      <c r="F57" s="28" t="s">
        <v>27</v>
      </c>
      <c r="G57" s="46"/>
      <c r="H57" s="46"/>
      <c r="I57" s="46"/>
      <c r="J57" s="46"/>
    </row>
    <row r="58" spans="1:10" x14ac:dyDescent="0.3">
      <c r="A58" s="37"/>
      <c r="B58" s="37"/>
      <c r="C58" s="37"/>
      <c r="D58" s="37"/>
      <c r="E58" s="37"/>
      <c r="F58" s="28" t="s">
        <v>36</v>
      </c>
      <c r="G58" s="46">
        <v>-77200</v>
      </c>
      <c r="H58" s="46">
        <v>-77200</v>
      </c>
      <c r="I58" s="46">
        <v>-77200</v>
      </c>
      <c r="J58" s="46">
        <v>-77200</v>
      </c>
    </row>
    <row r="59" spans="1:10" ht="33" x14ac:dyDescent="0.3">
      <c r="A59" s="37"/>
      <c r="B59" s="37"/>
      <c r="C59" s="37"/>
      <c r="D59" s="37"/>
      <c r="E59" s="37"/>
      <c r="F59" s="28" t="s">
        <v>45</v>
      </c>
      <c r="G59" s="46">
        <v>-77200</v>
      </c>
      <c r="H59" s="46">
        <v>-77200</v>
      </c>
      <c r="I59" s="46">
        <v>-77200</v>
      </c>
      <c r="J59" s="46">
        <v>-77200</v>
      </c>
    </row>
    <row r="60" spans="1:10" x14ac:dyDescent="0.3">
      <c r="A60" s="37"/>
      <c r="B60" s="37"/>
      <c r="C60" s="37"/>
      <c r="D60" s="37"/>
      <c r="E60" s="37"/>
      <c r="F60" s="28" t="s">
        <v>46</v>
      </c>
      <c r="G60" s="46">
        <v>-77200</v>
      </c>
      <c r="H60" s="46">
        <v>-77200</v>
      </c>
      <c r="I60" s="46">
        <v>-77200</v>
      </c>
      <c r="J60" s="46">
        <v>-77200</v>
      </c>
    </row>
    <row r="61" spans="1:10" x14ac:dyDescent="0.3">
      <c r="A61" s="37"/>
      <c r="B61" s="37"/>
      <c r="C61" s="37"/>
      <c r="D61" s="37"/>
      <c r="E61" s="37"/>
      <c r="F61" s="28" t="s">
        <v>47</v>
      </c>
      <c r="G61" s="46">
        <v>-77200</v>
      </c>
      <c r="H61" s="46">
        <v>-77200</v>
      </c>
      <c r="I61" s="46">
        <v>-77200</v>
      </c>
      <c r="J61" s="46">
        <v>-77200</v>
      </c>
    </row>
    <row r="62" spans="1:10" ht="33" x14ac:dyDescent="0.3">
      <c r="A62" s="37"/>
      <c r="B62" s="37"/>
      <c r="C62" s="37"/>
      <c r="D62" s="37"/>
      <c r="E62" s="37"/>
      <c r="F62" s="28" t="s">
        <v>48</v>
      </c>
      <c r="G62" s="46">
        <v>-77200</v>
      </c>
      <c r="H62" s="46">
        <v>-77200</v>
      </c>
      <c r="I62" s="46">
        <v>-77200</v>
      </c>
      <c r="J62" s="46">
        <v>-77200</v>
      </c>
    </row>
  </sheetData>
  <mergeCells count="10">
    <mergeCell ref="J6:J7"/>
    <mergeCell ref="B3:J3"/>
    <mergeCell ref="H2:J2"/>
    <mergeCell ref="A5:C6"/>
    <mergeCell ref="D5:E6"/>
    <mergeCell ref="F5:F7"/>
    <mergeCell ref="H6:H7"/>
    <mergeCell ref="I6:I7"/>
    <mergeCell ref="G5:J5"/>
    <mergeCell ref="G6:G7"/>
  </mergeCells>
  <pageMargins left="0.7" right="0.7" top="0.75" bottom="0.75" header="0.3" footer="0.3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view="pageBreakPreview" zoomScaleNormal="100" zoomScaleSheetLayoutView="100" workbookViewId="0">
      <selection activeCell="D54" sqref="D54:F54"/>
    </sheetView>
  </sheetViews>
  <sheetFormatPr defaultRowHeight="13.5" x14ac:dyDescent="0.2"/>
  <cols>
    <col min="1" max="1" width="28.5703125" style="15" customWidth="1"/>
    <col min="2" max="2" width="47.5703125" style="15" customWidth="1"/>
    <col min="3" max="3" width="15.28515625" style="15" customWidth="1"/>
    <col min="4" max="4" width="15.28515625" style="16" customWidth="1"/>
    <col min="5" max="6" width="15.28515625" style="15" customWidth="1"/>
    <col min="7" max="16384" width="9.140625" style="15"/>
  </cols>
  <sheetData>
    <row r="1" spans="1:6" ht="14.25" x14ac:dyDescent="0.2">
      <c r="F1" s="17" t="s">
        <v>117</v>
      </c>
    </row>
    <row r="2" spans="1:6" ht="47.25" customHeight="1" x14ac:dyDescent="0.2">
      <c r="C2" s="83" t="s">
        <v>25</v>
      </c>
      <c r="D2" s="83"/>
      <c r="E2" s="83"/>
      <c r="F2" s="83"/>
    </row>
    <row r="3" spans="1:6" ht="43.5" customHeight="1" x14ac:dyDescent="0.2">
      <c r="A3" s="108" t="s">
        <v>69</v>
      </c>
      <c r="B3" s="108"/>
      <c r="C3" s="108"/>
      <c r="D3" s="108"/>
      <c r="E3" s="108"/>
      <c r="F3" s="108"/>
    </row>
    <row r="4" spans="1:6" s="1" customFormat="1" ht="20.25" customHeight="1" x14ac:dyDescent="0.2">
      <c r="A4" s="109" t="s">
        <v>66</v>
      </c>
      <c r="B4" s="109"/>
      <c r="C4" s="109"/>
      <c r="D4" s="109"/>
      <c r="E4" s="109"/>
      <c r="F4" s="109"/>
    </row>
    <row r="5" spans="1:6" s="1" customFormat="1" ht="12.75" x14ac:dyDescent="0.2">
      <c r="A5" s="110" t="s">
        <v>50</v>
      </c>
      <c r="B5" s="110"/>
      <c r="C5" s="110"/>
      <c r="D5" s="110"/>
      <c r="E5" s="110"/>
      <c r="F5" s="110"/>
    </row>
    <row r="6" spans="1:6" s="1" customFormat="1" ht="12.75" x14ac:dyDescent="0.2">
      <c r="C6" s="2"/>
      <c r="D6" s="2"/>
      <c r="E6" s="2"/>
      <c r="F6" s="2"/>
    </row>
    <row r="7" spans="1:6" s="1" customFormat="1" x14ac:dyDescent="0.2">
      <c r="A7" s="16"/>
      <c r="B7" s="16"/>
      <c r="C7" s="16"/>
      <c r="D7" s="16"/>
      <c r="E7" s="16"/>
      <c r="F7" s="16"/>
    </row>
    <row r="8" spans="1:6" s="1" customFormat="1" x14ac:dyDescent="0.2">
      <c r="A8" s="16"/>
      <c r="B8" s="16"/>
      <c r="C8" s="16"/>
      <c r="D8" s="16"/>
      <c r="E8" s="16"/>
      <c r="F8" s="16"/>
    </row>
    <row r="9" spans="1:6" s="1" customFormat="1" ht="12.75" x14ac:dyDescent="0.2">
      <c r="A9" s="111" t="s">
        <v>51</v>
      </c>
      <c r="B9" s="112" t="s">
        <v>52</v>
      </c>
      <c r="C9" s="112"/>
      <c r="D9" s="112"/>
      <c r="E9" s="112"/>
      <c r="F9" s="112"/>
    </row>
    <row r="10" spans="1:6" s="1" customFormat="1" ht="12.75" x14ac:dyDescent="0.2">
      <c r="A10" s="113" t="s">
        <v>67</v>
      </c>
      <c r="B10" s="114" t="s">
        <v>68</v>
      </c>
      <c r="C10" s="114"/>
      <c r="D10" s="114"/>
      <c r="E10" s="114"/>
      <c r="F10" s="114"/>
    </row>
    <row r="11" spans="1:6" s="1" customFormat="1" x14ac:dyDescent="0.2">
      <c r="A11" s="16"/>
      <c r="B11" s="16"/>
      <c r="C11" s="16"/>
      <c r="D11" s="16"/>
      <c r="E11" s="16"/>
      <c r="F11" s="16"/>
    </row>
    <row r="12" spans="1:6" s="1" customFormat="1" ht="12.75" x14ac:dyDescent="0.2">
      <c r="A12" s="112" t="s">
        <v>53</v>
      </c>
      <c r="B12" s="112"/>
      <c r="C12" s="112"/>
      <c r="D12" s="112"/>
      <c r="E12" s="112"/>
      <c r="F12" s="112"/>
    </row>
    <row r="13" spans="1:6" s="1" customFormat="1" x14ac:dyDescent="0.2">
      <c r="A13" s="16"/>
      <c r="B13" s="16"/>
      <c r="C13" s="16"/>
      <c r="D13" s="16"/>
      <c r="E13" s="16"/>
      <c r="F13" s="16"/>
    </row>
    <row r="14" spans="1:6" s="1" customFormat="1" x14ac:dyDescent="0.2">
      <c r="A14" s="16"/>
      <c r="B14" s="16"/>
      <c r="C14" s="16"/>
      <c r="D14" s="16"/>
      <c r="E14" s="16"/>
      <c r="F14" s="16"/>
    </row>
    <row r="15" spans="1:6" s="1" customFormat="1" x14ac:dyDescent="0.2">
      <c r="A15" s="16" t="s">
        <v>54</v>
      </c>
      <c r="B15" s="113" t="s">
        <v>67</v>
      </c>
      <c r="C15" s="115" t="s">
        <v>118</v>
      </c>
      <c r="D15" s="115"/>
      <c r="E15" s="115"/>
      <c r="F15" s="115"/>
    </row>
    <row r="16" spans="1:6" s="1" customFormat="1" ht="27" x14ac:dyDescent="0.2">
      <c r="A16" s="16" t="s">
        <v>55</v>
      </c>
      <c r="B16" s="113" t="s">
        <v>119</v>
      </c>
      <c r="C16" s="116" t="s">
        <v>120</v>
      </c>
      <c r="D16" s="116" t="s">
        <v>56</v>
      </c>
      <c r="E16" s="116" t="s">
        <v>57</v>
      </c>
      <c r="F16" s="116" t="s">
        <v>58</v>
      </c>
    </row>
    <row r="17" spans="1:6" s="1" customFormat="1" ht="51" customHeight="1" x14ac:dyDescent="0.2">
      <c r="A17" s="16" t="s">
        <v>59</v>
      </c>
      <c r="B17" s="113" t="s">
        <v>121</v>
      </c>
      <c r="C17" s="16"/>
      <c r="D17" s="16"/>
      <c r="E17" s="16"/>
      <c r="F17" s="16"/>
    </row>
    <row r="18" spans="1:6" s="1" customFormat="1" ht="76.5" customHeight="1" x14ac:dyDescent="0.2">
      <c r="A18" s="16" t="s">
        <v>60</v>
      </c>
      <c r="B18" s="113" t="s">
        <v>122</v>
      </c>
      <c r="C18" s="16"/>
      <c r="D18" s="16"/>
      <c r="E18" s="16"/>
      <c r="F18" s="16"/>
    </row>
    <row r="19" spans="1:6" s="1" customFormat="1" x14ac:dyDescent="0.2">
      <c r="A19" s="16" t="s">
        <v>61</v>
      </c>
      <c r="B19" s="113" t="s">
        <v>62</v>
      </c>
      <c r="C19" s="16"/>
      <c r="D19" s="16"/>
      <c r="E19" s="16"/>
      <c r="F19" s="16"/>
    </row>
    <row r="20" spans="1:6" s="1" customFormat="1" ht="25.5" customHeight="1" x14ac:dyDescent="0.2">
      <c r="A20" s="16" t="s">
        <v>123</v>
      </c>
      <c r="B20" s="113" t="s">
        <v>124</v>
      </c>
      <c r="C20" s="119"/>
      <c r="D20" s="119"/>
      <c r="E20" s="119"/>
      <c r="F20" s="119"/>
    </row>
    <row r="21" spans="1:6" s="1" customFormat="1" x14ac:dyDescent="0.2">
      <c r="A21" s="115" t="s">
        <v>63</v>
      </c>
      <c r="B21" s="115"/>
      <c r="C21" s="119"/>
      <c r="D21" s="119"/>
      <c r="E21" s="119"/>
      <c r="F21" s="119"/>
    </row>
    <row r="22" spans="1:6" s="1" customFormat="1" ht="12.75" x14ac:dyDescent="0.2">
      <c r="A22" s="114" t="s">
        <v>125</v>
      </c>
      <c r="B22" s="114"/>
      <c r="C22" s="120"/>
      <c r="D22" s="120"/>
      <c r="E22" s="120"/>
      <c r="F22" s="120"/>
    </row>
    <row r="23" spans="1:6" s="1" customFormat="1" x14ac:dyDescent="0.2">
      <c r="A23" s="118" t="s">
        <v>64</v>
      </c>
      <c r="B23" s="118"/>
      <c r="C23" s="122">
        <v>0</v>
      </c>
      <c r="D23" s="122">
        <v>0</v>
      </c>
      <c r="E23" s="122">
        <v>0</v>
      </c>
      <c r="F23" s="122">
        <v>0</v>
      </c>
    </row>
    <row r="24" spans="1:6" s="1" customFormat="1" x14ac:dyDescent="0.2">
      <c r="A24" s="16"/>
      <c r="B24" s="16"/>
      <c r="C24" s="16"/>
      <c r="D24" s="16"/>
      <c r="E24" s="16"/>
      <c r="F24" s="16"/>
    </row>
    <row r="25" spans="1:6" s="1" customFormat="1" x14ac:dyDescent="0.2">
      <c r="A25" s="16" t="s">
        <v>54</v>
      </c>
      <c r="B25" s="113" t="s">
        <v>67</v>
      </c>
      <c r="C25" s="115" t="s">
        <v>118</v>
      </c>
      <c r="D25" s="115"/>
      <c r="E25" s="115"/>
      <c r="F25" s="115"/>
    </row>
    <row r="26" spans="1:6" s="1" customFormat="1" ht="27" x14ac:dyDescent="0.2">
      <c r="A26" s="16" t="s">
        <v>55</v>
      </c>
      <c r="B26" s="113" t="s">
        <v>126</v>
      </c>
      <c r="C26" s="116" t="s">
        <v>120</v>
      </c>
      <c r="D26" s="116" t="s">
        <v>56</v>
      </c>
      <c r="E26" s="116" t="s">
        <v>57</v>
      </c>
      <c r="F26" s="116" t="s">
        <v>58</v>
      </c>
    </row>
    <row r="27" spans="1:6" s="1" customFormat="1" ht="51" customHeight="1" x14ac:dyDescent="0.2">
      <c r="A27" s="16" t="s">
        <v>59</v>
      </c>
      <c r="B27" s="113" t="s">
        <v>127</v>
      </c>
      <c r="C27" s="16"/>
      <c r="D27" s="16"/>
      <c r="E27" s="16"/>
      <c r="F27" s="16"/>
    </row>
    <row r="28" spans="1:6" s="1" customFormat="1" ht="63.75" customHeight="1" x14ac:dyDescent="0.2">
      <c r="A28" s="16" t="s">
        <v>60</v>
      </c>
      <c r="B28" s="113" t="s">
        <v>128</v>
      </c>
      <c r="C28" s="16"/>
      <c r="D28" s="16"/>
      <c r="E28" s="16"/>
      <c r="F28" s="16"/>
    </row>
    <row r="29" spans="1:6" s="1" customFormat="1" x14ac:dyDescent="0.2">
      <c r="A29" s="16" t="s">
        <v>61</v>
      </c>
      <c r="B29" s="113" t="s">
        <v>62</v>
      </c>
      <c r="C29" s="16"/>
      <c r="D29" s="16"/>
      <c r="E29" s="16"/>
      <c r="F29" s="16"/>
    </row>
    <row r="30" spans="1:6" s="1" customFormat="1" ht="25.5" customHeight="1" x14ac:dyDescent="0.2">
      <c r="A30" s="16" t="s">
        <v>123</v>
      </c>
      <c r="B30" s="113" t="s">
        <v>124</v>
      </c>
      <c r="C30" s="16"/>
      <c r="D30" s="16"/>
      <c r="E30" s="16"/>
      <c r="F30" s="16"/>
    </row>
    <row r="31" spans="1:6" s="1" customFormat="1" x14ac:dyDescent="0.2">
      <c r="A31" s="115" t="s">
        <v>63</v>
      </c>
      <c r="B31" s="115"/>
      <c r="C31" s="16"/>
      <c r="D31" s="16"/>
      <c r="E31" s="16"/>
      <c r="F31" s="16"/>
    </row>
    <row r="32" spans="1:6" s="1" customFormat="1" ht="12.75" x14ac:dyDescent="0.2">
      <c r="A32" s="114" t="s">
        <v>125</v>
      </c>
      <c r="B32" s="114"/>
      <c r="C32" s="117"/>
      <c r="D32" s="117"/>
      <c r="E32" s="117"/>
      <c r="F32" s="117"/>
    </row>
    <row r="33" spans="1:6" s="1" customFormat="1" x14ac:dyDescent="0.2">
      <c r="A33" s="118" t="s">
        <v>64</v>
      </c>
      <c r="B33" s="118"/>
      <c r="C33" s="121">
        <v>76200</v>
      </c>
      <c r="D33" s="121">
        <v>76200</v>
      </c>
      <c r="E33" s="121">
        <v>76200</v>
      </c>
      <c r="F33" s="121">
        <v>76200</v>
      </c>
    </row>
    <row r="34" spans="1:6" s="1" customFormat="1" x14ac:dyDescent="0.2">
      <c r="A34" s="16"/>
      <c r="B34" s="16"/>
      <c r="C34" s="16"/>
      <c r="D34" s="16"/>
      <c r="E34" s="16"/>
      <c r="F34" s="16"/>
    </row>
    <row r="35" spans="1:6" s="1" customFormat="1" x14ac:dyDescent="0.2">
      <c r="A35" s="16"/>
      <c r="B35" s="16"/>
      <c r="C35" s="16"/>
      <c r="D35" s="16"/>
      <c r="E35" s="16"/>
      <c r="F35" s="16"/>
    </row>
    <row r="36" spans="1:6" s="1" customFormat="1" x14ac:dyDescent="0.2">
      <c r="A36" s="16" t="s">
        <v>54</v>
      </c>
      <c r="B36" s="113" t="s">
        <v>67</v>
      </c>
      <c r="C36" s="115" t="s">
        <v>118</v>
      </c>
      <c r="D36" s="115"/>
      <c r="E36" s="115"/>
      <c r="F36" s="115"/>
    </row>
    <row r="37" spans="1:6" s="1" customFormat="1" ht="27" x14ac:dyDescent="0.2">
      <c r="A37" s="16" t="s">
        <v>55</v>
      </c>
      <c r="B37" s="113" t="s">
        <v>129</v>
      </c>
      <c r="C37" s="116" t="s">
        <v>120</v>
      </c>
      <c r="D37" s="116" t="s">
        <v>56</v>
      </c>
      <c r="E37" s="116" t="s">
        <v>57</v>
      </c>
      <c r="F37" s="116" t="s">
        <v>58</v>
      </c>
    </row>
    <row r="38" spans="1:6" s="1" customFormat="1" ht="38.25" customHeight="1" x14ac:dyDescent="0.2">
      <c r="A38" s="16" t="s">
        <v>59</v>
      </c>
      <c r="B38" s="113" t="s">
        <v>130</v>
      </c>
      <c r="C38" s="16"/>
      <c r="D38" s="16"/>
      <c r="E38" s="16"/>
      <c r="F38" s="16"/>
    </row>
    <row r="39" spans="1:6" s="1" customFormat="1" ht="63.75" customHeight="1" x14ac:dyDescent="0.2">
      <c r="A39" s="16" t="s">
        <v>60</v>
      </c>
      <c r="B39" s="113" t="s">
        <v>131</v>
      </c>
      <c r="C39" s="16"/>
      <c r="D39" s="16"/>
      <c r="E39" s="16"/>
      <c r="F39" s="16"/>
    </row>
    <row r="40" spans="1:6" s="1" customFormat="1" x14ac:dyDescent="0.2">
      <c r="A40" s="16" t="s">
        <v>61</v>
      </c>
      <c r="B40" s="113" t="s">
        <v>62</v>
      </c>
      <c r="C40" s="16"/>
      <c r="D40" s="16"/>
      <c r="E40" s="16"/>
      <c r="F40" s="16"/>
    </row>
    <row r="41" spans="1:6" s="1" customFormat="1" ht="25.5" customHeight="1" x14ac:dyDescent="0.2">
      <c r="A41" s="16" t="s">
        <v>132</v>
      </c>
      <c r="B41" s="113" t="s">
        <v>124</v>
      </c>
      <c r="C41" s="16"/>
      <c r="D41" s="16"/>
      <c r="E41" s="16"/>
      <c r="F41" s="16"/>
    </row>
    <row r="42" spans="1:6" s="1" customFormat="1" x14ac:dyDescent="0.2">
      <c r="A42" s="115" t="s">
        <v>63</v>
      </c>
      <c r="B42" s="115"/>
      <c r="C42" s="16"/>
      <c r="D42" s="16"/>
      <c r="E42" s="16"/>
      <c r="F42" s="16"/>
    </row>
    <row r="43" spans="1:6" s="1" customFormat="1" ht="12.75" x14ac:dyDescent="0.2">
      <c r="A43" s="114" t="s">
        <v>133</v>
      </c>
      <c r="B43" s="114"/>
      <c r="C43" s="117"/>
      <c r="D43" s="117"/>
      <c r="E43" s="117"/>
      <c r="F43" s="117"/>
    </row>
    <row r="44" spans="1:6" s="1" customFormat="1" x14ac:dyDescent="0.2">
      <c r="A44" s="118" t="s">
        <v>64</v>
      </c>
      <c r="B44" s="118"/>
      <c r="C44" s="121">
        <v>1000</v>
      </c>
      <c r="D44" s="121">
        <v>1000</v>
      </c>
      <c r="E44" s="121">
        <v>1000</v>
      </c>
      <c r="F44" s="121">
        <v>1000</v>
      </c>
    </row>
    <row r="45" spans="1:6" s="1" customFormat="1" x14ac:dyDescent="0.2">
      <c r="A45" s="16"/>
      <c r="B45" s="16"/>
      <c r="C45" s="16"/>
      <c r="D45" s="16"/>
      <c r="E45" s="16"/>
      <c r="F45" s="16"/>
    </row>
    <row r="46" spans="1:6" s="1" customFormat="1" x14ac:dyDescent="0.2">
      <c r="A46" s="16"/>
      <c r="B46" s="16"/>
      <c r="C46" s="16"/>
      <c r="D46" s="16"/>
      <c r="E46" s="16"/>
      <c r="F46" s="16"/>
    </row>
    <row r="47" spans="1:6" s="1" customFormat="1" x14ac:dyDescent="0.2">
      <c r="A47" s="16" t="s">
        <v>54</v>
      </c>
      <c r="B47" s="113" t="s">
        <v>67</v>
      </c>
      <c r="C47" s="115" t="s">
        <v>118</v>
      </c>
      <c r="D47" s="115"/>
      <c r="E47" s="115"/>
      <c r="F47" s="115"/>
    </row>
    <row r="48" spans="1:6" s="1" customFormat="1" ht="27" x14ac:dyDescent="0.2">
      <c r="A48" s="16" t="s">
        <v>55</v>
      </c>
      <c r="B48" s="113" t="s">
        <v>134</v>
      </c>
      <c r="C48" s="116" t="s">
        <v>120</v>
      </c>
      <c r="D48" s="116" t="s">
        <v>56</v>
      </c>
      <c r="E48" s="116" t="s">
        <v>57</v>
      </c>
      <c r="F48" s="116" t="s">
        <v>58</v>
      </c>
    </row>
    <row r="49" spans="1:6" s="1" customFormat="1" ht="51" customHeight="1" x14ac:dyDescent="0.2">
      <c r="A49" s="16" t="s">
        <v>59</v>
      </c>
      <c r="B49" s="113" t="s">
        <v>135</v>
      </c>
      <c r="C49" s="16"/>
      <c r="D49" s="16"/>
      <c r="E49" s="16"/>
      <c r="F49" s="16"/>
    </row>
    <row r="50" spans="1:6" s="1" customFormat="1" ht="38.25" customHeight="1" x14ac:dyDescent="0.2">
      <c r="A50" s="16" t="s">
        <v>60</v>
      </c>
      <c r="B50" s="113" t="s">
        <v>136</v>
      </c>
      <c r="C50" s="16"/>
      <c r="D50" s="16"/>
      <c r="E50" s="16"/>
      <c r="F50" s="16"/>
    </row>
    <row r="51" spans="1:6" s="1" customFormat="1" ht="25.5" customHeight="1" x14ac:dyDescent="0.2">
      <c r="A51" s="16" t="s">
        <v>61</v>
      </c>
      <c r="B51" s="113" t="s">
        <v>65</v>
      </c>
      <c r="C51" s="16"/>
      <c r="D51" s="16"/>
      <c r="E51" s="16"/>
      <c r="F51" s="16"/>
    </row>
    <row r="52" spans="1:6" s="1" customFormat="1" ht="25.5" customHeight="1" x14ac:dyDescent="0.2">
      <c r="A52" s="16" t="s">
        <v>123</v>
      </c>
      <c r="B52" s="113" t="s">
        <v>124</v>
      </c>
      <c r="C52" s="16"/>
      <c r="D52" s="16"/>
      <c r="E52" s="16"/>
      <c r="F52" s="16"/>
    </row>
    <row r="53" spans="1:6" s="1" customFormat="1" x14ac:dyDescent="0.2">
      <c r="A53" s="115" t="s">
        <v>63</v>
      </c>
      <c r="B53" s="115"/>
      <c r="C53" s="16"/>
      <c r="D53" s="16"/>
      <c r="E53" s="16"/>
      <c r="F53" s="16"/>
    </row>
    <row r="54" spans="1:6" s="1" customFormat="1" x14ac:dyDescent="0.2">
      <c r="A54" s="118" t="s">
        <v>64</v>
      </c>
      <c r="B54" s="118"/>
      <c r="C54" s="123">
        <v>-77200</v>
      </c>
      <c r="D54" s="123">
        <v>-77200</v>
      </c>
      <c r="E54" s="123">
        <v>-77200</v>
      </c>
      <c r="F54" s="123">
        <v>-77200</v>
      </c>
    </row>
  </sheetData>
  <mergeCells count="22">
    <mergeCell ref="A31:B31"/>
    <mergeCell ref="A32:B32"/>
    <mergeCell ref="A33:B33"/>
    <mergeCell ref="C36:F36"/>
    <mergeCell ref="A42:B42"/>
    <mergeCell ref="C15:F15"/>
    <mergeCell ref="A21:B21"/>
    <mergeCell ref="A22:B22"/>
    <mergeCell ref="A23:B23"/>
    <mergeCell ref="C25:F25"/>
    <mergeCell ref="A4:F4"/>
    <mergeCell ref="A5:F5"/>
    <mergeCell ref="B9:F9"/>
    <mergeCell ref="B10:F10"/>
    <mergeCell ref="A12:F12"/>
    <mergeCell ref="A3:F3"/>
    <mergeCell ref="A43:B43"/>
    <mergeCell ref="A44:B44"/>
    <mergeCell ref="C47:F47"/>
    <mergeCell ref="A53:B53"/>
    <mergeCell ref="A54:B54"/>
    <mergeCell ref="C2:F2"/>
  </mergeCells>
  <pageMargins left="0.7" right="0.7" top="0.75" bottom="0.75" header="0.3" footer="0.3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Հավելված 1</vt:lpstr>
      <vt:lpstr>Հավելված 2</vt:lpstr>
      <vt:lpstr>Հավելված 3</vt:lpstr>
      <vt:lpstr>Հավելված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Lilit Harutyunyan</cp:lastModifiedBy>
  <cp:lastPrinted>2019-02-13T11:53:12Z</cp:lastPrinted>
  <dcterms:created xsi:type="dcterms:W3CDTF">2018-09-30T07:31:32Z</dcterms:created>
  <dcterms:modified xsi:type="dcterms:W3CDTF">2019-02-25T13:54:00Z</dcterms:modified>
</cp:coreProperties>
</file>